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-165" windowWidth="12285" windowHeight="11475" firstSheet="5" activeTab="7"/>
  </bookViews>
  <sheets>
    <sheet name="Hoja1" sheetId="1" state="hidden" r:id="rId1"/>
    <sheet name="PAULES" sheetId="5" state="hidden" r:id="rId2"/>
    <sheet name="RODRIGUEZ ALAYO MARCOS ANIANO" sheetId="10" state="hidden" r:id="rId3"/>
    <sheet name="ZAMUDIO ALAYO ANDRES" sheetId="11" state="hidden" r:id="rId4"/>
    <sheet name="PEDRO ARROYO UCAÑAN" sheetId="12" state="hidden" r:id="rId5"/>
    <sheet name="BONIFICACION PERSONAL" sheetId="14" r:id="rId6"/>
    <sheet name="Conpensacion Vacacional" sheetId="18" r:id="rId7"/>
    <sheet name="INTERESES LEGALES " sheetId="19" r:id="rId8"/>
  </sheets>
  <definedNames>
    <definedName name="_xlnm._FilterDatabase" localSheetId="5" hidden="1">'BONIFICACION PERSONAL'!$H$2:$H$458</definedName>
    <definedName name="_xlnm._FilterDatabase" localSheetId="7" hidden="1">'INTERESES LEGALES '!#REF!</definedName>
    <definedName name="_xlnm._FilterDatabase" localSheetId="1" hidden="1">PAULES!$A$11:$H$318</definedName>
    <definedName name="_xlnm._FilterDatabase" localSheetId="4" hidden="1">'PEDRO ARROYO UCAÑAN'!#REF!</definedName>
    <definedName name="_xlnm._FilterDatabase" localSheetId="2" hidden="1">'RODRIGUEZ ALAYO MARCOS ANIANO'!#REF!</definedName>
    <definedName name="_xlnm._FilterDatabase" localSheetId="3" hidden="1">'ZAMUDIO ALAYO ANDRES'!#REF!</definedName>
    <definedName name="_xlnm.Print_Area" localSheetId="7">'INTERESES LEGALES '!$A$1:$H$394</definedName>
    <definedName name="_xlnm.Print_Area" localSheetId="1">PAULES!$A$1:$H$331</definedName>
    <definedName name="_xlnm.Print_Area" localSheetId="4">'PEDRO ARROYO UCAÑAN'!$A$1:$H$345</definedName>
    <definedName name="_xlnm.Print_Area" localSheetId="2">'RODRIGUEZ ALAYO MARCOS ANIANO'!$A$1:$H$345</definedName>
    <definedName name="_xlnm.Print_Area" localSheetId="3">'ZAMUDIO ALAYO ANDRES'!$A$1:$H$345</definedName>
    <definedName name="_xlnm.Print_Titles" localSheetId="7">'INTERESES LEGALES '!$1:$11</definedName>
    <definedName name="_xlnm.Print_Titles" localSheetId="1">PAULES!$1:$11</definedName>
    <definedName name="_xlnm.Print_Titles" localSheetId="4">'PEDRO ARROYO UCAÑAN'!$1:$11</definedName>
    <definedName name="_xlnm.Print_Titles" localSheetId="2">'RODRIGUEZ ALAYO MARCOS ANIANO'!$1:$11</definedName>
    <definedName name="_xlnm.Print_Titles" localSheetId="3">'ZAMUDIO ALAYO ANDRES'!$1:$11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5" i="19" l="1"/>
  <c r="G384" i="19"/>
  <c r="G383" i="19"/>
  <c r="G386" i="19"/>
  <c r="F384" i="19"/>
  <c r="F383" i="19"/>
  <c r="E322" i="19"/>
  <c r="E319" i="19"/>
  <c r="E316" i="19"/>
  <c r="F316" i="19" s="1"/>
  <c r="E313" i="19"/>
  <c r="F313" i="19" s="1"/>
  <c r="E310" i="19"/>
  <c r="F310" i="19" s="1"/>
  <c r="E307" i="19"/>
  <c r="E304" i="19"/>
  <c r="F304" i="19" s="1"/>
  <c r="E301" i="19"/>
  <c r="F301" i="19" s="1"/>
  <c r="E298" i="19"/>
  <c r="F298" i="19" s="1"/>
  <c r="E295" i="19"/>
  <c r="F295" i="19" s="1"/>
  <c r="E292" i="19"/>
  <c r="F292" i="19" s="1"/>
  <c r="E289" i="19"/>
  <c r="E286" i="19"/>
  <c r="F286" i="19" s="1"/>
  <c r="E283" i="19"/>
  <c r="F283" i="19" s="1"/>
  <c r="E280" i="19"/>
  <c r="F280" i="19" s="1"/>
  <c r="E277" i="19"/>
  <c r="F277" i="19" s="1"/>
  <c r="C274" i="19"/>
  <c r="F274" i="19" s="1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G346" i="19"/>
  <c r="F345" i="19"/>
  <c r="H345" i="19" s="1"/>
  <c r="F344" i="19"/>
  <c r="H344" i="19" s="1"/>
  <c r="F343" i="19"/>
  <c r="H343" i="19" s="1"/>
  <c r="F342" i="19"/>
  <c r="H342" i="19" s="1"/>
  <c r="F341" i="19"/>
  <c r="H341" i="19" s="1"/>
  <c r="F340" i="19"/>
  <c r="H340" i="19" s="1"/>
  <c r="F339" i="19"/>
  <c r="H339" i="19" s="1"/>
  <c r="F338" i="19"/>
  <c r="H338" i="19" s="1"/>
  <c r="F337" i="19"/>
  <c r="H337" i="19" s="1"/>
  <c r="F336" i="19"/>
  <c r="H336" i="19" s="1"/>
  <c r="F335" i="19"/>
  <c r="H335" i="19" s="1"/>
  <c r="F334" i="19"/>
  <c r="H334" i="19" s="1"/>
  <c r="G332" i="19"/>
  <c r="F331" i="19"/>
  <c r="H331" i="19" s="1"/>
  <c r="F330" i="19"/>
  <c r="H330" i="19" s="1"/>
  <c r="F329" i="19"/>
  <c r="H329" i="19" s="1"/>
  <c r="F328" i="19"/>
  <c r="H328" i="19" s="1"/>
  <c r="G323" i="19"/>
  <c r="G320" i="19"/>
  <c r="F307" i="19"/>
  <c r="F289" i="19"/>
  <c r="G277" i="19"/>
  <c r="G280" i="19" s="1"/>
  <c r="G281" i="19" s="1"/>
  <c r="G275" i="19"/>
  <c r="L249" i="19"/>
  <c r="H280" i="19" l="1"/>
  <c r="H281" i="19" s="1"/>
  <c r="H274" i="19"/>
  <c r="H275" i="19" s="1"/>
  <c r="F322" i="19"/>
  <c r="H322" i="19" s="1"/>
  <c r="H323" i="19" s="1"/>
  <c r="F319" i="19"/>
  <c r="H319" i="19" s="1"/>
  <c r="H320" i="19" s="1"/>
  <c r="H346" i="19"/>
  <c r="H332" i="19"/>
  <c r="H277" i="19"/>
  <c r="H278" i="19" s="1"/>
  <c r="G283" i="19"/>
  <c r="G278" i="19"/>
  <c r="G286" i="19" l="1"/>
  <c r="G284" i="19"/>
  <c r="H283" i="19"/>
  <c r="H284" i="19" s="1"/>
  <c r="G287" i="19" l="1"/>
  <c r="G289" i="19"/>
  <c r="H286" i="19"/>
  <c r="H287" i="19" s="1"/>
  <c r="G292" i="19" l="1"/>
  <c r="G290" i="19"/>
  <c r="H289" i="19"/>
  <c r="H290" i="19" s="1"/>
  <c r="G295" i="19" l="1"/>
  <c r="G293" i="19"/>
  <c r="H292" i="19"/>
  <c r="H293" i="19" s="1"/>
  <c r="G298" i="19" l="1"/>
  <c r="G296" i="19"/>
  <c r="H295" i="19"/>
  <c r="H296" i="19" s="1"/>
  <c r="G299" i="19" l="1"/>
  <c r="G301" i="19"/>
  <c r="H298" i="19"/>
  <c r="H299" i="19" s="1"/>
  <c r="G304" i="19" l="1"/>
  <c r="G302" i="19"/>
  <c r="H301" i="19"/>
  <c r="H302" i="19" s="1"/>
  <c r="G307" i="19" l="1"/>
  <c r="G305" i="19"/>
  <c r="H304" i="19"/>
  <c r="H305" i="19" s="1"/>
  <c r="G308" i="19" l="1"/>
  <c r="G310" i="19"/>
  <c r="H307" i="19"/>
  <c r="H308" i="19" s="1"/>
  <c r="G311" i="19" l="1"/>
  <c r="G313" i="19"/>
  <c r="H310" i="19"/>
  <c r="H311" i="19" s="1"/>
  <c r="G316" i="19" l="1"/>
  <c r="G314" i="19"/>
  <c r="H313" i="19"/>
  <c r="H314" i="19" s="1"/>
  <c r="G317" i="19" l="1"/>
  <c r="G324" i="19" s="1"/>
  <c r="H316" i="19"/>
  <c r="H317" i="19" s="1"/>
  <c r="H324" i="19" s="1"/>
  <c r="G198" i="14" l="1"/>
  <c r="G183" i="14"/>
  <c r="G168" i="14"/>
  <c r="G153" i="14"/>
  <c r="G138" i="14"/>
  <c r="G123" i="14"/>
  <c r="G108" i="14"/>
  <c r="G93" i="14"/>
  <c r="G78" i="14"/>
  <c r="G63" i="14"/>
  <c r="G48" i="14"/>
  <c r="G33" i="14"/>
  <c r="G18" i="14"/>
  <c r="C5" i="19" l="1"/>
  <c r="G214" i="19" l="1"/>
  <c r="E67" i="14"/>
  <c r="G67" i="14" s="1"/>
  <c r="G66" i="14"/>
  <c r="E66" i="14"/>
  <c r="E52" i="14"/>
  <c r="G52" i="14" s="1"/>
  <c r="E51" i="14"/>
  <c r="G51" i="14" s="1"/>
  <c r="E37" i="14"/>
  <c r="G37" i="14" s="1"/>
  <c r="G36" i="14"/>
  <c r="E36" i="14"/>
  <c r="E21" i="14" l="1"/>
  <c r="G21" i="14"/>
  <c r="E22" i="14"/>
  <c r="G22" i="14"/>
  <c r="D257" i="14" l="1"/>
  <c r="D256" i="14"/>
  <c r="D255" i="14"/>
  <c r="D254" i="14"/>
  <c r="D253" i="14"/>
  <c r="D252" i="14"/>
  <c r="D251" i="14"/>
  <c r="D250" i="14"/>
  <c r="D249" i="14"/>
  <c r="D248" i="14"/>
  <c r="D247" i="14"/>
  <c r="D246" i="14"/>
  <c r="D242" i="14"/>
  <c r="D241" i="14"/>
  <c r="D240" i="14"/>
  <c r="D239" i="14"/>
  <c r="E17" i="14" l="1"/>
  <c r="G17" i="14" s="1"/>
  <c r="E16" i="14"/>
  <c r="G16" i="14" s="1"/>
  <c r="E15" i="14"/>
  <c r="G15" i="14" s="1"/>
  <c r="E14" i="14"/>
  <c r="G14" i="14" s="1"/>
  <c r="E13" i="14"/>
  <c r="G13" i="14" s="1"/>
  <c r="E12" i="14"/>
  <c r="G12" i="14" s="1"/>
  <c r="E11" i="14"/>
  <c r="G11" i="14" s="1"/>
  <c r="E32" i="14"/>
  <c r="G32" i="14" s="1"/>
  <c r="E31" i="14"/>
  <c r="G31" i="14" s="1"/>
  <c r="E30" i="14"/>
  <c r="G30" i="14" s="1"/>
  <c r="E29" i="14"/>
  <c r="G29" i="14" s="1"/>
  <c r="E28" i="14"/>
  <c r="G28" i="14" s="1"/>
  <c r="E27" i="14"/>
  <c r="G27" i="14" s="1"/>
  <c r="E26" i="14"/>
  <c r="G26" i="14" s="1"/>
  <c r="E25" i="14"/>
  <c r="G25" i="14" s="1"/>
  <c r="E24" i="14"/>
  <c r="G24" i="14" s="1"/>
  <c r="E23" i="14"/>
  <c r="G23" i="14" s="1"/>
  <c r="E47" i="14"/>
  <c r="G47" i="14" s="1"/>
  <c r="E46" i="14"/>
  <c r="G46" i="14" s="1"/>
  <c r="E45" i="14"/>
  <c r="G45" i="14" s="1"/>
  <c r="E44" i="14"/>
  <c r="G44" i="14" s="1"/>
  <c r="E43" i="14"/>
  <c r="G43" i="14" s="1"/>
  <c r="E42" i="14"/>
  <c r="G42" i="14" s="1"/>
  <c r="E41" i="14"/>
  <c r="G41" i="14" s="1"/>
  <c r="E40" i="14"/>
  <c r="G40" i="14" s="1"/>
  <c r="E39" i="14"/>
  <c r="G39" i="14" s="1"/>
  <c r="E38" i="14"/>
  <c r="G38" i="14" s="1"/>
  <c r="E62" i="14"/>
  <c r="G62" i="14" s="1"/>
  <c r="E61" i="14"/>
  <c r="G61" i="14" s="1"/>
  <c r="E60" i="14"/>
  <c r="G60" i="14" s="1"/>
  <c r="E59" i="14"/>
  <c r="G59" i="14" s="1"/>
  <c r="E58" i="14"/>
  <c r="G58" i="14" s="1"/>
  <c r="E57" i="14"/>
  <c r="G57" i="14" s="1"/>
  <c r="E56" i="14"/>
  <c r="G56" i="14" s="1"/>
  <c r="E55" i="14"/>
  <c r="G55" i="14" s="1"/>
  <c r="E54" i="14"/>
  <c r="G54" i="14" s="1"/>
  <c r="E53" i="14"/>
  <c r="G53" i="14" s="1"/>
  <c r="G116" i="19" l="1"/>
  <c r="F209" i="19"/>
  <c r="F15" i="19"/>
  <c r="G242" i="19"/>
  <c r="C28" i="18"/>
  <c r="G256" i="19" l="1"/>
  <c r="G228" i="19"/>
  <c r="F23" i="19" l="1"/>
  <c r="F22" i="19"/>
  <c r="F21" i="19"/>
  <c r="F20" i="19"/>
  <c r="F16" i="19"/>
  <c r="F17" i="19"/>
  <c r="C7" i="19" l="1"/>
  <c r="G442" i="14" l="1"/>
  <c r="G443" i="14"/>
  <c r="G444" i="14"/>
  <c r="G445" i="14"/>
  <c r="G446" i="14"/>
  <c r="G447" i="14"/>
  <c r="G448" i="14"/>
  <c r="G441" i="14"/>
  <c r="G387" i="14"/>
  <c r="G388" i="14"/>
  <c r="G389" i="14"/>
  <c r="G390" i="14"/>
  <c r="G391" i="14"/>
  <c r="G392" i="14"/>
  <c r="G367" i="14"/>
  <c r="G368" i="14"/>
  <c r="G369" i="14"/>
  <c r="G370" i="14"/>
  <c r="G371" i="14"/>
  <c r="G372" i="14"/>
  <c r="G373" i="14"/>
  <c r="G374" i="14"/>
  <c r="G375" i="14"/>
  <c r="G376" i="14"/>
  <c r="G377" i="14"/>
  <c r="G366" i="14"/>
  <c r="G322" i="14"/>
  <c r="G323" i="14"/>
  <c r="G324" i="14"/>
  <c r="G325" i="14"/>
  <c r="G326" i="14"/>
  <c r="G327" i="14"/>
  <c r="G328" i="14"/>
  <c r="G329" i="14"/>
  <c r="G330" i="14"/>
  <c r="G331" i="14"/>
  <c r="G332" i="14"/>
  <c r="G321" i="14"/>
  <c r="G307" i="14"/>
  <c r="G308" i="14"/>
  <c r="G309" i="14"/>
  <c r="G310" i="14"/>
  <c r="G311" i="14"/>
  <c r="G312" i="14"/>
  <c r="G313" i="14"/>
  <c r="G314" i="14"/>
  <c r="G315" i="14"/>
  <c r="G316" i="14"/>
  <c r="G317" i="14"/>
  <c r="G306" i="14"/>
  <c r="G172" i="14"/>
  <c r="G173" i="14"/>
  <c r="G174" i="14"/>
  <c r="G175" i="14"/>
  <c r="G176" i="14"/>
  <c r="G177" i="14"/>
  <c r="G178" i="14"/>
  <c r="G179" i="14"/>
  <c r="G180" i="14"/>
  <c r="G181" i="14"/>
  <c r="G182" i="14"/>
  <c r="G171" i="14"/>
  <c r="C6" i="19"/>
  <c r="G144" i="19" l="1"/>
  <c r="G88" i="19"/>
  <c r="G102" i="19"/>
  <c r="G378" i="14"/>
  <c r="F28" i="19" l="1"/>
  <c r="F24" i="19"/>
  <c r="F25" i="19"/>
  <c r="F26" i="19"/>
  <c r="F29" i="19"/>
  <c r="F30" i="19"/>
  <c r="F27" i="19"/>
  <c r="F31" i="19"/>
  <c r="F44" i="19" l="1"/>
  <c r="F40" i="19"/>
  <c r="F36" i="19"/>
  <c r="F42" i="19"/>
  <c r="F41" i="19"/>
  <c r="F38" i="19"/>
  <c r="F37" i="19"/>
  <c r="F34" i="19"/>
  <c r="F43" i="19"/>
  <c r="F39" i="19"/>
  <c r="F35" i="19"/>
  <c r="F56" i="19" l="1"/>
  <c r="F52" i="19"/>
  <c r="F48" i="19"/>
  <c r="F50" i="19"/>
  <c r="F45" i="19"/>
  <c r="F57" i="19"/>
  <c r="F53" i="19"/>
  <c r="F55" i="19"/>
  <c r="F51" i="19"/>
  <c r="F58" i="19"/>
  <c r="F54" i="19"/>
  <c r="F49" i="19"/>
  <c r="F72" i="19" l="1"/>
  <c r="F68" i="19"/>
  <c r="F64" i="19"/>
  <c r="F59" i="19"/>
  <c r="F71" i="19"/>
  <c r="F67" i="19"/>
  <c r="F63" i="19"/>
  <c r="F70" i="19"/>
  <c r="F69" i="19"/>
  <c r="F66" i="19"/>
  <c r="F65" i="19"/>
  <c r="F62" i="19"/>
  <c r="F84" i="19" l="1"/>
  <c r="H84" i="19" s="1"/>
  <c r="F80" i="19"/>
  <c r="H80" i="19" s="1"/>
  <c r="F76" i="19"/>
  <c r="H76" i="19" s="1"/>
  <c r="F86" i="19"/>
  <c r="H86" i="19" s="1"/>
  <c r="F85" i="19"/>
  <c r="H85" i="19" s="1"/>
  <c r="F82" i="19"/>
  <c r="H82" i="19" s="1"/>
  <c r="F81" i="19"/>
  <c r="H81" i="19" s="1"/>
  <c r="F78" i="19"/>
  <c r="H78" i="19" s="1"/>
  <c r="F77" i="19"/>
  <c r="H77" i="19" s="1"/>
  <c r="F73" i="19"/>
  <c r="F83" i="19"/>
  <c r="H83" i="19" s="1"/>
  <c r="F79" i="19"/>
  <c r="H79" i="19" s="1"/>
  <c r="F100" i="19" l="1"/>
  <c r="H100" i="19" s="1"/>
  <c r="F96" i="19"/>
  <c r="H96" i="19" s="1"/>
  <c r="F92" i="19"/>
  <c r="H92" i="19" s="1"/>
  <c r="F87" i="19"/>
  <c r="H87" i="19" s="1"/>
  <c r="H88" i="19" s="1"/>
  <c r="F99" i="19"/>
  <c r="H99" i="19" s="1"/>
  <c r="F95" i="19"/>
  <c r="H95" i="19" s="1"/>
  <c r="F91" i="19"/>
  <c r="H91" i="19" s="1"/>
  <c r="F98" i="19"/>
  <c r="H98" i="19" s="1"/>
  <c r="F97" i="19"/>
  <c r="H97" i="19" s="1"/>
  <c r="F94" i="19"/>
  <c r="H94" i="19" s="1"/>
  <c r="F93" i="19"/>
  <c r="H93" i="19" s="1"/>
  <c r="F90" i="19"/>
  <c r="H90" i="19" s="1"/>
  <c r="F113" i="19" l="1"/>
  <c r="F109" i="19"/>
  <c r="F105" i="19"/>
  <c r="F112" i="19"/>
  <c r="F108" i="19"/>
  <c r="F104" i="19"/>
  <c r="F111" i="19"/>
  <c r="F107" i="19"/>
  <c r="F101" i="19"/>
  <c r="H101" i="19" s="1"/>
  <c r="H102" i="19" s="1"/>
  <c r="F114" i="19"/>
  <c r="F110" i="19"/>
  <c r="F106" i="19"/>
  <c r="F125" i="19" l="1"/>
  <c r="F121" i="19"/>
  <c r="F128" i="19"/>
  <c r="F124" i="19"/>
  <c r="F120" i="19"/>
  <c r="F115" i="19"/>
  <c r="F127" i="19"/>
  <c r="F123" i="19"/>
  <c r="F119" i="19"/>
  <c r="F126" i="19"/>
  <c r="F122" i="19"/>
  <c r="F118" i="19"/>
  <c r="F142" i="19" l="1"/>
  <c r="H142" i="19" s="1"/>
  <c r="F141" i="19"/>
  <c r="H141" i="19" s="1"/>
  <c r="F137" i="19"/>
  <c r="H137" i="19" s="1"/>
  <c r="F133" i="19"/>
  <c r="H133" i="19" s="1"/>
  <c r="F140" i="19"/>
  <c r="H140" i="19" s="1"/>
  <c r="F136" i="19"/>
  <c r="H136" i="19" s="1"/>
  <c r="F132" i="19"/>
  <c r="H132" i="19" s="1"/>
  <c r="F139" i="19"/>
  <c r="H139" i="19" s="1"/>
  <c r="F135" i="19"/>
  <c r="H135" i="19" s="1"/>
  <c r="F129" i="19"/>
  <c r="F138" i="19"/>
  <c r="H138" i="19" s="1"/>
  <c r="F134" i="19"/>
  <c r="H134" i="19" s="1"/>
  <c r="B142" i="19"/>
  <c r="B138" i="19"/>
  <c r="B134" i="19"/>
  <c r="B143" i="19"/>
  <c r="B141" i="19"/>
  <c r="B137" i="19"/>
  <c r="B133" i="19"/>
  <c r="B140" i="19"/>
  <c r="B136" i="19"/>
  <c r="B132" i="19"/>
  <c r="B139" i="19"/>
  <c r="B135" i="19"/>
  <c r="F153" i="19" l="1"/>
  <c r="H153" i="19" s="1"/>
  <c r="F149" i="19"/>
  <c r="F152" i="19"/>
  <c r="H152" i="19" s="1"/>
  <c r="F148" i="19"/>
  <c r="F154" i="19"/>
  <c r="H154" i="19" s="1"/>
  <c r="F151" i="19"/>
  <c r="F150" i="19"/>
  <c r="F147" i="19"/>
  <c r="F146" i="19"/>
  <c r="F156" i="19"/>
  <c r="H156" i="19" s="1"/>
  <c r="F155" i="19"/>
  <c r="H155" i="19" s="1"/>
  <c r="F143" i="19"/>
  <c r="H143" i="19" s="1"/>
  <c r="H144" i="19" s="1"/>
  <c r="B155" i="19"/>
  <c r="B154" i="19"/>
  <c r="B150" i="19"/>
  <c r="B146" i="19"/>
  <c r="B157" i="19"/>
  <c r="B156" i="19"/>
  <c r="B153" i="19"/>
  <c r="B152" i="19"/>
  <c r="B149" i="19"/>
  <c r="B148" i="19"/>
  <c r="B151" i="19"/>
  <c r="B147" i="19"/>
  <c r="F170" i="19" l="1"/>
  <c r="F166" i="19"/>
  <c r="F162" i="19"/>
  <c r="F157" i="19"/>
  <c r="H157" i="19" s="1"/>
  <c r="F169" i="19"/>
  <c r="F165" i="19"/>
  <c r="F161" i="19"/>
  <c r="F168" i="19"/>
  <c r="F167" i="19"/>
  <c r="F164" i="19"/>
  <c r="F163" i="19"/>
  <c r="F160" i="19"/>
  <c r="B171" i="19"/>
  <c r="B167" i="19"/>
  <c r="B163" i="19"/>
  <c r="B170" i="19"/>
  <c r="B166" i="19"/>
  <c r="B162" i="19"/>
  <c r="B169" i="19"/>
  <c r="B168" i="19"/>
  <c r="B165" i="19"/>
  <c r="B164" i="19"/>
  <c r="B161" i="19"/>
  <c r="B160" i="19"/>
  <c r="F182" i="19" l="1"/>
  <c r="F178" i="19"/>
  <c r="F174" i="19"/>
  <c r="F181" i="19"/>
  <c r="F177" i="19"/>
  <c r="F184" i="19"/>
  <c r="F183" i="19"/>
  <c r="F180" i="19"/>
  <c r="F179" i="19"/>
  <c r="F176" i="19"/>
  <c r="F175" i="19"/>
  <c r="F171" i="19"/>
  <c r="B183" i="19"/>
  <c r="B179" i="19"/>
  <c r="B175" i="19"/>
  <c r="B182" i="19"/>
  <c r="B178" i="19"/>
  <c r="B174" i="19"/>
  <c r="B185" i="19"/>
  <c r="B184" i="19"/>
  <c r="B181" i="19"/>
  <c r="B180" i="19"/>
  <c r="B177" i="19"/>
  <c r="B176" i="19"/>
  <c r="B199" i="19" l="1"/>
  <c r="B195" i="19"/>
  <c r="B191" i="19"/>
  <c r="B198" i="19"/>
  <c r="B194" i="19"/>
  <c r="B190" i="19"/>
  <c r="B197" i="19"/>
  <c r="B192" i="19"/>
  <c r="B189" i="19"/>
  <c r="B196" i="19"/>
  <c r="B193" i="19"/>
  <c r="B188" i="19"/>
  <c r="F198" i="19"/>
  <c r="F194" i="19"/>
  <c r="F190" i="19"/>
  <c r="F185" i="19"/>
  <c r="F197" i="19"/>
  <c r="F193" i="19"/>
  <c r="F189" i="19"/>
  <c r="F196" i="19"/>
  <c r="F195" i="19"/>
  <c r="F192" i="19"/>
  <c r="F191" i="19"/>
  <c r="F188" i="19"/>
  <c r="B370" i="19" l="1"/>
  <c r="B366" i="19"/>
  <c r="B362" i="19"/>
  <c r="B356" i="19"/>
  <c r="B352" i="19"/>
  <c r="B348" i="19"/>
  <c r="B342" i="19"/>
  <c r="B338" i="19"/>
  <c r="B334" i="19"/>
  <c r="B328" i="19"/>
  <c r="B368" i="19"/>
  <c r="B344" i="19"/>
  <c r="B336" i="19"/>
  <c r="B371" i="19"/>
  <c r="B349" i="19"/>
  <c r="B343" i="19"/>
  <c r="B335" i="19"/>
  <c r="B329" i="19"/>
  <c r="B373" i="19"/>
  <c r="B369" i="19"/>
  <c r="B365" i="19"/>
  <c r="B359" i="19"/>
  <c r="B355" i="19"/>
  <c r="B351" i="19"/>
  <c r="B345" i="19"/>
  <c r="B341" i="19"/>
  <c r="B337" i="19"/>
  <c r="B331" i="19"/>
  <c r="B372" i="19"/>
  <c r="B364" i="19"/>
  <c r="B358" i="19"/>
  <c r="B354" i="19"/>
  <c r="B350" i="19"/>
  <c r="B340" i="19"/>
  <c r="B330" i="19"/>
  <c r="B367" i="19"/>
  <c r="B363" i="19"/>
  <c r="B357" i="19"/>
  <c r="B353" i="19"/>
  <c r="B339" i="19"/>
  <c r="B322" i="19"/>
  <c r="B310" i="19"/>
  <c r="B298" i="19"/>
  <c r="B286" i="19"/>
  <c r="B274" i="19"/>
  <c r="B319" i="19"/>
  <c r="B307" i="19"/>
  <c r="B295" i="19"/>
  <c r="B283" i="19"/>
  <c r="B316" i="19"/>
  <c r="B304" i="19"/>
  <c r="B292" i="19"/>
  <c r="B280" i="19"/>
  <c r="B313" i="19"/>
  <c r="B301" i="19"/>
  <c r="B289" i="19"/>
  <c r="B277" i="19"/>
  <c r="F248" i="19"/>
  <c r="H248" i="19" s="1"/>
  <c r="F254" i="19"/>
  <c r="H254" i="19" s="1"/>
  <c r="F246" i="19"/>
  <c r="H246" i="19" s="1"/>
  <c r="F249" i="19"/>
  <c r="H249" i="19" s="1"/>
  <c r="F245" i="19"/>
  <c r="H245" i="19" s="1"/>
  <c r="F252" i="19"/>
  <c r="H252" i="19" s="1"/>
  <c r="F244" i="19"/>
  <c r="H244" i="19" s="1"/>
  <c r="F251" i="19"/>
  <c r="H251" i="19" s="1"/>
  <c r="F255" i="19"/>
  <c r="H255" i="19" s="1"/>
  <c r="F247" i="19"/>
  <c r="H247" i="19" s="1"/>
  <c r="F250" i="19"/>
  <c r="H250" i="19" s="1"/>
  <c r="F253" i="19"/>
  <c r="H253" i="19" s="1"/>
  <c r="B253" i="19"/>
  <c r="B245" i="19"/>
  <c r="B248" i="19"/>
  <c r="B251" i="19"/>
  <c r="B254" i="19"/>
  <c r="B246" i="19"/>
  <c r="B249" i="19"/>
  <c r="B250" i="19"/>
  <c r="B252" i="19"/>
  <c r="B244" i="19"/>
  <c r="B255" i="19"/>
  <c r="B247" i="19"/>
  <c r="B238" i="19"/>
  <c r="B230" i="19"/>
  <c r="B241" i="19"/>
  <c r="B233" i="19"/>
  <c r="B236" i="19"/>
  <c r="B239" i="19"/>
  <c r="B231" i="19"/>
  <c r="B234" i="19"/>
  <c r="B237" i="19"/>
  <c r="B240" i="19"/>
  <c r="B232" i="19"/>
  <c r="B235" i="19"/>
  <c r="F235" i="19"/>
  <c r="H235" i="19" s="1"/>
  <c r="F241" i="19"/>
  <c r="H241" i="19" s="1"/>
  <c r="F233" i="19"/>
  <c r="H233" i="19" s="1"/>
  <c r="F236" i="19"/>
  <c r="H236" i="19" s="1"/>
  <c r="F239" i="19"/>
  <c r="H239" i="19" s="1"/>
  <c r="F231" i="19"/>
  <c r="H231" i="19" s="1"/>
  <c r="F234" i="19"/>
  <c r="H234" i="19" s="1"/>
  <c r="F237" i="19"/>
  <c r="H237" i="19" s="1"/>
  <c r="F240" i="19"/>
  <c r="H240" i="19" s="1"/>
  <c r="F232" i="19"/>
  <c r="H232" i="19" s="1"/>
  <c r="F238" i="19"/>
  <c r="H238" i="19" s="1"/>
  <c r="F230" i="19"/>
  <c r="H230" i="19" s="1"/>
  <c r="B224" i="19"/>
  <c r="B216" i="19"/>
  <c r="B222" i="19"/>
  <c r="B227" i="19"/>
  <c r="B225" i="19"/>
  <c r="B217" i="19"/>
  <c r="B220" i="19"/>
  <c r="B223" i="19"/>
  <c r="B226" i="19"/>
  <c r="B218" i="19"/>
  <c r="B221" i="19"/>
  <c r="B219" i="19"/>
  <c r="F224" i="19"/>
  <c r="H224" i="19" s="1"/>
  <c r="F219" i="19"/>
  <c r="H219" i="19" s="1"/>
  <c r="F225" i="19"/>
  <c r="H225" i="19" s="1"/>
  <c r="F227" i="19"/>
  <c r="H227" i="19" s="1"/>
  <c r="F222" i="19"/>
  <c r="H222" i="19" s="1"/>
  <c r="F220" i="19"/>
  <c r="H220" i="19" s="1"/>
  <c r="F223" i="19"/>
  <c r="H223" i="19" s="1"/>
  <c r="F226" i="19"/>
  <c r="H226" i="19" s="1"/>
  <c r="F218" i="19"/>
  <c r="H218" i="19" s="1"/>
  <c r="F221" i="19"/>
  <c r="H221" i="19" s="1"/>
  <c r="F216" i="19"/>
  <c r="H216" i="19" s="1"/>
  <c r="F217" i="19"/>
  <c r="H217" i="19" s="1"/>
  <c r="B213" i="19"/>
  <c r="B209" i="19"/>
  <c r="B210" i="19"/>
  <c r="B211" i="19"/>
  <c r="B212" i="19"/>
  <c r="F210" i="19"/>
  <c r="H210" i="19" s="1"/>
  <c r="F211" i="19"/>
  <c r="H211" i="19" s="1"/>
  <c r="F213" i="19"/>
  <c r="H213" i="19" s="1"/>
  <c r="H209" i="19"/>
  <c r="F212" i="19"/>
  <c r="H212" i="19" s="1"/>
  <c r="F207" i="19"/>
  <c r="H207" i="19" s="1"/>
  <c r="F206" i="19"/>
  <c r="H206" i="19" s="1"/>
  <c r="F202" i="19"/>
  <c r="H202" i="19" s="1"/>
  <c r="F204" i="19"/>
  <c r="H204" i="19" s="1"/>
  <c r="F203" i="19"/>
  <c r="H203" i="19" s="1"/>
  <c r="F199" i="19"/>
  <c r="F208" i="19"/>
  <c r="H208" i="19" s="1"/>
  <c r="F205" i="19"/>
  <c r="H205" i="19" s="1"/>
  <c r="B208" i="19"/>
  <c r="B207" i="19"/>
  <c r="B203" i="19"/>
  <c r="B206" i="19"/>
  <c r="B205" i="19"/>
  <c r="B202" i="19"/>
  <c r="B204" i="19"/>
  <c r="H256" i="19" l="1"/>
  <c r="H242" i="19"/>
  <c r="H228" i="19"/>
  <c r="H214" i="19"/>
  <c r="G337" i="14" l="1"/>
  <c r="H105" i="19" s="1"/>
  <c r="G338" i="14"/>
  <c r="H106" i="19" s="1"/>
  <c r="G339" i="14"/>
  <c r="H107" i="19" s="1"/>
  <c r="F340" i="14"/>
  <c r="G340" i="14" s="1"/>
  <c r="H108" i="19" s="1"/>
  <c r="F341" i="14"/>
  <c r="G341" i="14" s="1"/>
  <c r="H109" i="19" s="1"/>
  <c r="G342" i="14"/>
  <c r="H110" i="19" s="1"/>
  <c r="G343" i="14"/>
  <c r="H111" i="19" s="1"/>
  <c r="G344" i="14"/>
  <c r="H112" i="19" s="1"/>
  <c r="G345" i="14"/>
  <c r="H113" i="19" s="1"/>
  <c r="G346" i="14"/>
  <c r="H114" i="19" s="1"/>
  <c r="G347" i="14"/>
  <c r="H115" i="19" s="1"/>
  <c r="C5" i="18"/>
  <c r="C4" i="18"/>
  <c r="E68" i="14" l="1"/>
  <c r="G68" i="14" s="1"/>
  <c r="E69" i="14"/>
  <c r="G69" i="14" s="1"/>
  <c r="E70" i="14"/>
  <c r="G70" i="14" s="1"/>
  <c r="E71" i="14"/>
  <c r="G71" i="14" s="1"/>
  <c r="E72" i="14"/>
  <c r="G72" i="14" s="1"/>
  <c r="E73" i="14"/>
  <c r="G73" i="14" s="1"/>
  <c r="E74" i="14"/>
  <c r="G74" i="14" s="1"/>
  <c r="E75" i="14"/>
  <c r="G75" i="14" s="1"/>
  <c r="E76" i="14"/>
  <c r="G76" i="14" s="1"/>
  <c r="E77" i="14"/>
  <c r="G77" i="14" s="1"/>
  <c r="E81" i="14"/>
  <c r="G81" i="14" s="1"/>
  <c r="E82" i="14"/>
  <c r="G82" i="14" s="1"/>
  <c r="E83" i="14"/>
  <c r="G83" i="14" s="1"/>
  <c r="E84" i="14"/>
  <c r="G84" i="14" s="1"/>
  <c r="E85" i="14"/>
  <c r="G85" i="14" s="1"/>
  <c r="E86" i="14"/>
  <c r="G86" i="14" s="1"/>
  <c r="E87" i="14"/>
  <c r="G87" i="14" s="1"/>
  <c r="E88" i="14"/>
  <c r="G88" i="14" s="1"/>
  <c r="E89" i="14"/>
  <c r="G89" i="14" s="1"/>
  <c r="E90" i="14"/>
  <c r="G90" i="14" s="1"/>
  <c r="E91" i="14"/>
  <c r="G91" i="14" s="1"/>
  <c r="E92" i="14"/>
  <c r="G92" i="14" s="1"/>
  <c r="E96" i="14"/>
  <c r="G96" i="14" s="1"/>
  <c r="E97" i="14"/>
  <c r="G97" i="14" s="1"/>
  <c r="E98" i="14"/>
  <c r="G98" i="14" s="1"/>
  <c r="E99" i="14"/>
  <c r="G99" i="14" s="1"/>
  <c r="E100" i="14"/>
  <c r="G100" i="14" s="1"/>
  <c r="E101" i="14"/>
  <c r="G101" i="14" s="1"/>
  <c r="E102" i="14"/>
  <c r="G102" i="14" s="1"/>
  <c r="E103" i="14"/>
  <c r="G103" i="14" s="1"/>
  <c r="E104" i="14"/>
  <c r="G104" i="14" s="1"/>
  <c r="E105" i="14"/>
  <c r="G105" i="14" s="1"/>
  <c r="E106" i="14"/>
  <c r="G106" i="14" s="1"/>
  <c r="E107" i="14"/>
  <c r="G107" i="14" s="1"/>
  <c r="E111" i="14"/>
  <c r="G111" i="14" s="1"/>
  <c r="E112" i="14"/>
  <c r="G112" i="14" s="1"/>
  <c r="E113" i="14"/>
  <c r="G113" i="14" s="1"/>
  <c r="E114" i="14"/>
  <c r="G114" i="14" s="1"/>
  <c r="E115" i="14"/>
  <c r="G115" i="14" s="1"/>
  <c r="E116" i="14"/>
  <c r="G116" i="14" s="1"/>
  <c r="E117" i="14"/>
  <c r="G117" i="14" s="1"/>
  <c r="E118" i="14"/>
  <c r="G118" i="14" s="1"/>
  <c r="E119" i="14"/>
  <c r="G119" i="14" s="1"/>
  <c r="E120" i="14"/>
  <c r="G120" i="14" s="1"/>
  <c r="E121" i="14"/>
  <c r="G121" i="14" s="1"/>
  <c r="E122" i="14"/>
  <c r="G122" i="14" s="1"/>
  <c r="E126" i="14"/>
  <c r="G126" i="14" s="1"/>
  <c r="E127" i="14"/>
  <c r="G127" i="14" s="1"/>
  <c r="E128" i="14"/>
  <c r="G128" i="14" s="1"/>
  <c r="E129" i="14"/>
  <c r="G129" i="14" s="1"/>
  <c r="E130" i="14"/>
  <c r="G130" i="14" s="1"/>
  <c r="E131" i="14"/>
  <c r="G131" i="14" s="1"/>
  <c r="E132" i="14"/>
  <c r="G132" i="14" s="1"/>
  <c r="E133" i="14"/>
  <c r="G133" i="14" s="1"/>
  <c r="E134" i="14"/>
  <c r="G134" i="14" s="1"/>
  <c r="E135" i="14"/>
  <c r="G135" i="14" s="1"/>
  <c r="E136" i="14"/>
  <c r="G136" i="14" s="1"/>
  <c r="E137" i="14"/>
  <c r="G137" i="14" s="1"/>
  <c r="E141" i="14"/>
  <c r="G141" i="14" s="1"/>
  <c r="E142" i="14"/>
  <c r="G142" i="14" s="1"/>
  <c r="E143" i="14"/>
  <c r="G143" i="14" s="1"/>
  <c r="E144" i="14"/>
  <c r="G144" i="14" s="1"/>
  <c r="E145" i="14"/>
  <c r="G145" i="14" s="1"/>
  <c r="E146" i="14"/>
  <c r="G146" i="14" s="1"/>
  <c r="E147" i="14"/>
  <c r="G147" i="14" s="1"/>
  <c r="E148" i="14"/>
  <c r="G148" i="14" s="1"/>
  <c r="E149" i="14"/>
  <c r="G149" i="14" s="1"/>
  <c r="E150" i="14"/>
  <c r="G150" i="14" s="1"/>
  <c r="E151" i="14"/>
  <c r="G151" i="14" s="1"/>
  <c r="E152" i="14"/>
  <c r="G152" i="14" s="1"/>
  <c r="E156" i="14"/>
  <c r="G156" i="14" s="1"/>
  <c r="E157" i="14"/>
  <c r="G157" i="14" s="1"/>
  <c r="E158" i="14"/>
  <c r="G158" i="14" s="1"/>
  <c r="E159" i="14"/>
  <c r="G159" i="14" s="1"/>
  <c r="E160" i="14"/>
  <c r="G160" i="14" s="1"/>
  <c r="E161" i="14"/>
  <c r="G161" i="14" s="1"/>
  <c r="E162" i="14"/>
  <c r="G162" i="14" s="1"/>
  <c r="E163" i="14"/>
  <c r="G163" i="14" s="1"/>
  <c r="E164" i="14"/>
  <c r="G164" i="14" s="1"/>
  <c r="E165" i="14"/>
  <c r="G165" i="14" s="1"/>
  <c r="E166" i="14"/>
  <c r="G166" i="14" s="1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G189" i="14"/>
  <c r="G190" i="14"/>
  <c r="G191" i="14"/>
  <c r="G192" i="14"/>
  <c r="G193" i="14"/>
  <c r="G194" i="14"/>
  <c r="G195" i="14"/>
  <c r="G196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D321" i="14"/>
  <c r="E321" i="14" s="1"/>
  <c r="D322" i="14"/>
  <c r="E322" i="14" s="1"/>
  <c r="D323" i="14"/>
  <c r="E323" i="14" s="1"/>
  <c r="D324" i="14"/>
  <c r="E324" i="14" s="1"/>
  <c r="D325" i="14"/>
  <c r="E325" i="14" s="1"/>
  <c r="D326" i="14"/>
  <c r="E326" i="14" s="1"/>
  <c r="D327" i="14"/>
  <c r="E327" i="14" s="1"/>
  <c r="D328" i="14"/>
  <c r="E328" i="14" s="1"/>
  <c r="D329" i="14"/>
  <c r="E329" i="14" s="1"/>
  <c r="D330" i="14"/>
  <c r="E330" i="14" s="1"/>
  <c r="D331" i="14"/>
  <c r="E331" i="14" s="1"/>
  <c r="D332" i="14"/>
  <c r="E332" i="14" s="1"/>
  <c r="G336" i="14"/>
  <c r="F362" i="14"/>
  <c r="G362" i="14" s="1"/>
  <c r="H129" i="19" s="1"/>
  <c r="G381" i="14"/>
  <c r="G382" i="14"/>
  <c r="H147" i="19" s="1"/>
  <c r="G383" i="14"/>
  <c r="H148" i="19" s="1"/>
  <c r="G384" i="14"/>
  <c r="H149" i="19" s="1"/>
  <c r="G385" i="14"/>
  <c r="H150" i="19" s="1"/>
  <c r="G386" i="14"/>
  <c r="H151" i="19" s="1"/>
  <c r="E167" i="14"/>
  <c r="G167" i="14" s="1"/>
  <c r="K345" i="12"/>
  <c r="K346" i="12" s="1"/>
  <c r="G319" i="11"/>
  <c r="G344" i="11"/>
  <c r="J344" i="11"/>
  <c r="J345" i="11" s="1"/>
  <c r="G137" i="10"/>
  <c r="J339" i="10"/>
  <c r="J338" i="10"/>
  <c r="K346" i="10"/>
  <c r="K344" i="10"/>
  <c r="G25" i="12"/>
  <c r="G344" i="12"/>
  <c r="F343" i="12"/>
  <c r="H343" i="12"/>
  <c r="F342" i="12"/>
  <c r="H342" i="12" s="1"/>
  <c r="F341" i="12"/>
  <c r="H341" i="12" s="1"/>
  <c r="F340" i="12"/>
  <c r="H340" i="12" s="1"/>
  <c r="F339" i="12"/>
  <c r="H339" i="12" s="1"/>
  <c r="F338" i="12"/>
  <c r="H338" i="12" s="1"/>
  <c r="F337" i="12"/>
  <c r="H337" i="12"/>
  <c r="F336" i="12"/>
  <c r="H336" i="12" s="1"/>
  <c r="F335" i="12"/>
  <c r="H335" i="12" s="1"/>
  <c r="G333" i="12"/>
  <c r="F332" i="12"/>
  <c r="H332" i="12"/>
  <c r="F331" i="12"/>
  <c r="H331" i="12" s="1"/>
  <c r="F330" i="12"/>
  <c r="H330" i="12" s="1"/>
  <c r="F329" i="12"/>
  <c r="H329" i="12" s="1"/>
  <c r="F328" i="12"/>
  <c r="H328" i="12" s="1"/>
  <c r="F327" i="12"/>
  <c r="H327" i="12" s="1"/>
  <c r="F326" i="12"/>
  <c r="H326" i="12"/>
  <c r="F325" i="12"/>
  <c r="H325" i="12" s="1"/>
  <c r="F324" i="12"/>
  <c r="H324" i="12" s="1"/>
  <c r="F323" i="12"/>
  <c r="H323" i="12" s="1"/>
  <c r="F322" i="12"/>
  <c r="H322" i="12" s="1"/>
  <c r="F321" i="12"/>
  <c r="H321" i="12" s="1"/>
  <c r="G319" i="12"/>
  <c r="F318" i="12"/>
  <c r="H318" i="12" s="1"/>
  <c r="F317" i="12"/>
  <c r="H317" i="12" s="1"/>
  <c r="F316" i="12"/>
  <c r="H316" i="12" s="1"/>
  <c r="F315" i="12"/>
  <c r="H315" i="12" s="1"/>
  <c r="F314" i="12"/>
  <c r="H314" i="12"/>
  <c r="F313" i="12"/>
  <c r="H313" i="12" s="1"/>
  <c r="F312" i="12"/>
  <c r="H312" i="12" s="1"/>
  <c r="F311" i="12"/>
  <c r="H311" i="12" s="1"/>
  <c r="F310" i="12"/>
  <c r="H310" i="12" s="1"/>
  <c r="F309" i="12"/>
  <c r="H309" i="12" s="1"/>
  <c r="F308" i="12"/>
  <c r="H308" i="12"/>
  <c r="F307" i="12"/>
  <c r="H307" i="12" s="1"/>
  <c r="G305" i="12"/>
  <c r="F304" i="12"/>
  <c r="H304" i="12" s="1"/>
  <c r="F303" i="12"/>
  <c r="H303" i="12" s="1"/>
  <c r="F302" i="12"/>
  <c r="H302" i="12" s="1"/>
  <c r="F301" i="12"/>
  <c r="H301" i="12" s="1"/>
  <c r="F300" i="12"/>
  <c r="H300" i="12" s="1"/>
  <c r="F299" i="12"/>
  <c r="H299" i="12"/>
  <c r="F298" i="12"/>
  <c r="H298" i="12" s="1"/>
  <c r="F297" i="12"/>
  <c r="H297" i="12" s="1"/>
  <c r="F296" i="12"/>
  <c r="H296" i="12" s="1"/>
  <c r="F295" i="12"/>
  <c r="H295" i="12" s="1"/>
  <c r="F294" i="12"/>
  <c r="H294" i="12" s="1"/>
  <c r="F293" i="12"/>
  <c r="H293" i="12"/>
  <c r="G291" i="12"/>
  <c r="F290" i="12"/>
  <c r="H290" i="12" s="1"/>
  <c r="F289" i="12"/>
  <c r="H289" i="12"/>
  <c r="F288" i="12"/>
  <c r="H288" i="12" s="1"/>
  <c r="F287" i="12"/>
  <c r="H287" i="12" s="1"/>
  <c r="F286" i="12"/>
  <c r="H286" i="12" s="1"/>
  <c r="F285" i="12"/>
  <c r="H285" i="12"/>
  <c r="F284" i="12"/>
  <c r="H284" i="12" s="1"/>
  <c r="F283" i="12"/>
  <c r="H283" i="12" s="1"/>
  <c r="F282" i="12"/>
  <c r="H282" i="12" s="1"/>
  <c r="F281" i="12"/>
  <c r="H281" i="12" s="1"/>
  <c r="F280" i="12"/>
  <c r="H280" i="12" s="1"/>
  <c r="F279" i="12"/>
  <c r="H279" i="12"/>
  <c r="G277" i="12"/>
  <c r="F276" i="12"/>
  <c r="H276" i="12" s="1"/>
  <c r="F275" i="12"/>
  <c r="H275" i="12" s="1"/>
  <c r="F274" i="12"/>
  <c r="H274" i="12" s="1"/>
  <c r="F273" i="12"/>
  <c r="H273" i="12" s="1"/>
  <c r="F272" i="12"/>
  <c r="H272" i="12"/>
  <c r="F271" i="12"/>
  <c r="H271" i="12" s="1"/>
  <c r="F270" i="12"/>
  <c r="H270" i="12" s="1"/>
  <c r="F269" i="12"/>
  <c r="H269" i="12" s="1"/>
  <c r="F268" i="12"/>
  <c r="H268" i="12"/>
  <c r="F267" i="12"/>
  <c r="H267" i="12" s="1"/>
  <c r="F266" i="12"/>
  <c r="H266" i="12" s="1"/>
  <c r="F265" i="12"/>
  <c r="H265" i="12" s="1"/>
  <c r="G263" i="12"/>
  <c r="F262" i="12"/>
  <c r="H262" i="12" s="1"/>
  <c r="F261" i="12"/>
  <c r="H261" i="12" s="1"/>
  <c r="F260" i="12"/>
  <c r="H260" i="12"/>
  <c r="F259" i="12"/>
  <c r="H259" i="12" s="1"/>
  <c r="F258" i="12"/>
  <c r="H258" i="12" s="1"/>
  <c r="F257" i="12"/>
  <c r="H257" i="12" s="1"/>
  <c r="F256" i="12"/>
  <c r="H256" i="12" s="1"/>
  <c r="F255" i="12"/>
  <c r="H255" i="12" s="1"/>
  <c r="F254" i="12"/>
  <c r="H254" i="12" s="1"/>
  <c r="F253" i="12"/>
  <c r="H253" i="12" s="1"/>
  <c r="F252" i="12"/>
  <c r="H252" i="12"/>
  <c r="F251" i="12"/>
  <c r="H251" i="12" s="1"/>
  <c r="G249" i="12"/>
  <c r="F248" i="12"/>
  <c r="H248" i="12" s="1"/>
  <c r="F247" i="12"/>
  <c r="H247" i="12" s="1"/>
  <c r="F246" i="12"/>
  <c r="H246" i="12" s="1"/>
  <c r="F245" i="12"/>
  <c r="H245" i="12" s="1"/>
  <c r="F244" i="12"/>
  <c r="H244" i="12" s="1"/>
  <c r="F243" i="12"/>
  <c r="H243" i="12" s="1"/>
  <c r="F242" i="12"/>
  <c r="H242" i="12" s="1"/>
  <c r="F241" i="12"/>
  <c r="H241" i="12"/>
  <c r="F240" i="12"/>
  <c r="H240" i="12" s="1"/>
  <c r="F239" i="12"/>
  <c r="H239" i="12" s="1"/>
  <c r="F238" i="12"/>
  <c r="H238" i="12" s="1"/>
  <c r="F237" i="12"/>
  <c r="H237" i="12" s="1"/>
  <c r="G235" i="12"/>
  <c r="F234" i="12"/>
  <c r="H234" i="12" s="1"/>
  <c r="F233" i="12"/>
  <c r="H233" i="12" s="1"/>
  <c r="F232" i="12"/>
  <c r="H232" i="12" s="1"/>
  <c r="F231" i="12"/>
  <c r="H231" i="12" s="1"/>
  <c r="F230" i="12"/>
  <c r="H230" i="12" s="1"/>
  <c r="F229" i="12"/>
  <c r="H229" i="12"/>
  <c r="F228" i="12"/>
  <c r="H228" i="12" s="1"/>
  <c r="F227" i="12"/>
  <c r="H227" i="12" s="1"/>
  <c r="F226" i="12"/>
  <c r="H226" i="12" s="1"/>
  <c r="F225" i="12"/>
  <c r="H225" i="12" s="1"/>
  <c r="F224" i="12"/>
  <c r="H224" i="12" s="1"/>
  <c r="F223" i="12"/>
  <c r="H223" i="12" s="1"/>
  <c r="G221" i="12"/>
  <c r="F220" i="12"/>
  <c r="H220" i="12"/>
  <c r="F219" i="12"/>
  <c r="H219" i="12" s="1"/>
  <c r="F218" i="12"/>
  <c r="H218" i="12" s="1"/>
  <c r="F217" i="12"/>
  <c r="H217" i="12" s="1"/>
  <c r="F216" i="12"/>
  <c r="H216" i="12" s="1"/>
  <c r="F215" i="12"/>
  <c r="H215" i="12" s="1"/>
  <c r="F214" i="12"/>
  <c r="H214" i="12"/>
  <c r="F213" i="12"/>
  <c r="H213" i="12" s="1"/>
  <c r="F212" i="12"/>
  <c r="H212" i="12" s="1"/>
  <c r="F211" i="12"/>
  <c r="H211" i="12" s="1"/>
  <c r="F210" i="12"/>
  <c r="H210" i="12" s="1"/>
  <c r="F209" i="12"/>
  <c r="H209" i="12" s="1"/>
  <c r="G207" i="12"/>
  <c r="F206" i="12"/>
  <c r="H206" i="12" s="1"/>
  <c r="F205" i="12"/>
  <c r="H205" i="12" s="1"/>
  <c r="F204" i="12"/>
  <c r="H204" i="12" s="1"/>
  <c r="F203" i="12"/>
  <c r="H203" i="12" s="1"/>
  <c r="F202" i="12"/>
  <c r="H202" i="12"/>
  <c r="F201" i="12"/>
  <c r="H201" i="12" s="1"/>
  <c r="F200" i="12"/>
  <c r="H200" i="12" s="1"/>
  <c r="F199" i="12"/>
  <c r="H199" i="12" s="1"/>
  <c r="F198" i="12"/>
  <c r="H198" i="12" s="1"/>
  <c r="F197" i="12"/>
  <c r="H197" i="12" s="1"/>
  <c r="F196" i="12"/>
  <c r="H196" i="12"/>
  <c r="F195" i="12"/>
  <c r="H195" i="12" s="1"/>
  <c r="G193" i="12"/>
  <c r="F192" i="12"/>
  <c r="H192" i="12" s="1"/>
  <c r="F191" i="12"/>
  <c r="H191" i="12" s="1"/>
  <c r="F190" i="12"/>
  <c r="H190" i="12" s="1"/>
  <c r="F189" i="12"/>
  <c r="H189" i="12" s="1"/>
  <c r="F188" i="12"/>
  <c r="H188" i="12" s="1"/>
  <c r="F187" i="12"/>
  <c r="H187" i="12" s="1"/>
  <c r="F186" i="12"/>
  <c r="H186" i="12" s="1"/>
  <c r="F185" i="12"/>
  <c r="H185" i="12"/>
  <c r="F184" i="12"/>
  <c r="H184" i="12" s="1"/>
  <c r="F183" i="12"/>
  <c r="H183" i="12" s="1"/>
  <c r="F182" i="12"/>
  <c r="H182" i="12" s="1"/>
  <c r="F181" i="12"/>
  <c r="H181" i="12" s="1"/>
  <c r="G179" i="12"/>
  <c r="F178" i="12"/>
  <c r="H178" i="12" s="1"/>
  <c r="F177" i="12"/>
  <c r="H177" i="12" s="1"/>
  <c r="F176" i="12"/>
  <c r="H176" i="12" s="1"/>
  <c r="F175" i="12"/>
  <c r="H175" i="12" s="1"/>
  <c r="F174" i="12"/>
  <c r="H174" i="12" s="1"/>
  <c r="F173" i="12"/>
  <c r="H173" i="12"/>
  <c r="F172" i="12"/>
  <c r="H172" i="12" s="1"/>
  <c r="F171" i="12"/>
  <c r="H171" i="12" s="1"/>
  <c r="F170" i="12"/>
  <c r="H170" i="12" s="1"/>
  <c r="F169" i="12"/>
  <c r="H169" i="12" s="1"/>
  <c r="F168" i="12"/>
  <c r="H168" i="12" s="1"/>
  <c r="F167" i="12"/>
  <c r="H167" i="12" s="1"/>
  <c r="G165" i="12"/>
  <c r="F164" i="12"/>
  <c r="H164" i="12"/>
  <c r="F163" i="12"/>
  <c r="H163" i="12" s="1"/>
  <c r="F162" i="12"/>
  <c r="H162" i="12" s="1"/>
  <c r="F161" i="12"/>
  <c r="H161" i="12" s="1"/>
  <c r="F160" i="12"/>
  <c r="H160" i="12" s="1"/>
  <c r="F159" i="12"/>
  <c r="H159" i="12" s="1"/>
  <c r="F158" i="12"/>
  <c r="H158" i="12" s="1"/>
  <c r="F157" i="12"/>
  <c r="H157" i="12" s="1"/>
  <c r="F156" i="12"/>
  <c r="H156" i="12"/>
  <c r="F155" i="12"/>
  <c r="H155" i="12" s="1"/>
  <c r="F154" i="12"/>
  <c r="H154" i="12" s="1"/>
  <c r="F153" i="12"/>
  <c r="H153" i="12" s="1"/>
  <c r="G151" i="12"/>
  <c r="F150" i="12"/>
  <c r="H150" i="12" s="1"/>
  <c r="F149" i="12"/>
  <c r="H149" i="12" s="1"/>
  <c r="F148" i="12"/>
  <c r="H148" i="12"/>
  <c r="F147" i="12"/>
  <c r="H147" i="12" s="1"/>
  <c r="F146" i="12"/>
  <c r="H146" i="12" s="1"/>
  <c r="F145" i="12"/>
  <c r="H145" i="12" s="1"/>
  <c r="F144" i="12"/>
  <c r="H144" i="12" s="1"/>
  <c r="F143" i="12"/>
  <c r="H143" i="12" s="1"/>
  <c r="F142" i="12"/>
  <c r="H142" i="12" s="1"/>
  <c r="F141" i="12"/>
  <c r="H141" i="12" s="1"/>
  <c r="F140" i="12"/>
  <c r="H140" i="12"/>
  <c r="F139" i="12"/>
  <c r="H139" i="12" s="1"/>
  <c r="G137" i="12"/>
  <c r="F136" i="12"/>
  <c r="H136" i="12" s="1"/>
  <c r="F135" i="12"/>
  <c r="H135" i="12" s="1"/>
  <c r="F134" i="12"/>
  <c r="H134" i="12" s="1"/>
  <c r="F133" i="12"/>
  <c r="H133" i="12" s="1"/>
  <c r="H137" i="12" s="1"/>
  <c r="F132" i="12"/>
  <c r="H132" i="12" s="1"/>
  <c r="F131" i="12"/>
  <c r="H131" i="12" s="1"/>
  <c r="F130" i="12"/>
  <c r="H130" i="12" s="1"/>
  <c r="F129" i="12"/>
  <c r="H129" i="12"/>
  <c r="F128" i="12"/>
  <c r="H128" i="12" s="1"/>
  <c r="F127" i="12"/>
  <c r="H127" i="12" s="1"/>
  <c r="F126" i="12"/>
  <c r="H126" i="12" s="1"/>
  <c r="F125" i="12"/>
  <c r="H125" i="12" s="1"/>
  <c r="G123" i="12"/>
  <c r="F122" i="12"/>
  <c r="H122" i="12" s="1"/>
  <c r="F121" i="12"/>
  <c r="H121" i="12" s="1"/>
  <c r="F120" i="12"/>
  <c r="H120" i="12" s="1"/>
  <c r="F119" i="12"/>
  <c r="H119" i="12" s="1"/>
  <c r="F118" i="12"/>
  <c r="H118" i="12" s="1"/>
  <c r="F117" i="12"/>
  <c r="H117" i="12"/>
  <c r="F116" i="12"/>
  <c r="H116" i="12" s="1"/>
  <c r="F115" i="12"/>
  <c r="H115" i="12" s="1"/>
  <c r="F114" i="12"/>
  <c r="H114" i="12" s="1"/>
  <c r="F113" i="12"/>
  <c r="H113" i="12" s="1"/>
  <c r="F112" i="12"/>
  <c r="H112" i="12" s="1"/>
  <c r="F111" i="12"/>
  <c r="H111" i="12" s="1"/>
  <c r="G109" i="12"/>
  <c r="F108" i="12"/>
  <c r="H108" i="12"/>
  <c r="F107" i="12"/>
  <c r="H107" i="12" s="1"/>
  <c r="F106" i="12"/>
  <c r="H106" i="12" s="1"/>
  <c r="F105" i="12"/>
  <c r="H105" i="12" s="1"/>
  <c r="F104" i="12"/>
  <c r="H104" i="12" s="1"/>
  <c r="F103" i="12"/>
  <c r="H103" i="12" s="1"/>
  <c r="F102" i="12"/>
  <c r="H102" i="12" s="1"/>
  <c r="F101" i="12"/>
  <c r="H101" i="12" s="1"/>
  <c r="F100" i="12"/>
  <c r="H100" i="12"/>
  <c r="F99" i="12"/>
  <c r="H99" i="12" s="1"/>
  <c r="F98" i="12"/>
  <c r="H98" i="12" s="1"/>
  <c r="F97" i="12"/>
  <c r="H97" i="12" s="1"/>
  <c r="G95" i="12"/>
  <c r="F94" i="12"/>
  <c r="H94" i="12" s="1"/>
  <c r="F93" i="12"/>
  <c r="H93" i="12" s="1"/>
  <c r="F92" i="12"/>
  <c r="H92" i="12"/>
  <c r="F91" i="12"/>
  <c r="H91" i="12" s="1"/>
  <c r="F90" i="12"/>
  <c r="H90" i="12" s="1"/>
  <c r="F89" i="12"/>
  <c r="H89" i="12" s="1"/>
  <c r="F88" i="12"/>
  <c r="H88" i="12" s="1"/>
  <c r="F87" i="12"/>
  <c r="H87" i="12" s="1"/>
  <c r="F86" i="12"/>
  <c r="H86" i="12" s="1"/>
  <c r="F85" i="12"/>
  <c r="H85" i="12" s="1"/>
  <c r="F84" i="12"/>
  <c r="H84" i="12"/>
  <c r="F83" i="12"/>
  <c r="H83" i="12" s="1"/>
  <c r="G81" i="12"/>
  <c r="F80" i="12"/>
  <c r="H80" i="12" s="1"/>
  <c r="F79" i="12"/>
  <c r="H79" i="12" s="1"/>
  <c r="F78" i="12"/>
  <c r="H78" i="12" s="1"/>
  <c r="F77" i="12"/>
  <c r="H77" i="12" s="1"/>
  <c r="F76" i="12"/>
  <c r="H76" i="12" s="1"/>
  <c r="F75" i="12"/>
  <c r="H75" i="12" s="1"/>
  <c r="F74" i="12"/>
  <c r="H74" i="12" s="1"/>
  <c r="F73" i="12"/>
  <c r="H73" i="12"/>
  <c r="F72" i="12"/>
  <c r="H72" i="12" s="1"/>
  <c r="F71" i="12"/>
  <c r="H71" i="12" s="1"/>
  <c r="F70" i="12"/>
  <c r="H70" i="12" s="1"/>
  <c r="F69" i="12"/>
  <c r="H69" i="12" s="1"/>
  <c r="G67" i="12"/>
  <c r="F66" i="12"/>
  <c r="H66" i="12" s="1"/>
  <c r="F65" i="12"/>
  <c r="H65" i="12" s="1"/>
  <c r="F64" i="12"/>
  <c r="H64" i="12" s="1"/>
  <c r="F63" i="12"/>
  <c r="H63" i="12" s="1"/>
  <c r="F62" i="12"/>
  <c r="H62" i="12" s="1"/>
  <c r="F61" i="12"/>
  <c r="H61" i="12"/>
  <c r="F60" i="12"/>
  <c r="H60" i="12" s="1"/>
  <c r="F59" i="12"/>
  <c r="H59" i="12" s="1"/>
  <c r="F58" i="12"/>
  <c r="H58" i="12" s="1"/>
  <c r="F57" i="12"/>
  <c r="H57" i="12" s="1"/>
  <c r="F56" i="12"/>
  <c r="H56" i="12" s="1"/>
  <c r="F55" i="12"/>
  <c r="H55" i="12" s="1"/>
  <c r="G53" i="12"/>
  <c r="F52" i="12"/>
  <c r="H52" i="12"/>
  <c r="F51" i="12"/>
  <c r="H51" i="12" s="1"/>
  <c r="F50" i="12"/>
  <c r="H50" i="12" s="1"/>
  <c r="F49" i="12"/>
  <c r="H49" i="12" s="1"/>
  <c r="F48" i="12"/>
  <c r="H48" i="12" s="1"/>
  <c r="F47" i="12"/>
  <c r="H47" i="12" s="1"/>
  <c r="F46" i="12"/>
  <c r="H46" i="12" s="1"/>
  <c r="F45" i="12"/>
  <c r="H45" i="12" s="1"/>
  <c r="F44" i="12"/>
  <c r="H44" i="12"/>
  <c r="F43" i="12"/>
  <c r="H43" i="12" s="1"/>
  <c r="F42" i="12"/>
  <c r="H42" i="12" s="1"/>
  <c r="F41" i="12"/>
  <c r="H41" i="12" s="1"/>
  <c r="G39" i="12"/>
  <c r="F38" i="12"/>
  <c r="H38" i="12" s="1"/>
  <c r="F37" i="12"/>
  <c r="H37" i="12" s="1"/>
  <c r="F36" i="12"/>
  <c r="H36" i="12"/>
  <c r="F35" i="12"/>
  <c r="H35" i="12" s="1"/>
  <c r="F34" i="12"/>
  <c r="H34" i="12" s="1"/>
  <c r="F33" i="12"/>
  <c r="H33" i="12" s="1"/>
  <c r="F32" i="12"/>
  <c r="H32" i="12" s="1"/>
  <c r="F31" i="12"/>
  <c r="H31" i="12" s="1"/>
  <c r="F30" i="12"/>
  <c r="H30" i="12" s="1"/>
  <c r="F29" i="12"/>
  <c r="H29" i="12" s="1"/>
  <c r="F28" i="12"/>
  <c r="H28" i="12"/>
  <c r="F27" i="12"/>
  <c r="H27" i="12" s="1"/>
  <c r="F24" i="12"/>
  <c r="H24" i="12" s="1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7" i="12"/>
  <c r="H17" i="12" s="1"/>
  <c r="F16" i="12"/>
  <c r="H16" i="12" s="1"/>
  <c r="F15" i="12"/>
  <c r="H15" i="12" s="1"/>
  <c r="F14" i="12"/>
  <c r="H14" i="12"/>
  <c r="F13" i="12"/>
  <c r="H13" i="12" s="1"/>
  <c r="J9" i="11"/>
  <c r="F343" i="11"/>
  <c r="H343" i="11" s="1"/>
  <c r="F342" i="11"/>
  <c r="H342" i="11" s="1"/>
  <c r="F341" i="11"/>
  <c r="H341" i="11" s="1"/>
  <c r="F340" i="11"/>
  <c r="H340" i="11" s="1"/>
  <c r="F339" i="11"/>
  <c r="H339" i="11" s="1"/>
  <c r="F338" i="11"/>
  <c r="H338" i="11" s="1"/>
  <c r="F337" i="11"/>
  <c r="H337" i="11" s="1"/>
  <c r="F336" i="11"/>
  <c r="H336" i="11"/>
  <c r="F335" i="11"/>
  <c r="H335" i="11" s="1"/>
  <c r="G333" i="11"/>
  <c r="F332" i="11"/>
  <c r="H332" i="11" s="1"/>
  <c r="F331" i="11"/>
  <c r="H331" i="11" s="1"/>
  <c r="F330" i="11"/>
  <c r="H330" i="11" s="1"/>
  <c r="F329" i="11"/>
  <c r="H329" i="11" s="1"/>
  <c r="F328" i="11"/>
  <c r="H328" i="11" s="1"/>
  <c r="F327" i="11"/>
  <c r="H327" i="11" s="1"/>
  <c r="F326" i="11"/>
  <c r="H326" i="11"/>
  <c r="F325" i="11"/>
  <c r="H325" i="11" s="1"/>
  <c r="F324" i="11"/>
  <c r="H324" i="11" s="1"/>
  <c r="F323" i="11"/>
  <c r="H323" i="11" s="1"/>
  <c r="F322" i="11"/>
  <c r="H322" i="11" s="1"/>
  <c r="F321" i="11"/>
  <c r="H321" i="11" s="1"/>
  <c r="F318" i="11"/>
  <c r="H318" i="11" s="1"/>
  <c r="F317" i="11"/>
  <c r="H317" i="11" s="1"/>
  <c r="F316" i="11"/>
  <c r="H316" i="11" s="1"/>
  <c r="F315" i="11"/>
  <c r="H315" i="11" s="1"/>
  <c r="F314" i="11"/>
  <c r="H314" i="11" s="1"/>
  <c r="F313" i="11"/>
  <c r="H313" i="11" s="1"/>
  <c r="F312" i="11"/>
  <c r="H312" i="11" s="1"/>
  <c r="F311" i="11"/>
  <c r="H311" i="11"/>
  <c r="F310" i="11"/>
  <c r="H310" i="11" s="1"/>
  <c r="F309" i="11"/>
  <c r="H309" i="11" s="1"/>
  <c r="F308" i="11"/>
  <c r="H308" i="11" s="1"/>
  <c r="F307" i="11"/>
  <c r="H307" i="11" s="1"/>
  <c r="G305" i="11"/>
  <c r="F304" i="11"/>
  <c r="H304" i="11" s="1"/>
  <c r="F303" i="11"/>
  <c r="H303" i="11" s="1"/>
  <c r="F302" i="11"/>
  <c r="H302" i="11" s="1"/>
  <c r="F301" i="11"/>
  <c r="H301" i="11" s="1"/>
  <c r="F300" i="11"/>
  <c r="H300" i="11" s="1"/>
  <c r="F299" i="11"/>
  <c r="H299" i="11" s="1"/>
  <c r="F298" i="11"/>
  <c r="H298" i="11" s="1"/>
  <c r="F297" i="11"/>
  <c r="H297" i="11" s="1"/>
  <c r="F296" i="11"/>
  <c r="H296" i="11" s="1"/>
  <c r="F295" i="11"/>
  <c r="H295" i="11" s="1"/>
  <c r="F294" i="11"/>
  <c r="H294" i="11" s="1"/>
  <c r="F293" i="11"/>
  <c r="H293" i="11" s="1"/>
  <c r="G291" i="11"/>
  <c r="F290" i="11"/>
  <c r="H290" i="11"/>
  <c r="F289" i="11"/>
  <c r="H289" i="11" s="1"/>
  <c r="F288" i="11"/>
  <c r="H288" i="11" s="1"/>
  <c r="F287" i="11"/>
  <c r="H287" i="11" s="1"/>
  <c r="F286" i="11"/>
  <c r="H286" i="11" s="1"/>
  <c r="F285" i="11"/>
  <c r="H285" i="11" s="1"/>
  <c r="F284" i="11"/>
  <c r="H284" i="11" s="1"/>
  <c r="F283" i="11"/>
  <c r="H283" i="11" s="1"/>
  <c r="F282" i="11"/>
  <c r="H282" i="11"/>
  <c r="F281" i="11"/>
  <c r="H281" i="11" s="1"/>
  <c r="F280" i="11"/>
  <c r="H280" i="11" s="1"/>
  <c r="F279" i="11"/>
  <c r="H279" i="11" s="1"/>
  <c r="G277" i="11"/>
  <c r="F276" i="11"/>
  <c r="H276" i="11" s="1"/>
  <c r="F275" i="11"/>
  <c r="H275" i="11" s="1"/>
  <c r="F274" i="11"/>
  <c r="H274" i="11" s="1"/>
  <c r="F273" i="11"/>
  <c r="H273" i="11" s="1"/>
  <c r="F272" i="11"/>
  <c r="H272" i="11" s="1"/>
  <c r="F271" i="11"/>
  <c r="H271" i="11" s="1"/>
  <c r="F270" i="11"/>
  <c r="H270" i="11"/>
  <c r="F269" i="11"/>
  <c r="H269" i="11" s="1"/>
  <c r="F268" i="11"/>
  <c r="H268" i="11" s="1"/>
  <c r="F267" i="11"/>
  <c r="H267" i="11" s="1"/>
  <c r="F266" i="11"/>
  <c r="H266" i="11" s="1"/>
  <c r="F265" i="11"/>
  <c r="H265" i="11" s="1"/>
  <c r="G263" i="11"/>
  <c r="F262" i="11"/>
  <c r="H262" i="11" s="1"/>
  <c r="F261" i="11"/>
  <c r="H261" i="11"/>
  <c r="F260" i="11"/>
  <c r="H260" i="11" s="1"/>
  <c r="F259" i="11"/>
  <c r="H259" i="11" s="1"/>
  <c r="F258" i="11"/>
  <c r="H258" i="11" s="1"/>
  <c r="F257" i="11"/>
  <c r="H257" i="11" s="1"/>
  <c r="F256" i="11"/>
  <c r="H256" i="11" s="1"/>
  <c r="F255" i="11"/>
  <c r="H255" i="11" s="1"/>
  <c r="F254" i="11"/>
  <c r="H254" i="11" s="1"/>
  <c r="F253" i="11"/>
  <c r="H253" i="11"/>
  <c r="F252" i="11"/>
  <c r="H252" i="11" s="1"/>
  <c r="F251" i="11"/>
  <c r="H251" i="11" s="1"/>
  <c r="G249" i="11"/>
  <c r="F248" i="11"/>
  <c r="H248" i="11" s="1"/>
  <c r="F247" i="11"/>
  <c r="H247" i="11" s="1"/>
  <c r="F246" i="11"/>
  <c r="H246" i="11" s="1"/>
  <c r="F245" i="11"/>
  <c r="H245" i="11" s="1"/>
  <c r="F244" i="11"/>
  <c r="H244" i="11"/>
  <c r="F243" i="11"/>
  <c r="H243" i="11" s="1"/>
  <c r="F242" i="11"/>
  <c r="H242" i="11" s="1"/>
  <c r="F241" i="11"/>
  <c r="H241" i="11" s="1"/>
  <c r="F240" i="11"/>
  <c r="H240" i="11" s="1"/>
  <c r="F239" i="11"/>
  <c r="H239" i="11" s="1"/>
  <c r="F238" i="11"/>
  <c r="H238" i="11" s="1"/>
  <c r="F237" i="11"/>
  <c r="H237" i="11" s="1"/>
  <c r="G235" i="11"/>
  <c r="F234" i="11"/>
  <c r="H234" i="11" s="1"/>
  <c r="F233" i="11"/>
  <c r="H233" i="11" s="1"/>
  <c r="F232" i="11"/>
  <c r="H232" i="11"/>
  <c r="F231" i="11"/>
  <c r="H231" i="11" s="1"/>
  <c r="F230" i="11"/>
  <c r="H230" i="11" s="1"/>
  <c r="F229" i="11"/>
  <c r="H229" i="11" s="1"/>
  <c r="F228" i="11"/>
  <c r="H228" i="11"/>
  <c r="F227" i="11"/>
  <c r="H227" i="11" s="1"/>
  <c r="F226" i="11"/>
  <c r="H226" i="11" s="1"/>
  <c r="F225" i="11"/>
  <c r="H225" i="11" s="1"/>
  <c r="F224" i="11"/>
  <c r="H224" i="11"/>
  <c r="F223" i="11"/>
  <c r="H223" i="11" s="1"/>
  <c r="G221" i="11"/>
  <c r="F220" i="11"/>
  <c r="H220" i="11" s="1"/>
  <c r="F219" i="11"/>
  <c r="H219" i="11" s="1"/>
  <c r="F218" i="11"/>
  <c r="H218" i="11" s="1"/>
  <c r="F217" i="11"/>
  <c r="H217" i="11" s="1"/>
  <c r="F216" i="11"/>
  <c r="H216" i="11" s="1"/>
  <c r="F215" i="11"/>
  <c r="H215" i="11"/>
  <c r="F214" i="11"/>
  <c r="H214" i="11" s="1"/>
  <c r="F213" i="11"/>
  <c r="H213" i="11" s="1"/>
  <c r="F212" i="11"/>
  <c r="H212" i="11" s="1"/>
  <c r="F211" i="11"/>
  <c r="H211" i="11" s="1"/>
  <c r="F210" i="11"/>
  <c r="H210" i="11" s="1"/>
  <c r="F209" i="11"/>
  <c r="H209" i="11" s="1"/>
  <c r="H221" i="11" s="1"/>
  <c r="G207" i="11"/>
  <c r="F206" i="11"/>
  <c r="H206" i="11" s="1"/>
  <c r="F205" i="11"/>
  <c r="H205" i="11" s="1"/>
  <c r="F204" i="11"/>
  <c r="H204" i="11" s="1"/>
  <c r="F203" i="11"/>
  <c r="H203" i="11" s="1"/>
  <c r="F202" i="11"/>
  <c r="H202" i="11" s="1"/>
  <c r="F201" i="11"/>
  <c r="H201" i="11" s="1"/>
  <c r="F200" i="11"/>
  <c r="H200" i="11" s="1"/>
  <c r="F199" i="11"/>
  <c r="H199" i="11" s="1"/>
  <c r="F198" i="11"/>
  <c r="H198" i="11" s="1"/>
  <c r="F197" i="11"/>
  <c r="H197" i="11" s="1"/>
  <c r="F196" i="11"/>
  <c r="H196" i="11" s="1"/>
  <c r="F195" i="11"/>
  <c r="H195" i="11" s="1"/>
  <c r="G193" i="11"/>
  <c r="F192" i="11"/>
  <c r="H192" i="11" s="1"/>
  <c r="F191" i="11"/>
  <c r="H191" i="11" s="1"/>
  <c r="F190" i="11"/>
  <c r="H190" i="11"/>
  <c r="F189" i="11"/>
  <c r="H189" i="11" s="1"/>
  <c r="F188" i="11"/>
  <c r="H188" i="11" s="1"/>
  <c r="F187" i="11"/>
  <c r="H187" i="11" s="1"/>
  <c r="F186" i="11"/>
  <c r="H186" i="11" s="1"/>
  <c r="F185" i="11"/>
  <c r="H185" i="11" s="1"/>
  <c r="F184" i="11"/>
  <c r="H184" i="11" s="1"/>
  <c r="F183" i="11"/>
  <c r="H183" i="11" s="1"/>
  <c r="F182" i="11"/>
  <c r="H182" i="11"/>
  <c r="F181" i="11"/>
  <c r="H181" i="11" s="1"/>
  <c r="G179" i="11"/>
  <c r="F178" i="11"/>
  <c r="H178" i="11"/>
  <c r="F177" i="11"/>
  <c r="H177" i="11" s="1"/>
  <c r="F176" i="11"/>
  <c r="H176" i="11" s="1"/>
  <c r="F175" i="11"/>
  <c r="H175" i="11" s="1"/>
  <c r="F174" i="11"/>
  <c r="H174" i="11"/>
  <c r="F173" i="11"/>
  <c r="H173" i="11" s="1"/>
  <c r="F172" i="11"/>
  <c r="H172" i="11" s="1"/>
  <c r="F171" i="11"/>
  <c r="H171" i="11" s="1"/>
  <c r="F170" i="11"/>
  <c r="H170" i="11"/>
  <c r="F169" i="11"/>
  <c r="H169" i="11" s="1"/>
  <c r="F168" i="11"/>
  <c r="H168" i="11" s="1"/>
  <c r="F167" i="11"/>
  <c r="H167" i="11" s="1"/>
  <c r="G165" i="11"/>
  <c r="F164" i="11"/>
  <c r="H164" i="11" s="1"/>
  <c r="F163" i="11"/>
  <c r="H163" i="11" s="1"/>
  <c r="F162" i="11"/>
  <c r="H162" i="11" s="1"/>
  <c r="F161" i="11"/>
  <c r="H161" i="11"/>
  <c r="F160" i="11"/>
  <c r="H160" i="11" s="1"/>
  <c r="F159" i="11"/>
  <c r="H159" i="11" s="1"/>
  <c r="F158" i="11"/>
  <c r="H158" i="11" s="1"/>
  <c r="F157" i="11"/>
  <c r="H157" i="11" s="1"/>
  <c r="F156" i="11"/>
  <c r="H156" i="11" s="1"/>
  <c r="F155" i="11"/>
  <c r="H155" i="11" s="1"/>
  <c r="F154" i="11"/>
  <c r="H154" i="11" s="1"/>
  <c r="F153" i="11"/>
  <c r="H153" i="11"/>
  <c r="G151" i="11"/>
  <c r="F150" i="11"/>
  <c r="H150" i="11" s="1"/>
  <c r="F149" i="11"/>
  <c r="H149" i="11" s="1"/>
  <c r="F148" i="11"/>
  <c r="H148" i="11"/>
  <c r="F147" i="11"/>
  <c r="H147" i="11" s="1"/>
  <c r="F146" i="11"/>
  <c r="H146" i="11" s="1"/>
  <c r="F145" i="11"/>
  <c r="H145" i="11" s="1"/>
  <c r="F144" i="11"/>
  <c r="H144" i="11"/>
  <c r="F143" i="11"/>
  <c r="H143" i="11" s="1"/>
  <c r="F142" i="11"/>
  <c r="H142" i="11" s="1"/>
  <c r="F141" i="11"/>
  <c r="H141" i="11" s="1"/>
  <c r="F140" i="11"/>
  <c r="H140" i="11" s="1"/>
  <c r="F139" i="11"/>
  <c r="H139" i="11" s="1"/>
  <c r="G137" i="11"/>
  <c r="F136" i="11"/>
  <c r="H136" i="11" s="1"/>
  <c r="F135" i="11"/>
  <c r="H135" i="11" s="1"/>
  <c r="F134" i="11"/>
  <c r="H134" i="11" s="1"/>
  <c r="F133" i="11"/>
  <c r="H133" i="11" s="1"/>
  <c r="F132" i="11"/>
  <c r="H132" i="11"/>
  <c r="F131" i="11"/>
  <c r="H131" i="11" s="1"/>
  <c r="F130" i="11"/>
  <c r="H130" i="11" s="1"/>
  <c r="F129" i="11"/>
  <c r="H129" i="11" s="1"/>
  <c r="F128" i="11"/>
  <c r="H128" i="11" s="1"/>
  <c r="F127" i="11"/>
  <c r="H127" i="11" s="1"/>
  <c r="F126" i="11"/>
  <c r="H126" i="11" s="1"/>
  <c r="F125" i="11"/>
  <c r="H125" i="11" s="1"/>
  <c r="G123" i="11"/>
  <c r="F122" i="11"/>
  <c r="H122" i="11" s="1"/>
  <c r="F121" i="11"/>
  <c r="H121" i="11" s="1"/>
  <c r="F120" i="11"/>
  <c r="H120" i="11" s="1"/>
  <c r="F119" i="11"/>
  <c r="H119" i="11" s="1"/>
  <c r="F118" i="11"/>
  <c r="H118" i="11" s="1"/>
  <c r="F117" i="11"/>
  <c r="H117" i="11" s="1"/>
  <c r="F116" i="11"/>
  <c r="H116" i="11" s="1"/>
  <c r="F115" i="11"/>
  <c r="H115" i="11" s="1"/>
  <c r="F114" i="11"/>
  <c r="H114" i="11" s="1"/>
  <c r="F113" i="11"/>
  <c r="H113" i="11" s="1"/>
  <c r="F112" i="11"/>
  <c r="H112" i="11" s="1"/>
  <c r="F111" i="11"/>
  <c r="H111" i="11" s="1"/>
  <c r="G109" i="11"/>
  <c r="F108" i="11"/>
  <c r="H108" i="11" s="1"/>
  <c r="F107" i="11"/>
  <c r="H107" i="11" s="1"/>
  <c r="F106" i="11"/>
  <c r="H106" i="11" s="1"/>
  <c r="F105" i="11"/>
  <c r="H105" i="11" s="1"/>
  <c r="F104" i="11"/>
  <c r="H104" i="11" s="1"/>
  <c r="F103" i="11"/>
  <c r="H103" i="11" s="1"/>
  <c r="F102" i="11"/>
  <c r="H102" i="11" s="1"/>
  <c r="F101" i="11"/>
  <c r="H101" i="11"/>
  <c r="F100" i="11"/>
  <c r="H100" i="11" s="1"/>
  <c r="F99" i="11"/>
  <c r="H99" i="11" s="1"/>
  <c r="F98" i="11"/>
  <c r="H98" i="11" s="1"/>
  <c r="F97" i="11"/>
  <c r="H97" i="11" s="1"/>
  <c r="G95" i="11"/>
  <c r="F94" i="11"/>
  <c r="H94" i="11" s="1"/>
  <c r="F93" i="11"/>
  <c r="H93" i="11" s="1"/>
  <c r="F92" i="11"/>
  <c r="H92" i="11" s="1"/>
  <c r="F91" i="11"/>
  <c r="H91" i="11" s="1"/>
  <c r="F90" i="11"/>
  <c r="H90" i="11" s="1"/>
  <c r="F89" i="11"/>
  <c r="H89" i="11" s="1"/>
  <c r="F88" i="11"/>
  <c r="H88" i="11" s="1"/>
  <c r="F87" i="11"/>
  <c r="H87" i="11" s="1"/>
  <c r="F86" i="11"/>
  <c r="H86" i="11" s="1"/>
  <c r="F85" i="11"/>
  <c r="H85" i="11" s="1"/>
  <c r="F84" i="11"/>
  <c r="H84" i="11" s="1"/>
  <c r="F83" i="11"/>
  <c r="H83" i="11" s="1"/>
  <c r="G81" i="11"/>
  <c r="F80" i="11"/>
  <c r="H80" i="11"/>
  <c r="F79" i="11"/>
  <c r="H79" i="11" s="1"/>
  <c r="F78" i="11"/>
  <c r="H78" i="11" s="1"/>
  <c r="F77" i="11"/>
  <c r="H77" i="11" s="1"/>
  <c r="F76" i="11"/>
  <c r="H76" i="11" s="1"/>
  <c r="F75" i="11"/>
  <c r="H75" i="11" s="1"/>
  <c r="F74" i="11"/>
  <c r="H74" i="11" s="1"/>
  <c r="F73" i="11"/>
  <c r="H73" i="11" s="1"/>
  <c r="F72" i="11"/>
  <c r="H72" i="11"/>
  <c r="F71" i="11"/>
  <c r="H71" i="11" s="1"/>
  <c r="F70" i="11"/>
  <c r="H70" i="11" s="1"/>
  <c r="F69" i="11"/>
  <c r="H69" i="11" s="1"/>
  <c r="G67" i="11"/>
  <c r="F66" i="11"/>
  <c r="H66" i="11" s="1"/>
  <c r="F65" i="11"/>
  <c r="H65" i="11" s="1"/>
  <c r="F64" i="11"/>
  <c r="H64" i="11" s="1"/>
  <c r="F63" i="11"/>
  <c r="H63" i="11" s="1"/>
  <c r="F62" i="11"/>
  <c r="H62" i="11" s="1"/>
  <c r="F61" i="11"/>
  <c r="H61" i="11" s="1"/>
  <c r="F60" i="11"/>
  <c r="H60" i="11" s="1"/>
  <c r="F59" i="11"/>
  <c r="H59" i="11"/>
  <c r="F58" i="11"/>
  <c r="H58" i="11" s="1"/>
  <c r="F57" i="11"/>
  <c r="H57" i="11" s="1"/>
  <c r="F56" i="11"/>
  <c r="H56" i="11" s="1"/>
  <c r="F55" i="11"/>
  <c r="H55" i="11" s="1"/>
  <c r="G53" i="11"/>
  <c r="F52" i="11"/>
  <c r="H52" i="11" s="1"/>
  <c r="F51" i="11"/>
  <c r="H51" i="11" s="1"/>
  <c r="F50" i="11"/>
  <c r="H50" i="11" s="1"/>
  <c r="F49" i="11"/>
  <c r="H49" i="11" s="1"/>
  <c r="F48" i="11"/>
  <c r="H48" i="11" s="1"/>
  <c r="F47" i="11"/>
  <c r="H47" i="11" s="1"/>
  <c r="F46" i="11"/>
  <c r="H46" i="11" s="1"/>
  <c r="F45" i="11"/>
  <c r="H45" i="11"/>
  <c r="F44" i="11"/>
  <c r="H44" i="11" s="1"/>
  <c r="F43" i="11"/>
  <c r="H43" i="11" s="1"/>
  <c r="F42" i="11"/>
  <c r="H42" i="11" s="1"/>
  <c r="F41" i="11"/>
  <c r="H41" i="11" s="1"/>
  <c r="G39" i="11"/>
  <c r="F38" i="11"/>
  <c r="H38" i="11" s="1"/>
  <c r="F37" i="11"/>
  <c r="H37" i="11" s="1"/>
  <c r="F36" i="11"/>
  <c r="H36" i="11"/>
  <c r="F35" i="11"/>
  <c r="H35" i="11" s="1"/>
  <c r="F34" i="11"/>
  <c r="H34" i="11" s="1"/>
  <c r="F33" i="11"/>
  <c r="H33" i="11" s="1"/>
  <c r="F32" i="11"/>
  <c r="H32" i="11" s="1"/>
  <c r="F31" i="11"/>
  <c r="H31" i="11" s="1"/>
  <c r="F30" i="11"/>
  <c r="H30" i="11" s="1"/>
  <c r="F29" i="11"/>
  <c r="H29" i="11" s="1"/>
  <c r="F28" i="11"/>
  <c r="H28" i="11" s="1"/>
  <c r="F27" i="11"/>
  <c r="H27" i="11" s="1"/>
  <c r="G25" i="11"/>
  <c r="F24" i="11"/>
  <c r="H24" i="11" s="1"/>
  <c r="F23" i="11"/>
  <c r="H23" i="11" s="1"/>
  <c r="F22" i="11"/>
  <c r="H22" i="11" s="1"/>
  <c r="F21" i="11"/>
  <c r="H21" i="11" s="1"/>
  <c r="F20" i="11"/>
  <c r="H20" i="11" s="1"/>
  <c r="F19" i="11"/>
  <c r="H19" i="11" s="1"/>
  <c r="F18" i="11"/>
  <c r="H18" i="11" s="1"/>
  <c r="F17" i="11"/>
  <c r="H17" i="11" s="1"/>
  <c r="F16" i="11"/>
  <c r="H16" i="11"/>
  <c r="F15" i="11"/>
  <c r="H15" i="11" s="1"/>
  <c r="F14" i="11"/>
  <c r="H14" i="11" s="1"/>
  <c r="F13" i="11"/>
  <c r="H13" i="11" s="1"/>
  <c r="G344" i="10"/>
  <c r="F343" i="10"/>
  <c r="H343" i="10" s="1"/>
  <c r="F342" i="10"/>
  <c r="H342" i="10" s="1"/>
  <c r="F341" i="10"/>
  <c r="H341" i="10" s="1"/>
  <c r="F340" i="10"/>
  <c r="H340" i="10" s="1"/>
  <c r="F339" i="10"/>
  <c r="H339" i="10" s="1"/>
  <c r="F338" i="10"/>
  <c r="H338" i="10"/>
  <c r="F337" i="10"/>
  <c r="H337" i="10" s="1"/>
  <c r="F336" i="10"/>
  <c r="H336" i="10" s="1"/>
  <c r="F335" i="10"/>
  <c r="H335" i="10" s="1"/>
  <c r="G333" i="10"/>
  <c r="F332" i="10"/>
  <c r="H332" i="10" s="1"/>
  <c r="F331" i="10"/>
  <c r="H331" i="10" s="1"/>
  <c r="F330" i="10"/>
  <c r="H330" i="10"/>
  <c r="F329" i="10"/>
  <c r="H329" i="10" s="1"/>
  <c r="F328" i="10"/>
  <c r="H328" i="10" s="1"/>
  <c r="F327" i="10"/>
  <c r="H327" i="10" s="1"/>
  <c r="F326" i="10"/>
  <c r="H326" i="10" s="1"/>
  <c r="F325" i="10"/>
  <c r="H325" i="10" s="1"/>
  <c r="F324" i="10"/>
  <c r="H324" i="10" s="1"/>
  <c r="F323" i="10"/>
  <c r="H323" i="10" s="1"/>
  <c r="F322" i="10"/>
  <c r="H322" i="10"/>
  <c r="F321" i="10"/>
  <c r="H321" i="10" s="1"/>
  <c r="G319" i="10"/>
  <c r="F318" i="10"/>
  <c r="H318" i="10"/>
  <c r="F317" i="10"/>
  <c r="H317" i="10"/>
  <c r="F316" i="10"/>
  <c r="H316" i="10" s="1"/>
  <c r="F315" i="10"/>
  <c r="H315" i="10" s="1"/>
  <c r="F314" i="10"/>
  <c r="H314" i="10" s="1"/>
  <c r="F313" i="10"/>
  <c r="H313" i="10" s="1"/>
  <c r="F312" i="10"/>
  <c r="H312" i="10" s="1"/>
  <c r="F311" i="10"/>
  <c r="H311" i="10" s="1"/>
  <c r="F310" i="10"/>
  <c r="H310" i="10" s="1"/>
  <c r="F309" i="10"/>
  <c r="H309" i="10" s="1"/>
  <c r="F308" i="10"/>
  <c r="H308" i="10" s="1"/>
  <c r="F307" i="10"/>
  <c r="H307" i="10" s="1"/>
  <c r="G305" i="10"/>
  <c r="F304" i="10"/>
  <c r="H304" i="10" s="1"/>
  <c r="F303" i="10"/>
  <c r="H303" i="10" s="1"/>
  <c r="F302" i="10"/>
  <c r="H302" i="10" s="1"/>
  <c r="F301" i="10"/>
  <c r="H301" i="10" s="1"/>
  <c r="F300" i="10"/>
  <c r="H300" i="10" s="1"/>
  <c r="F299" i="10"/>
  <c r="H299" i="10" s="1"/>
  <c r="F298" i="10"/>
  <c r="H298" i="10" s="1"/>
  <c r="F297" i="10"/>
  <c r="H297" i="10" s="1"/>
  <c r="F296" i="10"/>
  <c r="H296" i="10" s="1"/>
  <c r="F295" i="10"/>
  <c r="H295" i="10" s="1"/>
  <c r="F294" i="10"/>
  <c r="H294" i="10" s="1"/>
  <c r="F293" i="10"/>
  <c r="H293" i="10"/>
  <c r="G291" i="10"/>
  <c r="F290" i="10"/>
  <c r="H290" i="10" s="1"/>
  <c r="F289" i="10"/>
  <c r="H289" i="10" s="1"/>
  <c r="F288" i="10"/>
  <c r="H288" i="10" s="1"/>
  <c r="F287" i="10"/>
  <c r="H287" i="10" s="1"/>
  <c r="F286" i="10"/>
  <c r="H286" i="10" s="1"/>
  <c r="F285" i="10"/>
  <c r="H285" i="10" s="1"/>
  <c r="F284" i="10"/>
  <c r="H284" i="10" s="1"/>
  <c r="F283" i="10"/>
  <c r="H283" i="10" s="1"/>
  <c r="F282" i="10"/>
  <c r="H282" i="10" s="1"/>
  <c r="F281" i="10"/>
  <c r="H281" i="10" s="1"/>
  <c r="F280" i="10"/>
  <c r="H280" i="10" s="1"/>
  <c r="F279" i="10"/>
  <c r="H279" i="10" s="1"/>
  <c r="G277" i="10"/>
  <c r="F276" i="10"/>
  <c r="H276" i="10" s="1"/>
  <c r="F275" i="10"/>
  <c r="H275" i="10" s="1"/>
  <c r="F274" i="10"/>
  <c r="H274" i="10" s="1"/>
  <c r="F273" i="10"/>
  <c r="H273" i="10" s="1"/>
  <c r="F272" i="10"/>
  <c r="H272" i="10" s="1"/>
  <c r="F271" i="10"/>
  <c r="H271" i="10" s="1"/>
  <c r="F270" i="10"/>
  <c r="H270" i="10" s="1"/>
  <c r="F269" i="10"/>
  <c r="H269" i="10" s="1"/>
  <c r="F268" i="10"/>
  <c r="H268" i="10" s="1"/>
  <c r="F267" i="10"/>
  <c r="H267" i="10" s="1"/>
  <c r="F266" i="10"/>
  <c r="H266" i="10" s="1"/>
  <c r="F265" i="10"/>
  <c r="H265" i="10" s="1"/>
  <c r="G263" i="10"/>
  <c r="F262" i="10"/>
  <c r="H262" i="10" s="1"/>
  <c r="F261" i="10"/>
  <c r="H261" i="10" s="1"/>
  <c r="F260" i="10"/>
  <c r="H260" i="10" s="1"/>
  <c r="F259" i="10"/>
  <c r="H259" i="10" s="1"/>
  <c r="F258" i="10"/>
  <c r="H258" i="10" s="1"/>
  <c r="F257" i="10"/>
  <c r="H257" i="10" s="1"/>
  <c r="F256" i="10"/>
  <c r="H256" i="10" s="1"/>
  <c r="F255" i="10"/>
  <c r="H255" i="10" s="1"/>
  <c r="F254" i="10"/>
  <c r="H254" i="10" s="1"/>
  <c r="F253" i="10"/>
  <c r="H253" i="10" s="1"/>
  <c r="F252" i="10"/>
  <c r="H252" i="10" s="1"/>
  <c r="F251" i="10"/>
  <c r="H251" i="10" s="1"/>
  <c r="G249" i="10"/>
  <c r="F248" i="10"/>
  <c r="H248" i="10" s="1"/>
  <c r="F247" i="10"/>
  <c r="F246" i="10"/>
  <c r="F245" i="10"/>
  <c r="H245" i="10" s="1"/>
  <c r="F244" i="10"/>
  <c r="H244" i="10" s="1"/>
  <c r="F243" i="10"/>
  <c r="F242" i="10"/>
  <c r="H242" i="10" s="1"/>
  <c r="F241" i="10"/>
  <c r="H241" i="10" s="1"/>
  <c r="F240" i="10"/>
  <c r="H240" i="10" s="1"/>
  <c r="F239" i="10"/>
  <c r="H239" i="10" s="1"/>
  <c r="F238" i="10"/>
  <c r="H238" i="10"/>
  <c r="F237" i="10"/>
  <c r="H237" i="10" s="1"/>
  <c r="G235" i="10"/>
  <c r="F234" i="10"/>
  <c r="H234" i="10"/>
  <c r="F233" i="10"/>
  <c r="H233" i="10" s="1"/>
  <c r="F232" i="10"/>
  <c r="H232" i="10" s="1"/>
  <c r="F231" i="10"/>
  <c r="H231" i="10" s="1"/>
  <c r="F230" i="10"/>
  <c r="H230" i="10" s="1"/>
  <c r="F229" i="10"/>
  <c r="H229" i="10" s="1"/>
  <c r="F228" i="10"/>
  <c r="H228" i="10" s="1"/>
  <c r="F227" i="10"/>
  <c r="H227" i="10" s="1"/>
  <c r="F226" i="10"/>
  <c r="H226" i="10" s="1"/>
  <c r="F225" i="10"/>
  <c r="H225" i="10" s="1"/>
  <c r="F224" i="10"/>
  <c r="H224" i="10" s="1"/>
  <c r="F223" i="10"/>
  <c r="H223" i="10" s="1"/>
  <c r="G221" i="10"/>
  <c r="F220" i="10"/>
  <c r="H220" i="10" s="1"/>
  <c r="F219" i="10"/>
  <c r="H219" i="10"/>
  <c r="F218" i="10"/>
  <c r="H218" i="10" s="1"/>
  <c r="F217" i="10"/>
  <c r="H217" i="10" s="1"/>
  <c r="F216" i="10"/>
  <c r="H216" i="10" s="1"/>
  <c r="F215" i="10"/>
  <c r="H215" i="10" s="1"/>
  <c r="F214" i="10"/>
  <c r="H214" i="10" s="1"/>
  <c r="F213" i="10"/>
  <c r="H213" i="10" s="1"/>
  <c r="F212" i="10"/>
  <c r="H212" i="10" s="1"/>
  <c r="F211" i="10"/>
  <c r="H211" i="10" s="1"/>
  <c r="F210" i="10"/>
  <c r="H210" i="10" s="1"/>
  <c r="F209" i="10"/>
  <c r="H209" i="10" s="1"/>
  <c r="G207" i="10"/>
  <c r="F206" i="10"/>
  <c r="H206" i="10" s="1"/>
  <c r="F205" i="10"/>
  <c r="H205" i="10" s="1"/>
  <c r="F204" i="10"/>
  <c r="H204" i="10" s="1"/>
  <c r="F203" i="10"/>
  <c r="H203" i="10" s="1"/>
  <c r="F202" i="10"/>
  <c r="H202" i="10" s="1"/>
  <c r="F201" i="10"/>
  <c r="H201" i="10" s="1"/>
  <c r="F200" i="10"/>
  <c r="H200" i="10" s="1"/>
  <c r="F199" i="10"/>
  <c r="H199" i="10" s="1"/>
  <c r="F198" i="10"/>
  <c r="H198" i="10" s="1"/>
  <c r="F197" i="10"/>
  <c r="H197" i="10" s="1"/>
  <c r="F196" i="10"/>
  <c r="H196" i="10" s="1"/>
  <c r="F195" i="10"/>
  <c r="H195" i="10" s="1"/>
  <c r="G193" i="10"/>
  <c r="F192" i="10"/>
  <c r="H192" i="10" s="1"/>
  <c r="F191" i="10"/>
  <c r="H191" i="10" s="1"/>
  <c r="F190" i="10"/>
  <c r="H190" i="10" s="1"/>
  <c r="F189" i="10"/>
  <c r="H189" i="10" s="1"/>
  <c r="F188" i="10"/>
  <c r="H188" i="10" s="1"/>
  <c r="F187" i="10"/>
  <c r="H187" i="10" s="1"/>
  <c r="F186" i="10"/>
  <c r="H186" i="10" s="1"/>
  <c r="F185" i="10"/>
  <c r="H185" i="10" s="1"/>
  <c r="F184" i="10"/>
  <c r="H184" i="10" s="1"/>
  <c r="F183" i="10"/>
  <c r="H183" i="10" s="1"/>
  <c r="F182" i="10"/>
  <c r="H182" i="10"/>
  <c r="F181" i="10"/>
  <c r="H181" i="10" s="1"/>
  <c r="G179" i="10"/>
  <c r="F178" i="10"/>
  <c r="H178" i="10"/>
  <c r="F177" i="10"/>
  <c r="H177" i="10" s="1"/>
  <c r="F176" i="10"/>
  <c r="H176" i="10"/>
  <c r="F175" i="10"/>
  <c r="H175" i="10" s="1"/>
  <c r="F174" i="10"/>
  <c r="H174" i="10"/>
  <c r="F173" i="10"/>
  <c r="H173" i="10" s="1"/>
  <c r="F172" i="10"/>
  <c r="H172" i="10" s="1"/>
  <c r="F171" i="10"/>
  <c r="H171" i="10" s="1"/>
  <c r="F170" i="10"/>
  <c r="H170" i="10" s="1"/>
  <c r="F169" i="10"/>
  <c r="H169" i="10" s="1"/>
  <c r="F168" i="10"/>
  <c r="H168" i="10" s="1"/>
  <c r="F167" i="10"/>
  <c r="H167" i="10" s="1"/>
  <c r="G165" i="10"/>
  <c r="F164" i="10"/>
  <c r="H164" i="10" s="1"/>
  <c r="F163" i="10"/>
  <c r="H163" i="10" s="1"/>
  <c r="F162" i="10"/>
  <c r="H162" i="10" s="1"/>
  <c r="F161" i="10"/>
  <c r="H161" i="10" s="1"/>
  <c r="F160" i="10"/>
  <c r="H160" i="10" s="1"/>
  <c r="F159" i="10"/>
  <c r="H159" i="10" s="1"/>
  <c r="F158" i="10"/>
  <c r="H158" i="10" s="1"/>
  <c r="F157" i="10"/>
  <c r="H157" i="10" s="1"/>
  <c r="F156" i="10"/>
  <c r="H156" i="10" s="1"/>
  <c r="F155" i="10"/>
  <c r="H155" i="10" s="1"/>
  <c r="F154" i="10"/>
  <c r="H154" i="10" s="1"/>
  <c r="F153" i="10"/>
  <c r="H153" i="10" s="1"/>
  <c r="G151" i="10"/>
  <c r="F150" i="10"/>
  <c r="H150" i="10" s="1"/>
  <c r="F149" i="10"/>
  <c r="H149" i="10" s="1"/>
  <c r="F148" i="10"/>
  <c r="H148" i="10" s="1"/>
  <c r="F147" i="10"/>
  <c r="H147" i="10" s="1"/>
  <c r="F146" i="10"/>
  <c r="H146" i="10"/>
  <c r="F145" i="10"/>
  <c r="H145" i="10" s="1"/>
  <c r="F144" i="10"/>
  <c r="H144" i="10" s="1"/>
  <c r="F143" i="10"/>
  <c r="H143" i="10" s="1"/>
  <c r="F142" i="10"/>
  <c r="H142" i="10" s="1"/>
  <c r="F141" i="10"/>
  <c r="H141" i="10" s="1"/>
  <c r="F140" i="10"/>
  <c r="H140" i="10" s="1"/>
  <c r="F139" i="10"/>
  <c r="H139" i="10" s="1"/>
  <c r="F136" i="10"/>
  <c r="H136" i="10" s="1"/>
  <c r="F135" i="10"/>
  <c r="H135" i="10" s="1"/>
  <c r="F134" i="10"/>
  <c r="H134" i="10" s="1"/>
  <c r="F133" i="10"/>
  <c r="H133" i="10" s="1"/>
  <c r="F132" i="10"/>
  <c r="H132" i="10" s="1"/>
  <c r="F131" i="10"/>
  <c r="H131" i="10" s="1"/>
  <c r="F130" i="10"/>
  <c r="H130" i="10" s="1"/>
  <c r="F129" i="10"/>
  <c r="H129" i="10" s="1"/>
  <c r="F128" i="10"/>
  <c r="H128" i="10"/>
  <c r="F127" i="10"/>
  <c r="H127" i="10" s="1"/>
  <c r="F126" i="10"/>
  <c r="H126" i="10" s="1"/>
  <c r="F125" i="10"/>
  <c r="H125" i="10" s="1"/>
  <c r="G123" i="10"/>
  <c r="F122" i="10"/>
  <c r="H122" i="10" s="1"/>
  <c r="F121" i="10"/>
  <c r="H121" i="10" s="1"/>
  <c r="F120" i="10"/>
  <c r="H120" i="10" s="1"/>
  <c r="F119" i="10"/>
  <c r="H119" i="10" s="1"/>
  <c r="F118" i="10"/>
  <c r="H118" i="10" s="1"/>
  <c r="F117" i="10"/>
  <c r="H117" i="10" s="1"/>
  <c r="F116" i="10"/>
  <c r="H116" i="10" s="1"/>
  <c r="F115" i="10"/>
  <c r="H115" i="10" s="1"/>
  <c r="F114" i="10"/>
  <c r="H114" i="10" s="1"/>
  <c r="F113" i="10"/>
  <c r="H113" i="10" s="1"/>
  <c r="F112" i="10"/>
  <c r="H112" i="10" s="1"/>
  <c r="F111" i="10"/>
  <c r="H111" i="10" s="1"/>
  <c r="G109" i="10"/>
  <c r="F108" i="10"/>
  <c r="H108" i="10" s="1"/>
  <c r="F107" i="10"/>
  <c r="H107" i="10" s="1"/>
  <c r="F106" i="10"/>
  <c r="H106" i="10" s="1"/>
  <c r="F105" i="10"/>
  <c r="H105" i="10" s="1"/>
  <c r="F104" i="10"/>
  <c r="H104" i="10" s="1"/>
  <c r="F103" i="10"/>
  <c r="H103" i="10" s="1"/>
  <c r="F102" i="10"/>
  <c r="H102" i="10" s="1"/>
  <c r="F101" i="10"/>
  <c r="H101" i="10" s="1"/>
  <c r="F100" i="10"/>
  <c r="H100" i="10" s="1"/>
  <c r="F99" i="10"/>
  <c r="H99" i="10"/>
  <c r="F98" i="10"/>
  <c r="H98" i="10" s="1"/>
  <c r="F97" i="10"/>
  <c r="H97" i="10" s="1"/>
  <c r="G95" i="10"/>
  <c r="F94" i="10"/>
  <c r="H94" i="10" s="1"/>
  <c r="F93" i="10"/>
  <c r="H93" i="10" s="1"/>
  <c r="F92" i="10"/>
  <c r="H92" i="10" s="1"/>
  <c r="F91" i="10"/>
  <c r="H91" i="10"/>
  <c r="F90" i="10"/>
  <c r="H90" i="10" s="1"/>
  <c r="F89" i="10"/>
  <c r="H89" i="10" s="1"/>
  <c r="F88" i="10"/>
  <c r="H88" i="10" s="1"/>
  <c r="F87" i="10"/>
  <c r="H87" i="10"/>
  <c r="F86" i="10"/>
  <c r="H86" i="10" s="1"/>
  <c r="F85" i="10"/>
  <c r="H85" i="10" s="1"/>
  <c r="F84" i="10"/>
  <c r="H84" i="10" s="1"/>
  <c r="F83" i="10"/>
  <c r="H83" i="10" s="1"/>
  <c r="G81" i="10"/>
  <c r="F80" i="10"/>
  <c r="H80" i="10" s="1"/>
  <c r="F79" i="10"/>
  <c r="H79" i="10" s="1"/>
  <c r="F78" i="10"/>
  <c r="H78" i="10" s="1"/>
  <c r="F77" i="10"/>
  <c r="H77" i="10" s="1"/>
  <c r="F76" i="10"/>
  <c r="H76" i="10" s="1"/>
  <c r="F75" i="10"/>
  <c r="H75" i="10" s="1"/>
  <c r="F74" i="10"/>
  <c r="H74" i="10"/>
  <c r="F73" i="10"/>
  <c r="H73" i="10" s="1"/>
  <c r="F72" i="10"/>
  <c r="H72" i="10" s="1"/>
  <c r="F71" i="10"/>
  <c r="H71" i="10" s="1"/>
  <c r="F70" i="10"/>
  <c r="H70" i="10" s="1"/>
  <c r="F69" i="10"/>
  <c r="H69" i="10" s="1"/>
  <c r="G67" i="10"/>
  <c r="F66" i="10"/>
  <c r="H66" i="10" s="1"/>
  <c r="F65" i="10"/>
  <c r="H65" i="10" s="1"/>
  <c r="F64" i="10"/>
  <c r="H64" i="10" s="1"/>
  <c r="F63" i="10"/>
  <c r="H63" i="10" s="1"/>
  <c r="F62" i="10"/>
  <c r="H62" i="10"/>
  <c r="F61" i="10"/>
  <c r="H61" i="10" s="1"/>
  <c r="F60" i="10"/>
  <c r="H60" i="10" s="1"/>
  <c r="F59" i="10"/>
  <c r="H59" i="10" s="1"/>
  <c r="F58" i="10"/>
  <c r="H58" i="10" s="1"/>
  <c r="F57" i="10"/>
  <c r="H57" i="10" s="1"/>
  <c r="F56" i="10"/>
  <c r="H56" i="10" s="1"/>
  <c r="F55" i="10"/>
  <c r="H55" i="10" s="1"/>
  <c r="G5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/>
  <c r="F42" i="10"/>
  <c r="H42" i="10" s="1"/>
  <c r="F41" i="10"/>
  <c r="H41" i="10" s="1"/>
  <c r="G39" i="10"/>
  <c r="F38" i="10"/>
  <c r="H38" i="10" s="1"/>
  <c r="F37" i="10"/>
  <c r="H37" i="10" s="1"/>
  <c r="F36" i="10"/>
  <c r="H36" i="10" s="1"/>
  <c r="F35" i="10"/>
  <c r="H35" i="10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G25" i="10"/>
  <c r="F24" i="10"/>
  <c r="H24" i="10" s="1"/>
  <c r="F23" i="10"/>
  <c r="H23" i="10" s="1"/>
  <c r="F22" i="10"/>
  <c r="H22" i="10" s="1"/>
  <c r="F21" i="10"/>
  <c r="H21" i="10" s="1"/>
  <c r="F20" i="10"/>
  <c r="H20" i="10" s="1"/>
  <c r="F19" i="10"/>
  <c r="H19" i="10" s="1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H13" i="10" s="1"/>
  <c r="H67" i="12"/>
  <c r="H207" i="12"/>
  <c r="H319" i="12"/>
  <c r="H333" i="12"/>
  <c r="H235" i="11"/>
  <c r="H333" i="11"/>
  <c r="G318" i="5"/>
  <c r="F317" i="5"/>
  <c r="H317" i="5" s="1"/>
  <c r="F316" i="5"/>
  <c r="H316" i="5" s="1"/>
  <c r="F315" i="5"/>
  <c r="H315" i="5" s="1"/>
  <c r="F314" i="5"/>
  <c r="H314" i="5" s="1"/>
  <c r="F313" i="5"/>
  <c r="H313" i="5" s="1"/>
  <c r="F312" i="5"/>
  <c r="H312" i="5" s="1"/>
  <c r="F311" i="5"/>
  <c r="H311" i="5" s="1"/>
  <c r="F310" i="5"/>
  <c r="H310" i="5" s="1"/>
  <c r="F309" i="5"/>
  <c r="H309" i="5" s="1"/>
  <c r="F308" i="5"/>
  <c r="H308" i="5" s="1"/>
  <c r="F307" i="5"/>
  <c r="H307" i="5" s="1"/>
  <c r="G305" i="5"/>
  <c r="F304" i="5"/>
  <c r="H304" i="5" s="1"/>
  <c r="F303" i="5"/>
  <c r="H303" i="5" s="1"/>
  <c r="F302" i="5"/>
  <c r="H302" i="5" s="1"/>
  <c r="F301" i="5"/>
  <c r="H301" i="5" s="1"/>
  <c r="F300" i="5"/>
  <c r="H300" i="5" s="1"/>
  <c r="F299" i="5"/>
  <c r="H299" i="5" s="1"/>
  <c r="F298" i="5"/>
  <c r="H298" i="5" s="1"/>
  <c r="F297" i="5"/>
  <c r="H297" i="5"/>
  <c r="F296" i="5"/>
  <c r="H296" i="5" s="1"/>
  <c r="F295" i="5"/>
  <c r="H295" i="5" s="1"/>
  <c r="F294" i="5"/>
  <c r="H294" i="5" s="1"/>
  <c r="G292" i="5"/>
  <c r="F291" i="5"/>
  <c r="H291" i="5" s="1"/>
  <c r="F290" i="5"/>
  <c r="H290" i="5" s="1"/>
  <c r="F289" i="5"/>
  <c r="H289" i="5" s="1"/>
  <c r="F288" i="5"/>
  <c r="H288" i="5" s="1"/>
  <c r="F287" i="5"/>
  <c r="H287" i="5" s="1"/>
  <c r="F286" i="5"/>
  <c r="H286" i="5" s="1"/>
  <c r="F285" i="5"/>
  <c r="H285" i="5" s="1"/>
  <c r="F284" i="5"/>
  <c r="H284" i="5" s="1"/>
  <c r="F283" i="5"/>
  <c r="H283" i="5" s="1"/>
  <c r="F282" i="5"/>
  <c r="H282" i="5" s="1"/>
  <c r="F281" i="5"/>
  <c r="H281" i="5" s="1"/>
  <c r="G279" i="5"/>
  <c r="F278" i="5"/>
  <c r="H278" i="5" s="1"/>
  <c r="F277" i="5"/>
  <c r="H277" i="5" s="1"/>
  <c r="F276" i="5"/>
  <c r="H276" i="5" s="1"/>
  <c r="F275" i="5"/>
  <c r="H275" i="5" s="1"/>
  <c r="F274" i="5"/>
  <c r="H274" i="5" s="1"/>
  <c r="F273" i="5"/>
  <c r="H273" i="5" s="1"/>
  <c r="F272" i="5"/>
  <c r="H272" i="5" s="1"/>
  <c r="F271" i="5"/>
  <c r="H271" i="5" s="1"/>
  <c r="F270" i="5"/>
  <c r="H270" i="5" s="1"/>
  <c r="F269" i="5"/>
  <c r="H269" i="5" s="1"/>
  <c r="F268" i="5"/>
  <c r="H268" i="5" s="1"/>
  <c r="G266" i="5"/>
  <c r="F265" i="5"/>
  <c r="H265" i="5" s="1"/>
  <c r="F264" i="5"/>
  <c r="H264" i="5" s="1"/>
  <c r="F263" i="5"/>
  <c r="H263" i="5" s="1"/>
  <c r="F262" i="5"/>
  <c r="H262" i="5" s="1"/>
  <c r="F261" i="5"/>
  <c r="H261" i="5" s="1"/>
  <c r="F260" i="5"/>
  <c r="H260" i="5" s="1"/>
  <c r="F259" i="5"/>
  <c r="H259" i="5" s="1"/>
  <c r="F258" i="5"/>
  <c r="H258" i="5" s="1"/>
  <c r="F257" i="5"/>
  <c r="H257" i="5" s="1"/>
  <c r="F256" i="5"/>
  <c r="H256" i="5" s="1"/>
  <c r="F255" i="5"/>
  <c r="H255" i="5" s="1"/>
  <c r="G253" i="5"/>
  <c r="F252" i="5"/>
  <c r="H252" i="5" s="1"/>
  <c r="F251" i="5"/>
  <c r="H251" i="5" s="1"/>
  <c r="F250" i="5"/>
  <c r="H250" i="5" s="1"/>
  <c r="F249" i="5"/>
  <c r="H249" i="5" s="1"/>
  <c r="F248" i="5"/>
  <c r="H248" i="5" s="1"/>
  <c r="F247" i="5"/>
  <c r="H247" i="5" s="1"/>
  <c r="F246" i="5"/>
  <c r="H246" i="5" s="1"/>
  <c r="F245" i="5"/>
  <c r="H245" i="5" s="1"/>
  <c r="F244" i="5"/>
  <c r="H244" i="5" s="1"/>
  <c r="F243" i="5"/>
  <c r="H243" i="5" s="1"/>
  <c r="F242" i="5"/>
  <c r="H242" i="5" s="1"/>
  <c r="G240" i="5"/>
  <c r="F239" i="5"/>
  <c r="H239" i="5" s="1"/>
  <c r="F238" i="5"/>
  <c r="H238" i="5" s="1"/>
  <c r="F237" i="5"/>
  <c r="H237" i="5" s="1"/>
  <c r="F236" i="5"/>
  <c r="H236" i="5" s="1"/>
  <c r="F235" i="5"/>
  <c r="H235" i="5" s="1"/>
  <c r="F234" i="5"/>
  <c r="H234" i="5" s="1"/>
  <c r="F233" i="5"/>
  <c r="H233" i="5"/>
  <c r="F232" i="5"/>
  <c r="H232" i="5" s="1"/>
  <c r="F231" i="5"/>
  <c r="H231" i="5" s="1"/>
  <c r="F230" i="5"/>
  <c r="H230" i="5" s="1"/>
  <c r="F229" i="5"/>
  <c r="H229" i="5"/>
  <c r="G227" i="5"/>
  <c r="F226" i="5"/>
  <c r="H226" i="5" s="1"/>
  <c r="F225" i="5"/>
  <c r="H225" i="5" s="1"/>
  <c r="F224" i="5"/>
  <c r="H224" i="5" s="1"/>
  <c r="F223" i="5"/>
  <c r="H223" i="5" s="1"/>
  <c r="F222" i="5"/>
  <c r="H222" i="5" s="1"/>
  <c r="F221" i="5"/>
  <c r="H221" i="5" s="1"/>
  <c r="F220" i="5"/>
  <c r="H220" i="5" s="1"/>
  <c r="F219" i="5"/>
  <c r="H219" i="5" s="1"/>
  <c r="F218" i="5"/>
  <c r="H218" i="5" s="1"/>
  <c r="F217" i="5"/>
  <c r="H217" i="5" s="1"/>
  <c r="F216" i="5"/>
  <c r="H216" i="5" s="1"/>
  <c r="G214" i="5"/>
  <c r="F213" i="5"/>
  <c r="H213" i="5" s="1"/>
  <c r="F212" i="5"/>
  <c r="H212" i="5" s="1"/>
  <c r="F211" i="5"/>
  <c r="H211" i="5" s="1"/>
  <c r="F210" i="5"/>
  <c r="H210" i="5" s="1"/>
  <c r="F209" i="5"/>
  <c r="H209" i="5" s="1"/>
  <c r="F208" i="5"/>
  <c r="H208" i="5"/>
  <c r="F207" i="5"/>
  <c r="H207" i="5" s="1"/>
  <c r="F206" i="5"/>
  <c r="H206" i="5"/>
  <c r="F205" i="5"/>
  <c r="H205" i="5" s="1"/>
  <c r="F204" i="5"/>
  <c r="H204" i="5" s="1"/>
  <c r="F203" i="5"/>
  <c r="H203" i="5" s="1"/>
  <c r="G201" i="5"/>
  <c r="F200" i="5"/>
  <c r="H200" i="5" s="1"/>
  <c r="F199" i="5"/>
  <c r="H199" i="5" s="1"/>
  <c r="F198" i="5"/>
  <c r="H198" i="5" s="1"/>
  <c r="F197" i="5"/>
  <c r="H197" i="5" s="1"/>
  <c r="F196" i="5"/>
  <c r="H196" i="5" s="1"/>
  <c r="F195" i="5"/>
  <c r="H195" i="5" s="1"/>
  <c r="F194" i="5"/>
  <c r="H194" i="5" s="1"/>
  <c r="F193" i="5"/>
  <c r="H193" i="5" s="1"/>
  <c r="F192" i="5"/>
  <c r="H192" i="5" s="1"/>
  <c r="F191" i="5"/>
  <c r="H191" i="5" s="1"/>
  <c r="F190" i="5"/>
  <c r="H190" i="5" s="1"/>
  <c r="G188" i="5"/>
  <c r="F187" i="5"/>
  <c r="H187" i="5" s="1"/>
  <c r="F186" i="5"/>
  <c r="H186" i="5" s="1"/>
  <c r="F185" i="5"/>
  <c r="H185" i="5"/>
  <c r="F184" i="5"/>
  <c r="H184" i="5" s="1"/>
  <c r="F183" i="5"/>
  <c r="H183" i="5" s="1"/>
  <c r="F182" i="5"/>
  <c r="H182" i="5" s="1"/>
  <c r="F181" i="5"/>
  <c r="H181" i="5" s="1"/>
  <c r="F180" i="5"/>
  <c r="H180" i="5" s="1"/>
  <c r="F179" i="5"/>
  <c r="H179" i="5" s="1"/>
  <c r="F178" i="5"/>
  <c r="H178" i="5" s="1"/>
  <c r="F177" i="5"/>
  <c r="H177" i="5"/>
  <c r="G175" i="5"/>
  <c r="F174" i="5"/>
  <c r="H174" i="5" s="1"/>
  <c r="F173" i="5"/>
  <c r="H173" i="5" s="1"/>
  <c r="F172" i="5"/>
  <c r="H172" i="5" s="1"/>
  <c r="F171" i="5"/>
  <c r="H171" i="5" s="1"/>
  <c r="F170" i="5"/>
  <c r="H170" i="5" s="1"/>
  <c r="F169" i="5"/>
  <c r="H169" i="5" s="1"/>
  <c r="F168" i="5"/>
  <c r="H168" i="5" s="1"/>
  <c r="F167" i="5"/>
  <c r="H167" i="5" s="1"/>
  <c r="F166" i="5"/>
  <c r="H166" i="5" s="1"/>
  <c r="F165" i="5"/>
  <c r="H165" i="5" s="1"/>
  <c r="F164" i="5"/>
  <c r="H164" i="5" s="1"/>
  <c r="G162" i="5"/>
  <c r="F161" i="5"/>
  <c r="H161" i="5" s="1"/>
  <c r="F160" i="5"/>
  <c r="H160" i="5" s="1"/>
  <c r="F159" i="5"/>
  <c r="H159" i="5" s="1"/>
  <c r="F158" i="5"/>
  <c r="H158" i="5"/>
  <c r="F157" i="5"/>
  <c r="H157" i="5" s="1"/>
  <c r="F156" i="5"/>
  <c r="H156" i="5" s="1"/>
  <c r="F155" i="5"/>
  <c r="H155" i="5" s="1"/>
  <c r="F154" i="5"/>
  <c r="H154" i="5" s="1"/>
  <c r="F153" i="5"/>
  <c r="H153" i="5" s="1"/>
  <c r="F152" i="5"/>
  <c r="H152" i="5" s="1"/>
  <c r="F151" i="5"/>
  <c r="H151" i="5" s="1"/>
  <c r="G149" i="5"/>
  <c r="F148" i="5"/>
  <c r="H148" i="5" s="1"/>
  <c r="F147" i="5"/>
  <c r="H147" i="5" s="1"/>
  <c r="F146" i="5"/>
  <c r="H146" i="5" s="1"/>
  <c r="F145" i="5"/>
  <c r="H145" i="5" s="1"/>
  <c r="F144" i="5"/>
  <c r="H144" i="5" s="1"/>
  <c r="F143" i="5"/>
  <c r="H143" i="5" s="1"/>
  <c r="F142" i="5"/>
  <c r="H142" i="5" s="1"/>
  <c r="F141" i="5"/>
  <c r="H141" i="5" s="1"/>
  <c r="F140" i="5"/>
  <c r="H140" i="5" s="1"/>
  <c r="F139" i="5"/>
  <c r="H139" i="5" s="1"/>
  <c r="F138" i="5"/>
  <c r="H138" i="5" s="1"/>
  <c r="G123" i="5"/>
  <c r="G136" i="5"/>
  <c r="F135" i="5"/>
  <c r="H135" i="5" s="1"/>
  <c r="F134" i="5"/>
  <c r="H134" i="5" s="1"/>
  <c r="F133" i="5"/>
  <c r="H133" i="5" s="1"/>
  <c r="F132" i="5"/>
  <c r="H132" i="5" s="1"/>
  <c r="F131" i="5"/>
  <c r="H131" i="5" s="1"/>
  <c r="F130" i="5"/>
  <c r="H130" i="5" s="1"/>
  <c r="F128" i="5"/>
  <c r="G25" i="5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27" i="5"/>
  <c r="H27" i="5" s="1"/>
  <c r="G39" i="5"/>
  <c r="F129" i="5"/>
  <c r="H129" i="5" s="1"/>
  <c r="H128" i="5"/>
  <c r="F127" i="5"/>
  <c r="H127" i="5" s="1"/>
  <c r="F126" i="5"/>
  <c r="H126" i="5" s="1"/>
  <c r="F125" i="5"/>
  <c r="H125" i="5" s="1"/>
  <c r="F28" i="5"/>
  <c r="F122" i="5"/>
  <c r="H122" i="5" s="1"/>
  <c r="F121" i="5"/>
  <c r="H121" i="5" s="1"/>
  <c r="F120" i="5"/>
  <c r="H120" i="5" s="1"/>
  <c r="F119" i="5"/>
  <c r="H119" i="5" s="1"/>
  <c r="F118" i="5"/>
  <c r="H118" i="5" s="1"/>
  <c r="F117" i="5"/>
  <c r="H117" i="5" s="1"/>
  <c r="F116" i="5"/>
  <c r="H116" i="5" s="1"/>
  <c r="F115" i="5"/>
  <c r="H115" i="5" s="1"/>
  <c r="F114" i="5"/>
  <c r="H114" i="5" s="1"/>
  <c r="F113" i="5"/>
  <c r="H113" i="5" s="1"/>
  <c r="F112" i="5"/>
  <c r="H112" i="5" s="1"/>
  <c r="F111" i="5"/>
  <c r="H111" i="5" s="1"/>
  <c r="G109" i="5"/>
  <c r="F108" i="5"/>
  <c r="H108" i="5"/>
  <c r="F107" i="5"/>
  <c r="H107" i="5"/>
  <c r="F106" i="5"/>
  <c r="H106" i="5"/>
  <c r="F105" i="5"/>
  <c r="H105" i="5"/>
  <c r="F104" i="5"/>
  <c r="H104" i="5"/>
  <c r="F103" i="5"/>
  <c r="H103" i="5" s="1"/>
  <c r="F102" i="5"/>
  <c r="H102" i="5" s="1"/>
  <c r="F101" i="5"/>
  <c r="H101" i="5" s="1"/>
  <c r="F100" i="5"/>
  <c r="H100" i="5"/>
  <c r="F99" i="5"/>
  <c r="H99" i="5" s="1"/>
  <c r="F98" i="5"/>
  <c r="H98" i="5" s="1"/>
  <c r="F97" i="5"/>
  <c r="H97" i="5" s="1"/>
  <c r="G95" i="5"/>
  <c r="F94" i="5"/>
  <c r="H94" i="5" s="1"/>
  <c r="F93" i="5"/>
  <c r="H93" i="5" s="1"/>
  <c r="F92" i="5"/>
  <c r="H92" i="5" s="1"/>
  <c r="F91" i="5"/>
  <c r="H91" i="5" s="1"/>
  <c r="F90" i="5"/>
  <c r="H90" i="5" s="1"/>
  <c r="F89" i="5"/>
  <c r="H89" i="5" s="1"/>
  <c r="F88" i="5"/>
  <c r="H88" i="5" s="1"/>
  <c r="F87" i="5"/>
  <c r="H87" i="5" s="1"/>
  <c r="F86" i="5"/>
  <c r="H86" i="5" s="1"/>
  <c r="F85" i="5"/>
  <c r="H85" i="5" s="1"/>
  <c r="F84" i="5"/>
  <c r="H84" i="5" s="1"/>
  <c r="F83" i="5"/>
  <c r="H83" i="5" s="1"/>
  <c r="G81" i="5"/>
  <c r="F80" i="5"/>
  <c r="H80" i="5" s="1"/>
  <c r="F79" i="5"/>
  <c r="H79" i="5" s="1"/>
  <c r="F78" i="5"/>
  <c r="H78" i="5" s="1"/>
  <c r="F77" i="5"/>
  <c r="H77" i="5"/>
  <c r="F76" i="5"/>
  <c r="H76" i="5" s="1"/>
  <c r="F75" i="5"/>
  <c r="H75" i="5" s="1"/>
  <c r="F74" i="5"/>
  <c r="H74" i="5" s="1"/>
  <c r="F73" i="5"/>
  <c r="H73" i="5" s="1"/>
  <c r="F72" i="5"/>
  <c r="H72" i="5" s="1"/>
  <c r="F71" i="5"/>
  <c r="H71" i="5"/>
  <c r="F70" i="5"/>
  <c r="H70" i="5" s="1"/>
  <c r="F69" i="5"/>
  <c r="H69" i="5"/>
  <c r="G67" i="5"/>
  <c r="F66" i="5"/>
  <c r="H66" i="5" s="1"/>
  <c r="F65" i="5"/>
  <c r="H65" i="5" s="1"/>
  <c r="F64" i="5"/>
  <c r="H64" i="5" s="1"/>
  <c r="F63" i="5"/>
  <c r="H63" i="5" s="1"/>
  <c r="F62" i="5"/>
  <c r="H62" i="5" s="1"/>
  <c r="F61" i="5"/>
  <c r="H61" i="5" s="1"/>
  <c r="F60" i="5"/>
  <c r="H60" i="5" s="1"/>
  <c r="F59" i="5"/>
  <c r="H59" i="5" s="1"/>
  <c r="F58" i="5"/>
  <c r="H58" i="5" s="1"/>
  <c r="F57" i="5"/>
  <c r="H57" i="5" s="1"/>
  <c r="F56" i="5"/>
  <c r="H56" i="5" s="1"/>
  <c r="F55" i="5"/>
  <c r="H55" i="5" s="1"/>
  <c r="G53" i="5"/>
  <c r="F52" i="5"/>
  <c r="H52" i="5"/>
  <c r="F51" i="5"/>
  <c r="H51" i="5" s="1"/>
  <c r="F50" i="5"/>
  <c r="H50" i="5"/>
  <c r="F49" i="5"/>
  <c r="H49" i="5" s="1"/>
  <c r="F48" i="5"/>
  <c r="H48" i="5"/>
  <c r="F47" i="5"/>
  <c r="H47" i="5" s="1"/>
  <c r="F46" i="5"/>
  <c r="H46" i="5"/>
  <c r="F45" i="5"/>
  <c r="H45" i="5" s="1"/>
  <c r="F44" i="5"/>
  <c r="H44" i="5"/>
  <c r="F43" i="5"/>
  <c r="H43" i="5" s="1"/>
  <c r="F42" i="5"/>
  <c r="H42" i="5"/>
  <c r="F41" i="5"/>
  <c r="H41" i="5" s="1"/>
  <c r="F38" i="5"/>
  <c r="H38" i="5"/>
  <c r="F37" i="5"/>
  <c r="H37" i="5" s="1"/>
  <c r="F36" i="5"/>
  <c r="H36" i="5"/>
  <c r="F35" i="5"/>
  <c r="H35" i="5" s="1"/>
  <c r="F34" i="5"/>
  <c r="H34" i="5"/>
  <c r="F33" i="5"/>
  <c r="H33" i="5" s="1"/>
  <c r="F32" i="5"/>
  <c r="H32" i="5"/>
  <c r="F31" i="5"/>
  <c r="H31" i="5" s="1"/>
  <c r="F30" i="5"/>
  <c r="H30" i="5"/>
  <c r="F29" i="5"/>
  <c r="H29" i="5" s="1"/>
  <c r="H28" i="5"/>
  <c r="D201" i="1"/>
  <c r="F201" i="1" s="1"/>
  <c r="D200" i="1"/>
  <c r="F200" i="1" s="1"/>
  <c r="D42" i="1"/>
  <c r="F42" i="1"/>
  <c r="D43" i="1"/>
  <c r="F43" i="1" s="1"/>
  <c r="D44" i="1"/>
  <c r="F44" i="1"/>
  <c r="D45" i="1"/>
  <c r="F45" i="1" s="1"/>
  <c r="D46" i="1"/>
  <c r="F46" i="1" s="1"/>
  <c r="D47" i="1"/>
  <c r="F47" i="1"/>
  <c r="D48" i="1"/>
  <c r="F48" i="1" s="1"/>
  <c r="D49" i="1"/>
  <c r="F49" i="1" s="1"/>
  <c r="D50" i="1"/>
  <c r="F50" i="1" s="1"/>
  <c r="D51" i="1"/>
  <c r="F51" i="1" s="1"/>
  <c r="D52" i="1"/>
  <c r="F52" i="1" s="1"/>
  <c r="D41" i="1"/>
  <c r="F41" i="1" s="1"/>
  <c r="D192" i="1"/>
  <c r="F192" i="1" s="1"/>
  <c r="D193" i="1"/>
  <c r="F193" i="1" s="1"/>
  <c r="D194" i="1"/>
  <c r="F194" i="1"/>
  <c r="D195" i="1"/>
  <c r="F195" i="1" s="1"/>
  <c r="D196" i="1"/>
  <c r="F196" i="1"/>
  <c r="D197" i="1"/>
  <c r="F197" i="1" s="1"/>
  <c r="D198" i="1"/>
  <c r="F198" i="1" s="1"/>
  <c r="D199" i="1"/>
  <c r="F199" i="1" s="1"/>
  <c r="D191" i="1"/>
  <c r="F191" i="1"/>
  <c r="D177" i="1"/>
  <c r="F177" i="1" s="1"/>
  <c r="D178" i="1"/>
  <c r="F178" i="1"/>
  <c r="D179" i="1"/>
  <c r="F179" i="1" s="1"/>
  <c r="D180" i="1"/>
  <c r="F180" i="1"/>
  <c r="D181" i="1"/>
  <c r="F181" i="1" s="1"/>
  <c r="D182" i="1"/>
  <c r="F182" i="1" s="1"/>
  <c r="D183" i="1"/>
  <c r="F183" i="1" s="1"/>
  <c r="D184" i="1"/>
  <c r="F184" i="1"/>
  <c r="D185" i="1"/>
  <c r="F185" i="1" s="1"/>
  <c r="D186" i="1"/>
  <c r="F186" i="1" s="1"/>
  <c r="D187" i="1"/>
  <c r="F187" i="1" s="1"/>
  <c r="D176" i="1"/>
  <c r="F176" i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/>
  <c r="D170" i="1"/>
  <c r="F170" i="1" s="1"/>
  <c r="D171" i="1"/>
  <c r="F171" i="1" s="1"/>
  <c r="D172" i="1"/>
  <c r="F172" i="1" s="1"/>
  <c r="D161" i="1"/>
  <c r="F161" i="1" s="1"/>
  <c r="D147" i="1"/>
  <c r="F147" i="1" s="1"/>
  <c r="D148" i="1"/>
  <c r="F148" i="1"/>
  <c r="D149" i="1"/>
  <c r="F149" i="1" s="1"/>
  <c r="D150" i="1"/>
  <c r="F150" i="1"/>
  <c r="D151" i="1"/>
  <c r="F151" i="1" s="1"/>
  <c r="D152" i="1"/>
  <c r="F152" i="1" s="1"/>
  <c r="D153" i="1"/>
  <c r="F153" i="1" s="1"/>
  <c r="D154" i="1"/>
  <c r="F154" i="1"/>
  <c r="D155" i="1"/>
  <c r="F155" i="1" s="1"/>
  <c r="D156" i="1"/>
  <c r="F156" i="1"/>
  <c r="D157" i="1"/>
  <c r="F157" i="1" s="1"/>
  <c r="D146" i="1"/>
  <c r="F146" i="1"/>
  <c r="D132" i="1"/>
  <c r="F132" i="1" s="1"/>
  <c r="D133" i="1"/>
  <c r="F133" i="1" s="1"/>
  <c r="D134" i="1"/>
  <c r="F134" i="1" s="1"/>
  <c r="D135" i="1"/>
  <c r="F135" i="1"/>
  <c r="D136" i="1"/>
  <c r="F136" i="1" s="1"/>
  <c r="D137" i="1"/>
  <c r="F137" i="1" s="1"/>
  <c r="D138" i="1"/>
  <c r="F138" i="1" s="1"/>
  <c r="D139" i="1"/>
  <c r="F139" i="1"/>
  <c r="D140" i="1"/>
  <c r="F140" i="1" s="1"/>
  <c r="D141" i="1"/>
  <c r="F141" i="1" s="1"/>
  <c r="D142" i="1"/>
  <c r="F142" i="1" s="1"/>
  <c r="D131" i="1"/>
  <c r="F131" i="1" s="1"/>
  <c r="D117" i="1"/>
  <c r="F117" i="1"/>
  <c r="D118" i="1"/>
  <c r="F118" i="1" s="1"/>
  <c r="D119" i="1"/>
  <c r="F119" i="1"/>
  <c r="D120" i="1"/>
  <c r="F120" i="1" s="1"/>
  <c r="D121" i="1"/>
  <c r="F121" i="1" s="1"/>
  <c r="D122" i="1"/>
  <c r="F122" i="1"/>
  <c r="D123" i="1"/>
  <c r="F123" i="1" s="1"/>
  <c r="D124" i="1"/>
  <c r="F124" i="1"/>
  <c r="D125" i="1"/>
  <c r="F125" i="1" s="1"/>
  <c r="D126" i="1"/>
  <c r="F126" i="1"/>
  <c r="D127" i="1"/>
  <c r="F127" i="1" s="1"/>
  <c r="D116" i="1"/>
  <c r="F116" i="1"/>
  <c r="D102" i="1"/>
  <c r="F102" i="1" s="1"/>
  <c r="D103" i="1"/>
  <c r="F103" i="1"/>
  <c r="D104" i="1"/>
  <c r="F104" i="1" s="1"/>
  <c r="D105" i="1"/>
  <c r="F105" i="1"/>
  <c r="D106" i="1"/>
  <c r="F106" i="1" s="1"/>
  <c r="D107" i="1"/>
  <c r="F107" i="1"/>
  <c r="D108" i="1"/>
  <c r="F108" i="1" s="1"/>
  <c r="D109" i="1"/>
  <c r="F109" i="1"/>
  <c r="D110" i="1"/>
  <c r="F110" i="1" s="1"/>
  <c r="D111" i="1"/>
  <c r="F111" i="1"/>
  <c r="D112" i="1"/>
  <c r="F112" i="1" s="1"/>
  <c r="D101" i="1"/>
  <c r="F101" i="1"/>
  <c r="D87" i="1"/>
  <c r="F87" i="1" s="1"/>
  <c r="D88" i="1"/>
  <c r="F88" i="1"/>
  <c r="D89" i="1"/>
  <c r="F89" i="1" s="1"/>
  <c r="D90" i="1"/>
  <c r="F90" i="1"/>
  <c r="D91" i="1"/>
  <c r="F91" i="1" s="1"/>
  <c r="D92" i="1"/>
  <c r="F92" i="1"/>
  <c r="D93" i="1"/>
  <c r="F93" i="1" s="1"/>
  <c r="D94" i="1"/>
  <c r="F94" i="1"/>
  <c r="D95" i="1"/>
  <c r="F95" i="1" s="1"/>
  <c r="D96" i="1"/>
  <c r="F96" i="1"/>
  <c r="D97" i="1"/>
  <c r="F97" i="1" s="1"/>
  <c r="D86" i="1"/>
  <c r="F86" i="1"/>
  <c r="D72" i="1"/>
  <c r="F72" i="1" s="1"/>
  <c r="D73" i="1"/>
  <c r="F73" i="1"/>
  <c r="D74" i="1"/>
  <c r="F74" i="1" s="1"/>
  <c r="D75" i="1"/>
  <c r="F75" i="1"/>
  <c r="D76" i="1"/>
  <c r="F76" i="1" s="1"/>
  <c r="D77" i="1"/>
  <c r="F77" i="1"/>
  <c r="D78" i="1"/>
  <c r="F78" i="1" s="1"/>
  <c r="D79" i="1"/>
  <c r="F79" i="1"/>
  <c r="D80" i="1"/>
  <c r="F80" i="1" s="1"/>
  <c r="D81" i="1"/>
  <c r="F81" i="1"/>
  <c r="D82" i="1"/>
  <c r="F82" i="1" s="1"/>
  <c r="D71" i="1"/>
  <c r="F71" i="1"/>
  <c r="D57" i="1"/>
  <c r="F57" i="1" s="1"/>
  <c r="D58" i="1"/>
  <c r="F58" i="1"/>
  <c r="D59" i="1"/>
  <c r="F59" i="1" s="1"/>
  <c r="D60" i="1"/>
  <c r="F60" i="1"/>
  <c r="D61" i="1"/>
  <c r="F61" i="1" s="1"/>
  <c r="D62" i="1"/>
  <c r="F62" i="1"/>
  <c r="D63" i="1"/>
  <c r="F63" i="1" s="1"/>
  <c r="D64" i="1"/>
  <c r="F64" i="1"/>
  <c r="D65" i="1"/>
  <c r="F65" i="1" s="1"/>
  <c r="D66" i="1"/>
  <c r="F66" i="1"/>
  <c r="D67" i="1"/>
  <c r="F67" i="1" s="1"/>
  <c r="D56" i="1"/>
  <c r="F56" i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/>
  <c r="D33" i="1"/>
  <c r="F33" i="1" s="1"/>
  <c r="D34" i="1"/>
  <c r="F34" i="1"/>
  <c r="D35" i="1"/>
  <c r="F35" i="1" s="1"/>
  <c r="D36" i="1"/>
  <c r="F36" i="1"/>
  <c r="D37" i="1"/>
  <c r="F37" i="1" s="1"/>
  <c r="D26" i="1"/>
  <c r="F26" i="1"/>
  <c r="D12" i="1"/>
  <c r="F12" i="1" s="1"/>
  <c r="D13" i="1"/>
  <c r="F13" i="1"/>
  <c r="D14" i="1"/>
  <c r="F14" i="1" s="1"/>
  <c r="D15" i="1"/>
  <c r="F15" i="1" s="1"/>
  <c r="D16" i="1"/>
  <c r="F16" i="1" s="1"/>
  <c r="D17" i="1"/>
  <c r="F17" i="1" s="1"/>
  <c r="D18" i="1"/>
  <c r="F18" i="1"/>
  <c r="D19" i="1"/>
  <c r="F19" i="1" s="1"/>
  <c r="D20" i="1"/>
  <c r="F20" i="1" s="1"/>
  <c r="D21" i="1"/>
  <c r="F21" i="1"/>
  <c r="D22" i="1"/>
  <c r="F22" i="1" s="1"/>
  <c r="D11" i="1"/>
  <c r="F11" i="1"/>
  <c r="D6" i="1"/>
  <c r="F6" i="1" s="1"/>
  <c r="D7" i="1"/>
  <c r="F7" i="1"/>
  <c r="D8" i="1"/>
  <c r="F8" i="1" s="1"/>
  <c r="D5" i="1"/>
  <c r="F5" i="1"/>
  <c r="G158" i="19" l="1"/>
  <c r="F98" i="1"/>
  <c r="F188" i="1"/>
  <c r="H39" i="5"/>
  <c r="H53" i="5"/>
  <c r="F128" i="1"/>
  <c r="F173" i="1"/>
  <c r="F143" i="1"/>
  <c r="H305" i="5"/>
  <c r="H109" i="11"/>
  <c r="H81" i="12"/>
  <c r="H193" i="12"/>
  <c r="H291" i="12"/>
  <c r="F113" i="1"/>
  <c r="F53" i="1"/>
  <c r="H162" i="5"/>
  <c r="H123" i="12"/>
  <c r="H249" i="12"/>
  <c r="H305" i="12"/>
  <c r="F9" i="1"/>
  <c r="F202" i="1"/>
  <c r="H188" i="5"/>
  <c r="H214" i="5"/>
  <c r="H137" i="11"/>
  <c r="H249" i="11"/>
  <c r="F83" i="1"/>
  <c r="H25" i="11"/>
  <c r="H67" i="11"/>
  <c r="H81" i="11"/>
  <c r="H123" i="11"/>
  <c r="H151" i="11"/>
  <c r="H165" i="11"/>
  <c r="H179" i="11"/>
  <c r="H193" i="11"/>
  <c r="H207" i="11"/>
  <c r="H263" i="11"/>
  <c r="H277" i="11"/>
  <c r="H291" i="11"/>
  <c r="H305" i="11"/>
  <c r="H319" i="11"/>
  <c r="H344" i="11"/>
  <c r="H25" i="12"/>
  <c r="H39" i="12"/>
  <c r="H53" i="12"/>
  <c r="H95" i="12"/>
  <c r="H109" i="12"/>
  <c r="H151" i="12"/>
  <c r="H165" i="12"/>
  <c r="H221" i="12"/>
  <c r="H235" i="12"/>
  <c r="H263" i="12"/>
  <c r="H277" i="12"/>
  <c r="G345" i="12"/>
  <c r="H344" i="12"/>
  <c r="G345" i="11"/>
  <c r="F158" i="1"/>
  <c r="H227" i="5"/>
  <c r="H253" i="5"/>
  <c r="H266" i="5"/>
  <c r="H279" i="5"/>
  <c r="H292" i="5"/>
  <c r="H318" i="5"/>
  <c r="H146" i="19"/>
  <c r="H158" i="19" s="1"/>
  <c r="H104" i="19"/>
  <c r="H116" i="19" s="1"/>
  <c r="G205" i="14"/>
  <c r="G197" i="14"/>
  <c r="G187" i="14"/>
  <c r="G188" i="14"/>
  <c r="G186" i="14"/>
  <c r="G400" i="14"/>
  <c r="H164" i="19" s="1"/>
  <c r="G404" i="14"/>
  <c r="H168" i="19" s="1"/>
  <c r="G401" i="14"/>
  <c r="H165" i="19" s="1"/>
  <c r="G405" i="14"/>
  <c r="H169" i="19" s="1"/>
  <c r="G398" i="14"/>
  <c r="H162" i="19" s="1"/>
  <c r="G402" i="14"/>
  <c r="H166" i="19" s="1"/>
  <c r="G406" i="14"/>
  <c r="H170" i="19" s="1"/>
  <c r="G399" i="14"/>
  <c r="H163" i="19" s="1"/>
  <c r="G403" i="14"/>
  <c r="H167" i="19" s="1"/>
  <c r="F38" i="1"/>
  <c r="F68" i="1"/>
  <c r="F23" i="1"/>
  <c r="H240" i="5"/>
  <c r="H207" i="10"/>
  <c r="H235" i="10"/>
  <c r="G345" i="10"/>
  <c r="H333" i="10"/>
  <c r="H39" i="11"/>
  <c r="H179" i="12"/>
  <c r="H345" i="12" s="1"/>
  <c r="C9" i="12" s="1"/>
  <c r="H165" i="10"/>
  <c r="H344" i="10"/>
  <c r="H53" i="11"/>
  <c r="H95" i="11"/>
  <c r="H345" i="11" s="1"/>
  <c r="C9" i="11" s="1"/>
  <c r="H81" i="5"/>
  <c r="H109" i="5"/>
  <c r="H305" i="10"/>
  <c r="H201" i="5"/>
  <c r="H67" i="10"/>
  <c r="H95" i="10"/>
  <c r="H123" i="10"/>
  <c r="F204" i="1"/>
  <c r="H67" i="5"/>
  <c r="H123" i="5"/>
  <c r="H175" i="5"/>
  <c r="H149" i="5"/>
  <c r="H95" i="5"/>
  <c r="H136" i="5"/>
  <c r="H25" i="5"/>
  <c r="H151" i="10"/>
  <c r="H179" i="10"/>
  <c r="H193" i="10"/>
  <c r="H221" i="10"/>
  <c r="H277" i="10"/>
  <c r="H39" i="10"/>
  <c r="H25" i="10"/>
  <c r="H53" i="10"/>
  <c r="H81" i="10"/>
  <c r="H109" i="10"/>
  <c r="H137" i="10"/>
  <c r="H291" i="10"/>
  <c r="H319" i="10"/>
  <c r="H345" i="10" s="1"/>
  <c r="C9" i="10" s="1"/>
  <c r="H263" i="10"/>
  <c r="G396" i="14"/>
  <c r="E189" i="14"/>
  <c r="E186" i="14"/>
  <c r="G397" i="14"/>
  <c r="H161" i="19" s="1"/>
  <c r="D337" i="14"/>
  <c r="E337" i="14" s="1"/>
  <c r="D347" i="14"/>
  <c r="D362" i="14" s="1"/>
  <c r="D345" i="14"/>
  <c r="E345" i="14" s="1"/>
  <c r="D343" i="14"/>
  <c r="E343" i="14" s="1"/>
  <c r="D341" i="14"/>
  <c r="E341" i="14" s="1"/>
  <c r="D339" i="14"/>
  <c r="E339" i="14" s="1"/>
  <c r="E197" i="14"/>
  <c r="E194" i="14"/>
  <c r="E193" i="14"/>
  <c r="E190" i="14"/>
  <c r="D346" i="14"/>
  <c r="E346" i="14" s="1"/>
  <c r="D344" i="14"/>
  <c r="E344" i="14" s="1"/>
  <c r="D342" i="14"/>
  <c r="E342" i="14" s="1"/>
  <c r="D340" i="14"/>
  <c r="E340" i="14" s="1"/>
  <c r="D338" i="14"/>
  <c r="E338" i="14" s="1"/>
  <c r="D336" i="14"/>
  <c r="E336" i="14" s="1"/>
  <c r="G254" i="14"/>
  <c r="H28" i="19" s="1"/>
  <c r="G209" i="14"/>
  <c r="G252" i="14"/>
  <c r="H26" i="19" s="1"/>
  <c r="G207" i="14"/>
  <c r="G318" i="14"/>
  <c r="G256" i="14"/>
  <c r="H30" i="19" s="1"/>
  <c r="G251" i="14"/>
  <c r="H25" i="19" s="1"/>
  <c r="G211" i="14"/>
  <c r="G203" i="14"/>
  <c r="E191" i="14"/>
  <c r="E192" i="14"/>
  <c r="G201" i="14"/>
  <c r="G250" i="14"/>
  <c r="G210" i="14"/>
  <c r="G208" i="14"/>
  <c r="G206" i="14"/>
  <c r="G202" i="14"/>
  <c r="E188" i="14"/>
  <c r="E187" i="14"/>
  <c r="G255" i="14"/>
  <c r="H29" i="19" s="1"/>
  <c r="G253" i="14"/>
  <c r="H27" i="19" s="1"/>
  <c r="E196" i="14"/>
  <c r="E195" i="14"/>
  <c r="G333" i="14"/>
  <c r="F351" i="14"/>
  <c r="G351" i="14" s="1"/>
  <c r="F352" i="14"/>
  <c r="G352" i="14" s="1"/>
  <c r="H119" i="19" s="1"/>
  <c r="F353" i="14"/>
  <c r="G353" i="14" s="1"/>
  <c r="H120" i="19" s="1"/>
  <c r="F354" i="14"/>
  <c r="G354" i="14" s="1"/>
  <c r="H121" i="19" s="1"/>
  <c r="F355" i="14"/>
  <c r="G355" i="14" s="1"/>
  <c r="H122" i="19" s="1"/>
  <c r="F356" i="14"/>
  <c r="G356" i="14" s="1"/>
  <c r="H123" i="19" s="1"/>
  <c r="F357" i="14"/>
  <c r="G357" i="14" s="1"/>
  <c r="H124" i="19" s="1"/>
  <c r="F358" i="14"/>
  <c r="G358" i="14" s="1"/>
  <c r="H125" i="19" s="1"/>
  <c r="F359" i="14"/>
  <c r="G359" i="14" s="1"/>
  <c r="H126" i="19" s="1"/>
  <c r="F360" i="14"/>
  <c r="G360" i="14" s="1"/>
  <c r="H127" i="19" s="1"/>
  <c r="F361" i="14"/>
  <c r="G361" i="14" s="1"/>
  <c r="H128" i="19" s="1"/>
  <c r="G130" i="19" l="1"/>
  <c r="E205" i="14"/>
  <c r="H24" i="19"/>
  <c r="D261" i="14"/>
  <c r="H160" i="19"/>
  <c r="G411" i="14"/>
  <c r="G407" i="14"/>
  <c r="H171" i="19" s="1"/>
  <c r="G418" i="14"/>
  <c r="H181" i="19" s="1"/>
  <c r="G420" i="14"/>
  <c r="H183" i="19" s="1"/>
  <c r="G422" i="14"/>
  <c r="H185" i="19" s="1"/>
  <c r="G417" i="14"/>
  <c r="H180" i="19" s="1"/>
  <c r="G419" i="14"/>
  <c r="H182" i="19" s="1"/>
  <c r="G421" i="14"/>
  <c r="H184" i="19" s="1"/>
  <c r="G416" i="14"/>
  <c r="H179" i="19" s="1"/>
  <c r="H118" i="19"/>
  <c r="H130" i="19" s="1"/>
  <c r="C263" i="14"/>
  <c r="G263" i="14" s="1"/>
  <c r="H36" i="19" s="1"/>
  <c r="G257" i="14"/>
  <c r="H31" i="19" s="1"/>
  <c r="E204" i="14"/>
  <c r="G204" i="14"/>
  <c r="G219" i="14"/>
  <c r="G212" i="14"/>
  <c r="D359" i="14"/>
  <c r="E359" i="14" s="1"/>
  <c r="E203" i="14"/>
  <c r="H322" i="5"/>
  <c r="H326" i="5" s="1"/>
  <c r="E210" i="14"/>
  <c r="E206" i="14"/>
  <c r="D262" i="14"/>
  <c r="G415" i="14"/>
  <c r="H178" i="19" s="1"/>
  <c r="E255" i="14"/>
  <c r="E256" i="14"/>
  <c r="G413" i="14"/>
  <c r="H176" i="19" s="1"/>
  <c r="E250" i="14"/>
  <c r="G268" i="14"/>
  <c r="H41" i="19" s="1"/>
  <c r="E211" i="14"/>
  <c r="E209" i="14"/>
  <c r="D266" i="14"/>
  <c r="G218" i="14"/>
  <c r="D358" i="14"/>
  <c r="E358" i="14" s="1"/>
  <c r="D263" i="14"/>
  <c r="D352" i="14"/>
  <c r="E352" i="14" s="1"/>
  <c r="D354" i="14"/>
  <c r="E354" i="14" s="1"/>
  <c r="E208" i="14"/>
  <c r="D264" i="14"/>
  <c r="D276" i="14"/>
  <c r="G226" i="14"/>
  <c r="D265" i="14"/>
  <c r="G222" i="14"/>
  <c r="D356" i="14"/>
  <c r="E356" i="14" s="1"/>
  <c r="C264" i="14"/>
  <c r="G264" i="14" s="1"/>
  <c r="H37" i="19" s="1"/>
  <c r="E202" i="14"/>
  <c r="G414" i="14"/>
  <c r="H177" i="19" s="1"/>
  <c r="E251" i="14"/>
  <c r="E207" i="14"/>
  <c r="E254" i="14"/>
  <c r="G412" i="14"/>
  <c r="H175" i="19" s="1"/>
  <c r="G225" i="14"/>
  <c r="G221" i="14"/>
  <c r="G217" i="14"/>
  <c r="E201" i="14"/>
  <c r="E212" i="14"/>
  <c r="G224" i="14"/>
  <c r="G220" i="14"/>
  <c r="E252" i="14"/>
  <c r="G223" i="14"/>
  <c r="E253" i="14"/>
  <c r="D375" i="14"/>
  <c r="E375" i="14" s="1"/>
  <c r="D377" i="14"/>
  <c r="D388" i="14" s="1"/>
  <c r="E388" i="14" s="1"/>
  <c r="D372" i="14"/>
  <c r="E372" i="14" s="1"/>
  <c r="D353" i="14"/>
  <c r="E353" i="14" s="1"/>
  <c r="D357" i="14"/>
  <c r="E357" i="14" s="1"/>
  <c r="C266" i="14"/>
  <c r="G266" i="14" s="1"/>
  <c r="H39" i="19" s="1"/>
  <c r="D361" i="14"/>
  <c r="E361" i="14" s="1"/>
  <c r="E347" i="14"/>
  <c r="G348" i="14" s="1"/>
  <c r="D360" i="14"/>
  <c r="E360" i="14" s="1"/>
  <c r="D351" i="14"/>
  <c r="E351" i="14" s="1"/>
  <c r="D355" i="14"/>
  <c r="E355" i="14" s="1"/>
  <c r="G270" i="14"/>
  <c r="H43" i="19" s="1"/>
  <c r="C261" i="14"/>
  <c r="E257" i="14"/>
  <c r="G269" i="14"/>
  <c r="H42" i="19" s="1"/>
  <c r="C265" i="14"/>
  <c r="G265" i="14" s="1"/>
  <c r="H38" i="19" s="1"/>
  <c r="E362" i="14"/>
  <c r="D371" i="14"/>
  <c r="E371" i="14" s="1"/>
  <c r="D376" i="14"/>
  <c r="E376" i="14" s="1"/>
  <c r="D369" i="14"/>
  <c r="E369" i="14" s="1"/>
  <c r="D367" i="14"/>
  <c r="E367" i="14" s="1"/>
  <c r="D373" i="14"/>
  <c r="E373" i="14" s="1"/>
  <c r="D366" i="14"/>
  <c r="E366" i="14" s="1"/>
  <c r="D370" i="14"/>
  <c r="E370" i="14" s="1"/>
  <c r="D374" i="14"/>
  <c r="E374" i="14" s="1"/>
  <c r="G271" i="14"/>
  <c r="H44" i="19" s="1"/>
  <c r="C262" i="14"/>
  <c r="G262" i="14" s="1"/>
  <c r="H35" i="19" s="1"/>
  <c r="D368" i="14"/>
  <c r="E368" i="14" s="1"/>
  <c r="G186" i="19" l="1"/>
  <c r="G172" i="19"/>
  <c r="E219" i="14"/>
  <c r="H172" i="19"/>
  <c r="D231" i="14"/>
  <c r="E261" i="14"/>
  <c r="G261" i="14"/>
  <c r="G231" i="14"/>
  <c r="G227" i="14"/>
  <c r="E216" i="14"/>
  <c r="G216" i="14"/>
  <c r="E263" i="14"/>
  <c r="C276" i="14"/>
  <c r="G276" i="14" s="1"/>
  <c r="G272" i="14"/>
  <c r="H45" i="19" s="1"/>
  <c r="E267" i="14"/>
  <c r="G267" i="14"/>
  <c r="H40" i="19" s="1"/>
  <c r="H174" i="19"/>
  <c r="H186" i="19" s="1"/>
  <c r="E220" i="14"/>
  <c r="D237" i="14"/>
  <c r="D233" i="14"/>
  <c r="E270" i="14"/>
  <c r="D238" i="14"/>
  <c r="D281" i="14"/>
  <c r="D234" i="14"/>
  <c r="F432" i="14"/>
  <c r="G432" i="14" s="1"/>
  <c r="H194" i="19" s="1"/>
  <c r="F434" i="14"/>
  <c r="G434" i="14" s="1"/>
  <c r="H196" i="19" s="1"/>
  <c r="F436" i="14"/>
  <c r="G436" i="14" s="1"/>
  <c r="H198" i="19" s="1"/>
  <c r="F433" i="14"/>
  <c r="G433" i="14" s="1"/>
  <c r="H195" i="19" s="1"/>
  <c r="F435" i="14"/>
  <c r="G435" i="14" s="1"/>
  <c r="H197" i="19" s="1"/>
  <c r="F437" i="14"/>
  <c r="G437" i="14" s="1"/>
  <c r="H199" i="19" s="1"/>
  <c r="D279" i="14"/>
  <c r="D236" i="14"/>
  <c r="D235" i="14"/>
  <c r="D232" i="14"/>
  <c r="D287" i="14"/>
  <c r="D293" i="14" s="1"/>
  <c r="D277" i="14"/>
  <c r="F428" i="14"/>
  <c r="G428" i="14" s="1"/>
  <c r="H190" i="19" s="1"/>
  <c r="D285" i="14"/>
  <c r="E223" i="14"/>
  <c r="E262" i="14"/>
  <c r="F430" i="14"/>
  <c r="G430" i="14" s="1"/>
  <c r="H192" i="19" s="1"/>
  <c r="D283" i="14"/>
  <c r="F431" i="14"/>
  <c r="G431" i="14" s="1"/>
  <c r="H193" i="19" s="1"/>
  <c r="C279" i="14"/>
  <c r="G279" i="14" s="1"/>
  <c r="H51" i="19" s="1"/>
  <c r="F427" i="14"/>
  <c r="G427" i="14" s="1"/>
  <c r="H189" i="19" s="1"/>
  <c r="D387" i="14"/>
  <c r="E387" i="14" s="1"/>
  <c r="E221" i="14"/>
  <c r="F426" i="14"/>
  <c r="G426" i="14" s="1"/>
  <c r="C287" i="14"/>
  <c r="F429" i="14"/>
  <c r="G429" i="14" s="1"/>
  <c r="H191" i="19" s="1"/>
  <c r="C283" i="14"/>
  <c r="G283" i="14" s="1"/>
  <c r="H55" i="19" s="1"/>
  <c r="C285" i="14"/>
  <c r="G285" i="14" s="1"/>
  <c r="H57" i="19" s="1"/>
  <c r="C277" i="14"/>
  <c r="G277" i="14" s="1"/>
  <c r="H49" i="19" s="1"/>
  <c r="C281" i="14"/>
  <c r="G281" i="14" s="1"/>
  <c r="H53" i="19" s="1"/>
  <c r="G238" i="14"/>
  <c r="E225" i="14"/>
  <c r="E217" i="14"/>
  <c r="E268" i="14"/>
  <c r="D286" i="14"/>
  <c r="D282" i="14"/>
  <c r="D278" i="14"/>
  <c r="D284" i="14"/>
  <c r="D280" i="14"/>
  <c r="E222" i="14"/>
  <c r="E218" i="14"/>
  <c r="E271" i="14"/>
  <c r="C286" i="14"/>
  <c r="G286" i="14" s="1"/>
  <c r="H58" i="19" s="1"/>
  <c r="C282" i="14"/>
  <c r="G282" i="14" s="1"/>
  <c r="H54" i="19" s="1"/>
  <c r="C278" i="14"/>
  <c r="G278" i="14" s="1"/>
  <c r="H50" i="19" s="1"/>
  <c r="E266" i="14"/>
  <c r="E226" i="14"/>
  <c r="E264" i="14"/>
  <c r="E272" i="14"/>
  <c r="C284" i="14"/>
  <c r="C280" i="14"/>
  <c r="G234" i="14"/>
  <c r="E269" i="14"/>
  <c r="G213" i="14"/>
  <c r="E224" i="14"/>
  <c r="E265" i="14"/>
  <c r="G237" i="14"/>
  <c r="E227" i="14"/>
  <c r="G236" i="14"/>
  <c r="G232" i="14"/>
  <c r="G239" i="14"/>
  <c r="G235" i="14"/>
  <c r="D385" i="14"/>
  <c r="E385" i="14" s="1"/>
  <c r="D386" i="14"/>
  <c r="E386" i="14" s="1"/>
  <c r="D381" i="14"/>
  <c r="E381" i="14" s="1"/>
  <c r="E377" i="14"/>
  <c r="D389" i="14"/>
  <c r="E389" i="14" s="1"/>
  <c r="D392" i="14"/>
  <c r="D398" i="14" s="1"/>
  <c r="E398" i="14" s="1"/>
  <c r="D383" i="14"/>
  <c r="E383" i="14" s="1"/>
  <c r="D384" i="14"/>
  <c r="E384" i="14" s="1"/>
  <c r="D382" i="14"/>
  <c r="E382" i="14" s="1"/>
  <c r="D390" i="14"/>
  <c r="E390" i="14" s="1"/>
  <c r="D391" i="14"/>
  <c r="E391" i="14" s="1"/>
  <c r="G363" i="14"/>
  <c r="E276" i="14" l="1"/>
  <c r="G200" i="19"/>
  <c r="G46" i="19"/>
  <c r="D296" i="14"/>
  <c r="D301" i="14"/>
  <c r="D299" i="14"/>
  <c r="E231" i="14"/>
  <c r="G242" i="14"/>
  <c r="H17" i="19" s="1"/>
  <c r="E242" i="14"/>
  <c r="G241" i="14"/>
  <c r="H16" i="19" s="1"/>
  <c r="E241" i="14"/>
  <c r="G240" i="14"/>
  <c r="H15" i="19" s="1"/>
  <c r="E240" i="14"/>
  <c r="E284" i="14"/>
  <c r="G284" i="14"/>
  <c r="H56" i="19" s="1"/>
  <c r="H188" i="19"/>
  <c r="H200" i="19" s="1"/>
  <c r="H48" i="19"/>
  <c r="E233" i="14"/>
  <c r="G233" i="14"/>
  <c r="E280" i="14"/>
  <c r="G280" i="14"/>
  <c r="H52" i="19" s="1"/>
  <c r="C291" i="14"/>
  <c r="G291" i="14" s="1"/>
  <c r="G287" i="14"/>
  <c r="H59" i="19" s="1"/>
  <c r="H34" i="19"/>
  <c r="H46" i="19" s="1"/>
  <c r="E237" i="14"/>
  <c r="C292" i="14"/>
  <c r="G292" i="14" s="1"/>
  <c r="H63" i="19" s="1"/>
  <c r="D300" i="14"/>
  <c r="E234" i="14"/>
  <c r="D292" i="14"/>
  <c r="E236" i="14"/>
  <c r="D302" i="14"/>
  <c r="E238" i="14"/>
  <c r="E235" i="14"/>
  <c r="E281" i="14"/>
  <c r="E239" i="14"/>
  <c r="E279" i="14"/>
  <c r="E232" i="14"/>
  <c r="D295" i="14"/>
  <c r="D298" i="14"/>
  <c r="D297" i="14"/>
  <c r="E277" i="14"/>
  <c r="D291" i="14"/>
  <c r="D294" i="14"/>
  <c r="E285" i="14"/>
  <c r="C300" i="14"/>
  <c r="G300" i="14" s="1"/>
  <c r="H71" i="19" s="1"/>
  <c r="E283" i="14"/>
  <c r="C296" i="14"/>
  <c r="C298" i="14"/>
  <c r="G298" i="14" s="1"/>
  <c r="H69" i="19" s="1"/>
  <c r="C302" i="14"/>
  <c r="G302" i="14" s="1"/>
  <c r="H73" i="19" s="1"/>
  <c r="C294" i="14"/>
  <c r="G294" i="14" s="1"/>
  <c r="H65" i="19" s="1"/>
  <c r="C301" i="14"/>
  <c r="C297" i="14"/>
  <c r="G297" i="14" s="1"/>
  <c r="H68" i="19" s="1"/>
  <c r="C293" i="14"/>
  <c r="E282" i="14"/>
  <c r="E287" i="14"/>
  <c r="C299" i="14"/>
  <c r="C295" i="14"/>
  <c r="G295" i="14" s="1"/>
  <c r="H66" i="19" s="1"/>
  <c r="E286" i="14"/>
  <c r="E278" i="14"/>
  <c r="G273" i="14"/>
  <c r="G228" i="14"/>
  <c r="D404" i="14"/>
  <c r="E404" i="14" s="1"/>
  <c r="E392" i="14"/>
  <c r="G393" i="14" s="1"/>
  <c r="D407" i="14"/>
  <c r="D402" i="14"/>
  <c r="E402" i="14" s="1"/>
  <c r="D399" i="14"/>
  <c r="E399" i="14" s="1"/>
  <c r="D401" i="14"/>
  <c r="E401" i="14" s="1"/>
  <c r="D400" i="14"/>
  <c r="E400" i="14" s="1"/>
  <c r="D405" i="14"/>
  <c r="E405" i="14" s="1"/>
  <c r="D406" i="14"/>
  <c r="E406" i="14" s="1"/>
  <c r="D396" i="14"/>
  <c r="E396" i="14" s="1"/>
  <c r="D403" i="14"/>
  <c r="E403" i="14" s="1"/>
  <c r="D397" i="14"/>
  <c r="E397" i="14" s="1"/>
  <c r="H18" i="19" l="1"/>
  <c r="H60" i="19"/>
  <c r="G18" i="19"/>
  <c r="E291" i="14"/>
  <c r="G247" i="14"/>
  <c r="H21" i="19" s="1"/>
  <c r="E247" i="14"/>
  <c r="G246" i="14"/>
  <c r="E246" i="14"/>
  <c r="G249" i="14"/>
  <c r="H23" i="19" s="1"/>
  <c r="E249" i="14"/>
  <c r="G248" i="14"/>
  <c r="H22" i="19" s="1"/>
  <c r="E248" i="14"/>
  <c r="D421" i="14"/>
  <c r="E421" i="14" s="1"/>
  <c r="D417" i="14"/>
  <c r="E417" i="14" s="1"/>
  <c r="E299" i="14"/>
  <c r="G299" i="14"/>
  <c r="H70" i="19" s="1"/>
  <c r="E293" i="14"/>
  <c r="G293" i="14"/>
  <c r="H64" i="19" s="1"/>
  <c r="E301" i="14"/>
  <c r="G301" i="14"/>
  <c r="H72" i="19" s="1"/>
  <c r="E296" i="14"/>
  <c r="G296" i="14"/>
  <c r="H67" i="19" s="1"/>
  <c r="H62" i="19"/>
  <c r="G60" i="19"/>
  <c r="E292" i="14"/>
  <c r="E300" i="14"/>
  <c r="E295" i="14"/>
  <c r="E302" i="14"/>
  <c r="G243" i="14"/>
  <c r="G451" i="14" s="1"/>
  <c r="E294" i="14"/>
  <c r="E298" i="14"/>
  <c r="E297" i="14"/>
  <c r="D419" i="14"/>
  <c r="E419" i="14" s="1"/>
  <c r="G288" i="14"/>
  <c r="D418" i="14"/>
  <c r="E418" i="14" s="1"/>
  <c r="D416" i="14"/>
  <c r="E416" i="14" s="1"/>
  <c r="D415" i="14"/>
  <c r="E415" i="14" s="1"/>
  <c r="D420" i="14"/>
  <c r="E420" i="14" s="1"/>
  <c r="D412" i="14"/>
  <c r="E412" i="14" s="1"/>
  <c r="D422" i="14"/>
  <c r="D435" i="14" s="1"/>
  <c r="E435" i="14" s="1"/>
  <c r="D411" i="14"/>
  <c r="E411" i="14" s="1"/>
  <c r="D414" i="14"/>
  <c r="E414" i="14" s="1"/>
  <c r="D413" i="14"/>
  <c r="E413" i="14" s="1"/>
  <c r="E407" i="14"/>
  <c r="G408" i="14" s="1"/>
  <c r="H74" i="19" l="1"/>
  <c r="H20" i="19"/>
  <c r="H32" i="19" s="1"/>
  <c r="G32" i="19"/>
  <c r="G74" i="19"/>
  <c r="G258" i="14"/>
  <c r="G303" i="14"/>
  <c r="D437" i="14"/>
  <c r="D443" i="14" s="1"/>
  <c r="E443" i="14" s="1"/>
  <c r="D430" i="14"/>
  <c r="E430" i="14" s="1"/>
  <c r="D436" i="14"/>
  <c r="E436" i="14" s="1"/>
  <c r="D429" i="14"/>
  <c r="E429" i="14" s="1"/>
  <c r="E422" i="14"/>
  <c r="G423" i="14" s="1"/>
  <c r="D426" i="14"/>
  <c r="E426" i="14" s="1"/>
  <c r="D431" i="14"/>
  <c r="E431" i="14" s="1"/>
  <c r="D433" i="14"/>
  <c r="E433" i="14" s="1"/>
  <c r="D434" i="14"/>
  <c r="E434" i="14" s="1"/>
  <c r="D427" i="14"/>
  <c r="E427" i="14" s="1"/>
  <c r="D432" i="14"/>
  <c r="E432" i="14" s="1"/>
  <c r="D428" i="14"/>
  <c r="E428" i="14" s="1"/>
  <c r="H257" i="19" l="1"/>
  <c r="G257" i="19"/>
  <c r="D447" i="14"/>
  <c r="E447" i="14" s="1"/>
  <c r="E437" i="14"/>
  <c r="G438" i="14" s="1"/>
  <c r="D442" i="14"/>
  <c r="E442" i="14" s="1"/>
  <c r="D445" i="14"/>
  <c r="E445" i="14" s="1"/>
  <c r="D441" i="14"/>
  <c r="E441" i="14" s="1"/>
  <c r="D448" i="14"/>
  <c r="E448" i="14" s="1"/>
  <c r="D446" i="14"/>
  <c r="E446" i="14" s="1"/>
  <c r="D444" i="14"/>
  <c r="E444" i="14" s="1"/>
  <c r="G449" i="14" l="1"/>
  <c r="G370" i="19"/>
  <c r="H370" i="19"/>
  <c r="H350" i="19"/>
  <c r="H353" i="19"/>
  <c r="G365" i="19"/>
  <c r="H365" i="19"/>
  <c r="G371" i="19"/>
  <c r="H371" i="19" s="1"/>
  <c r="G364" i="19"/>
  <c r="H364" i="19"/>
  <c r="H349" i="19"/>
  <c r="G363" i="19"/>
  <c r="H363" i="19" s="1"/>
  <c r="H351" i="19"/>
  <c r="G369" i="19"/>
  <c r="H369" i="19" s="1"/>
  <c r="G372" i="19"/>
  <c r="H372" i="19"/>
  <c r="G366" i="19"/>
  <c r="H366" i="19" s="1"/>
  <c r="H358" i="19"/>
  <c r="H356" i="19"/>
  <c r="H354" i="19"/>
  <c r="H355" i="19"/>
  <c r="G360" i="19"/>
  <c r="G368" i="19"/>
  <c r="H368" i="19"/>
  <c r="G373" i="19"/>
  <c r="H373" i="19" s="1"/>
  <c r="G367" i="19"/>
  <c r="H367" i="19"/>
  <c r="H348" i="19"/>
  <c r="G362" i="19"/>
  <c r="H362" i="19" s="1"/>
  <c r="H359" i="19"/>
  <c r="H357" i="19"/>
  <c r="H352" i="19"/>
  <c r="H360" i="19" l="1"/>
  <c r="H374" i="19"/>
  <c r="G374" i="19"/>
  <c r="G375" i="19" s="1"/>
  <c r="G377" i="19" l="1"/>
  <c r="F385" i="19"/>
  <c r="F386" i="19" s="1"/>
  <c r="H375" i="19"/>
  <c r="H377" i="19" l="1"/>
</calcChain>
</file>

<file path=xl/sharedStrings.xml><?xml version="1.0" encoding="utf-8"?>
<sst xmlns="http://schemas.openxmlformats.org/spreadsheetml/2006/main" count="2864" uniqueCount="477">
  <si>
    <t>30.09.98</t>
  </si>
  <si>
    <t>01.09.98</t>
  </si>
  <si>
    <t>01.10.98</t>
  </si>
  <si>
    <t>31.10.98</t>
  </si>
  <si>
    <t>01.10.99</t>
  </si>
  <si>
    <t>31.10.99</t>
  </si>
  <si>
    <t>01.11.98</t>
  </si>
  <si>
    <t>01.12.99</t>
  </si>
  <si>
    <t>30.11.98</t>
  </si>
  <si>
    <t>31.12.98</t>
  </si>
  <si>
    <t>31.01.99</t>
  </si>
  <si>
    <t>28.02.99</t>
  </si>
  <si>
    <t>01.01.99</t>
  </si>
  <si>
    <t>31.03.99</t>
  </si>
  <si>
    <t>01.03.99</t>
  </si>
  <si>
    <t>01.02.99</t>
  </si>
  <si>
    <t>01.04.99</t>
  </si>
  <si>
    <t>30.04.99</t>
  </si>
  <si>
    <t>31.05.99</t>
  </si>
  <si>
    <t>01.05.99</t>
  </si>
  <si>
    <t>30.06.99</t>
  </si>
  <si>
    <t>01.06.99</t>
  </si>
  <si>
    <t>31.07.99</t>
  </si>
  <si>
    <t>01.07.99</t>
  </si>
  <si>
    <t>01.08.99</t>
  </si>
  <si>
    <t>31.08.99</t>
  </si>
  <si>
    <t>30.09.99</t>
  </si>
  <si>
    <t>01.09.99</t>
  </si>
  <si>
    <t>30.11.99</t>
  </si>
  <si>
    <t>01.11.99</t>
  </si>
  <si>
    <t>31.12.99</t>
  </si>
  <si>
    <t>ENERO</t>
  </si>
  <si>
    <t>FEBRERO</t>
  </si>
  <si>
    <t>MARZO</t>
  </si>
  <si>
    <t>ABRIL</t>
  </si>
  <si>
    <t>AGOSTO</t>
  </si>
  <si>
    <t>SETIEMBRE</t>
  </si>
  <si>
    <t>OCTUBRE</t>
  </si>
  <si>
    <t>NOVIEMBRE</t>
  </si>
  <si>
    <t>DICIEMBRE</t>
  </si>
  <si>
    <t>SUB TOTAL</t>
  </si>
  <si>
    <t>MAYO</t>
  </si>
  <si>
    <t>JUNIO</t>
  </si>
  <si>
    <t>JULIO</t>
  </si>
  <si>
    <t>01.01.00</t>
  </si>
  <si>
    <t>01.02.00</t>
  </si>
  <si>
    <t>01.03.00</t>
  </si>
  <si>
    <t>01.04.00</t>
  </si>
  <si>
    <t>01.05.00</t>
  </si>
  <si>
    <t>01.06.00</t>
  </si>
  <si>
    <t>01.07.00</t>
  </si>
  <si>
    <t>01.08.00</t>
  </si>
  <si>
    <t>01.09.00</t>
  </si>
  <si>
    <t>01.10.00</t>
  </si>
  <si>
    <t>01.11.00</t>
  </si>
  <si>
    <t>01.12.00</t>
  </si>
  <si>
    <t>31.01.00</t>
  </si>
  <si>
    <t>31.03.00</t>
  </si>
  <si>
    <t>30.04.00</t>
  </si>
  <si>
    <t>31.05.00</t>
  </si>
  <si>
    <t>30.06.00</t>
  </si>
  <si>
    <t>31.07.00</t>
  </si>
  <si>
    <t>31.08.00</t>
  </si>
  <si>
    <t>30.09.00</t>
  </si>
  <si>
    <t>31.10.00</t>
  </si>
  <si>
    <t>30.11.00</t>
  </si>
  <si>
    <t>31.12.00</t>
  </si>
  <si>
    <t>29.02.00</t>
  </si>
  <si>
    <t>01.01.02</t>
  </si>
  <si>
    <t>01.02.02</t>
  </si>
  <si>
    <t>01.03.02</t>
  </si>
  <si>
    <t>01.04.02</t>
  </si>
  <si>
    <t>01.05.02</t>
  </si>
  <si>
    <t>01.06.02</t>
  </si>
  <si>
    <t>01.07.02</t>
  </si>
  <si>
    <t>01.08.02</t>
  </si>
  <si>
    <t>01.09.02</t>
  </si>
  <si>
    <t>01.10.02</t>
  </si>
  <si>
    <t>01.11.02</t>
  </si>
  <si>
    <t>01.12.02</t>
  </si>
  <si>
    <t>31.01.02</t>
  </si>
  <si>
    <t>31.03.02</t>
  </si>
  <si>
    <t>30.04.02</t>
  </si>
  <si>
    <t>31.05.02</t>
  </si>
  <si>
    <t>30.06.02</t>
  </si>
  <si>
    <t>31.07.02</t>
  </si>
  <si>
    <t>31.08.02</t>
  </si>
  <si>
    <t>30.09.02</t>
  </si>
  <si>
    <t>31.10.02</t>
  </si>
  <si>
    <t>30.11.02</t>
  </si>
  <si>
    <t>31.12.02</t>
  </si>
  <si>
    <t>28.02.02</t>
  </si>
  <si>
    <t>01.01.03</t>
  </si>
  <si>
    <t>01.02.03</t>
  </si>
  <si>
    <t>01.03.03</t>
  </si>
  <si>
    <t>01.04.03</t>
  </si>
  <si>
    <t>01.05.03</t>
  </si>
  <si>
    <t>01.06.03</t>
  </si>
  <si>
    <t>01.07.03</t>
  </si>
  <si>
    <t>01.08.03</t>
  </si>
  <si>
    <t>01.09.03</t>
  </si>
  <si>
    <t>01.10.03</t>
  </si>
  <si>
    <t>01.11.03</t>
  </si>
  <si>
    <t>01.12.03</t>
  </si>
  <si>
    <t>31.01.03</t>
  </si>
  <si>
    <t>28.02.03</t>
  </si>
  <si>
    <t>31.03.03</t>
  </si>
  <si>
    <t>30.04.03</t>
  </si>
  <si>
    <t>31.05.03</t>
  </si>
  <si>
    <t>30.06.03</t>
  </si>
  <si>
    <t>31.07.03</t>
  </si>
  <si>
    <t>31.08.03</t>
  </si>
  <si>
    <t>30.09.03</t>
  </si>
  <si>
    <t>31.10.03</t>
  </si>
  <si>
    <t>30.11.03</t>
  </si>
  <si>
    <t>31.12.03</t>
  </si>
  <si>
    <t>01.01.04</t>
  </si>
  <si>
    <t>01.02.04</t>
  </si>
  <si>
    <t>01.03.04</t>
  </si>
  <si>
    <t>01.04.04</t>
  </si>
  <si>
    <t>01.05.04</t>
  </si>
  <si>
    <t>01.06.04</t>
  </si>
  <si>
    <t>01.07.04</t>
  </si>
  <si>
    <t>01.08.04</t>
  </si>
  <si>
    <t>01.09.04</t>
  </si>
  <si>
    <t>01.10.04</t>
  </si>
  <si>
    <t>01.11.04</t>
  </si>
  <si>
    <t>01.12.04</t>
  </si>
  <si>
    <t>31.01.04</t>
  </si>
  <si>
    <t>31.03.04</t>
  </si>
  <si>
    <t>30.04.04</t>
  </si>
  <si>
    <t>31.05.04</t>
  </si>
  <si>
    <t>30.06.04</t>
  </si>
  <si>
    <t>31.07.04</t>
  </si>
  <si>
    <t>31.08.04</t>
  </si>
  <si>
    <t>30.09.04</t>
  </si>
  <si>
    <t>31.10.04</t>
  </si>
  <si>
    <t>30.11.04</t>
  </si>
  <si>
    <t>31.12.04</t>
  </si>
  <si>
    <t>01.01.05</t>
  </si>
  <si>
    <t>01.02.05</t>
  </si>
  <si>
    <t>01.03.05</t>
  </si>
  <si>
    <t>01.04.05</t>
  </si>
  <si>
    <t>01.05.05</t>
  </si>
  <si>
    <t>01.06.05</t>
  </si>
  <si>
    <t>01.07.05</t>
  </si>
  <si>
    <t>01.08.05</t>
  </si>
  <si>
    <t>01.09.05</t>
  </si>
  <si>
    <t>01.10.05</t>
  </si>
  <si>
    <t>01.11.05</t>
  </si>
  <si>
    <t>01.12.05</t>
  </si>
  <si>
    <t>31.01.05</t>
  </si>
  <si>
    <t>28.02.05</t>
  </si>
  <si>
    <t>31.03.05</t>
  </si>
  <si>
    <t>30.04.05</t>
  </si>
  <si>
    <t>31.05.05</t>
  </si>
  <si>
    <t>30.06.05</t>
  </si>
  <si>
    <t>31.07.05</t>
  </si>
  <si>
    <t>31.08.05</t>
  </si>
  <si>
    <t>30.09.05</t>
  </si>
  <si>
    <t>31.10.05</t>
  </si>
  <si>
    <t>30.11.05</t>
  </si>
  <si>
    <t>31.12.05</t>
  </si>
  <si>
    <t>01.01.06</t>
  </si>
  <si>
    <t>01.02.06</t>
  </si>
  <si>
    <t>01.03.06</t>
  </si>
  <si>
    <t>01.04.06</t>
  </si>
  <si>
    <t>01.05.06</t>
  </si>
  <si>
    <t>01.06.06</t>
  </si>
  <si>
    <t>01.07.06</t>
  </si>
  <si>
    <t>01.08.06</t>
  </si>
  <si>
    <t>01.09.06</t>
  </si>
  <si>
    <t>01.10.06</t>
  </si>
  <si>
    <t>01.11.06</t>
  </si>
  <si>
    <t>01.12.06</t>
  </si>
  <si>
    <t>31.01.06</t>
  </si>
  <si>
    <t>28.02.06</t>
  </si>
  <si>
    <t>31.03.06</t>
  </si>
  <si>
    <t>30.04.06</t>
  </si>
  <si>
    <t>31.05.06</t>
  </si>
  <si>
    <t>30.06.06</t>
  </si>
  <si>
    <t>31.07.06</t>
  </si>
  <si>
    <t>31.08.06</t>
  </si>
  <si>
    <t>30.09.06</t>
  </si>
  <si>
    <t>31.10.06</t>
  </si>
  <si>
    <t>30.11.06</t>
  </si>
  <si>
    <t>31.12.06</t>
  </si>
  <si>
    <t>01.01.07</t>
  </si>
  <si>
    <t>01.02.07</t>
  </si>
  <si>
    <t>01.03.07</t>
  </si>
  <si>
    <t>01.04.07</t>
  </si>
  <si>
    <t>01.05.07</t>
  </si>
  <si>
    <t>01.06.07</t>
  </si>
  <si>
    <t>01.07.07</t>
  </si>
  <si>
    <t>01.08.07</t>
  </si>
  <si>
    <t>01.09.07</t>
  </si>
  <si>
    <t>01.10.07</t>
  </si>
  <si>
    <t>01.11.07</t>
  </si>
  <si>
    <t>01.12.07</t>
  </si>
  <si>
    <t>31.01.07</t>
  </si>
  <si>
    <t>28.02.07</t>
  </si>
  <si>
    <t>31.03.07</t>
  </si>
  <si>
    <t>30.04.07</t>
  </si>
  <si>
    <t>31.05.07</t>
  </si>
  <si>
    <t>30.06.07</t>
  </si>
  <si>
    <t>31.07.07</t>
  </si>
  <si>
    <t>31.08.07</t>
  </si>
  <si>
    <t>30.09.07</t>
  </si>
  <si>
    <t>31.10.07</t>
  </si>
  <si>
    <t>30.11.07</t>
  </si>
  <si>
    <t>31.12.07</t>
  </si>
  <si>
    <t>29.02.04</t>
  </si>
  <si>
    <t>29.02.07</t>
  </si>
  <si>
    <t>01.01.09</t>
  </si>
  <si>
    <t>01.02.09</t>
  </si>
  <si>
    <t>01.03.09</t>
  </si>
  <si>
    <t>01.04.09</t>
  </si>
  <si>
    <t>01.05.09</t>
  </si>
  <si>
    <t>01.06.09</t>
  </si>
  <si>
    <t>01.07.09</t>
  </si>
  <si>
    <t>01.08.09</t>
  </si>
  <si>
    <t>01.09.09</t>
  </si>
  <si>
    <t>01.10.09</t>
  </si>
  <si>
    <t>01.11.09</t>
  </si>
  <si>
    <t>01.12.09</t>
  </si>
  <si>
    <t>31.01.09</t>
  </si>
  <si>
    <t>28.02.09</t>
  </si>
  <si>
    <t>31.03.09</t>
  </si>
  <si>
    <t>30.04.09</t>
  </si>
  <si>
    <t>31.05.09</t>
  </si>
  <si>
    <t>30.06.09</t>
  </si>
  <si>
    <t>31.07.09</t>
  </si>
  <si>
    <t>31.08.09</t>
  </si>
  <si>
    <t>30.09.09</t>
  </si>
  <si>
    <t>31.10.09</t>
  </si>
  <si>
    <t>30.11.09</t>
  </si>
  <si>
    <t>31.12.09</t>
  </si>
  <si>
    <t>01.01.10</t>
  </si>
  <si>
    <t>01.02.10</t>
  </si>
  <si>
    <t>01.03.10</t>
  </si>
  <si>
    <t>01.04.10</t>
  </si>
  <si>
    <t>01.05.10</t>
  </si>
  <si>
    <t>01.06.10</t>
  </si>
  <si>
    <t>01.07.10</t>
  </si>
  <si>
    <t>01.08.10</t>
  </si>
  <si>
    <t>01.09.10</t>
  </si>
  <si>
    <t>01.10.10</t>
  </si>
  <si>
    <t>01.11.10</t>
  </si>
  <si>
    <t>01.12.10</t>
  </si>
  <si>
    <t>31.01.10</t>
  </si>
  <si>
    <t>28.02.10</t>
  </si>
  <si>
    <t>31.03.10</t>
  </si>
  <si>
    <t>30.04.10</t>
  </si>
  <si>
    <t>31.05.10</t>
  </si>
  <si>
    <t>30.06.10</t>
  </si>
  <si>
    <t>31.07.10</t>
  </si>
  <si>
    <t>31.08.10</t>
  </si>
  <si>
    <t>30.09.10</t>
  </si>
  <si>
    <t>31.10.10</t>
  </si>
  <si>
    <t>30.11.10</t>
  </si>
  <si>
    <t>31.12.10</t>
  </si>
  <si>
    <t>01.01.11</t>
  </si>
  <si>
    <t>01.02.11</t>
  </si>
  <si>
    <t>01.03.11</t>
  </si>
  <si>
    <t>01.04.11</t>
  </si>
  <si>
    <t>01.05.11</t>
  </si>
  <si>
    <t>01.06.11</t>
  </si>
  <si>
    <t>01.07.11</t>
  </si>
  <si>
    <t>01.08.11</t>
  </si>
  <si>
    <t>01.09.11</t>
  </si>
  <si>
    <t>31.01.11</t>
  </si>
  <si>
    <t>28.02.11</t>
  </si>
  <si>
    <t>31.03.11</t>
  </si>
  <si>
    <t>30.04.11</t>
  </si>
  <si>
    <t>31.05.11</t>
  </si>
  <si>
    <t>30.06.11</t>
  </si>
  <si>
    <t>31.07.11</t>
  </si>
  <si>
    <t>31.08.11</t>
  </si>
  <si>
    <t>30.09.11</t>
  </si>
  <si>
    <t>01.01.01</t>
  </si>
  <si>
    <t>01.02.01</t>
  </si>
  <si>
    <t>01.03.01</t>
  </si>
  <si>
    <t>01.04.01</t>
  </si>
  <si>
    <t>01.05.01</t>
  </si>
  <si>
    <t>01.06.01</t>
  </si>
  <si>
    <t>01.07.01</t>
  </si>
  <si>
    <t>01.08.01</t>
  </si>
  <si>
    <t>01.09.01</t>
  </si>
  <si>
    <t>01.10.01</t>
  </si>
  <si>
    <t>01.11.01</t>
  </si>
  <si>
    <t>01.12.01</t>
  </si>
  <si>
    <t>31.01.01</t>
  </si>
  <si>
    <t>31.03.01</t>
  </si>
  <si>
    <t>30.04.01</t>
  </si>
  <si>
    <t>31.05.01</t>
  </si>
  <si>
    <t>30.06.01</t>
  </si>
  <si>
    <t>31.07.01</t>
  </si>
  <si>
    <t>31.08.01</t>
  </si>
  <si>
    <t>30.09.01</t>
  </si>
  <si>
    <t>31.10.01</t>
  </si>
  <si>
    <t>30.11.01</t>
  </si>
  <si>
    <t>31.12.01</t>
  </si>
  <si>
    <t>28.02.01</t>
  </si>
  <si>
    <t>01.10.11</t>
  </si>
  <si>
    <t>31.10.11</t>
  </si>
  <si>
    <t>01.11.11</t>
  </si>
  <si>
    <t>27.11.11</t>
  </si>
  <si>
    <t>AÑO / MES</t>
  </si>
  <si>
    <t>AÑO  -  2002</t>
  </si>
  <si>
    <t>AÑO  -  2001</t>
  </si>
  <si>
    <t>AÑO  -  2000</t>
  </si>
  <si>
    <t>AÑO  -  1999</t>
  </si>
  <si>
    <t>AÑO  -  1998</t>
  </si>
  <si>
    <t>AÑO  -  1997</t>
  </si>
  <si>
    <t>AÑO  -  1996</t>
  </si>
  <si>
    <t>AÑO  -  1995</t>
  </si>
  <si>
    <t>CALCULO DE INTERESES LEGALES LABORALES CREDITO INTERNOS Y DEVENGADOS</t>
  </si>
  <si>
    <t>RESUMEN</t>
  </si>
  <si>
    <t>SALDO PENDIENTE DE PAGO INTERES LEGAL LABORAL</t>
  </si>
  <si>
    <t xml:space="preserve">MONTO INTERESES LEGAL LABORAL PAGADO </t>
  </si>
  <si>
    <t>(RER N°2249-2012-GRLL/PRE)</t>
  </si>
  <si>
    <t xml:space="preserve">NUEVO MONTO INTERES LEGAL LABORAL </t>
  </si>
  <si>
    <t xml:space="preserve">FECHA INICIO          :  </t>
  </si>
  <si>
    <t xml:space="preserve">REFERENCIA            : </t>
  </si>
  <si>
    <t xml:space="preserve">NOMBRES                :  </t>
  </si>
  <si>
    <t>ALFONSO PAUL IBAÑEZ CARRANZA</t>
  </si>
  <si>
    <t>SENTENCIA QUINTO JUZGADO ESPECIALIZADO DE TRABAJO</t>
  </si>
  <si>
    <t xml:space="preserve">                  </t>
  </si>
  <si>
    <t>EXPEDIENTE JUDICIAL N° 04408-2012-0-1601-JR-LA-05</t>
  </si>
  <si>
    <t xml:space="preserve">FECHA FINAL           :  </t>
  </si>
  <si>
    <t xml:space="preserve">CREDITO DEVENG.  :   </t>
  </si>
  <si>
    <t>FACTOR ACUMULADO
FINAL</t>
  </si>
  <si>
    <t>FACTOR 
RESULTANTE</t>
  </si>
  <si>
    <t xml:space="preserve">MONTO BASE
PROMEDIO </t>
  </si>
  <si>
    <t>INTERES LEGAL
LABORAL</t>
  </si>
  <si>
    <t>AÑO  -  1994</t>
  </si>
  <si>
    <t>AÑO  -  2003</t>
  </si>
  <si>
    <t>AÑO  -  2004</t>
  </si>
  <si>
    <t>AÑO  -  2005</t>
  </si>
  <si>
    <t>AÑO  -  2006</t>
  </si>
  <si>
    <t>AÑO  -  2007</t>
  </si>
  <si>
    <t>AÑO  -  2008</t>
  </si>
  <si>
    <t>AÑO  -  2009</t>
  </si>
  <si>
    <t>AÑO  -  2010</t>
  </si>
  <si>
    <t>AÑO  -  2011</t>
  </si>
  <si>
    <t>AÑO  -  2012</t>
  </si>
  <si>
    <t>AÑO  -  2013</t>
  </si>
  <si>
    <t>AÑO  -  2014</t>
  </si>
  <si>
    <t>AÑO  -  2015</t>
  </si>
  <si>
    <t>AÑO  -  2016</t>
  </si>
  <si>
    <t>FACTOR ACUMULADO
INICIAL</t>
  </si>
  <si>
    <t>TOTAL</t>
  </si>
  <si>
    <t xml:space="preserve">NOMBRES                  :  </t>
  </si>
  <si>
    <t xml:space="preserve">REFERENCIA             : </t>
  </si>
  <si>
    <t xml:space="preserve">FECHA FINAL             :  </t>
  </si>
  <si>
    <t xml:space="preserve">FECHA INICIO             :  </t>
  </si>
  <si>
    <t xml:space="preserve">CREDITO DEVENG.   :   </t>
  </si>
  <si>
    <t>AÑO - 1999</t>
  </si>
  <si>
    <t>AÑO - 2000</t>
  </si>
  <si>
    <t>AÑO - 2001</t>
  </si>
  <si>
    <t>AÑO - 2013</t>
  </si>
  <si>
    <t>AÑO - 2014</t>
  </si>
  <si>
    <t>AÑO - 2015</t>
  </si>
  <si>
    <t>AÑO - 2016</t>
  </si>
  <si>
    <t>AÑO - 2017</t>
  </si>
  <si>
    <t xml:space="preserve">CALCULO DE INTERES LEGAL LABORAL CREDITO INTERNOS Y DEVENGADOS
</t>
  </si>
  <si>
    <t>AÑO - 1996</t>
  </si>
  <si>
    <t>AÑO - 1997</t>
  </si>
  <si>
    <t>5to JUZGADO LABORAL</t>
  </si>
  <si>
    <t>MARCOS ANIANO RODRIGUEZ ALAYO</t>
  </si>
  <si>
    <t>ANDRES GLAMER ZAMUDIO ALAYO</t>
  </si>
  <si>
    <t>PEDRO ARROYO UCAÑAN</t>
  </si>
  <si>
    <t>Resolución N° 29, folios 317 a 319</t>
  </si>
  <si>
    <t xml:space="preserve">CALCULO DE INTERESES LEGALES LABORALES </t>
  </si>
  <si>
    <t>:</t>
  </si>
  <si>
    <t xml:space="preserve">NOMBRES       </t>
  </si>
  <si>
    <t xml:space="preserve">REFERENCIA     </t>
  </si>
  <si>
    <t xml:space="preserve">FECHA INICIO       </t>
  </si>
  <si>
    <t xml:space="preserve">FECHA FINAL   </t>
  </si>
  <si>
    <t>MONTO CAPITAL</t>
  </si>
  <si>
    <t>REM. BASICA</t>
  </si>
  <si>
    <t>% DE QUIN.</t>
  </si>
  <si>
    <t>R.B. PAGADO</t>
  </si>
  <si>
    <t>R.B. POR PAGAR</t>
  </si>
  <si>
    <t>REINT. BONIF. PERS.</t>
  </si>
  <si>
    <t>LIQUIDACION DE PAGO DE BONIFICACION PERSONAL.</t>
  </si>
  <si>
    <t>AÑO  -  2017</t>
  </si>
  <si>
    <t>AÑO  -  2018</t>
  </si>
  <si>
    <t>AÑO  -  2019</t>
  </si>
  <si>
    <t>AÑO - 2018</t>
  </si>
  <si>
    <t>31/01/018</t>
  </si>
  <si>
    <t>AÑO - 2019</t>
  </si>
  <si>
    <t>AÑO - 2020</t>
  </si>
  <si>
    <t>AÑO - 2021</t>
  </si>
  <si>
    <t xml:space="preserve">MAYO </t>
  </si>
  <si>
    <t>30/08/2019</t>
  </si>
  <si>
    <t>MONTO</t>
  </si>
  <si>
    <t>PERIODOS</t>
  </si>
  <si>
    <t>FECHA DE INGRESO</t>
  </si>
  <si>
    <t>TOTAL BONIFICACION PERSONAL</t>
  </si>
  <si>
    <t>SEPTIEMBRE</t>
  </si>
  <si>
    <t>TOTAL GENERAL</t>
  </si>
  <si>
    <t>CONCEPTOS - PERIODO</t>
  </si>
  <si>
    <t>INTERES</t>
  </si>
  <si>
    <t>LIQUIDACION DE COMPENSACION VACACIONAL</t>
  </si>
  <si>
    <t>AÑO - 2022</t>
  </si>
  <si>
    <t>ENE. 2006 A DIC. 2006</t>
  </si>
  <si>
    <t>ENE. 2007 A DIC. 2007</t>
  </si>
  <si>
    <t>ENE. 2008 A DIC. 2008</t>
  </si>
  <si>
    <t>ENE. 2009 A DIC. 2009</t>
  </si>
  <si>
    <t>ENE. 2010 A DIC. 2010</t>
  </si>
  <si>
    <t>ENE. 2011 A DIC. 2011</t>
  </si>
  <si>
    <t>ENE. 2012 A DIC. 2012</t>
  </si>
  <si>
    <t>ENE. 2013 A DIC. 2013</t>
  </si>
  <si>
    <t>ENE. 2014 A DIC. 2014</t>
  </si>
  <si>
    <t>ENE. 2015 A DIC. 2015</t>
  </si>
  <si>
    <t>ENE. 2016 A DIC. 2016</t>
  </si>
  <si>
    <t>ENE. 2017 A DIC. 2017</t>
  </si>
  <si>
    <t>ENE. 2018 A DIC. 2018</t>
  </si>
  <si>
    <t>ENE. 2019 A DIC. 2019</t>
  </si>
  <si>
    <t>ENE. 2020 A DIC. 2020</t>
  </si>
  <si>
    <t>ENE. 2021 A DIC. 2021</t>
  </si>
  <si>
    <t>ENE. 2022 A DIC. 2022</t>
  </si>
  <si>
    <t>01/01/2006</t>
  </si>
  <si>
    <t>31/12/2022</t>
  </si>
  <si>
    <t>BONIFICACION PERSONAL - PERIODO OCTUBRE  2005 A AGOSTO 2019</t>
  </si>
  <si>
    <t>AÑO  -  1993</t>
  </si>
  <si>
    <t>AÑO  -  1992</t>
  </si>
  <si>
    <t>AÑO  -  1991</t>
  </si>
  <si>
    <t>AÑO  -  1990</t>
  </si>
  <si>
    <t>01/06/1990</t>
  </si>
  <si>
    <t>4 años 3 meses</t>
  </si>
  <si>
    <t xml:space="preserve">ENERO </t>
  </si>
  <si>
    <t>MORALES RODRIGUEZ  JUAN CARLOS</t>
  </si>
  <si>
    <t>EXPEDIENTE JUDICIAL 00605-2020-0-1601-JR-LA-05</t>
  </si>
  <si>
    <t>04/10/2005</t>
  </si>
  <si>
    <t>1 Año</t>
  </si>
  <si>
    <t>2 Años</t>
  </si>
  <si>
    <t xml:space="preserve">3 Años </t>
  </si>
  <si>
    <t>03 Meses</t>
  </si>
  <si>
    <t xml:space="preserve">03 Años, 03 meses </t>
  </si>
  <si>
    <t>4 Años</t>
  </si>
  <si>
    <t>5 Años</t>
  </si>
  <si>
    <t>6 Años</t>
  </si>
  <si>
    <t>7 Años</t>
  </si>
  <si>
    <t>8 Años</t>
  </si>
  <si>
    <t xml:space="preserve">9 AÑOS </t>
  </si>
  <si>
    <t xml:space="preserve">10 AÑOS </t>
  </si>
  <si>
    <t xml:space="preserve">11 AÑOS </t>
  </si>
  <si>
    <t xml:space="preserve">12 AÑOS </t>
  </si>
  <si>
    <t>13 Años</t>
  </si>
  <si>
    <t>14 Años</t>
  </si>
  <si>
    <t>15 AÑOS</t>
  </si>
  <si>
    <t>16 Años</t>
  </si>
  <si>
    <t xml:space="preserve">17 AÑOS </t>
  </si>
  <si>
    <t>CREDITOS DEVENGADOS - PERIODO SETIEMBRE 2019 A DICIEMBRE 2022</t>
  </si>
  <si>
    <t xml:space="preserve">AÑO 2006   </t>
  </si>
  <si>
    <t xml:space="preserve">AÑO 2007  </t>
  </si>
  <si>
    <t xml:space="preserve">AÑO 2008      </t>
  </si>
  <si>
    <t xml:space="preserve">AÑO 2009     </t>
  </si>
  <si>
    <t xml:space="preserve">AÑO 2010     </t>
  </si>
  <si>
    <t xml:space="preserve">AÑO 2011     </t>
  </si>
  <si>
    <t xml:space="preserve">AÑO 2012       </t>
  </si>
  <si>
    <t xml:space="preserve">AÑO 2013    </t>
  </si>
  <si>
    <t xml:space="preserve">AÑO 2014      </t>
  </si>
  <si>
    <t xml:space="preserve">AÑO 2015   </t>
  </si>
  <si>
    <t xml:space="preserve">AÑO 2016   </t>
  </si>
  <si>
    <t xml:space="preserve">AÑO 2017      </t>
  </si>
  <si>
    <t xml:space="preserve">AÑO 2018    </t>
  </si>
  <si>
    <t xml:space="preserve">AÑO 2019    </t>
  </si>
  <si>
    <t xml:space="preserve">AÑO 2020     </t>
  </si>
  <si>
    <t xml:space="preserve">AÑO 2021     </t>
  </si>
  <si>
    <t xml:space="preserve"> AÑO 2022   </t>
  </si>
  <si>
    <t>ENERO - DICIEMBRE</t>
  </si>
  <si>
    <t>BONIFICACION PERSONAL - PERIODO OCTUBRE 2005 HASTA AGOSTO 2019</t>
  </si>
  <si>
    <t>COMPENSACION VACACIONAL - PERIODO ENERO 2006 HASTA DICIEMBRE 2022</t>
  </si>
  <si>
    <t>COMPENSACION VACACIONAL - PERIODO 2006 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</si>
</sst>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0000_)"/>
    <numFmt numFmtId="165" formatCode="0.00000"/>
    <numFmt numFmtId="166" formatCode="0.0000"/>
    <numFmt numFmtId="167" formatCode="0.000000000000"/>
    <numFmt numFmtId="168" formatCode="#,##0.0000000000000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indexed="8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sz val="7"/>
      <name val="Arial"/>
      <family val="2"/>
    </font>
    <font>
      <sz val="7"/>
      <name val="MS Sans Serif"/>
      <family val="2"/>
    </font>
    <font>
      <sz val="14"/>
      <color theme="1"/>
      <name val="Calibri"/>
      <family val="2"/>
      <scheme val="minor"/>
    </font>
    <font>
      <sz val="11"/>
      <color rgb="FF284775"/>
      <name val="Arial Narrow"/>
      <family val="2"/>
    </font>
    <font>
      <sz val="11"/>
      <color rgb="FF333333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4"/>
      <name val="Arial Narrow"/>
      <family val="2"/>
    </font>
    <font>
      <b/>
      <u/>
      <sz val="18"/>
      <name val="Arial Narrow"/>
      <family val="2"/>
    </font>
    <font>
      <sz val="15.5"/>
      <name val="Arial Narrow"/>
      <family val="2"/>
    </font>
    <font>
      <sz val="20"/>
      <name val="Arial Narrow"/>
      <family val="2"/>
    </font>
    <font>
      <b/>
      <u/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b/>
      <sz val="10"/>
      <name val="Arial Narrow"/>
      <family val="2"/>
    </font>
    <font>
      <sz val="19"/>
      <name val="Arial Narrow"/>
      <family val="2"/>
    </font>
    <font>
      <sz val="22"/>
      <name val="Arial Narrow"/>
      <family val="2"/>
    </font>
    <font>
      <sz val="1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1" fillId="0" borderId="0"/>
    <xf numFmtId="43" fontId="12" fillId="0" borderId="0" applyFont="0" applyFill="0" applyBorder="0" applyAlignment="0" applyProtection="0"/>
    <xf numFmtId="0" fontId="12" fillId="2" borderId="2" applyNumberFormat="0" applyFont="0" applyAlignment="0" applyProtection="0"/>
  </cellStyleXfs>
  <cellXfs count="29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Border="1" applyAlignment="1">
      <alignment horizontal="center"/>
    </xf>
    <xf numFmtId="43" fontId="0" fillId="0" borderId="0" xfId="0" applyNumberFormat="1"/>
    <xf numFmtId="164" fontId="2" fillId="0" borderId="0" xfId="2" applyNumberFormat="1" applyFont="1" applyFill="1" applyBorder="1" applyAlignment="1" applyProtection="1">
      <alignment horizontal="center"/>
    </xf>
    <xf numFmtId="164" fontId="4" fillId="0" borderId="0" xfId="2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2" fontId="6" fillId="0" borderId="0" xfId="0" applyNumberFormat="1" applyFont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7" fillId="0" borderId="0" xfId="2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/>
    </xf>
    <xf numFmtId="164" fontId="9" fillId="0" borderId="0" xfId="2" applyNumberFormat="1" applyFont="1" applyFill="1" applyBorder="1" applyAlignment="1" applyProtection="1">
      <alignment horizontal="center"/>
    </xf>
    <xf numFmtId="43" fontId="0" fillId="0" borderId="0" xfId="0" applyNumberFormat="1" applyAlignment="1"/>
    <xf numFmtId="2" fontId="0" fillId="0" borderId="0" xfId="0" applyNumberFormat="1" applyAlignment="1">
      <alignment horizontal="center"/>
    </xf>
    <xf numFmtId="43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2" fontId="0" fillId="0" borderId="0" xfId="0" applyNumberFormat="1" applyFont="1" applyAlignment="1">
      <alignment horizontal="center"/>
    </xf>
    <xf numFmtId="164" fontId="9" fillId="0" borderId="0" xfId="1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0" xfId="3" applyNumberFormat="1" applyFont="1" applyBorder="1" applyAlignment="1" applyProtection="1">
      <alignment horizontal="center"/>
    </xf>
    <xf numFmtId="0" fontId="0" fillId="0" borderId="0" xfId="0" applyFont="1"/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8" fillId="0" borderId="0" xfId="3" applyNumberFormat="1" applyFont="1" applyFill="1" applyBorder="1" applyAlignment="1" applyProtection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/>
    <xf numFmtId="164" fontId="2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3" fontId="15" fillId="0" borderId="0" xfId="0" applyNumberFormat="1" applyFont="1" applyAlignment="1">
      <alignment horizontal="center"/>
    </xf>
    <xf numFmtId="0" fontId="23" fillId="0" borderId="0" xfId="0" applyFont="1"/>
    <xf numFmtId="167" fontId="23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3" fontId="15" fillId="0" borderId="1" xfId="0" applyNumberFormat="1" applyFont="1" applyBorder="1" applyAlignment="1">
      <alignment horizontal="center"/>
    </xf>
    <xf numFmtId="0" fontId="15" fillId="0" borderId="0" xfId="0" applyFont="1" applyAlignment="1"/>
    <xf numFmtId="4" fontId="15" fillId="0" borderId="0" xfId="0" applyNumberFormat="1" applyFont="1" applyAlignment="1">
      <alignment horizontal="right"/>
    </xf>
    <xf numFmtId="0" fontId="6" fillId="0" borderId="0" xfId="0" applyFont="1" applyBorder="1"/>
    <xf numFmtId="43" fontId="14" fillId="0" borderId="0" xfId="0" applyNumberFormat="1" applyFont="1" applyBorder="1"/>
    <xf numFmtId="43" fontId="6" fillId="0" borderId="0" xfId="0" applyNumberFormat="1" applyFont="1" applyBorder="1"/>
    <xf numFmtId="165" fontId="22" fillId="0" borderId="0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166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6" fillId="0" borderId="3" xfId="0" applyFont="1" applyBorder="1"/>
    <xf numFmtId="0" fontId="0" fillId="0" borderId="3" xfId="0" applyBorder="1"/>
    <xf numFmtId="43" fontId="14" fillId="0" borderId="3" xfId="0" applyNumberFormat="1" applyFont="1" applyBorder="1"/>
    <xf numFmtId="43" fontId="6" fillId="0" borderId="3" xfId="0" applyNumberFormat="1" applyFont="1" applyBorder="1"/>
    <xf numFmtId="0" fontId="10" fillId="0" borderId="3" xfId="0" applyFont="1" applyBorder="1" applyAlignment="1">
      <alignment horizontal="left" vertical="center"/>
    </xf>
    <xf numFmtId="165" fontId="13" fillId="0" borderId="3" xfId="0" applyNumberFormat="1" applyFont="1" applyBorder="1" applyAlignment="1">
      <alignment horizontal="center"/>
    </xf>
    <xf numFmtId="164" fontId="20" fillId="0" borderId="3" xfId="0" applyNumberFormat="1" applyFont="1" applyFill="1" applyBorder="1" applyAlignment="1" applyProtection="1">
      <alignment horizontal="center"/>
    </xf>
    <xf numFmtId="0" fontId="10" fillId="0" borderId="3" xfId="0" applyFont="1" applyFill="1" applyBorder="1" applyAlignment="1">
      <alignment horizontal="center"/>
    </xf>
    <xf numFmtId="165" fontId="21" fillId="0" borderId="3" xfId="0" applyNumberFormat="1" applyFont="1" applyBorder="1" applyAlignment="1">
      <alignment horizontal="center" vertical="center"/>
    </xf>
    <xf numFmtId="164" fontId="18" fillId="0" borderId="3" xfId="2" applyNumberFormat="1" applyFont="1" applyFill="1" applyBorder="1" applyAlignment="1" applyProtection="1">
      <alignment horizontal="center"/>
    </xf>
    <xf numFmtId="0" fontId="14" fillId="0" borderId="3" xfId="0" applyFont="1" applyBorder="1" applyAlignment="1">
      <alignment horizontal="center" vertical="center"/>
    </xf>
    <xf numFmtId="165" fontId="19" fillId="0" borderId="3" xfId="2" applyNumberFormat="1" applyFont="1" applyBorder="1" applyAlignment="1">
      <alignment horizontal="center"/>
    </xf>
    <xf numFmtId="164" fontId="20" fillId="0" borderId="3" xfId="2" applyNumberFormat="1" applyFont="1" applyFill="1" applyBorder="1" applyAlignment="1" applyProtection="1">
      <alignment horizontal="center"/>
    </xf>
    <xf numFmtId="43" fontId="14" fillId="0" borderId="3" xfId="0" applyNumberFormat="1" applyFont="1" applyBorder="1" applyAlignment="1">
      <alignment horizontal="center"/>
    </xf>
    <xf numFmtId="165" fontId="13" fillId="0" borderId="3" xfId="2" applyNumberFormat="1" applyFont="1" applyBorder="1" applyAlignment="1">
      <alignment horizontal="center"/>
    </xf>
    <xf numFmtId="43" fontId="6" fillId="0" borderId="3" xfId="0" applyNumberFormat="1" applyFont="1" applyFill="1" applyBorder="1"/>
    <xf numFmtId="164" fontId="13" fillId="0" borderId="3" xfId="3" applyNumberFormat="1" applyFont="1" applyBorder="1" applyAlignment="1" applyProtection="1">
      <alignment horizontal="center"/>
    </xf>
    <xf numFmtId="0" fontId="14" fillId="0" borderId="3" xfId="0" applyFont="1" applyBorder="1" applyAlignment="1">
      <alignment horizontal="center" wrapText="1"/>
    </xf>
    <xf numFmtId="14" fontId="16" fillId="0" borderId="0" xfId="0" applyNumberFormat="1" applyFont="1"/>
    <xf numFmtId="0" fontId="24" fillId="3" borderId="4" xfId="0" applyFont="1" applyFill="1" applyBorder="1" applyAlignment="1">
      <alignment horizontal="center" wrapText="1"/>
    </xf>
    <xf numFmtId="14" fontId="24" fillId="3" borderId="4" xfId="0" applyNumberFormat="1" applyFont="1" applyFill="1" applyBorder="1" applyAlignment="1">
      <alignment horizontal="center" wrapText="1"/>
    </xf>
    <xf numFmtId="14" fontId="25" fillId="4" borderId="4" xfId="0" applyNumberFormat="1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  <xf numFmtId="14" fontId="25" fillId="5" borderId="4" xfId="0" applyNumberFormat="1" applyFont="1" applyFill="1" applyBorder="1" applyAlignment="1">
      <alignment horizontal="center" wrapText="1"/>
    </xf>
    <xf numFmtId="0" fontId="25" fillId="5" borderId="4" xfId="0" applyFont="1" applyFill="1" applyBorder="1" applyAlignment="1">
      <alignment horizont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/>
    <xf numFmtId="0" fontId="29" fillId="0" borderId="0" xfId="0" applyFont="1"/>
    <xf numFmtId="0" fontId="29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0" fillId="2" borderId="3" xfId="5" applyFont="1" applyBorder="1" applyAlignment="1">
      <alignment horizontal="center" vertical="center"/>
    </xf>
    <xf numFmtId="0" fontId="29" fillId="2" borderId="3" xfId="5" applyFont="1" applyBorder="1" applyAlignment="1">
      <alignment horizontal="center" vertical="center"/>
    </xf>
    <xf numFmtId="0" fontId="29" fillId="2" borderId="3" xfId="5" applyFont="1" applyBorder="1" applyAlignment="1">
      <alignment horizontal="center"/>
    </xf>
    <xf numFmtId="0" fontId="31" fillId="0" borderId="3" xfId="5" applyFont="1" applyFill="1" applyBorder="1" applyAlignment="1">
      <alignment horizontal="left" vertical="center"/>
    </xf>
    <xf numFmtId="14" fontId="31" fillId="0" borderId="3" xfId="5" applyNumberFormat="1" applyFont="1" applyFill="1" applyBorder="1" applyAlignment="1">
      <alignment horizontal="center" wrapText="1"/>
    </xf>
    <xf numFmtId="0" fontId="31" fillId="0" borderId="3" xfId="5" applyFont="1" applyFill="1" applyBorder="1" applyAlignment="1">
      <alignment horizontal="center" wrapText="1"/>
    </xf>
    <xf numFmtId="0" fontId="31" fillId="0" borderId="3" xfId="5" applyFont="1" applyFill="1" applyBorder="1" applyAlignment="1">
      <alignment horizontal="left"/>
    </xf>
    <xf numFmtId="0" fontId="29" fillId="2" borderId="3" xfId="5" applyFont="1" applyBorder="1"/>
    <xf numFmtId="0" fontId="32" fillId="2" borderId="3" xfId="5" applyFont="1" applyBorder="1" applyAlignment="1">
      <alignment horizontal="right"/>
    </xf>
    <xf numFmtId="43" fontId="29" fillId="2" borderId="3" xfId="5" applyNumberFormat="1" applyFont="1" applyBorder="1" applyAlignment="1">
      <alignment horizontal="right"/>
    </xf>
    <xf numFmtId="43" fontId="29" fillId="2" borderId="3" xfId="4" applyFont="1" applyFill="1" applyBorder="1" applyAlignment="1">
      <alignment horizontal="right"/>
    </xf>
    <xf numFmtId="0" fontId="26" fillId="0" borderId="0" xfId="0" applyFont="1" applyFill="1"/>
    <xf numFmtId="43" fontId="31" fillId="0" borderId="3" xfId="4" applyFont="1" applyFill="1" applyBorder="1" applyAlignment="1">
      <alignment horizontal="left"/>
    </xf>
    <xf numFmtId="0" fontId="32" fillId="0" borderId="0" xfId="0" applyFont="1" applyFill="1"/>
    <xf numFmtId="0" fontId="32" fillId="0" borderId="0" xfId="0" applyFont="1" applyAlignment="1">
      <alignment horizontal="center"/>
    </xf>
    <xf numFmtId="0" fontId="32" fillId="0" borderId="0" xfId="0" applyFont="1" applyAlignment="1"/>
    <xf numFmtId="0" fontId="29" fillId="2" borderId="3" xfId="5" applyFont="1" applyBorder="1" applyAlignment="1">
      <alignment horizontal="left"/>
    </xf>
    <xf numFmtId="0" fontId="26" fillId="0" borderId="3" xfId="0" applyFont="1" applyBorder="1"/>
    <xf numFmtId="2" fontId="29" fillId="2" borderId="3" xfId="5" applyNumberFormat="1" applyFont="1" applyBorder="1" applyAlignment="1">
      <alignment horizontal="center"/>
    </xf>
    <xf numFmtId="43" fontId="26" fillId="0" borderId="0" xfId="0" applyNumberFormat="1" applyFont="1"/>
    <xf numFmtId="165" fontId="31" fillId="0" borderId="3" xfId="5" applyNumberFormat="1" applyFont="1" applyFill="1" applyBorder="1" applyAlignment="1">
      <alignment horizontal="center" wrapText="1"/>
    </xf>
    <xf numFmtId="4" fontId="28" fillId="0" borderId="0" xfId="0" applyNumberFormat="1" applyFont="1" applyAlignment="1"/>
    <xf numFmtId="14" fontId="28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left"/>
    </xf>
    <xf numFmtId="0" fontId="34" fillId="0" borderId="0" xfId="0" applyFont="1" applyBorder="1" applyAlignment="1">
      <alignment wrapText="1"/>
    </xf>
    <xf numFmtId="2" fontId="31" fillId="0" borderId="3" xfId="5" applyNumberFormat="1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2" borderId="3" xfId="5" applyFont="1" applyBorder="1" applyAlignment="1">
      <alignment horizontal="center"/>
    </xf>
    <xf numFmtId="43" fontId="29" fillId="2" borderId="3" xfId="4" applyFont="1" applyFill="1" applyBorder="1" applyAlignment="1">
      <alignment horizontal="center"/>
    </xf>
    <xf numFmtId="0" fontId="30" fillId="2" borderId="3" xfId="5" applyFont="1" applyBorder="1" applyAlignment="1">
      <alignment horizontal="center" wrapText="1"/>
    </xf>
    <xf numFmtId="166" fontId="31" fillId="0" borderId="3" xfId="5" applyNumberFormat="1" applyFont="1" applyFill="1" applyBorder="1" applyAlignment="1">
      <alignment horizontal="center" wrapText="1"/>
    </xf>
    <xf numFmtId="165" fontId="32" fillId="2" borderId="5" xfId="5" applyNumberFormat="1" applyFont="1" applyBorder="1" applyAlignment="1">
      <alignment horizontal="center" vertical="center"/>
    </xf>
    <xf numFmtId="0" fontId="29" fillId="2" borderId="5" xfId="5" applyFont="1" applyBorder="1" applyAlignment="1">
      <alignment horizontal="center"/>
    </xf>
    <xf numFmtId="0" fontId="32" fillId="2" borderId="5" xfId="5" applyFont="1" applyBorder="1" applyAlignment="1">
      <alignment horizontal="center"/>
    </xf>
    <xf numFmtId="165" fontId="31" fillId="0" borderId="5" xfId="5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7" fillId="2" borderId="3" xfId="5" applyFont="1" applyBorder="1" applyAlignment="1">
      <alignment horizontal="center"/>
    </xf>
    <xf numFmtId="0" fontId="36" fillId="0" borderId="0" xfId="0" applyFont="1"/>
    <xf numFmtId="0" fontId="36" fillId="0" borderId="0" xfId="0" applyFont="1" applyBorder="1"/>
    <xf numFmtId="0" fontId="37" fillId="0" borderId="0" xfId="0" applyFont="1"/>
    <xf numFmtId="0" fontId="37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center"/>
    </xf>
    <xf numFmtId="4" fontId="37" fillId="0" borderId="0" xfId="0" applyNumberFormat="1" applyFont="1" applyAlignment="1"/>
    <xf numFmtId="0" fontId="39" fillId="2" borderId="3" xfId="5" applyFont="1" applyBorder="1" applyAlignment="1">
      <alignment horizontal="center" vertical="center"/>
    </xf>
    <xf numFmtId="0" fontId="39" fillId="2" borderId="3" xfId="5" applyFont="1" applyBorder="1" applyAlignment="1">
      <alignment horizontal="center"/>
    </xf>
    <xf numFmtId="0" fontId="37" fillId="0" borderId="3" xfId="5" applyFont="1" applyFill="1" applyBorder="1" applyAlignment="1">
      <alignment horizontal="left" vertical="center"/>
    </xf>
    <xf numFmtId="0" fontId="37" fillId="0" borderId="3" xfId="5" applyFont="1" applyFill="1" applyBorder="1" applyAlignment="1">
      <alignment horizontal="left"/>
    </xf>
    <xf numFmtId="0" fontId="39" fillId="2" borderId="3" xfId="5" applyFont="1" applyBorder="1"/>
    <xf numFmtId="165" fontId="26" fillId="0" borderId="0" xfId="0" applyNumberFormat="1" applyFont="1" applyBorder="1" applyAlignment="1">
      <alignment horizontal="center"/>
    </xf>
    <xf numFmtId="165" fontId="37" fillId="2" borderId="3" xfId="5" applyNumberFormat="1" applyFont="1" applyBorder="1" applyAlignment="1">
      <alignment horizontal="center" vertical="center"/>
    </xf>
    <xf numFmtId="165" fontId="37" fillId="0" borderId="3" xfId="5" applyNumberFormat="1" applyFont="1" applyFill="1" applyBorder="1" applyAlignment="1">
      <alignment horizontal="center" vertical="center"/>
    </xf>
    <xf numFmtId="0" fontId="33" fillId="0" borderId="0" xfId="0" applyFont="1" applyBorder="1" applyAlignment="1"/>
    <xf numFmtId="0" fontId="41" fillId="4" borderId="3" xfId="5" applyFont="1" applyFill="1" applyBorder="1" applyAlignment="1">
      <alignment horizontal="center" vertical="center"/>
    </xf>
    <xf numFmtId="14" fontId="41" fillId="4" borderId="3" xfId="5" applyNumberFormat="1" applyFont="1" applyFill="1" applyBorder="1" applyAlignment="1">
      <alignment horizontal="center" vertical="center"/>
    </xf>
    <xf numFmtId="165" fontId="41" fillId="4" borderId="3" xfId="5" applyNumberFormat="1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left" vertical="center"/>
    </xf>
    <xf numFmtId="2" fontId="11" fillId="0" borderId="3" xfId="5" applyNumberFormat="1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left"/>
    </xf>
    <xf numFmtId="0" fontId="41" fillId="2" borderId="3" xfId="5" applyFont="1" applyBorder="1"/>
    <xf numFmtId="0" fontId="41" fillId="2" borderId="3" xfId="5" applyFont="1" applyBorder="1" applyAlignment="1">
      <alignment horizontal="center" vertical="center"/>
    </xf>
    <xf numFmtId="14" fontId="41" fillId="2" borderId="3" xfId="5" applyNumberFormat="1" applyFont="1" applyBorder="1" applyAlignment="1">
      <alignment horizontal="center" vertical="center"/>
    </xf>
    <xf numFmtId="165" fontId="11" fillId="2" borderId="3" xfId="5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2" fontId="11" fillId="2" borderId="3" xfId="5" applyNumberFormat="1" applyFont="1" applyBorder="1" applyAlignment="1">
      <alignment horizontal="center" vertical="center"/>
    </xf>
    <xf numFmtId="14" fontId="37" fillId="0" borderId="3" xfId="0" applyNumberFormat="1" applyFont="1" applyBorder="1" applyAlignment="1">
      <alignment horizontal="center" vertical="center"/>
    </xf>
    <xf numFmtId="14" fontId="37" fillId="0" borderId="3" xfId="5" applyNumberFormat="1" applyFont="1" applyFill="1" applyBorder="1" applyAlignment="1">
      <alignment horizontal="center" vertical="center" wrapText="1"/>
    </xf>
    <xf numFmtId="165" fontId="37" fillId="0" borderId="3" xfId="5" applyNumberFormat="1" applyFont="1" applyFill="1" applyBorder="1" applyAlignment="1">
      <alignment horizontal="center" vertical="center" wrapText="1"/>
    </xf>
    <xf numFmtId="14" fontId="39" fillId="2" borderId="3" xfId="5" applyNumberFormat="1" applyFont="1" applyBorder="1" applyAlignment="1">
      <alignment horizontal="center" vertical="center"/>
    </xf>
    <xf numFmtId="165" fontId="39" fillId="2" borderId="3" xfId="5" applyNumberFormat="1" applyFont="1" applyBorder="1" applyAlignment="1">
      <alignment horizontal="center" vertical="center"/>
    </xf>
    <xf numFmtId="2" fontId="39" fillId="2" borderId="3" xfId="5" applyNumberFormat="1" applyFont="1" applyBorder="1" applyAlignment="1">
      <alignment horizontal="center" vertical="center"/>
    </xf>
    <xf numFmtId="2" fontId="39" fillId="2" borderId="3" xfId="4" applyNumberFormat="1" applyFont="1" applyFill="1" applyBorder="1" applyAlignment="1">
      <alignment horizontal="center" vertical="center"/>
    </xf>
    <xf numFmtId="165" fontId="37" fillId="6" borderId="3" xfId="5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Fill="1"/>
    <xf numFmtId="2" fontId="0" fillId="0" borderId="3" xfId="0" applyNumberFormat="1" applyBorder="1"/>
    <xf numFmtId="166" fontId="37" fillId="0" borderId="3" xfId="5" applyNumberFormat="1" applyFont="1" applyFill="1" applyBorder="1" applyAlignment="1">
      <alignment horizontal="center" vertical="center" wrapText="1"/>
    </xf>
    <xf numFmtId="2" fontId="41" fillId="0" borderId="3" xfId="5" applyNumberFormat="1" applyFont="1" applyFill="1" applyBorder="1" applyAlignment="1">
      <alignment horizontal="center" vertical="center" wrapText="1"/>
    </xf>
    <xf numFmtId="0" fontId="33" fillId="0" borderId="0" xfId="0" applyFont="1" applyBorder="1"/>
    <xf numFmtId="0" fontId="11" fillId="0" borderId="0" xfId="5" applyFont="1" applyFill="1" applyBorder="1" applyAlignment="1">
      <alignment horizontal="left" vertical="center"/>
    </xf>
    <xf numFmtId="2" fontId="11" fillId="0" borderId="0" xfId="5" applyNumberFormat="1" applyFont="1" applyFill="1" applyBorder="1" applyAlignment="1">
      <alignment horizontal="center" vertical="center" wrapText="1"/>
    </xf>
    <xf numFmtId="0" fontId="41" fillId="0" borderId="0" xfId="5" applyFont="1" applyFill="1" applyBorder="1" applyAlignment="1">
      <alignment horizontal="center" vertical="center"/>
    </xf>
    <xf numFmtId="14" fontId="41" fillId="0" borderId="0" xfId="5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9" fontId="11" fillId="0" borderId="0" xfId="0" applyNumberFormat="1" applyFont="1" applyFill="1" applyBorder="1" applyAlignment="1">
      <alignment horizontal="center" vertical="center"/>
    </xf>
    <xf numFmtId="0" fontId="41" fillId="0" borderId="0" xfId="5" applyFont="1" applyFill="1" applyBorder="1"/>
    <xf numFmtId="165" fontId="11" fillId="0" borderId="0" xfId="5" applyNumberFormat="1" applyFont="1" applyFill="1" applyBorder="1" applyAlignment="1">
      <alignment horizontal="center" vertical="center"/>
    </xf>
    <xf numFmtId="2" fontId="11" fillId="0" borderId="0" xfId="5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2" fontId="33" fillId="0" borderId="3" xfId="0" applyNumberFormat="1" applyFont="1" applyBorder="1"/>
    <xf numFmtId="2" fontId="0" fillId="0" borderId="3" xfId="0" applyNumberFormat="1" applyFont="1" applyBorder="1"/>
    <xf numFmtId="0" fontId="0" fillId="0" borderId="0" xfId="0" applyFont="1" applyBorder="1"/>
    <xf numFmtId="0" fontId="0" fillId="0" borderId="0" xfId="0" applyFont="1" applyFill="1"/>
    <xf numFmtId="0" fontId="0" fillId="0" borderId="0" xfId="0" applyFont="1" applyFill="1" applyBorder="1"/>
    <xf numFmtId="2" fontId="11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/>
    <xf numFmtId="9" fontId="11" fillId="0" borderId="3" xfId="0" applyNumberFormat="1" applyFont="1" applyFill="1" applyBorder="1" applyAlignment="1">
      <alignment horizontal="center" vertical="center"/>
    </xf>
    <xf numFmtId="14" fontId="37" fillId="7" borderId="3" xfId="0" applyNumberFormat="1" applyFont="1" applyFill="1" applyBorder="1" applyAlignment="1">
      <alignment horizontal="center" vertical="center"/>
    </xf>
    <xf numFmtId="0" fontId="0" fillId="0" borderId="3" xfId="0" applyFont="1" applyBorder="1"/>
    <xf numFmtId="2" fontId="0" fillId="0" borderId="0" xfId="0" applyNumberFormat="1" applyBorder="1" applyAlignment="1">
      <alignment horizontal="center"/>
    </xf>
    <xf numFmtId="0" fontId="8" fillId="6" borderId="0" xfId="0" applyFont="1" applyFill="1" applyBorder="1"/>
    <xf numFmtId="2" fontId="0" fillId="4" borderId="3" xfId="0" applyNumberFormat="1" applyFill="1" applyBorder="1" applyAlignment="1">
      <alignment horizontal="center"/>
    </xf>
    <xf numFmtId="0" fontId="8" fillId="4" borderId="3" xfId="0" applyFont="1" applyFill="1" applyBorder="1"/>
    <xf numFmtId="2" fontId="0" fillId="6" borderId="3" xfId="0" applyNumberFormat="1" applyFill="1" applyBorder="1" applyAlignment="1">
      <alignment horizontal="center"/>
    </xf>
    <xf numFmtId="0" fontId="8" fillId="6" borderId="3" xfId="0" applyFont="1" applyFill="1" applyBorder="1"/>
    <xf numFmtId="0" fontId="0" fillId="4" borderId="3" xfId="0" applyFill="1" applyBorder="1" applyAlignment="1">
      <alignment horizontal="center"/>
    </xf>
    <xf numFmtId="0" fontId="0" fillId="6" borderId="0" xfId="0" applyFill="1"/>
    <xf numFmtId="0" fontId="38" fillId="0" borderId="0" xfId="0" applyFont="1" applyBorder="1" applyAlignment="1">
      <alignment wrapText="1"/>
    </xf>
    <xf numFmtId="0" fontId="41" fillId="0" borderId="3" xfId="5" applyFont="1" applyFill="1" applyBorder="1" applyAlignment="1">
      <alignment horizontal="left"/>
    </xf>
    <xf numFmtId="0" fontId="38" fillId="0" borderId="0" xfId="0" applyFont="1" applyBorder="1" applyAlignment="1">
      <alignment horizontal="center" wrapText="1"/>
    </xf>
    <xf numFmtId="165" fontId="37" fillId="0" borderId="0" xfId="0" applyNumberFormat="1" applyFont="1"/>
    <xf numFmtId="166" fontId="37" fillId="0" borderId="0" xfId="0" applyNumberFormat="1" applyFont="1"/>
    <xf numFmtId="165" fontId="38" fillId="0" borderId="0" xfId="0" applyNumberFormat="1" applyFont="1" applyBorder="1" applyAlignment="1">
      <alignment horizontal="center" wrapText="1"/>
    </xf>
    <xf numFmtId="166" fontId="38" fillId="0" borderId="0" xfId="0" applyNumberFormat="1" applyFont="1" applyBorder="1" applyAlignment="1">
      <alignment horizontal="center" wrapText="1"/>
    </xf>
    <xf numFmtId="165" fontId="39" fillId="0" borderId="0" xfId="0" applyNumberFormat="1" applyFont="1"/>
    <xf numFmtId="165" fontId="37" fillId="0" borderId="0" xfId="0" applyNumberFormat="1" applyFont="1" applyAlignment="1">
      <alignment horizontal="left"/>
    </xf>
    <xf numFmtId="166" fontId="40" fillId="0" borderId="0" xfId="0" applyNumberFormat="1" applyFont="1" applyAlignment="1">
      <alignment vertical="center"/>
    </xf>
    <xf numFmtId="14" fontId="37" fillId="0" borderId="0" xfId="0" applyNumberFormat="1" applyFont="1" applyAlignment="1">
      <alignment horizontal="left"/>
    </xf>
    <xf numFmtId="2" fontId="37" fillId="0" borderId="0" xfId="0" applyNumberFormat="1" applyFont="1" applyAlignment="1">
      <alignment horizontal="left"/>
    </xf>
    <xf numFmtId="0" fontId="39" fillId="2" borderId="3" xfId="5" applyFont="1" applyBorder="1" applyAlignment="1">
      <alignment horizontal="center" vertical="center" wrapText="1"/>
    </xf>
    <xf numFmtId="0" fontId="39" fillId="0" borderId="6" xfId="5" applyFont="1" applyFill="1" applyBorder="1" applyAlignment="1">
      <alignment horizontal="center" vertical="center"/>
    </xf>
    <xf numFmtId="0" fontId="39" fillId="0" borderId="6" xfId="5" applyFont="1" applyFill="1" applyBorder="1" applyAlignment="1">
      <alignment horizontal="center" wrapText="1"/>
    </xf>
    <xf numFmtId="0" fontId="39" fillId="0" borderId="6" xfId="5" applyFont="1" applyFill="1" applyBorder="1" applyAlignment="1">
      <alignment horizontal="center" vertical="center" wrapText="1"/>
    </xf>
    <xf numFmtId="166" fontId="39" fillId="0" borderId="6" xfId="5" applyNumberFormat="1" applyFont="1" applyFill="1" applyBorder="1" applyAlignment="1">
      <alignment horizontal="center" wrapText="1"/>
    </xf>
    <xf numFmtId="165" fontId="37" fillId="7" borderId="3" xfId="0" applyNumberFormat="1" applyFont="1" applyFill="1" applyBorder="1" applyAlignment="1">
      <alignment horizontal="center" vertical="center"/>
    </xf>
    <xf numFmtId="166" fontId="39" fillId="2" borderId="3" xfId="5" applyNumberFormat="1" applyFont="1" applyBorder="1" applyAlignment="1">
      <alignment horizontal="center" vertical="center"/>
    </xf>
    <xf numFmtId="166" fontId="39" fillId="2" borderId="3" xfId="4" applyNumberFormat="1" applyFont="1" applyFill="1" applyBorder="1" applyAlignment="1">
      <alignment horizontal="center" vertical="center"/>
    </xf>
    <xf numFmtId="166" fontId="39" fillId="2" borderId="3" xfId="5" applyNumberFormat="1" applyFont="1" applyBorder="1"/>
    <xf numFmtId="2" fontId="26" fillId="0" borderId="0" xfId="0" applyNumberFormat="1" applyFont="1"/>
    <xf numFmtId="166" fontId="26" fillId="0" borderId="0" xfId="0" applyNumberFormat="1" applyFont="1" applyBorder="1"/>
    <xf numFmtId="165" fontId="0" fillId="0" borderId="0" xfId="0" applyNumberFormat="1"/>
    <xf numFmtId="43" fontId="39" fillId="0" borderId="3" xfId="4" applyFont="1" applyFill="1" applyBorder="1" applyAlignment="1">
      <alignment horizontal="center" vertical="center"/>
    </xf>
    <xf numFmtId="43" fontId="37" fillId="0" borderId="3" xfId="4" applyFont="1" applyFill="1" applyBorder="1" applyAlignment="1">
      <alignment horizontal="center" vertical="center"/>
    </xf>
    <xf numFmtId="2" fontId="26" fillId="0" borderId="0" xfId="0" applyNumberFormat="1" applyFont="1" applyBorder="1"/>
    <xf numFmtId="165" fontId="36" fillId="0" borderId="0" xfId="0" applyNumberFormat="1" applyFont="1"/>
    <xf numFmtId="2" fontId="0" fillId="0" borderId="3" xfId="0" applyNumberFormat="1" applyFont="1" applyFill="1" applyBorder="1"/>
    <xf numFmtId="14" fontId="39" fillId="2" borderId="7" xfId="5" applyNumberFormat="1" applyFont="1" applyBorder="1" applyAlignment="1">
      <alignment horizontal="center" vertical="center"/>
    </xf>
    <xf numFmtId="14" fontId="37" fillId="0" borderId="3" xfId="5" applyNumberFormat="1" applyFont="1" applyFill="1" applyBorder="1" applyAlignment="1">
      <alignment horizontal="center"/>
    </xf>
    <xf numFmtId="0" fontId="37" fillId="0" borderId="3" xfId="5" applyFont="1" applyFill="1" applyBorder="1" applyAlignment="1">
      <alignment horizontal="center"/>
    </xf>
    <xf numFmtId="165" fontId="37" fillId="0" borderId="3" xfId="5" applyNumberFormat="1" applyFont="1" applyFill="1" applyBorder="1" applyAlignment="1">
      <alignment horizontal="center"/>
    </xf>
    <xf numFmtId="2" fontId="37" fillId="0" borderId="3" xfId="5" applyNumberFormat="1" applyFont="1" applyFill="1" applyBorder="1" applyAlignment="1">
      <alignment horizontal="center"/>
    </xf>
    <xf numFmtId="166" fontId="37" fillId="0" borderId="7" xfId="5" applyNumberFormat="1" applyFont="1" applyFill="1" applyBorder="1" applyAlignment="1">
      <alignment horizontal="center"/>
    </xf>
    <xf numFmtId="166" fontId="37" fillId="0" borderId="3" xfId="5" applyNumberFormat="1" applyFont="1" applyFill="1" applyBorder="1" applyAlignment="1">
      <alignment horizontal="center" vertical="center"/>
    </xf>
    <xf numFmtId="2" fontId="41" fillId="0" borderId="3" xfId="0" applyNumberFormat="1" applyFont="1" applyBorder="1" applyAlignment="1">
      <alignment horizontal="center" vertical="center"/>
    </xf>
    <xf numFmtId="9" fontId="41" fillId="0" borderId="3" xfId="0" applyNumberFormat="1" applyFont="1" applyBorder="1" applyAlignment="1">
      <alignment horizontal="center" vertical="center"/>
    </xf>
    <xf numFmtId="2" fontId="0" fillId="0" borderId="0" xfId="0" applyNumberFormat="1"/>
    <xf numFmtId="0" fontId="43" fillId="0" borderId="0" xfId="0" applyFont="1"/>
    <xf numFmtId="0" fontId="41" fillId="0" borderId="3" xfId="5" applyFont="1" applyFill="1" applyBorder="1"/>
    <xf numFmtId="0" fontId="41" fillId="0" borderId="3" xfId="5" applyFont="1" applyFill="1" applyBorder="1" applyAlignment="1">
      <alignment horizontal="center" vertical="center"/>
    </xf>
    <xf numFmtId="14" fontId="41" fillId="0" borderId="3" xfId="5" applyNumberFormat="1" applyFont="1" applyFill="1" applyBorder="1" applyAlignment="1">
      <alignment horizontal="center" vertical="center"/>
    </xf>
    <xf numFmtId="165" fontId="11" fillId="0" borderId="3" xfId="5" applyNumberFormat="1" applyFont="1" applyFill="1" applyBorder="1" applyAlignment="1">
      <alignment horizontal="center" vertical="center"/>
    </xf>
    <xf numFmtId="2" fontId="11" fillId="0" borderId="3" xfId="5" applyNumberFormat="1" applyFont="1" applyFill="1" applyBorder="1" applyAlignment="1">
      <alignment horizontal="center" vertical="center"/>
    </xf>
    <xf numFmtId="0" fontId="41" fillId="0" borderId="3" xfId="5" applyFont="1" applyFill="1" applyBorder="1" applyAlignment="1">
      <alignment horizontal="left" vertical="center"/>
    </xf>
    <xf numFmtId="0" fontId="37" fillId="0" borderId="6" xfId="5" applyFont="1" applyFill="1" applyBorder="1" applyAlignment="1">
      <alignment horizontal="left" vertical="center"/>
    </xf>
    <xf numFmtId="14" fontId="37" fillId="0" borderId="6" xfId="0" applyNumberFormat="1" applyFont="1" applyBorder="1" applyAlignment="1">
      <alignment horizontal="center" vertical="center"/>
    </xf>
    <xf numFmtId="165" fontId="37" fillId="0" borderId="6" xfId="0" applyNumberFormat="1" applyFont="1" applyBorder="1" applyAlignment="1">
      <alignment horizontal="center" vertical="center"/>
    </xf>
    <xf numFmtId="14" fontId="37" fillId="0" borderId="6" xfId="5" applyNumberFormat="1" applyFont="1" applyFill="1" applyBorder="1" applyAlignment="1">
      <alignment horizontal="center" vertical="center" wrapText="1"/>
    </xf>
    <xf numFmtId="165" fontId="37" fillId="6" borderId="6" xfId="5" applyNumberFormat="1" applyFont="1" applyFill="1" applyBorder="1" applyAlignment="1">
      <alignment horizontal="center" vertical="center"/>
    </xf>
    <xf numFmtId="165" fontId="37" fillId="0" borderId="6" xfId="5" applyNumberFormat="1" applyFont="1" applyFill="1" applyBorder="1" applyAlignment="1">
      <alignment horizontal="center" vertical="center" wrapText="1"/>
    </xf>
    <xf numFmtId="2" fontId="37" fillId="0" borderId="6" xfId="5" applyNumberFormat="1" applyFont="1" applyFill="1" applyBorder="1" applyAlignment="1">
      <alignment horizontal="center" vertical="center" wrapText="1"/>
    </xf>
    <xf numFmtId="166" fontId="37" fillId="0" borderId="6" xfId="5" applyNumberFormat="1" applyFont="1" applyFill="1" applyBorder="1" applyAlignment="1">
      <alignment horizontal="center" vertical="center" wrapText="1"/>
    </xf>
    <xf numFmtId="165" fontId="37" fillId="0" borderId="3" xfId="0" applyNumberFormat="1" applyFont="1" applyBorder="1" applyAlignment="1">
      <alignment horizontal="center" vertical="center"/>
    </xf>
    <xf numFmtId="2" fontId="37" fillId="0" borderId="3" xfId="5" applyNumberFormat="1" applyFont="1" applyFill="1" applyBorder="1" applyAlignment="1">
      <alignment horizontal="center" vertical="center" wrapText="1"/>
    </xf>
    <xf numFmtId="168" fontId="44" fillId="0" borderId="0" xfId="0" applyNumberFormat="1" applyFont="1"/>
    <xf numFmtId="165" fontId="37" fillId="0" borderId="3" xfId="5" applyNumberFormat="1" applyFont="1" applyFill="1" applyBorder="1" applyAlignment="1">
      <alignment horizontal="center" wrapText="1"/>
    </xf>
    <xf numFmtId="43" fontId="39" fillId="2" borderId="3" xfId="4" applyFont="1" applyFill="1" applyBorder="1" applyAlignment="1">
      <alignment horizontal="center" vertical="center"/>
    </xf>
    <xf numFmtId="14" fontId="37" fillId="0" borderId="3" xfId="5" applyNumberFormat="1" applyFont="1" applyFill="1" applyBorder="1" applyAlignment="1">
      <alignment horizontal="center" wrapText="1"/>
    </xf>
    <xf numFmtId="0" fontId="37" fillId="0" borderId="3" xfId="0" applyFont="1" applyFill="1" applyBorder="1" applyAlignment="1">
      <alignment horizontal="center"/>
    </xf>
    <xf numFmtId="0" fontId="37" fillId="0" borderId="0" xfId="0" applyFont="1" applyFill="1" applyAlignment="1">
      <alignment horizontal="center"/>
    </xf>
    <xf numFmtId="14" fontId="37" fillId="0" borderId="5" xfId="5" applyNumberFormat="1" applyFont="1" applyFill="1" applyBorder="1" applyAlignment="1">
      <alignment horizontal="center" wrapText="1"/>
    </xf>
    <xf numFmtId="0" fontId="37" fillId="0" borderId="3" xfId="0" applyFont="1" applyFill="1" applyBorder="1" applyAlignment="1">
      <alignment horizontal="center" vertical="center" wrapText="1"/>
    </xf>
    <xf numFmtId="165" fontId="37" fillId="0" borderId="3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30" fillId="2" borderId="3" xfId="5" applyFont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33" fillId="0" borderId="3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43" fontId="39" fillId="0" borderId="5" xfId="4" applyFont="1" applyFill="1" applyBorder="1" applyAlignment="1">
      <alignment horizontal="center" vertical="center"/>
    </xf>
    <xf numFmtId="43" fontId="39" fillId="0" borderId="6" xfId="4" applyFont="1" applyFill="1" applyBorder="1" applyAlignment="1">
      <alignment horizontal="center" vertical="center"/>
    </xf>
    <xf numFmtId="43" fontId="39" fillId="0" borderId="7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wrapText="1"/>
    </xf>
    <xf numFmtId="0" fontId="39" fillId="2" borderId="5" xfId="5" applyFont="1" applyBorder="1" applyAlignment="1">
      <alignment horizontal="center" vertical="center" wrapText="1"/>
    </xf>
    <xf numFmtId="0" fontId="39" fillId="2" borderId="7" xfId="5" applyFont="1" applyBorder="1" applyAlignment="1">
      <alignment horizontal="center" vertical="center" wrapText="1"/>
    </xf>
    <xf numFmtId="0" fontId="39" fillId="2" borderId="5" xfId="5" applyFont="1" applyBorder="1" applyAlignment="1">
      <alignment horizontal="center"/>
    </xf>
    <xf numFmtId="0" fontId="39" fillId="2" borderId="6" xfId="5" applyFont="1" applyBorder="1" applyAlignment="1">
      <alignment horizontal="center"/>
    </xf>
    <xf numFmtId="0" fontId="39" fillId="2" borderId="7" xfId="5" applyFont="1" applyBorder="1" applyAlignment="1">
      <alignment horizontal="center"/>
    </xf>
    <xf numFmtId="43" fontId="39" fillId="0" borderId="5" xfId="4" applyFont="1" applyFill="1" applyBorder="1" applyAlignment="1">
      <alignment horizontal="left" vertical="center"/>
    </xf>
    <xf numFmtId="43" fontId="39" fillId="0" borderId="6" xfId="4" applyFont="1" applyFill="1" applyBorder="1" applyAlignment="1">
      <alignment horizontal="left" vertical="center"/>
    </xf>
    <xf numFmtId="43" fontId="39" fillId="0" borderId="7" xfId="4" applyFont="1" applyFill="1" applyBorder="1" applyAlignment="1">
      <alignment horizontal="left" vertical="center"/>
    </xf>
    <xf numFmtId="43" fontId="42" fillId="0" borderId="5" xfId="4" applyFont="1" applyFill="1" applyBorder="1" applyAlignment="1">
      <alignment horizontal="left" vertical="center"/>
    </xf>
    <xf numFmtId="43" fontId="42" fillId="0" borderId="6" xfId="4" applyFont="1" applyFill="1" applyBorder="1" applyAlignment="1">
      <alignment horizontal="left" vertical="center"/>
    </xf>
    <xf numFmtId="43" fontId="42" fillId="0" borderId="7" xfId="4" applyFont="1" applyFill="1" applyBorder="1" applyAlignment="1">
      <alignment horizontal="left" vertical="center"/>
    </xf>
  </cellXfs>
  <cellStyles count="6">
    <cellStyle name="Millares" xfId="4" builtinId="3"/>
    <cellStyle name="Normal" xfId="0" builtinId="0"/>
    <cellStyle name="Normal 2" xfId="1"/>
    <cellStyle name="Normal 3" xfId="2"/>
    <cellStyle name="Normal_NOVIEMBRE98" xfId="3"/>
    <cellStyle name="Notas" xfId="5" builtinId="1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838201</xdr:colOff>
      <xdr:row>455</xdr:row>
      <xdr:rowOff>9525</xdr:rowOff>
    </xdr:from>
    <xdr:to>
      <xdr:col>2</xdr:col>
      <xdr:colOff>457201</xdr:colOff>
      <xdr:row>460</xdr:row>
      <xdr:rowOff>104775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1" y="48129825"/>
          <a:ext cx="1295400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152401</xdr:colOff>
      <xdr:row>31</xdr:row>
      <xdr:rowOff>66675</xdr:rowOff>
    </xdr:from>
    <xdr:ext cx="1009649" cy="742950"/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6" y="6353175"/>
          <a:ext cx="1009649" cy="742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474518</xdr:colOff>
      <xdr:row>259</xdr:row>
      <xdr:rowOff>34635</xdr:rowOff>
    </xdr:from>
    <xdr:to>
      <xdr:col>2</xdr:col>
      <xdr:colOff>1056407</xdr:colOff>
      <xdr:row>266</xdr:row>
      <xdr:rowOff>35501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745" y="85361317"/>
          <a:ext cx="2157844" cy="1819275"/>
        </a:xfrm>
        <a:prstGeom prst="rect">
          <a:avLst/>
        </a:prstGeom>
      </xdr:spPr>
    </xdr:pic>
    <xdr:clientData/>
  </xdr:twoCellAnchor>
  <xdr:twoCellAnchor editAs="oneCell">
    <xdr:from>
      <xdr:col>0</xdr:col>
      <xdr:colOff>1974272</xdr:colOff>
      <xdr:row>392</xdr:row>
      <xdr:rowOff>86590</xdr:rowOff>
    </xdr:from>
    <xdr:to>
      <xdr:col>2</xdr:col>
      <xdr:colOff>529934</xdr:colOff>
      <xdr:row>399</xdr:row>
      <xdr:rowOff>18183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78AAB55-696D-4A15-A1A1-0F09E5A14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4272" y="127912090"/>
          <a:ext cx="2157844" cy="1750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07"/>
  <sheetViews>
    <sheetView workbookViewId="0">
      <selection activeCell="A67" sqref="A67:XFD318"/>
    </sheetView>
  </sheetViews>
  <sheetFormatPr baseColWidth="10" defaultColWidth="10.7109375" defaultRowHeight="15" x14ac:dyDescent="0.25"/>
  <cols>
    <col min="1" max="1" width="18" customWidth="1"/>
    <col min="4" max="4" width="11.85546875" bestFit="1" customWidth="1"/>
    <col min="6" max="6" width="13.85546875" bestFit="1" customWidth="1"/>
  </cols>
  <sheetData>
    <row r="4" spans="1:11" ht="18.75" x14ac:dyDescent="0.3">
      <c r="A4" s="18">
        <v>1998</v>
      </c>
      <c r="H4" s="30"/>
      <c r="I4" s="30"/>
      <c r="J4" s="30"/>
    </row>
    <row r="5" spans="1:11" ht="15.75" x14ac:dyDescent="0.25">
      <c r="A5" s="17" t="s">
        <v>36</v>
      </c>
      <c r="B5" s="6">
        <v>0.11939</v>
      </c>
      <c r="C5" s="6">
        <v>0.10731</v>
      </c>
      <c r="D5" s="1">
        <f>+B5-C5</f>
        <v>1.2079999999999994E-2</v>
      </c>
      <c r="E5" s="14">
        <v>15618.56</v>
      </c>
      <c r="F5" s="15">
        <f>+D5*E5</f>
        <v>188.67220479999989</v>
      </c>
      <c r="G5" s="1" t="s">
        <v>1</v>
      </c>
      <c r="H5" s="6">
        <v>1.10731</v>
      </c>
      <c r="I5" s="1" t="s">
        <v>0</v>
      </c>
      <c r="J5" s="6">
        <v>1.1193900000000001</v>
      </c>
    </row>
    <row r="6" spans="1:11" ht="15.75" x14ac:dyDescent="0.25">
      <c r="A6" s="17" t="s">
        <v>37</v>
      </c>
      <c r="B6" s="6">
        <v>0.1331</v>
      </c>
      <c r="C6" s="6">
        <v>0.11983000000000001</v>
      </c>
      <c r="D6" s="1">
        <f t="shared" ref="D6:D22" si="0">+B6-C6</f>
        <v>1.326999999999999E-2</v>
      </c>
      <c r="E6" s="14">
        <v>15618.56</v>
      </c>
      <c r="F6" s="15">
        <f>+D6*E6</f>
        <v>207.25829119999983</v>
      </c>
      <c r="G6" s="1" t="s">
        <v>2</v>
      </c>
      <c r="H6" s="6">
        <v>1.1198300000000001</v>
      </c>
      <c r="I6" s="7" t="s">
        <v>3</v>
      </c>
      <c r="J6" s="6">
        <v>1.1331</v>
      </c>
      <c r="K6" s="5"/>
    </row>
    <row r="7" spans="1:11" ht="15.75" x14ac:dyDescent="0.25">
      <c r="A7" s="17" t="s">
        <v>38</v>
      </c>
      <c r="B7" s="6">
        <v>0.14646000000000001</v>
      </c>
      <c r="C7" s="6">
        <v>0.13355</v>
      </c>
      <c r="D7" s="1">
        <f t="shared" si="0"/>
        <v>1.2910000000000005E-2</v>
      </c>
      <c r="E7" s="14">
        <v>15618.56</v>
      </c>
      <c r="F7" s="15">
        <f>+D7*E7</f>
        <v>201.63560960000007</v>
      </c>
      <c r="G7" s="1" t="s">
        <v>6</v>
      </c>
      <c r="H7" s="6">
        <v>1.1335500000000001</v>
      </c>
      <c r="I7" s="7" t="s">
        <v>8</v>
      </c>
      <c r="J7" s="6">
        <v>1.14646</v>
      </c>
    </row>
    <row r="8" spans="1:11" ht="15.75" x14ac:dyDescent="0.25">
      <c r="A8" s="17" t="s">
        <v>39</v>
      </c>
      <c r="B8" s="6">
        <v>0.16044</v>
      </c>
      <c r="C8" s="6">
        <v>0.14691000000000001</v>
      </c>
      <c r="D8" s="1">
        <f t="shared" si="0"/>
        <v>1.3529999999999986E-2</v>
      </c>
      <c r="E8" s="14">
        <v>15618.56</v>
      </c>
      <c r="F8" s="15">
        <f>+D8*E8</f>
        <v>211.31911679999979</v>
      </c>
      <c r="G8" s="1" t="s">
        <v>7</v>
      </c>
      <c r="H8" s="6">
        <v>1.1469100000000001</v>
      </c>
      <c r="I8" s="7" t="s">
        <v>9</v>
      </c>
      <c r="J8" s="6">
        <v>1.1604399999999999</v>
      </c>
    </row>
    <row r="9" spans="1:11" ht="18.75" x14ac:dyDescent="0.3">
      <c r="A9" s="19" t="s">
        <v>40</v>
      </c>
      <c r="F9" s="8">
        <f>SUM(F5:F8)</f>
        <v>808.88522239999952</v>
      </c>
    </row>
    <row r="10" spans="1:11" ht="18.75" x14ac:dyDescent="0.3">
      <c r="A10" s="18">
        <v>1999</v>
      </c>
      <c r="F10" s="8"/>
    </row>
    <row r="11" spans="1:11" ht="15.75" x14ac:dyDescent="0.25">
      <c r="A11" s="20" t="s">
        <v>31</v>
      </c>
      <c r="B11" s="12">
        <v>0.17437</v>
      </c>
      <c r="C11" s="11">
        <v>0.16089000000000001</v>
      </c>
      <c r="D11" s="1">
        <f t="shared" si="0"/>
        <v>1.3479999999999992E-2</v>
      </c>
      <c r="E11" s="4">
        <v>15618.56</v>
      </c>
      <c r="F11" s="15">
        <f>+D11*E11</f>
        <v>210.53818879999986</v>
      </c>
      <c r="G11" s="1" t="s">
        <v>12</v>
      </c>
      <c r="H11" s="11">
        <v>1.16089</v>
      </c>
      <c r="I11" s="9" t="s">
        <v>10</v>
      </c>
      <c r="J11" s="12">
        <v>1.1743699999999999</v>
      </c>
    </row>
    <row r="12" spans="1:11" ht="15.75" x14ac:dyDescent="0.25">
      <c r="A12" s="21" t="s">
        <v>32</v>
      </c>
      <c r="B12" s="13">
        <v>0.18709999999999999</v>
      </c>
      <c r="C12" s="6">
        <v>0.17482</v>
      </c>
      <c r="D12" s="1">
        <f t="shared" si="0"/>
        <v>1.2279999999999985E-2</v>
      </c>
      <c r="E12" s="4">
        <v>15618.56</v>
      </c>
      <c r="F12" s="15">
        <f t="shared" ref="F12:F22" si="1">+D12*E12</f>
        <v>191.79591679999976</v>
      </c>
      <c r="G12" s="10" t="s">
        <v>15</v>
      </c>
      <c r="H12" s="6">
        <v>1.17482</v>
      </c>
      <c r="I12" s="9" t="s">
        <v>11</v>
      </c>
      <c r="J12" s="13">
        <v>1.1871</v>
      </c>
    </row>
    <row r="13" spans="1:11" ht="15.75" x14ac:dyDescent="0.25">
      <c r="A13" s="21" t="s">
        <v>33</v>
      </c>
      <c r="B13" s="13">
        <v>0.20080000000000001</v>
      </c>
      <c r="C13" s="6">
        <v>0.18756</v>
      </c>
      <c r="D13" s="1">
        <f t="shared" si="0"/>
        <v>1.3240000000000002E-2</v>
      </c>
      <c r="E13" s="4">
        <v>15618.56</v>
      </c>
      <c r="F13" s="15">
        <f t="shared" si="1"/>
        <v>206.78973440000001</v>
      </c>
      <c r="G13" s="10" t="s">
        <v>14</v>
      </c>
      <c r="H13" s="6">
        <v>1.1875599999999999</v>
      </c>
      <c r="I13" s="9" t="s">
        <v>13</v>
      </c>
      <c r="J13" s="13">
        <v>1.2008000000000001</v>
      </c>
    </row>
    <row r="14" spans="1:11" ht="15.75" x14ac:dyDescent="0.25">
      <c r="A14" s="21" t="s">
        <v>34</v>
      </c>
      <c r="B14" s="13">
        <v>0.21343000000000001</v>
      </c>
      <c r="C14" s="13">
        <v>0.20119999999999999</v>
      </c>
      <c r="D14" s="1">
        <f t="shared" si="0"/>
        <v>1.2230000000000019E-2</v>
      </c>
      <c r="E14" s="4">
        <v>15618.56</v>
      </c>
      <c r="F14" s="15">
        <f t="shared" si="1"/>
        <v>191.01498880000028</v>
      </c>
      <c r="G14" s="10" t="s">
        <v>16</v>
      </c>
      <c r="H14" s="13">
        <v>1.2012</v>
      </c>
      <c r="I14" s="9" t="s">
        <v>17</v>
      </c>
      <c r="J14" s="13">
        <v>1.21343</v>
      </c>
    </row>
    <row r="15" spans="1:11" ht="15.75" x14ac:dyDescent="0.25">
      <c r="A15" s="21" t="s">
        <v>41</v>
      </c>
      <c r="B15" s="13">
        <v>0.22628999999999999</v>
      </c>
      <c r="C15" s="13">
        <v>0.21384</v>
      </c>
      <c r="D15" s="1">
        <f t="shared" si="0"/>
        <v>1.2449999999999989E-2</v>
      </c>
      <c r="E15" s="4">
        <v>15618.56</v>
      </c>
      <c r="F15" s="15">
        <f t="shared" si="1"/>
        <v>194.45107199999981</v>
      </c>
      <c r="G15" s="10" t="s">
        <v>19</v>
      </c>
      <c r="H15" s="13">
        <v>1.21384</v>
      </c>
      <c r="I15" s="9" t="s">
        <v>18</v>
      </c>
      <c r="J15" s="13">
        <v>1.2262900000000001</v>
      </c>
    </row>
    <row r="16" spans="1:11" ht="15.75" x14ac:dyDescent="0.25">
      <c r="A16" s="21" t="s">
        <v>42</v>
      </c>
      <c r="B16" s="13">
        <v>0.23813999999999999</v>
      </c>
      <c r="C16" s="13">
        <v>0.22669</v>
      </c>
      <c r="D16" s="1">
        <f t="shared" si="0"/>
        <v>1.1449999999999988E-2</v>
      </c>
      <c r="E16" s="4">
        <v>15618.56</v>
      </c>
      <c r="F16" s="15">
        <f t="shared" si="1"/>
        <v>178.83251199999981</v>
      </c>
      <c r="G16" s="10" t="s">
        <v>21</v>
      </c>
      <c r="H16" s="13">
        <v>1.2266900000000001</v>
      </c>
      <c r="I16" s="9" t="s">
        <v>20</v>
      </c>
      <c r="J16" s="13">
        <v>1.23814</v>
      </c>
    </row>
    <row r="17" spans="1:10" ht="15.75" x14ac:dyDescent="0.25">
      <c r="A17" s="21" t="s">
        <v>43</v>
      </c>
      <c r="B17" s="13">
        <v>0.24954000000000001</v>
      </c>
      <c r="C17" s="13">
        <v>0.23852000000000001</v>
      </c>
      <c r="D17" s="1">
        <f t="shared" si="0"/>
        <v>1.1020000000000002E-2</v>
      </c>
      <c r="E17" s="4">
        <v>15618.56</v>
      </c>
      <c r="F17" s="15">
        <f t="shared" si="1"/>
        <v>172.11653120000003</v>
      </c>
      <c r="G17" s="10" t="s">
        <v>23</v>
      </c>
      <c r="H17" s="13">
        <v>1.2385200000000001</v>
      </c>
      <c r="I17" s="9" t="s">
        <v>22</v>
      </c>
      <c r="J17" s="13">
        <v>1.2495400000000001</v>
      </c>
    </row>
    <row r="18" spans="1:10" ht="15.75" x14ac:dyDescent="0.25">
      <c r="A18" s="21" t="s">
        <v>35</v>
      </c>
      <c r="B18" s="13">
        <v>0.26000883000000002</v>
      </c>
      <c r="C18" s="13">
        <v>0.2498967</v>
      </c>
      <c r="D18" s="2">
        <f t="shared" si="0"/>
        <v>1.0112130000000025E-2</v>
      </c>
      <c r="E18" s="4">
        <v>15618.56</v>
      </c>
      <c r="F18" s="15">
        <f t="shared" si="1"/>
        <v>157.93690913280039</v>
      </c>
      <c r="G18" s="10" t="s">
        <v>24</v>
      </c>
      <c r="H18" s="13">
        <v>1.2498967000000001</v>
      </c>
      <c r="I18" s="9" t="s">
        <v>25</v>
      </c>
      <c r="J18" s="13">
        <v>1.2600088300000001</v>
      </c>
    </row>
    <row r="19" spans="1:10" ht="15.75" x14ac:dyDescent="0.25">
      <c r="A19" s="21" t="s">
        <v>36</v>
      </c>
      <c r="B19" s="13">
        <v>0.26940767999999998</v>
      </c>
      <c r="C19" s="13">
        <v>0.26033000000000001</v>
      </c>
      <c r="D19" s="2">
        <f t="shared" si="0"/>
        <v>9.0776799999999769E-3</v>
      </c>
      <c r="E19" s="4">
        <v>15618.56</v>
      </c>
      <c r="F19" s="15">
        <f t="shared" si="1"/>
        <v>141.78028974079965</v>
      </c>
      <c r="G19" s="10" t="s">
        <v>27</v>
      </c>
      <c r="H19" s="13">
        <v>1.26033309</v>
      </c>
      <c r="I19" s="9" t="s">
        <v>26</v>
      </c>
      <c r="J19" s="13">
        <v>1.26940768</v>
      </c>
    </row>
    <row r="20" spans="1:10" ht="15.75" x14ac:dyDescent="0.25">
      <c r="A20" s="21" t="s">
        <v>37</v>
      </c>
      <c r="B20" s="13">
        <v>0.27900375999999999</v>
      </c>
      <c r="C20" s="13">
        <v>0.26972000000000002</v>
      </c>
      <c r="D20" s="2">
        <f t="shared" si="0"/>
        <v>9.2837599999999743E-3</v>
      </c>
      <c r="E20" s="4">
        <v>15618.56</v>
      </c>
      <c r="F20" s="15">
        <f t="shared" si="1"/>
        <v>144.9989625855996</v>
      </c>
      <c r="G20" s="10" t="s">
        <v>4</v>
      </c>
      <c r="H20" s="13">
        <v>1.2697190599999999</v>
      </c>
      <c r="I20" s="9" t="s">
        <v>5</v>
      </c>
      <c r="J20" s="13">
        <v>1.2790037599999999</v>
      </c>
    </row>
    <row r="21" spans="1:10" ht="15.75" x14ac:dyDescent="0.25">
      <c r="A21" s="21" t="s">
        <v>38</v>
      </c>
      <c r="B21" s="13">
        <v>0.28895718999999997</v>
      </c>
      <c r="C21" s="13">
        <v>0.27932000000000001</v>
      </c>
      <c r="D21" s="2">
        <f t="shared" si="0"/>
        <v>9.6371899999999622E-3</v>
      </c>
      <c r="E21" s="4">
        <v>15618.56</v>
      </c>
      <c r="F21" s="15">
        <f t="shared" si="1"/>
        <v>150.51903024639941</v>
      </c>
      <c r="G21" s="10" t="s">
        <v>29</v>
      </c>
      <c r="H21" s="13">
        <v>1.27932208</v>
      </c>
      <c r="I21" s="9" t="s">
        <v>28</v>
      </c>
      <c r="J21" s="13">
        <v>1.2889571900000001</v>
      </c>
    </row>
    <row r="22" spans="1:10" ht="15.75" x14ac:dyDescent="0.25">
      <c r="A22" s="21" t="s">
        <v>39</v>
      </c>
      <c r="B22" s="13">
        <v>0.29906173000000003</v>
      </c>
      <c r="C22" s="13">
        <v>0.28911999999999999</v>
      </c>
      <c r="D22" s="2">
        <f t="shared" si="0"/>
        <v>9.9417300000000375E-3</v>
      </c>
      <c r="E22" s="4">
        <v>15618.56</v>
      </c>
      <c r="F22" s="15">
        <f t="shared" si="1"/>
        <v>155.27550650880059</v>
      </c>
      <c r="G22" s="10" t="s">
        <v>7</v>
      </c>
      <c r="H22" s="13">
        <v>1.289118309999999</v>
      </c>
      <c r="I22" s="9" t="s">
        <v>30</v>
      </c>
      <c r="J22" s="13">
        <v>1.2990617299999991</v>
      </c>
    </row>
    <row r="23" spans="1:10" ht="18.75" x14ac:dyDescent="0.3">
      <c r="A23" s="19" t="s">
        <v>40</v>
      </c>
      <c r="F23" s="16">
        <f>SUM(F11:F22)</f>
        <v>2096.0496422143992</v>
      </c>
    </row>
    <row r="25" spans="1:10" ht="18.75" x14ac:dyDescent="0.3">
      <c r="A25" s="18">
        <v>2000</v>
      </c>
    </row>
    <row r="26" spans="1:10" ht="15.75" x14ac:dyDescent="0.25">
      <c r="A26" s="20" t="s">
        <v>31</v>
      </c>
      <c r="B26" s="12">
        <v>0.30936000000000002</v>
      </c>
      <c r="C26" s="12">
        <v>0.29938999999999999</v>
      </c>
      <c r="D26" s="2">
        <f t="shared" ref="D26:D37" si="2">+B26-C26</f>
        <v>9.9700000000000344E-3</v>
      </c>
      <c r="E26" s="4">
        <v>15618.56</v>
      </c>
      <c r="F26" s="22">
        <f t="shared" ref="F26:F37" si="3">+D26*E26</f>
        <v>155.71704320000055</v>
      </c>
      <c r="G26" s="1" t="s">
        <v>44</v>
      </c>
      <c r="H26" s="12">
        <v>1.29939</v>
      </c>
      <c r="I26" s="9" t="s">
        <v>56</v>
      </c>
      <c r="J26" s="12">
        <v>1.3093600000000001</v>
      </c>
    </row>
    <row r="27" spans="1:10" ht="15.75" x14ac:dyDescent="0.25">
      <c r="A27" s="21" t="s">
        <v>32</v>
      </c>
      <c r="B27" s="13">
        <v>0.31907000000000002</v>
      </c>
      <c r="C27" s="13">
        <v>0.30969000000000002</v>
      </c>
      <c r="D27" s="2">
        <f t="shared" si="2"/>
        <v>9.3799999999999994E-3</v>
      </c>
      <c r="E27" s="4">
        <v>15618.56</v>
      </c>
      <c r="F27" s="22">
        <f t="shared" si="3"/>
        <v>146.50209279999999</v>
      </c>
      <c r="G27" s="10" t="s">
        <v>45</v>
      </c>
      <c r="H27" s="13">
        <v>1.30969029</v>
      </c>
      <c r="I27" s="9" t="s">
        <v>67</v>
      </c>
      <c r="J27" s="13">
        <v>1.3190667199999999</v>
      </c>
    </row>
    <row r="28" spans="1:10" ht="15.75" x14ac:dyDescent="0.25">
      <c r="A28" s="21" t="s">
        <v>33</v>
      </c>
      <c r="B28" s="13">
        <v>0.32823999999999998</v>
      </c>
      <c r="C28" s="13">
        <v>0.31935999999999998</v>
      </c>
      <c r="D28" s="2">
        <f t="shared" si="2"/>
        <v>8.879999999999999E-3</v>
      </c>
      <c r="E28" s="4">
        <v>15618.56</v>
      </c>
      <c r="F28" s="22">
        <f t="shared" si="3"/>
        <v>138.69281279999998</v>
      </c>
      <c r="G28" s="10" t="s">
        <v>46</v>
      </c>
      <c r="H28" s="13">
        <v>1.31936527</v>
      </c>
      <c r="I28" s="9" t="s">
        <v>57</v>
      </c>
      <c r="J28" s="13">
        <v>1.3282374100000001</v>
      </c>
    </row>
    <row r="29" spans="1:10" ht="15.75" x14ac:dyDescent="0.25">
      <c r="A29" s="21" t="s">
        <v>34</v>
      </c>
      <c r="B29" s="13">
        <v>0.33698</v>
      </c>
      <c r="C29" s="13">
        <v>0.32852999999999999</v>
      </c>
      <c r="D29" s="2">
        <f t="shared" si="2"/>
        <v>8.4500000000000131E-3</v>
      </c>
      <c r="E29" s="4">
        <v>15618.56</v>
      </c>
      <c r="F29" s="22">
        <f t="shared" si="3"/>
        <v>131.9768320000002</v>
      </c>
      <c r="G29" s="10" t="s">
        <v>47</v>
      </c>
      <c r="H29" s="13">
        <v>1.3285312899999999</v>
      </c>
      <c r="I29" s="9" t="s">
        <v>58</v>
      </c>
      <c r="J29" s="13">
        <v>1.3369819599999999</v>
      </c>
    </row>
    <row r="30" spans="1:10" ht="15.75" x14ac:dyDescent="0.25">
      <c r="A30" s="21" t="s">
        <v>41</v>
      </c>
      <c r="B30" s="13">
        <v>0.34577000000000002</v>
      </c>
      <c r="C30" s="13">
        <v>0.33727000000000001</v>
      </c>
      <c r="D30" s="2">
        <f t="shared" si="2"/>
        <v>8.5000000000000075E-3</v>
      </c>
      <c r="E30" s="4">
        <v>15618.56</v>
      </c>
      <c r="F30" s="22">
        <f t="shared" si="3"/>
        <v>132.7577600000001</v>
      </c>
      <c r="G30" s="10" t="s">
        <v>48</v>
      </c>
      <c r="H30" s="13">
        <v>1.3372739899999999</v>
      </c>
      <c r="I30" s="9" t="s">
        <v>59</v>
      </c>
      <c r="J30" s="13">
        <v>1.34576512</v>
      </c>
    </row>
    <row r="31" spans="1:10" ht="15.75" x14ac:dyDescent="0.25">
      <c r="A31" s="21" t="s">
        <v>42</v>
      </c>
      <c r="B31" s="13">
        <v>0.35438999999999998</v>
      </c>
      <c r="C31" s="13">
        <v>0.34605000000000002</v>
      </c>
      <c r="D31" s="2">
        <f t="shared" si="2"/>
        <v>8.3399999999999586E-3</v>
      </c>
      <c r="E31" s="4">
        <v>15618.56</v>
      </c>
      <c r="F31" s="22">
        <f t="shared" si="3"/>
        <v>130.25879039999936</v>
      </c>
      <c r="G31" s="10" t="s">
        <v>49</v>
      </c>
      <c r="H31" s="13">
        <v>1.3460524</v>
      </c>
      <c r="I31" s="9" t="s">
        <v>60</v>
      </c>
      <c r="J31" s="13">
        <v>1.35439051</v>
      </c>
    </row>
    <row r="32" spans="1:10" ht="15.75" x14ac:dyDescent="0.25">
      <c r="A32" s="21" t="s">
        <v>43</v>
      </c>
      <c r="B32" s="13">
        <v>0.36310999999999999</v>
      </c>
      <c r="C32" s="13">
        <v>0.35466999999999999</v>
      </c>
      <c r="D32" s="2">
        <f t="shared" si="2"/>
        <v>8.4400000000000031E-3</v>
      </c>
      <c r="E32" s="4">
        <v>15618.56</v>
      </c>
      <c r="F32" s="22">
        <f t="shared" si="3"/>
        <v>131.82064640000004</v>
      </c>
      <c r="G32" s="10" t="s">
        <v>50</v>
      </c>
      <c r="H32" s="13">
        <v>1.35467727</v>
      </c>
      <c r="I32" s="9" t="s">
        <v>61</v>
      </c>
      <c r="J32" s="13">
        <v>1.36311056</v>
      </c>
    </row>
    <row r="33" spans="1:10" ht="15.75" x14ac:dyDescent="0.25">
      <c r="A33" s="21" t="s">
        <v>35</v>
      </c>
      <c r="B33" s="13">
        <v>0.37164999999999998</v>
      </c>
      <c r="C33" s="13">
        <v>0.36337999999999998</v>
      </c>
      <c r="D33" s="2">
        <f t="shared" si="2"/>
        <v>8.2699999999999996E-3</v>
      </c>
      <c r="E33" s="4">
        <v>15618.56</v>
      </c>
      <c r="F33" s="22">
        <f t="shared" si="3"/>
        <v>129.16549119999999</v>
      </c>
      <c r="G33" s="10" t="s">
        <v>51</v>
      </c>
      <c r="H33" s="13">
        <v>1.3633888000000001</v>
      </c>
      <c r="I33" s="9" t="s">
        <v>62</v>
      </c>
      <c r="J33" s="13">
        <v>1.3716535700000001</v>
      </c>
    </row>
    <row r="34" spans="1:10" ht="15.75" x14ac:dyDescent="0.25">
      <c r="A34" s="21" t="s">
        <v>36</v>
      </c>
      <c r="B34" s="13">
        <v>0.37974000000000002</v>
      </c>
      <c r="C34" s="13">
        <v>0.37191999999999997</v>
      </c>
      <c r="D34" s="2">
        <f t="shared" si="2"/>
        <v>7.8200000000000491E-3</v>
      </c>
      <c r="E34" s="4">
        <v>15618.56</v>
      </c>
      <c r="F34" s="22">
        <f t="shared" si="3"/>
        <v>122.13713920000076</v>
      </c>
      <c r="G34" s="10" t="s">
        <v>52</v>
      </c>
      <c r="H34" s="13">
        <v>1.3719261700000001</v>
      </c>
      <c r="I34" s="9" t="s">
        <v>63</v>
      </c>
      <c r="J34" s="13">
        <v>1.37973791</v>
      </c>
    </row>
    <row r="35" spans="1:10" ht="15.75" x14ac:dyDescent="0.25">
      <c r="A35" s="21" t="s">
        <v>37</v>
      </c>
      <c r="B35" s="13">
        <v>0.38797999999999999</v>
      </c>
      <c r="C35" s="13">
        <v>0.38</v>
      </c>
      <c r="D35" s="2">
        <f t="shared" si="2"/>
        <v>7.9799999999999871E-3</v>
      </c>
      <c r="E35" s="4">
        <v>15618.56</v>
      </c>
      <c r="F35" s="22">
        <f t="shared" si="3"/>
        <v>124.63610879999979</v>
      </c>
      <c r="G35" s="10" t="s">
        <v>53</v>
      </c>
      <c r="H35" s="13">
        <v>1.38000269</v>
      </c>
      <c r="I35" s="9" t="s">
        <v>64</v>
      </c>
      <c r="J35" s="13">
        <v>1.38798278</v>
      </c>
    </row>
    <row r="36" spans="1:10" ht="15.75" x14ac:dyDescent="0.25">
      <c r="A36" s="21" t="s">
        <v>38</v>
      </c>
      <c r="B36" s="13">
        <v>0.39621000000000001</v>
      </c>
      <c r="C36" s="13">
        <v>0.38824999999999998</v>
      </c>
      <c r="D36" s="2">
        <f t="shared" si="2"/>
        <v>7.9600000000000226E-3</v>
      </c>
      <c r="E36" s="4">
        <v>15618.56</v>
      </c>
      <c r="F36" s="22">
        <f t="shared" si="3"/>
        <v>124.32373760000034</v>
      </c>
      <c r="G36" s="10" t="s">
        <v>54</v>
      </c>
      <c r="H36" s="13">
        <v>1.3882535499999999</v>
      </c>
      <c r="I36" s="9" t="s">
        <v>65</v>
      </c>
      <c r="J36" s="13">
        <v>1.39620535</v>
      </c>
    </row>
    <row r="37" spans="1:10" ht="15.75" x14ac:dyDescent="0.25">
      <c r="A37" s="21" t="s">
        <v>39</v>
      </c>
      <c r="B37" s="13">
        <v>0.40462999999999999</v>
      </c>
      <c r="C37" s="13">
        <v>0.39648</v>
      </c>
      <c r="D37" s="2">
        <f t="shared" si="2"/>
        <v>8.1499999999999906E-3</v>
      </c>
      <c r="E37" s="4">
        <v>15618.56</v>
      </c>
      <c r="F37" s="22">
        <f t="shared" si="3"/>
        <v>127.29126399999984</v>
      </c>
      <c r="G37" s="10" t="s">
        <v>55</v>
      </c>
      <c r="H37" s="13">
        <v>1.39648152</v>
      </c>
      <c r="I37" s="9" t="s">
        <v>66</v>
      </c>
      <c r="J37" s="13">
        <v>1.40463132</v>
      </c>
    </row>
    <row r="38" spans="1:10" ht="18.75" x14ac:dyDescent="0.3">
      <c r="A38" s="19" t="s">
        <v>40</v>
      </c>
      <c r="F38" s="16">
        <f>SUM(F26:F37)</f>
        <v>1595.279718400001</v>
      </c>
    </row>
    <row r="39" spans="1:10" ht="18.75" x14ac:dyDescent="0.3">
      <c r="A39" s="19"/>
      <c r="F39" s="16"/>
    </row>
    <row r="40" spans="1:10" ht="18.75" x14ac:dyDescent="0.3">
      <c r="A40" s="18">
        <v>2001</v>
      </c>
      <c r="F40" s="16"/>
    </row>
    <row r="41" spans="1:10" ht="15.75" customHeight="1" x14ac:dyDescent="0.25">
      <c r="A41" s="20" t="s">
        <v>31</v>
      </c>
      <c r="B41" s="27">
        <v>0.41258948000000001</v>
      </c>
      <c r="C41" s="27">
        <v>0.40489952000000001</v>
      </c>
      <c r="D41" s="2">
        <f t="shared" ref="D41:D52" si="4">+B41-C41</f>
        <v>7.6899599999999957E-3</v>
      </c>
      <c r="E41" s="4">
        <v>15618.56</v>
      </c>
      <c r="F41" s="22">
        <f t="shared" ref="F41:F52" si="5">+D41*E41</f>
        <v>120.10610165759992</v>
      </c>
      <c r="G41" s="25" t="s">
        <v>279</v>
      </c>
      <c r="H41" s="27">
        <v>1.4048995200000001</v>
      </c>
      <c r="I41" s="26" t="s">
        <v>291</v>
      </c>
      <c r="J41" s="27">
        <v>1.4125894800000001</v>
      </c>
    </row>
    <row r="42" spans="1:10" ht="15.75" customHeight="1" x14ac:dyDescent="0.25">
      <c r="A42" s="21" t="s">
        <v>32</v>
      </c>
      <c r="B42" s="27">
        <v>0.4196666</v>
      </c>
      <c r="C42" s="27">
        <v>0.41284148999999998</v>
      </c>
      <c r="D42" s="2">
        <f t="shared" si="4"/>
        <v>6.8251100000000231E-3</v>
      </c>
      <c r="E42" s="4">
        <v>15618.56</v>
      </c>
      <c r="F42" s="22">
        <f t="shared" si="5"/>
        <v>106.59839004160035</v>
      </c>
      <c r="G42" s="26" t="s">
        <v>280</v>
      </c>
      <c r="H42" s="27">
        <v>1.4128414899999999</v>
      </c>
      <c r="I42" s="26" t="s">
        <v>302</v>
      </c>
      <c r="J42" s="27">
        <v>1.4196666</v>
      </c>
    </row>
    <row r="43" spans="1:10" ht="15.75" customHeight="1" x14ac:dyDescent="0.25">
      <c r="A43" s="21" t="s">
        <v>33</v>
      </c>
      <c r="B43" s="27">
        <v>0.4273652</v>
      </c>
      <c r="C43" s="27">
        <v>0.41991834</v>
      </c>
      <c r="D43" s="2">
        <f t="shared" si="4"/>
        <v>7.4468599999999996E-3</v>
      </c>
      <c r="E43" s="4">
        <v>15618.56</v>
      </c>
      <c r="F43" s="22">
        <f t="shared" si="5"/>
        <v>116.30922972159999</v>
      </c>
      <c r="G43" s="26" t="s">
        <v>281</v>
      </c>
      <c r="H43" s="27">
        <v>1.4199183399999999</v>
      </c>
      <c r="I43" s="26" t="s">
        <v>292</v>
      </c>
      <c r="J43" s="27">
        <v>1.4273651999999999</v>
      </c>
    </row>
    <row r="44" spans="1:10" ht="15.75" customHeight="1" x14ac:dyDescent="0.25">
      <c r="A44" s="21" t="s">
        <v>34</v>
      </c>
      <c r="B44" s="27">
        <v>0.43451107999999999</v>
      </c>
      <c r="C44" s="27">
        <v>0.42760490000000001</v>
      </c>
      <c r="D44" s="2">
        <f t="shared" si="4"/>
        <v>6.906179999999984E-3</v>
      </c>
      <c r="E44" s="4">
        <v>15618.56</v>
      </c>
      <c r="F44" s="22">
        <f t="shared" si="5"/>
        <v>107.86458670079975</v>
      </c>
      <c r="G44" s="26" t="s">
        <v>282</v>
      </c>
      <c r="H44" s="27">
        <v>1.4276049</v>
      </c>
      <c r="I44" s="26" t="s">
        <v>293</v>
      </c>
      <c r="J44" s="27">
        <v>1.43451108</v>
      </c>
    </row>
    <row r="45" spans="1:10" ht="15.75" customHeight="1" x14ac:dyDescent="0.25">
      <c r="A45" s="21" t="s">
        <v>41</v>
      </c>
      <c r="B45" s="27">
        <v>0.44208867000000002</v>
      </c>
      <c r="C45" s="27">
        <v>0.43475044000000002</v>
      </c>
      <c r="D45" s="2">
        <f t="shared" si="4"/>
        <v>7.3382300000000011E-3</v>
      </c>
      <c r="E45" s="4">
        <v>15618.56</v>
      </c>
      <c r="F45" s="22">
        <f t="shared" si="5"/>
        <v>114.61258554880001</v>
      </c>
      <c r="G45" s="26" t="s">
        <v>283</v>
      </c>
      <c r="H45" s="27">
        <v>1.43475044</v>
      </c>
      <c r="I45" s="26" t="s">
        <v>294</v>
      </c>
      <c r="J45" s="27">
        <v>1.44208867</v>
      </c>
    </row>
    <row r="46" spans="1:10" ht="15.75" customHeight="1" x14ac:dyDescent="0.25">
      <c r="A46" s="21" t="s">
        <v>42</v>
      </c>
      <c r="B46" s="27">
        <v>0.44941513999999999</v>
      </c>
      <c r="C46" s="27">
        <v>0.44233271000000002</v>
      </c>
      <c r="D46" s="2">
        <f t="shared" si="4"/>
        <v>7.0824299999999729E-3</v>
      </c>
      <c r="E46" s="4">
        <v>15618.56</v>
      </c>
      <c r="F46" s="22">
        <f t="shared" si="5"/>
        <v>110.61735790079958</v>
      </c>
      <c r="G46" s="26" t="s">
        <v>284</v>
      </c>
      <c r="H46" s="27">
        <v>1.4423327100000001</v>
      </c>
      <c r="I46" s="26" t="s">
        <v>295</v>
      </c>
      <c r="J46" s="27">
        <v>1.4494151399999999</v>
      </c>
    </row>
    <row r="47" spans="1:10" ht="15.75" customHeight="1" x14ac:dyDescent="0.25">
      <c r="A47" s="21" t="s">
        <v>43</v>
      </c>
      <c r="B47" s="27">
        <v>0.45673721</v>
      </c>
      <c r="C47" s="27">
        <v>0.44965471000000001</v>
      </c>
      <c r="D47" s="2">
        <f t="shared" si="4"/>
        <v>7.0824999999999916E-3</v>
      </c>
      <c r="E47" s="4">
        <v>15618.56</v>
      </c>
      <c r="F47" s="22">
        <f t="shared" si="5"/>
        <v>110.61845119999987</v>
      </c>
      <c r="G47" s="26" t="s">
        <v>285</v>
      </c>
      <c r="H47" s="27">
        <v>1.4496547099999999</v>
      </c>
      <c r="I47" s="26" t="s">
        <v>296</v>
      </c>
      <c r="J47" s="27">
        <v>1.45673721</v>
      </c>
    </row>
    <row r="48" spans="1:10" ht="15.75" customHeight="1" x14ac:dyDescent="0.25">
      <c r="A48" s="21" t="s">
        <v>35</v>
      </c>
      <c r="B48" s="27">
        <v>0.46373672999999999</v>
      </c>
      <c r="C48" s="27">
        <v>0.45696750000000003</v>
      </c>
      <c r="D48" s="2">
        <f t="shared" si="4"/>
        <v>6.7692299999999594E-3</v>
      </c>
      <c r="E48" s="4">
        <v>15618.56</v>
      </c>
      <c r="F48" s="22">
        <f t="shared" si="5"/>
        <v>105.72562490879936</v>
      </c>
      <c r="G48" s="26" t="s">
        <v>286</v>
      </c>
      <c r="H48" s="27">
        <v>1.4569675</v>
      </c>
      <c r="I48" s="26" t="s">
        <v>297</v>
      </c>
      <c r="J48" s="27">
        <v>1.4637367299999999</v>
      </c>
    </row>
    <row r="49" spans="1:10" ht="15.75" customHeight="1" x14ac:dyDescent="0.25">
      <c r="A49" s="21" t="s">
        <v>36</v>
      </c>
      <c r="B49" s="27">
        <v>0.46969717</v>
      </c>
      <c r="C49" s="27">
        <v>0.46395271999999999</v>
      </c>
      <c r="D49" s="2">
        <f t="shared" si="4"/>
        <v>5.744450000000012E-3</v>
      </c>
      <c r="E49" s="4">
        <v>15618.56</v>
      </c>
      <c r="F49" s="22">
        <f t="shared" si="5"/>
        <v>89.720036992000189</v>
      </c>
      <c r="G49" s="26" t="s">
        <v>287</v>
      </c>
      <c r="H49" s="27">
        <v>1.46395272</v>
      </c>
      <c r="I49" s="26" t="s">
        <v>298</v>
      </c>
      <c r="J49" s="27">
        <v>1.4696971700000001</v>
      </c>
    </row>
    <row r="50" spans="1:10" ht="15.75" customHeight="1" x14ac:dyDescent="0.25">
      <c r="A50" s="21" t="s">
        <v>37</v>
      </c>
      <c r="B50" s="27">
        <v>0.47547751999999999</v>
      </c>
      <c r="C50" s="27">
        <v>0.46988759000000002</v>
      </c>
      <c r="D50" s="2">
        <f t="shared" si="4"/>
        <v>5.5899299999999652E-3</v>
      </c>
      <c r="E50" s="4">
        <v>15618.56</v>
      </c>
      <c r="F50" s="22">
        <f t="shared" si="5"/>
        <v>87.306657100799455</v>
      </c>
      <c r="G50" s="26" t="s">
        <v>288</v>
      </c>
      <c r="H50" s="27">
        <v>1.4698875899999999</v>
      </c>
      <c r="I50" s="26" t="s">
        <v>299</v>
      </c>
      <c r="J50" s="27">
        <v>1.4754775200000001</v>
      </c>
    </row>
    <row r="51" spans="1:10" ht="15.75" customHeight="1" x14ac:dyDescent="0.25">
      <c r="A51" s="21" t="s">
        <v>38</v>
      </c>
      <c r="B51" s="27">
        <v>0.48052697999999999</v>
      </c>
      <c r="C51" s="27">
        <v>0.47565623000000001</v>
      </c>
      <c r="D51" s="2">
        <f t="shared" si="4"/>
        <v>4.8707499999999793E-3</v>
      </c>
      <c r="E51" s="4">
        <v>15618.56</v>
      </c>
      <c r="F51" s="22">
        <f t="shared" si="5"/>
        <v>76.074101119999668</v>
      </c>
      <c r="G51" s="26" t="s">
        <v>289</v>
      </c>
      <c r="H51" s="27">
        <v>1.47565623</v>
      </c>
      <c r="I51" s="26" t="s">
        <v>300</v>
      </c>
      <c r="J51" s="27">
        <v>1.48052698</v>
      </c>
    </row>
    <row r="52" spans="1:10" ht="15.75" customHeight="1" x14ac:dyDescent="0.25">
      <c r="A52" s="21" t="s">
        <v>39</v>
      </c>
      <c r="B52" s="27">
        <v>0.48477512</v>
      </c>
      <c r="C52" s="27">
        <v>0.48067704</v>
      </c>
      <c r="D52" s="2">
        <f t="shared" si="4"/>
        <v>4.0980800000000039E-3</v>
      </c>
      <c r="E52" s="4">
        <v>15618.56</v>
      </c>
      <c r="F52" s="22">
        <f t="shared" si="5"/>
        <v>64.006108364800056</v>
      </c>
      <c r="G52" s="26" t="s">
        <v>290</v>
      </c>
      <c r="H52" s="27">
        <v>1.48067704</v>
      </c>
      <c r="I52" s="26" t="s">
        <v>301</v>
      </c>
      <c r="J52" s="27">
        <v>1.4847751199999999</v>
      </c>
    </row>
    <row r="53" spans="1:10" ht="18.75" x14ac:dyDescent="0.3">
      <c r="A53" s="19" t="s">
        <v>40</v>
      </c>
      <c r="F53" s="8">
        <f>SUM(F41:F52)</f>
        <v>1209.559231257598</v>
      </c>
    </row>
    <row r="55" spans="1:10" ht="18.75" x14ac:dyDescent="0.3">
      <c r="A55" s="18">
        <v>2002</v>
      </c>
    </row>
    <row r="56" spans="1:10" ht="15.75" x14ac:dyDescent="0.25">
      <c r="A56" s="20" t="s">
        <v>31</v>
      </c>
      <c r="B56" s="27">
        <v>1.48860339</v>
      </c>
      <c r="C56" s="27">
        <v>1.4849068599999999</v>
      </c>
      <c r="D56" s="2">
        <f t="shared" ref="D56:D67" si="6">+B56-C56</f>
        <v>3.6965300000000312E-3</v>
      </c>
      <c r="E56" s="4">
        <v>15618.56</v>
      </c>
      <c r="F56" s="22">
        <f t="shared" ref="F56:F67" si="7">+D56*E56</f>
        <v>57.734475596800486</v>
      </c>
      <c r="G56" s="25" t="s">
        <v>68</v>
      </c>
      <c r="H56" s="27">
        <v>1.4849068599999999</v>
      </c>
      <c r="I56" s="26" t="s">
        <v>80</v>
      </c>
      <c r="J56" s="27">
        <v>1.48860339</v>
      </c>
    </row>
    <row r="57" spans="1:10" ht="15.75" x14ac:dyDescent="0.25">
      <c r="A57" s="21" t="s">
        <v>32</v>
      </c>
      <c r="B57" s="27">
        <v>1.49166519</v>
      </c>
      <c r="C57" s="27">
        <v>1.4887209100000001</v>
      </c>
      <c r="D57" s="2">
        <f t="shared" si="6"/>
        <v>2.9442799999999103E-3</v>
      </c>
      <c r="E57" s="4">
        <v>15618.56</v>
      </c>
      <c r="F57" s="22">
        <f t="shared" si="7"/>
        <v>45.9854138367986</v>
      </c>
      <c r="G57" s="26" t="s">
        <v>69</v>
      </c>
      <c r="H57" s="27">
        <v>1.4887209100000001</v>
      </c>
      <c r="I57" s="26" t="s">
        <v>91</v>
      </c>
      <c r="J57" s="27">
        <v>1.49166519</v>
      </c>
    </row>
    <row r="58" spans="1:10" ht="15.75" x14ac:dyDescent="0.25">
      <c r="A58" s="21" t="s">
        <v>33</v>
      </c>
      <c r="B58" s="27">
        <v>1.4947646400000001</v>
      </c>
      <c r="C58" s="27">
        <v>1.4917709800000001</v>
      </c>
      <c r="D58" s="2">
        <f t="shared" si="6"/>
        <v>2.9936600000000091E-3</v>
      </c>
      <c r="E58" s="4">
        <v>15618.56</v>
      </c>
      <c r="F58" s="22">
        <f t="shared" si="7"/>
        <v>46.756658329600143</v>
      </c>
      <c r="G58" s="26" t="s">
        <v>70</v>
      </c>
      <c r="H58" s="27">
        <v>1.4917709800000001</v>
      </c>
      <c r="I58" s="26" t="s">
        <v>81</v>
      </c>
      <c r="J58" s="27">
        <v>1.4947646400000001</v>
      </c>
    </row>
    <row r="59" spans="1:10" ht="15.75" x14ac:dyDescent="0.25">
      <c r="A59" s="21" t="s">
        <v>34</v>
      </c>
      <c r="B59" s="27">
        <v>1.4975748900000001</v>
      </c>
      <c r="C59" s="27">
        <v>1.4948625200000001</v>
      </c>
      <c r="D59" s="2">
        <f t="shared" si="6"/>
        <v>2.7123700000000195E-3</v>
      </c>
      <c r="E59" s="4">
        <v>15618.56</v>
      </c>
      <c r="F59" s="22">
        <f t="shared" si="7"/>
        <v>42.363313587200302</v>
      </c>
      <c r="G59" s="26" t="s">
        <v>71</v>
      </c>
      <c r="H59" s="27">
        <v>1.4948625200000001</v>
      </c>
      <c r="I59" s="26" t="s">
        <v>82</v>
      </c>
      <c r="J59" s="27">
        <v>1.4975748900000001</v>
      </c>
    </row>
    <row r="60" spans="1:10" ht="15.75" x14ac:dyDescent="0.25">
      <c r="A60" s="21" t="s">
        <v>41</v>
      </c>
      <c r="B60" s="27">
        <v>1.50028837</v>
      </c>
      <c r="C60" s="27">
        <v>1.49766573</v>
      </c>
      <c r="D60" s="2">
        <f t="shared" si="6"/>
        <v>2.6226400000000094E-3</v>
      </c>
      <c r="E60" s="4">
        <v>15618.56</v>
      </c>
      <c r="F60" s="22">
        <f t="shared" si="7"/>
        <v>40.961860198400146</v>
      </c>
      <c r="G60" s="26" t="s">
        <v>72</v>
      </c>
      <c r="H60" s="27">
        <v>1.49766573</v>
      </c>
      <c r="I60" s="26" t="s">
        <v>83</v>
      </c>
      <c r="J60" s="27">
        <v>1.50028837</v>
      </c>
    </row>
    <row r="61" spans="1:10" ht="15.75" x14ac:dyDescent="0.25">
      <c r="A61" s="21" t="s">
        <v>42</v>
      </c>
      <c r="B61" s="27">
        <v>1.5027646100000001</v>
      </c>
      <c r="C61" s="27">
        <v>1.5003726500000001</v>
      </c>
      <c r="D61" s="2">
        <f t="shared" si="6"/>
        <v>2.3919599999999708E-3</v>
      </c>
      <c r="E61" s="4">
        <v>15618.56</v>
      </c>
      <c r="F61" s="22">
        <f t="shared" si="7"/>
        <v>37.358970777599545</v>
      </c>
      <c r="G61" s="26" t="s">
        <v>73</v>
      </c>
      <c r="H61" s="27">
        <v>1.5003726500000001</v>
      </c>
      <c r="I61" s="26" t="s">
        <v>84</v>
      </c>
      <c r="J61" s="27">
        <v>1.5027646100000001</v>
      </c>
    </row>
    <row r="62" spans="1:10" ht="15.75" x14ac:dyDescent="0.25">
      <c r="A62" s="21" t="s">
        <v>43</v>
      </c>
      <c r="B62" s="27">
        <v>1.50536822</v>
      </c>
      <c r="C62" s="27">
        <v>1.50284789</v>
      </c>
      <c r="D62" s="2">
        <f t="shared" si="6"/>
        <v>2.5203300000000706E-3</v>
      </c>
      <c r="E62" s="4">
        <v>15618.56</v>
      </c>
      <c r="F62" s="22">
        <f t="shared" si="7"/>
        <v>39.363925324801102</v>
      </c>
      <c r="G62" s="26" t="s">
        <v>74</v>
      </c>
      <c r="H62" s="27">
        <v>1.50284789</v>
      </c>
      <c r="I62" s="26" t="s">
        <v>85</v>
      </c>
      <c r="J62" s="27">
        <v>1.50536822</v>
      </c>
    </row>
    <row r="63" spans="1:10" ht="15.75" x14ac:dyDescent="0.25">
      <c r="A63" s="21" t="s">
        <v>35</v>
      </c>
      <c r="B63" s="27">
        <v>1.50798801</v>
      </c>
      <c r="C63" s="27">
        <v>1.50545241</v>
      </c>
      <c r="D63" s="2">
        <f t="shared" si="6"/>
        <v>2.5356000000000822E-3</v>
      </c>
      <c r="E63" s="4">
        <v>15618.56</v>
      </c>
      <c r="F63" s="22">
        <f t="shared" si="7"/>
        <v>39.602420736001285</v>
      </c>
      <c r="G63" s="26" t="s">
        <v>75</v>
      </c>
      <c r="H63" s="27">
        <v>1.50545241</v>
      </c>
      <c r="I63" s="26" t="s">
        <v>86</v>
      </c>
      <c r="J63" s="27">
        <v>1.50798801</v>
      </c>
    </row>
    <row r="64" spans="1:10" ht="15.75" x14ac:dyDescent="0.25">
      <c r="A64" s="21" t="s">
        <v>36</v>
      </c>
      <c r="B64" s="27">
        <v>1.51074997</v>
      </c>
      <c r="C64" s="27">
        <v>1.50807373</v>
      </c>
      <c r="D64" s="2">
        <f t="shared" si="6"/>
        <v>2.6762399999999964E-3</v>
      </c>
      <c r="E64" s="4">
        <v>15618.56</v>
      </c>
      <c r="F64" s="22">
        <f t="shared" si="7"/>
        <v>41.799015014399941</v>
      </c>
      <c r="G64" s="26" t="s">
        <v>76</v>
      </c>
      <c r="H64" s="27">
        <v>1.50807373</v>
      </c>
      <c r="I64" s="26" t="s">
        <v>87</v>
      </c>
      <c r="J64" s="27">
        <v>1.51074997</v>
      </c>
    </row>
    <row r="65" spans="1:10" ht="15.75" x14ac:dyDescent="0.25">
      <c r="A65" s="21" t="s">
        <v>37</v>
      </c>
      <c r="B65" s="27">
        <v>1.51386434</v>
      </c>
      <c r="C65" s="27">
        <v>1.5108470599999999</v>
      </c>
      <c r="D65" s="2">
        <f t="shared" si="6"/>
        <v>3.0172800000001221E-3</v>
      </c>
      <c r="E65" s="4">
        <v>15618.56</v>
      </c>
      <c r="F65" s="22">
        <f t="shared" si="7"/>
        <v>47.125568716801908</v>
      </c>
      <c r="G65" s="26" t="s">
        <v>77</v>
      </c>
      <c r="H65" s="27">
        <v>1.5108470599999999</v>
      </c>
      <c r="I65" s="26" t="s">
        <v>88</v>
      </c>
      <c r="J65" s="27">
        <v>1.51386434</v>
      </c>
    </row>
    <row r="66" spans="1:10" ht="15.75" x14ac:dyDescent="0.25">
      <c r="A66" s="21" t="s">
        <v>38</v>
      </c>
      <c r="B66" s="27">
        <v>1.5169062499999999</v>
      </c>
      <c r="C66" s="27">
        <v>1.51396519</v>
      </c>
      <c r="D66" s="2">
        <f t="shared" si="6"/>
        <v>2.9410599999999398E-3</v>
      </c>
      <c r="E66" s="4">
        <v>15618.56</v>
      </c>
      <c r="F66" s="22">
        <f t="shared" si="7"/>
        <v>45.935122073599061</v>
      </c>
      <c r="G66" s="26" t="s">
        <v>78</v>
      </c>
      <c r="H66" s="27">
        <v>1.51396519</v>
      </c>
      <c r="I66" s="26" t="s">
        <v>89</v>
      </c>
      <c r="J66" s="27">
        <v>1.5169062499999999</v>
      </c>
    </row>
    <row r="67" spans="1:10" ht="15.75" x14ac:dyDescent="0.25">
      <c r="A67" s="21" t="s">
        <v>39</v>
      </c>
      <c r="B67" s="27">
        <v>1.5199916200000001</v>
      </c>
      <c r="C67" s="27">
        <v>1.51700857</v>
      </c>
      <c r="D67" s="2">
        <f t="shared" si="6"/>
        <v>2.9830500000000981E-3</v>
      </c>
      <c r="E67" s="4">
        <v>15618.56</v>
      </c>
      <c r="F67" s="22">
        <f t="shared" si="7"/>
        <v>46.590945408001531</v>
      </c>
      <c r="G67" s="26" t="s">
        <v>79</v>
      </c>
      <c r="H67" s="27">
        <v>1.51700857</v>
      </c>
      <c r="I67" s="26" t="s">
        <v>90</v>
      </c>
      <c r="J67" s="27">
        <v>1.5199916200000001</v>
      </c>
    </row>
    <row r="68" spans="1:10" ht="18.75" x14ac:dyDescent="0.3">
      <c r="A68" s="19" t="s">
        <v>40</v>
      </c>
      <c r="F68" s="8">
        <f>SUM(F56:F67)</f>
        <v>531.57768960000408</v>
      </c>
    </row>
    <row r="70" spans="1:10" ht="18.75" x14ac:dyDescent="0.3">
      <c r="A70" s="18">
        <v>2003</v>
      </c>
    </row>
    <row r="71" spans="1:10" ht="15.75" x14ac:dyDescent="0.25">
      <c r="A71" s="20" t="s">
        <v>31</v>
      </c>
      <c r="B71" s="27">
        <v>0.52298999999999995</v>
      </c>
      <c r="C71" s="27">
        <v>0.52009000000000005</v>
      </c>
      <c r="D71" s="2">
        <f t="shared" ref="D71:D82" si="8">+B71-C71</f>
        <v>2.8999999999999027E-3</v>
      </c>
      <c r="E71" s="4">
        <v>15618.56</v>
      </c>
      <c r="F71" s="22">
        <f t="shared" ref="F71:F82" si="9">+D71*E71</f>
        <v>45.29382399999848</v>
      </c>
      <c r="G71" s="24" t="s">
        <v>92</v>
      </c>
      <c r="H71" s="27">
        <v>1.52009006</v>
      </c>
      <c r="I71" s="29" t="s">
        <v>104</v>
      </c>
      <c r="J71" s="27">
        <v>1.5229894100000001</v>
      </c>
    </row>
    <row r="72" spans="1:10" ht="15.75" x14ac:dyDescent="0.25">
      <c r="A72" s="21" t="s">
        <v>32</v>
      </c>
      <c r="B72" s="27">
        <v>0.52564999999999995</v>
      </c>
      <c r="C72" s="27">
        <v>0.52309000000000005</v>
      </c>
      <c r="D72" s="2">
        <f t="shared" si="8"/>
        <v>2.5599999999998957E-3</v>
      </c>
      <c r="E72" s="4">
        <v>15618.56</v>
      </c>
      <c r="F72" s="22">
        <f t="shared" si="9"/>
        <v>39.983513599998368</v>
      </c>
      <c r="G72" s="10" t="s">
        <v>93</v>
      </c>
      <c r="H72" s="27">
        <v>1.5230862599999999</v>
      </c>
      <c r="I72" s="29" t="s">
        <v>105</v>
      </c>
      <c r="J72" s="27">
        <v>1.5256505</v>
      </c>
    </row>
    <row r="73" spans="1:10" ht="15.75" x14ac:dyDescent="0.25">
      <c r="A73" s="21" t="s">
        <v>33</v>
      </c>
      <c r="B73" s="27">
        <v>0.52854000000000001</v>
      </c>
      <c r="C73" s="27">
        <v>0.52575000000000005</v>
      </c>
      <c r="D73" s="2">
        <f t="shared" si="8"/>
        <v>2.7899999999999592E-3</v>
      </c>
      <c r="E73" s="4">
        <v>15618.56</v>
      </c>
      <c r="F73" s="22">
        <f t="shared" si="9"/>
        <v>43.575782399999362</v>
      </c>
      <c r="G73" s="10" t="s">
        <v>94</v>
      </c>
      <c r="H73" s="27">
        <v>1.52574513</v>
      </c>
      <c r="I73" s="29" t="s">
        <v>106</v>
      </c>
      <c r="J73" s="27">
        <v>1.5285414500000001</v>
      </c>
    </row>
    <row r="74" spans="1:10" ht="15.75" x14ac:dyDescent="0.25">
      <c r="A74" s="21" t="s">
        <v>34</v>
      </c>
      <c r="B74" s="27">
        <v>0.53127999999999997</v>
      </c>
      <c r="C74" s="27">
        <v>0.52863000000000004</v>
      </c>
      <c r="D74" s="2">
        <f t="shared" si="8"/>
        <v>2.6499999999999302E-3</v>
      </c>
      <c r="E74" s="4">
        <v>15618.56</v>
      </c>
      <c r="F74" s="22">
        <f t="shared" si="9"/>
        <v>41.389183999998906</v>
      </c>
      <c r="G74" s="10" t="s">
        <v>95</v>
      </c>
      <c r="H74" s="27">
        <v>1.5286328300000001</v>
      </c>
      <c r="I74" s="29" t="s">
        <v>107</v>
      </c>
      <c r="J74" s="27">
        <v>1.5312750500000001</v>
      </c>
    </row>
    <row r="75" spans="1:10" ht="15.75" x14ac:dyDescent="0.25">
      <c r="A75" s="21" t="s">
        <v>41</v>
      </c>
      <c r="B75" s="27">
        <v>0.53408</v>
      </c>
      <c r="C75" s="27">
        <v>0.53137000000000001</v>
      </c>
      <c r="D75" s="2">
        <f t="shared" si="8"/>
        <v>2.7099999999999902E-3</v>
      </c>
      <c r="E75" s="4">
        <v>15618.56</v>
      </c>
      <c r="F75" s="22">
        <f t="shared" si="9"/>
        <v>42.326297599999847</v>
      </c>
      <c r="G75" s="10" t="s">
        <v>96</v>
      </c>
      <c r="H75" s="27">
        <v>1.53136567</v>
      </c>
      <c r="I75" s="29" t="s">
        <v>108</v>
      </c>
      <c r="J75" s="27">
        <v>1.5340824399999999</v>
      </c>
    </row>
    <row r="76" spans="1:10" ht="15.75" x14ac:dyDescent="0.25">
      <c r="A76" s="21" t="s">
        <v>42</v>
      </c>
      <c r="B76" s="27">
        <v>0.53674999999999995</v>
      </c>
      <c r="C76" s="27">
        <v>0.53417000000000003</v>
      </c>
      <c r="D76" s="2">
        <f t="shared" si="8"/>
        <v>2.5799999999999157E-3</v>
      </c>
      <c r="E76" s="4">
        <v>15618.56</v>
      </c>
      <c r="F76" s="22">
        <f t="shared" si="9"/>
        <v>40.295884799998682</v>
      </c>
      <c r="G76" s="10" t="s">
        <v>97</v>
      </c>
      <c r="H76" s="27">
        <v>1.53417409</v>
      </c>
      <c r="I76" s="29" t="s">
        <v>109</v>
      </c>
      <c r="J76" s="27">
        <v>1.5367533499999999</v>
      </c>
    </row>
    <row r="77" spans="1:10" ht="15.75" x14ac:dyDescent="0.25">
      <c r="A77" s="21" t="s">
        <v>43</v>
      </c>
      <c r="B77" s="27">
        <v>0.53942000000000001</v>
      </c>
      <c r="C77" s="27">
        <v>0.53683999999999998</v>
      </c>
      <c r="D77" s="2">
        <f t="shared" si="8"/>
        <v>2.5800000000000267E-3</v>
      </c>
      <c r="E77" s="4">
        <v>15618.56</v>
      </c>
      <c r="F77" s="22">
        <f t="shared" si="9"/>
        <v>40.295884800000415</v>
      </c>
      <c r="G77" s="10" t="s">
        <v>98</v>
      </c>
      <c r="H77" s="27">
        <v>1.5368423899999999</v>
      </c>
      <c r="I77" s="29" t="s">
        <v>110</v>
      </c>
      <c r="J77" s="27">
        <v>1.5394215899999999</v>
      </c>
    </row>
    <row r="78" spans="1:10" ht="15.75" x14ac:dyDescent="0.25">
      <c r="A78" s="21" t="s">
        <v>35</v>
      </c>
      <c r="B78" s="27">
        <v>0.54196</v>
      </c>
      <c r="C78" s="27">
        <v>0.53951000000000005</v>
      </c>
      <c r="D78" s="2">
        <f t="shared" si="8"/>
        <v>2.4499999999999522E-3</v>
      </c>
      <c r="E78" s="4">
        <v>15618.56</v>
      </c>
      <c r="F78" s="22">
        <f t="shared" si="9"/>
        <v>38.265471999999249</v>
      </c>
      <c r="G78" s="10" t="s">
        <v>99</v>
      </c>
      <c r="H78" s="27">
        <v>1.53950627</v>
      </c>
      <c r="I78" s="29" t="s">
        <v>111</v>
      </c>
      <c r="J78" s="27">
        <v>1.54195668</v>
      </c>
    </row>
    <row r="79" spans="1:10" ht="15.75" x14ac:dyDescent="0.25">
      <c r="A79" s="21" t="s">
        <v>36</v>
      </c>
      <c r="B79" s="27">
        <v>0.54434000000000005</v>
      </c>
      <c r="C79" s="27">
        <v>0.54203999999999997</v>
      </c>
      <c r="D79" s="2">
        <f t="shared" si="8"/>
        <v>2.3000000000000798E-3</v>
      </c>
      <c r="E79" s="4">
        <v>15618.56</v>
      </c>
      <c r="F79" s="22">
        <f t="shared" si="9"/>
        <v>35.922688000001244</v>
      </c>
      <c r="G79" s="10" t="s">
        <v>100</v>
      </c>
      <c r="H79" s="27">
        <v>1.5420381299999999</v>
      </c>
      <c r="I79" s="29" t="s">
        <v>112</v>
      </c>
      <c r="J79" s="27">
        <v>1.5443389599999999</v>
      </c>
    </row>
    <row r="80" spans="1:10" ht="15.75" x14ac:dyDescent="0.25">
      <c r="A80" s="21" t="s">
        <v>37</v>
      </c>
      <c r="B80" s="27">
        <v>0.54674</v>
      </c>
      <c r="C80" s="27">
        <v>0.54442000000000002</v>
      </c>
      <c r="D80" s="2">
        <f t="shared" si="8"/>
        <v>2.3199999999999887E-3</v>
      </c>
      <c r="E80" s="4">
        <v>15618.56</v>
      </c>
      <c r="F80" s="22">
        <f t="shared" si="9"/>
        <v>36.235059199999824</v>
      </c>
      <c r="G80" s="10" t="s">
        <v>101</v>
      </c>
      <c r="H80" s="27">
        <v>1.5444183</v>
      </c>
      <c r="I80" s="29" t="s">
        <v>113</v>
      </c>
      <c r="J80" s="27">
        <v>1.54674249</v>
      </c>
    </row>
    <row r="81" spans="1:10" ht="15.75" x14ac:dyDescent="0.25">
      <c r="A81" s="21" t="s">
        <v>38</v>
      </c>
      <c r="B81" s="27">
        <v>0.54896999999999996</v>
      </c>
      <c r="C81" s="27">
        <v>0.54681999999999997</v>
      </c>
      <c r="D81" s="2">
        <f t="shared" si="8"/>
        <v>2.1499999999999853E-3</v>
      </c>
      <c r="E81" s="4">
        <v>15618.56</v>
      </c>
      <c r="F81" s="22">
        <f t="shared" si="9"/>
        <v>33.579903999999772</v>
      </c>
      <c r="G81" s="10" t="s">
        <v>102</v>
      </c>
      <c r="H81" s="27">
        <v>1.54681943</v>
      </c>
      <c r="I81" s="29" t="s">
        <v>114</v>
      </c>
      <c r="J81" s="27">
        <v>1.5489672299999999</v>
      </c>
    </row>
    <row r="82" spans="1:10" ht="15.75" x14ac:dyDescent="0.25">
      <c r="A82" s="21" t="s">
        <v>39</v>
      </c>
      <c r="B82" s="27">
        <v>0.55113000000000001</v>
      </c>
      <c r="C82" s="27">
        <v>0.54903999999999997</v>
      </c>
      <c r="D82" s="2">
        <f t="shared" si="8"/>
        <v>2.0900000000000363E-3</v>
      </c>
      <c r="E82" s="4">
        <v>15618.56</v>
      </c>
      <c r="F82" s="22">
        <f t="shared" si="9"/>
        <v>32.642790400000564</v>
      </c>
      <c r="G82" s="10" t="s">
        <v>103</v>
      </c>
      <c r="H82" s="27">
        <v>1.54903944</v>
      </c>
      <c r="I82" s="29" t="s">
        <v>115</v>
      </c>
      <c r="J82" s="27">
        <v>1.5511281400000001</v>
      </c>
    </row>
    <row r="83" spans="1:10" ht="18.75" x14ac:dyDescent="0.3">
      <c r="A83" s="19" t="s">
        <v>40</v>
      </c>
      <c r="F83" s="8">
        <f>SUM(F71:F82)</f>
        <v>469.80628479999473</v>
      </c>
    </row>
    <row r="85" spans="1:10" ht="18.75" x14ac:dyDescent="0.3">
      <c r="A85" s="18">
        <v>2004</v>
      </c>
    </row>
    <row r="86" spans="1:10" ht="15.75" x14ac:dyDescent="0.25">
      <c r="A86" s="20" t="s">
        <v>31</v>
      </c>
      <c r="B86" s="27">
        <v>0.55323</v>
      </c>
      <c r="C86" s="27">
        <v>0.55120000000000002</v>
      </c>
      <c r="D86" s="2">
        <f t="shared" ref="D86:D97" si="10">+B86-C86</f>
        <v>2.0299999999999763E-3</v>
      </c>
      <c r="E86" s="4">
        <v>15618.56</v>
      </c>
      <c r="F86" s="22">
        <f t="shared" ref="F86:F97" si="11">+D86*E86</f>
        <v>31.70567679999963</v>
      </c>
      <c r="G86" s="24" t="s">
        <v>116</v>
      </c>
      <c r="H86" s="27">
        <v>1.55119776</v>
      </c>
      <c r="I86" s="29" t="s">
        <v>128</v>
      </c>
      <c r="J86" s="27">
        <v>1.5532259900000001</v>
      </c>
    </row>
    <row r="87" spans="1:10" ht="15.75" x14ac:dyDescent="0.25">
      <c r="A87" s="21" t="s">
        <v>32</v>
      </c>
      <c r="B87" s="27">
        <v>0.55515999999999999</v>
      </c>
      <c r="C87" s="27">
        <v>0.55328999999999995</v>
      </c>
      <c r="D87" s="2">
        <f t="shared" si="10"/>
        <v>1.8700000000000383E-3</v>
      </c>
      <c r="E87" s="4">
        <v>15618.56</v>
      </c>
      <c r="F87" s="22">
        <f t="shared" si="11"/>
        <v>29.206707200000597</v>
      </c>
      <c r="G87" s="10" t="s">
        <v>117</v>
      </c>
      <c r="H87" s="27">
        <v>1.55329316</v>
      </c>
      <c r="I87" s="29" t="s">
        <v>211</v>
      </c>
      <c r="J87" s="27">
        <v>1.5551624100000001</v>
      </c>
    </row>
    <row r="88" spans="1:10" ht="15.75" x14ac:dyDescent="0.25">
      <c r="A88" s="21" t="s">
        <v>33</v>
      </c>
      <c r="B88" s="27">
        <v>0.55718000000000001</v>
      </c>
      <c r="C88" s="27">
        <v>0.55523</v>
      </c>
      <c r="D88" s="2">
        <f t="shared" si="10"/>
        <v>1.9500000000000073E-3</v>
      </c>
      <c r="E88" s="4">
        <v>15618.56</v>
      </c>
      <c r="F88" s="22">
        <f t="shared" si="11"/>
        <v>30.456192000000112</v>
      </c>
      <c r="G88" s="10" t="s">
        <v>118</v>
      </c>
      <c r="H88" s="27">
        <v>1.55522921</v>
      </c>
      <c r="I88" s="29" t="s">
        <v>129</v>
      </c>
      <c r="J88" s="27">
        <v>1.55717835</v>
      </c>
    </row>
    <row r="89" spans="1:10" ht="15.75" x14ac:dyDescent="0.25">
      <c r="A89" s="21" t="s">
        <v>34</v>
      </c>
      <c r="B89" s="27">
        <v>0.55910000000000004</v>
      </c>
      <c r="C89" s="27">
        <v>0.55723999999999996</v>
      </c>
      <c r="D89" s="2">
        <f t="shared" si="10"/>
        <v>1.8600000000000838E-3</v>
      </c>
      <c r="E89" s="4">
        <v>15618.56</v>
      </c>
      <c r="F89" s="22">
        <f t="shared" si="11"/>
        <v>29.050521600001307</v>
      </c>
      <c r="G89" s="10" t="s">
        <v>119</v>
      </c>
      <c r="H89" s="27">
        <v>1.5572433699999999</v>
      </c>
      <c r="I89" s="29" t="s">
        <v>130</v>
      </c>
      <c r="J89" s="27">
        <v>1.5591012799999999</v>
      </c>
    </row>
    <row r="90" spans="1:10" ht="15.75" x14ac:dyDescent="0.25">
      <c r="A90" s="21" t="s">
        <v>41</v>
      </c>
      <c r="B90" s="27">
        <v>0.56111</v>
      </c>
      <c r="C90" s="27">
        <v>0.55916999999999994</v>
      </c>
      <c r="D90" s="2">
        <f t="shared" si="10"/>
        <v>1.9400000000000528E-3</v>
      </c>
      <c r="E90" s="4">
        <v>15618.56</v>
      </c>
      <c r="F90" s="22">
        <f t="shared" si="11"/>
        <v>30.300006400000825</v>
      </c>
      <c r="G90" s="10" t="s">
        <v>120</v>
      </c>
      <c r="H90" s="27">
        <v>1.55916619</v>
      </c>
      <c r="I90" s="29" t="s">
        <v>131</v>
      </c>
      <c r="J90" s="27">
        <v>1.5611075700000001</v>
      </c>
    </row>
    <row r="91" spans="1:10" ht="15.75" x14ac:dyDescent="0.25">
      <c r="A91" s="21" t="s">
        <v>42</v>
      </c>
      <c r="B91" s="27">
        <v>0.56306999999999996</v>
      </c>
      <c r="C91" s="27">
        <v>0.56116999999999995</v>
      </c>
      <c r="D91" s="2">
        <f t="shared" si="10"/>
        <v>1.9000000000000128E-3</v>
      </c>
      <c r="E91" s="4">
        <v>15618.56</v>
      </c>
      <c r="F91" s="22">
        <f t="shared" si="11"/>
        <v>29.675264000000197</v>
      </c>
      <c r="G91" s="10" t="s">
        <v>121</v>
      </c>
      <c r="H91" s="27">
        <v>1.5611730399999999</v>
      </c>
      <c r="I91" s="29" t="s">
        <v>132</v>
      </c>
      <c r="J91" s="27">
        <v>1.5630676100000001</v>
      </c>
    </row>
    <row r="92" spans="1:10" ht="15.75" x14ac:dyDescent="0.25">
      <c r="A92" s="21" t="s">
        <v>43</v>
      </c>
      <c r="B92" s="27">
        <v>0.56506999999999996</v>
      </c>
      <c r="C92" s="27">
        <v>0.56313000000000002</v>
      </c>
      <c r="D92" s="2">
        <f t="shared" si="10"/>
        <v>1.9399999999999418E-3</v>
      </c>
      <c r="E92" s="4">
        <v>15618.56</v>
      </c>
      <c r="F92" s="22">
        <f t="shared" si="11"/>
        <v>30.300006399999088</v>
      </c>
      <c r="G92" s="10" t="s">
        <v>122</v>
      </c>
      <c r="H92" s="27">
        <v>1.5631337599999999</v>
      </c>
      <c r="I92" s="29" t="s">
        <v>133</v>
      </c>
      <c r="J92" s="27">
        <v>1.5650667300000001</v>
      </c>
    </row>
    <row r="93" spans="1:10" ht="15.75" x14ac:dyDescent="0.25">
      <c r="A93" s="21" t="s">
        <v>35</v>
      </c>
      <c r="B93" s="27">
        <v>0.56713000000000002</v>
      </c>
      <c r="C93" s="27">
        <v>0.56513000000000002</v>
      </c>
      <c r="D93" s="2">
        <f t="shared" si="10"/>
        <v>2.0000000000000018E-3</v>
      </c>
      <c r="E93" s="4">
        <v>15618.56</v>
      </c>
      <c r="F93" s="22">
        <f t="shared" si="11"/>
        <v>31.237120000000026</v>
      </c>
      <c r="G93" s="10" t="s">
        <v>123</v>
      </c>
      <c r="H93" s="27">
        <v>1.5651321899999999</v>
      </c>
      <c r="I93" s="29" t="s">
        <v>134</v>
      </c>
      <c r="J93" s="27">
        <v>1.5671277299999999</v>
      </c>
    </row>
    <row r="94" spans="1:10" ht="15.75" x14ac:dyDescent="0.25">
      <c r="A94" s="21" t="s">
        <v>36</v>
      </c>
      <c r="B94" s="27">
        <v>0.56913999999999998</v>
      </c>
      <c r="C94" s="27">
        <v>0.56718999999999997</v>
      </c>
      <c r="D94" s="2">
        <f t="shared" si="10"/>
        <v>1.9500000000000073E-3</v>
      </c>
      <c r="E94" s="4">
        <v>15618.56</v>
      </c>
      <c r="F94" s="22">
        <f t="shared" si="11"/>
        <v>30.456192000000112</v>
      </c>
      <c r="G94" s="10" t="s">
        <v>124</v>
      </c>
      <c r="H94" s="27">
        <v>1.5671943399999999</v>
      </c>
      <c r="I94" s="29" t="s">
        <v>135</v>
      </c>
      <c r="J94" s="27">
        <v>1.5691383699999999</v>
      </c>
    </row>
    <row r="95" spans="1:10" ht="15.75" x14ac:dyDescent="0.25">
      <c r="A95" s="21" t="s">
        <v>37</v>
      </c>
      <c r="B95" s="27">
        <v>0.57123999999999997</v>
      </c>
      <c r="C95" s="27">
        <v>0.56920999999999999</v>
      </c>
      <c r="D95" s="2">
        <f t="shared" si="10"/>
        <v>2.0299999999999763E-3</v>
      </c>
      <c r="E95" s="4">
        <v>15618.56</v>
      </c>
      <c r="F95" s="22">
        <f t="shared" si="11"/>
        <v>31.70567679999963</v>
      </c>
      <c r="G95" s="10" t="s">
        <v>125</v>
      </c>
      <c r="H95" s="27">
        <v>1.5692070600000001</v>
      </c>
      <c r="I95" s="29" t="s">
        <v>136</v>
      </c>
      <c r="J95" s="27">
        <v>1.5712363300000001</v>
      </c>
    </row>
    <row r="96" spans="1:10" ht="15.75" x14ac:dyDescent="0.25">
      <c r="A96" s="21" t="s">
        <v>38</v>
      </c>
      <c r="B96" s="27">
        <v>0.57330000000000003</v>
      </c>
      <c r="C96" s="27">
        <v>0.57130000000000003</v>
      </c>
      <c r="D96" s="2">
        <f t="shared" si="10"/>
        <v>2.0000000000000018E-3</v>
      </c>
      <c r="E96" s="4">
        <v>15618.56</v>
      </c>
      <c r="F96" s="22">
        <f t="shared" si="11"/>
        <v>31.237120000000026</v>
      </c>
      <c r="G96" s="10" t="s">
        <v>126</v>
      </c>
      <c r="H96" s="27">
        <v>1.57130473</v>
      </c>
      <c r="I96" s="29" t="s">
        <v>137</v>
      </c>
      <c r="J96" s="27">
        <v>1.57329914</v>
      </c>
    </row>
    <row r="97" spans="1:10" ht="15.75" x14ac:dyDescent="0.25">
      <c r="A97" s="21" t="s">
        <v>39</v>
      </c>
      <c r="B97" s="27">
        <v>0.57540999999999998</v>
      </c>
      <c r="C97" s="27">
        <v>0.57337000000000005</v>
      </c>
      <c r="D97" s="2">
        <f t="shared" si="10"/>
        <v>2.0399999999999308E-3</v>
      </c>
      <c r="E97" s="4">
        <v>15618.56</v>
      </c>
      <c r="F97" s="22">
        <f t="shared" si="11"/>
        <v>31.861862399998916</v>
      </c>
      <c r="G97" s="10" t="s">
        <v>127</v>
      </c>
      <c r="H97" s="27">
        <v>1.5733684699999999</v>
      </c>
      <c r="I97" s="29" t="s">
        <v>138</v>
      </c>
      <c r="J97" s="27">
        <v>1.5754141699999999</v>
      </c>
    </row>
    <row r="98" spans="1:10" ht="18.75" x14ac:dyDescent="0.3">
      <c r="A98" s="19" t="s">
        <v>40</v>
      </c>
      <c r="F98" s="8">
        <f>SUM(F86:F97)</f>
        <v>367.19234560000046</v>
      </c>
    </row>
    <row r="100" spans="1:10" ht="18.75" x14ac:dyDescent="0.3">
      <c r="A100" s="18">
        <v>2005</v>
      </c>
    </row>
    <row r="101" spans="1:10" ht="15.75" x14ac:dyDescent="0.25">
      <c r="A101" s="20" t="s">
        <v>31</v>
      </c>
      <c r="B101" s="27">
        <v>0.57755000000000001</v>
      </c>
      <c r="C101" s="27">
        <v>0.57547999999999999</v>
      </c>
      <c r="D101" s="2">
        <f t="shared" ref="D101:D112" si="12">+B101-C101</f>
        <v>2.0700000000000163E-3</v>
      </c>
      <c r="E101" s="4">
        <v>15618.56</v>
      </c>
      <c r="F101" s="22">
        <f t="shared" ref="F101:F112" si="13">+D101*E101</f>
        <v>32.33041920000025</v>
      </c>
      <c r="G101" s="25" t="s">
        <v>139</v>
      </c>
      <c r="H101" s="27">
        <v>1.5754826799999999</v>
      </c>
      <c r="I101" s="26" t="s">
        <v>151</v>
      </c>
      <c r="J101" s="27">
        <v>1.5775462</v>
      </c>
    </row>
    <row r="102" spans="1:10" ht="15.75" x14ac:dyDescent="0.25">
      <c r="A102" s="21" t="s">
        <v>32</v>
      </c>
      <c r="B102" s="27">
        <v>0.57948999999999995</v>
      </c>
      <c r="C102" s="27">
        <v>0.57762000000000002</v>
      </c>
      <c r="D102" s="2">
        <f t="shared" si="12"/>
        <v>1.8699999999999273E-3</v>
      </c>
      <c r="E102" s="4">
        <v>15618.56</v>
      </c>
      <c r="F102" s="22">
        <f t="shared" si="13"/>
        <v>29.206707199998863</v>
      </c>
      <c r="G102" s="26" t="s">
        <v>140</v>
      </c>
      <c r="H102" s="27">
        <v>1.5776167400000001</v>
      </c>
      <c r="I102" s="26" t="s">
        <v>152</v>
      </c>
      <c r="J102" s="27">
        <v>1.57949092</v>
      </c>
    </row>
    <row r="103" spans="1:10" ht="15.75" x14ac:dyDescent="0.25">
      <c r="A103" s="21" t="s">
        <v>33</v>
      </c>
      <c r="B103" s="27">
        <v>0.58164000000000005</v>
      </c>
      <c r="C103" s="27">
        <v>0.57955999999999996</v>
      </c>
      <c r="D103" s="2">
        <f t="shared" si="12"/>
        <v>2.0800000000000818E-3</v>
      </c>
      <c r="E103" s="4">
        <v>15618.56</v>
      </c>
      <c r="F103" s="22">
        <f t="shared" si="13"/>
        <v>32.486604800001274</v>
      </c>
      <c r="G103" s="26" t="s">
        <v>141</v>
      </c>
      <c r="H103" s="27">
        <v>1.5795612400000001</v>
      </c>
      <c r="I103" s="26" t="s">
        <v>153</v>
      </c>
      <c r="J103" s="27">
        <v>1.58163543</v>
      </c>
    </row>
    <row r="104" spans="1:10" ht="15.75" x14ac:dyDescent="0.25">
      <c r="A104" s="21" t="s">
        <v>34</v>
      </c>
      <c r="B104" s="27">
        <v>0.58374000000000004</v>
      </c>
      <c r="C104" s="27">
        <v>0.58170999999999995</v>
      </c>
      <c r="D104" s="2">
        <f t="shared" si="12"/>
        <v>2.0300000000000873E-3</v>
      </c>
      <c r="E104" s="4">
        <v>15618.56</v>
      </c>
      <c r="F104" s="22">
        <f t="shared" si="13"/>
        <v>31.705676800001363</v>
      </c>
      <c r="G104" s="26" t="s">
        <v>142</v>
      </c>
      <c r="H104" s="27">
        <v>1.58170572</v>
      </c>
      <c r="I104" s="26" t="s">
        <v>154</v>
      </c>
      <c r="J104" s="27">
        <v>1.58374397</v>
      </c>
    </row>
    <row r="105" spans="1:10" ht="15.75" x14ac:dyDescent="0.25">
      <c r="A105" s="21" t="s">
        <v>41</v>
      </c>
      <c r="B105" s="27">
        <v>0.58599999999999997</v>
      </c>
      <c r="C105" s="27">
        <v>0.58381000000000005</v>
      </c>
      <c r="D105" s="2">
        <f t="shared" si="12"/>
        <v>2.1899999999999142E-3</v>
      </c>
      <c r="E105" s="4">
        <v>15618.56</v>
      </c>
      <c r="F105" s="22">
        <f t="shared" si="13"/>
        <v>34.204646399998659</v>
      </c>
      <c r="G105" s="26" t="s">
        <v>143</v>
      </c>
      <c r="H105" s="27">
        <v>1.5838139099999999</v>
      </c>
      <c r="I105" s="26" t="s">
        <v>155</v>
      </c>
      <c r="J105" s="27">
        <v>1.58599942</v>
      </c>
    </row>
    <row r="106" spans="1:10" ht="15.75" x14ac:dyDescent="0.25">
      <c r="A106" s="21" t="s">
        <v>42</v>
      </c>
      <c r="B106" s="27">
        <v>0.58819999999999995</v>
      </c>
      <c r="C106" s="27">
        <v>0.58606999999999998</v>
      </c>
      <c r="D106" s="2">
        <f t="shared" si="12"/>
        <v>2.1299999999999653E-3</v>
      </c>
      <c r="E106" s="4">
        <v>15618.56</v>
      </c>
      <c r="F106" s="22">
        <f t="shared" si="13"/>
        <v>33.267532799999458</v>
      </c>
      <c r="G106" s="26" t="s">
        <v>144</v>
      </c>
      <c r="H106" s="27">
        <v>1.58607337</v>
      </c>
      <c r="I106" s="26" t="s">
        <v>156</v>
      </c>
      <c r="J106" s="27">
        <v>1.5882005400000001</v>
      </c>
    </row>
    <row r="107" spans="1:10" ht="15.75" x14ac:dyDescent="0.25">
      <c r="A107" s="21" t="s">
        <v>43</v>
      </c>
      <c r="B107" s="27">
        <v>0.59043999999999996</v>
      </c>
      <c r="C107" s="27">
        <v>0.58826999999999996</v>
      </c>
      <c r="D107" s="2">
        <f t="shared" si="12"/>
        <v>2.1700000000000053E-3</v>
      </c>
      <c r="E107" s="4">
        <v>15618.56</v>
      </c>
      <c r="F107" s="22">
        <f t="shared" si="13"/>
        <v>33.892275200000078</v>
      </c>
      <c r="G107" s="26" t="s">
        <v>145</v>
      </c>
      <c r="H107" s="27">
        <v>1.5882748600000001</v>
      </c>
      <c r="I107" s="26" t="s">
        <v>157</v>
      </c>
      <c r="J107" s="27">
        <v>1.5904438599999999</v>
      </c>
    </row>
    <row r="108" spans="1:10" ht="15.75" x14ac:dyDescent="0.25">
      <c r="A108" s="21" t="s">
        <v>35</v>
      </c>
      <c r="B108" s="27">
        <v>0.59265999999999996</v>
      </c>
      <c r="C108" s="27">
        <v>0.59052000000000004</v>
      </c>
      <c r="D108" s="2">
        <f t="shared" si="12"/>
        <v>2.1399999999999197E-3</v>
      </c>
      <c r="E108" s="4">
        <v>15618.56</v>
      </c>
      <c r="F108" s="22">
        <f t="shared" si="13"/>
        <v>33.423718399998748</v>
      </c>
      <c r="G108" s="26" t="s">
        <v>146</v>
      </c>
      <c r="H108" s="27">
        <v>1.59051516</v>
      </c>
      <c r="I108" s="26" t="s">
        <v>158</v>
      </c>
      <c r="J108" s="27">
        <v>1.5926576699999999</v>
      </c>
    </row>
    <row r="109" spans="1:10" ht="15.75" x14ac:dyDescent="0.25">
      <c r="A109" s="21" t="s">
        <v>36</v>
      </c>
      <c r="B109" s="27">
        <v>0.59479000000000004</v>
      </c>
      <c r="C109" s="27">
        <v>0.59272999999999998</v>
      </c>
      <c r="D109" s="2">
        <f t="shared" si="12"/>
        <v>2.0600000000000618E-3</v>
      </c>
      <c r="E109" s="4">
        <v>15618.56</v>
      </c>
      <c r="F109" s="22">
        <f t="shared" si="13"/>
        <v>32.174233600000967</v>
      </c>
      <c r="G109" s="26" t="s">
        <v>147</v>
      </c>
      <c r="H109" s="27">
        <v>1.5927311399999999</v>
      </c>
      <c r="I109" s="26" t="s">
        <v>159</v>
      </c>
      <c r="J109" s="27">
        <v>1.5947899299999999</v>
      </c>
    </row>
    <row r="110" spans="1:10" ht="15.75" x14ac:dyDescent="0.25">
      <c r="A110" s="21" t="s">
        <v>37</v>
      </c>
      <c r="B110" s="27">
        <v>0.59699999999999998</v>
      </c>
      <c r="C110" s="27">
        <v>0.59486000000000006</v>
      </c>
      <c r="D110" s="2">
        <f t="shared" si="12"/>
        <v>2.1399999999999197E-3</v>
      </c>
      <c r="E110" s="4">
        <v>15618.56</v>
      </c>
      <c r="F110" s="22">
        <f t="shared" si="13"/>
        <v>33.423718399998748</v>
      </c>
      <c r="G110" s="26" t="s">
        <v>148</v>
      </c>
      <c r="H110" s="27">
        <v>1.5948609600000001</v>
      </c>
      <c r="I110" s="26" t="s">
        <v>160</v>
      </c>
      <c r="J110" s="27">
        <v>1.5969980699999999</v>
      </c>
    </row>
    <row r="111" spans="1:10" ht="15.75" x14ac:dyDescent="0.25">
      <c r="A111" s="21" t="s">
        <v>38</v>
      </c>
      <c r="B111" s="27">
        <v>0.59913000000000005</v>
      </c>
      <c r="C111" s="27">
        <v>0.59706999999999999</v>
      </c>
      <c r="D111" s="2">
        <f t="shared" si="12"/>
        <v>2.0600000000000618E-3</v>
      </c>
      <c r="E111" s="4">
        <v>15618.56</v>
      </c>
      <c r="F111" s="22">
        <f t="shared" si="13"/>
        <v>32.174233600000967</v>
      </c>
      <c r="G111" s="26" t="s">
        <v>149</v>
      </c>
      <c r="H111" s="27">
        <v>1.59706964</v>
      </c>
      <c r="I111" s="26" t="s">
        <v>161</v>
      </c>
      <c r="J111" s="27">
        <v>1.59913113</v>
      </c>
    </row>
    <row r="112" spans="1:10" ht="15.75" x14ac:dyDescent="0.25">
      <c r="A112" s="21" t="s">
        <v>39</v>
      </c>
      <c r="B112" s="27">
        <v>0.60133000000000003</v>
      </c>
      <c r="C112" s="27">
        <v>0.59919999999999995</v>
      </c>
      <c r="D112" s="2">
        <f t="shared" si="12"/>
        <v>2.1300000000000763E-3</v>
      </c>
      <c r="E112" s="4">
        <v>15618.56</v>
      </c>
      <c r="F112" s="22">
        <f t="shared" si="13"/>
        <v>33.267532800001192</v>
      </c>
      <c r="G112" s="26" t="s">
        <v>150</v>
      </c>
      <c r="H112" s="27">
        <v>1.5992024300000001</v>
      </c>
      <c r="I112" s="26" t="s">
        <v>162</v>
      </c>
      <c r="J112" s="27">
        <v>1.60132823</v>
      </c>
    </row>
    <row r="113" spans="1:10" ht="18.75" x14ac:dyDescent="0.3">
      <c r="A113" s="19" t="s">
        <v>40</v>
      </c>
      <c r="F113" s="8">
        <f>SUM(F101:F112)</f>
        <v>391.55729920000056</v>
      </c>
      <c r="G113" s="28"/>
      <c r="H113" s="28"/>
      <c r="I113" s="28"/>
      <c r="J113" s="28"/>
    </row>
    <row r="114" spans="1:10" x14ac:dyDescent="0.25">
      <c r="G114" s="28"/>
      <c r="H114" s="28"/>
      <c r="I114" s="28"/>
      <c r="J114" s="28"/>
    </row>
    <row r="115" spans="1:10" ht="18.75" x14ac:dyDescent="0.3">
      <c r="A115" s="18">
        <v>2006</v>
      </c>
      <c r="G115" s="28"/>
      <c r="H115" s="28"/>
      <c r="I115" s="28"/>
      <c r="J115" s="28"/>
    </row>
    <row r="116" spans="1:10" ht="15.75" x14ac:dyDescent="0.25">
      <c r="A116" s="20" t="s">
        <v>31</v>
      </c>
      <c r="B116" s="27">
        <v>0.60365999999999997</v>
      </c>
      <c r="C116" s="27">
        <v>0.60140000000000005</v>
      </c>
      <c r="D116" s="2">
        <f t="shared" ref="D116:D127" si="14">+B116-C116</f>
        <v>2.2599999999999287E-3</v>
      </c>
      <c r="E116" s="4">
        <v>15618.56</v>
      </c>
      <c r="F116" s="22">
        <f t="shared" ref="F116:F127" si="15">+D116*E116</f>
        <v>35.297945599998883</v>
      </c>
      <c r="G116" s="25" t="s">
        <v>163</v>
      </c>
      <c r="H116" s="27">
        <v>1.6013999999999999</v>
      </c>
      <c r="I116" s="26" t="s">
        <v>175</v>
      </c>
      <c r="J116" s="27">
        <v>1.6036600000000001</v>
      </c>
    </row>
    <row r="117" spans="1:10" ht="15.75" x14ac:dyDescent="0.25">
      <c r="A117" s="21" t="s">
        <v>32</v>
      </c>
      <c r="B117" s="27">
        <v>0.60589999999999999</v>
      </c>
      <c r="C117" s="27">
        <v>0.60374000000000005</v>
      </c>
      <c r="D117" s="2">
        <f t="shared" si="14"/>
        <v>2.1599999999999397E-3</v>
      </c>
      <c r="E117" s="4">
        <v>15618.56</v>
      </c>
      <c r="F117" s="22">
        <f t="shared" si="15"/>
        <v>33.736089599999055</v>
      </c>
      <c r="G117" s="26" t="s">
        <v>164</v>
      </c>
      <c r="H117" s="27">
        <v>1.6037399999999999</v>
      </c>
      <c r="I117" s="26" t="s">
        <v>176</v>
      </c>
      <c r="J117" s="27">
        <v>1.6059000000000001</v>
      </c>
    </row>
    <row r="118" spans="1:10" ht="15.75" x14ac:dyDescent="0.25">
      <c r="A118" s="21" t="s">
        <v>33</v>
      </c>
      <c r="B118" s="27">
        <v>0.60841999999999996</v>
      </c>
      <c r="C118" s="27">
        <v>0.60599000000000003</v>
      </c>
      <c r="D118" s="2">
        <f t="shared" si="14"/>
        <v>2.4299999999999322E-3</v>
      </c>
      <c r="E118" s="4">
        <v>15618.56</v>
      </c>
      <c r="F118" s="22">
        <f t="shared" si="15"/>
        <v>37.953100799998943</v>
      </c>
      <c r="G118" s="26" t="s">
        <v>165</v>
      </c>
      <c r="H118" s="27">
        <v>1.60599</v>
      </c>
      <c r="I118" s="26" t="s">
        <v>177</v>
      </c>
      <c r="J118" s="27">
        <v>1.60842</v>
      </c>
    </row>
    <row r="119" spans="1:10" ht="15.75" x14ac:dyDescent="0.25">
      <c r="A119" s="21" t="s">
        <v>34</v>
      </c>
      <c r="B119" s="27">
        <v>0.61109000000000002</v>
      </c>
      <c r="C119" s="27">
        <v>0.60850000000000004</v>
      </c>
      <c r="D119" s="2">
        <f t="shared" si="14"/>
        <v>2.5899999999999812E-3</v>
      </c>
      <c r="E119" s="4">
        <v>15618.56</v>
      </c>
      <c r="F119" s="22">
        <f t="shared" si="15"/>
        <v>40.452070399999705</v>
      </c>
      <c r="G119" s="26" t="s">
        <v>166</v>
      </c>
      <c r="H119" s="27">
        <v>1.6085</v>
      </c>
      <c r="I119" s="26" t="s">
        <v>178</v>
      </c>
      <c r="J119" s="27">
        <v>1.6110899999999999</v>
      </c>
    </row>
    <row r="120" spans="1:10" ht="15.75" x14ac:dyDescent="0.25">
      <c r="A120" s="21" t="s">
        <v>41</v>
      </c>
      <c r="B120" s="27">
        <v>0.61397999999999997</v>
      </c>
      <c r="C120" s="27">
        <v>0.61117999999999995</v>
      </c>
      <c r="D120" s="2">
        <f t="shared" si="14"/>
        <v>2.8000000000000247E-3</v>
      </c>
      <c r="E120" s="4">
        <v>15618.56</v>
      </c>
      <c r="F120" s="22">
        <f t="shared" si="15"/>
        <v>43.731968000000386</v>
      </c>
      <c r="G120" s="26" t="s">
        <v>167</v>
      </c>
      <c r="H120" s="27">
        <v>1.6111800000000001</v>
      </c>
      <c r="I120" s="26" t="s">
        <v>179</v>
      </c>
      <c r="J120" s="27">
        <v>1.61398</v>
      </c>
    </row>
    <row r="121" spans="1:10" ht="15.75" x14ac:dyDescent="0.25">
      <c r="A121" s="21" t="s">
        <v>42</v>
      </c>
      <c r="B121" s="27">
        <v>0.61675000000000002</v>
      </c>
      <c r="C121" s="27">
        <v>0.61407</v>
      </c>
      <c r="D121" s="2">
        <f t="shared" si="14"/>
        <v>2.6800000000000157E-3</v>
      </c>
      <c r="E121" s="4">
        <v>15618.56</v>
      </c>
      <c r="F121" s="22">
        <f t="shared" si="15"/>
        <v>41.857740800000244</v>
      </c>
      <c r="G121" s="26" t="s">
        <v>168</v>
      </c>
      <c r="H121" s="27">
        <v>1.6140699999999999</v>
      </c>
      <c r="I121" s="26" t="s">
        <v>180</v>
      </c>
      <c r="J121" s="27">
        <v>1.6167499999999999</v>
      </c>
    </row>
    <row r="122" spans="1:10" ht="15.75" x14ac:dyDescent="0.25">
      <c r="A122" s="21" t="s">
        <v>43</v>
      </c>
      <c r="B122" s="27">
        <v>0.61953999999999998</v>
      </c>
      <c r="C122" s="27">
        <v>0.61685000000000001</v>
      </c>
      <c r="D122" s="2">
        <f t="shared" si="14"/>
        <v>2.6899999999999702E-3</v>
      </c>
      <c r="E122" s="4">
        <v>15618.56</v>
      </c>
      <c r="F122" s="22">
        <f t="shared" si="15"/>
        <v>42.013926399999534</v>
      </c>
      <c r="G122" s="26" t="s">
        <v>169</v>
      </c>
      <c r="H122" s="27">
        <v>1.6168499999999999</v>
      </c>
      <c r="I122" s="26" t="s">
        <v>181</v>
      </c>
      <c r="J122" s="27">
        <v>1.61954</v>
      </c>
    </row>
    <row r="123" spans="1:10" ht="15.75" x14ac:dyDescent="0.25">
      <c r="A123" s="21" t="s">
        <v>35</v>
      </c>
      <c r="B123" s="27">
        <v>0.62234999999999996</v>
      </c>
      <c r="C123" s="27">
        <v>0.61963000000000001</v>
      </c>
      <c r="D123" s="2">
        <f t="shared" si="14"/>
        <v>2.7199999999999447E-3</v>
      </c>
      <c r="E123" s="4">
        <v>15618.56</v>
      </c>
      <c r="F123" s="22">
        <f t="shared" si="15"/>
        <v>42.482483199999137</v>
      </c>
      <c r="G123" s="26" t="s">
        <v>170</v>
      </c>
      <c r="H123" s="27">
        <v>1.6196299999999999</v>
      </c>
      <c r="I123" s="26" t="s">
        <v>182</v>
      </c>
      <c r="J123" s="27">
        <v>1.62235</v>
      </c>
    </row>
    <row r="124" spans="1:10" ht="15.75" x14ac:dyDescent="0.25">
      <c r="A124" s="21" t="s">
        <v>36</v>
      </c>
      <c r="B124" s="27">
        <v>0.62509000000000003</v>
      </c>
      <c r="C124" s="27">
        <v>0.62243999999999999</v>
      </c>
      <c r="D124" s="2">
        <f t="shared" si="14"/>
        <v>2.6500000000000412E-3</v>
      </c>
      <c r="E124" s="4">
        <v>15618.56</v>
      </c>
      <c r="F124" s="22">
        <f t="shared" si="15"/>
        <v>41.38918400000064</v>
      </c>
      <c r="G124" s="26" t="s">
        <v>171</v>
      </c>
      <c r="H124" s="27">
        <v>1.6224400000000001</v>
      </c>
      <c r="I124" s="26" t="s">
        <v>183</v>
      </c>
      <c r="J124" s="27">
        <v>1.6250899999999999</v>
      </c>
    </row>
    <row r="125" spans="1:10" ht="15.75" x14ac:dyDescent="0.25">
      <c r="A125" s="21" t="s">
        <v>37</v>
      </c>
      <c r="B125" s="27">
        <v>0.62790000000000001</v>
      </c>
      <c r="C125" s="27">
        <v>0.62517999999999996</v>
      </c>
      <c r="D125" s="2">
        <f t="shared" si="14"/>
        <v>2.7200000000000557E-3</v>
      </c>
      <c r="E125" s="4">
        <v>15618.56</v>
      </c>
      <c r="F125" s="22">
        <f t="shared" si="15"/>
        <v>42.482483200000871</v>
      </c>
      <c r="G125" s="26" t="s">
        <v>172</v>
      </c>
      <c r="H125" s="27">
        <v>1.6251800000000001</v>
      </c>
      <c r="I125" s="26" t="s">
        <v>184</v>
      </c>
      <c r="J125" s="27">
        <v>1.6278999999999999</v>
      </c>
    </row>
    <row r="126" spans="1:10" ht="15.75" x14ac:dyDescent="0.25">
      <c r="A126" s="21" t="s">
        <v>38</v>
      </c>
      <c r="B126" s="27">
        <v>0.63063999999999998</v>
      </c>
      <c r="C126" s="27">
        <v>0.62799000000000005</v>
      </c>
      <c r="D126" s="2">
        <f t="shared" si="14"/>
        <v>2.6499999999999302E-3</v>
      </c>
      <c r="E126" s="4">
        <v>15618.56</v>
      </c>
      <c r="F126" s="22">
        <f t="shared" si="15"/>
        <v>41.389183999998906</v>
      </c>
      <c r="G126" s="26" t="s">
        <v>173</v>
      </c>
      <c r="H126" s="27">
        <v>1.62799</v>
      </c>
      <c r="I126" s="26" t="s">
        <v>185</v>
      </c>
      <c r="J126" s="27">
        <v>1.6306400000000001</v>
      </c>
    </row>
    <row r="127" spans="1:10" ht="15.75" x14ac:dyDescent="0.25">
      <c r="A127" s="21" t="s">
        <v>39</v>
      </c>
      <c r="B127" s="27">
        <v>0.63334000000000001</v>
      </c>
      <c r="C127" s="27">
        <v>0.63071999999999995</v>
      </c>
      <c r="D127" s="2">
        <f t="shared" si="14"/>
        <v>2.6200000000000667E-3</v>
      </c>
      <c r="E127" s="4">
        <v>15618.56</v>
      </c>
      <c r="F127" s="22">
        <f t="shared" si="15"/>
        <v>40.920627200001043</v>
      </c>
      <c r="G127" s="26" t="s">
        <v>174</v>
      </c>
      <c r="H127" s="27">
        <v>1.6307199999999999</v>
      </c>
      <c r="I127" s="26" t="s">
        <v>186</v>
      </c>
      <c r="J127" s="27">
        <v>1.63334</v>
      </c>
    </row>
    <row r="128" spans="1:10" ht="18.75" x14ac:dyDescent="0.3">
      <c r="A128" s="19" t="s">
        <v>40</v>
      </c>
      <c r="F128" s="8">
        <f>SUM(F116:F127)</f>
        <v>483.7068031999973</v>
      </c>
      <c r="G128" s="28"/>
      <c r="H128" s="28"/>
      <c r="I128" s="28"/>
      <c r="J128" s="28"/>
    </row>
    <row r="129" spans="1:10" x14ac:dyDescent="0.25">
      <c r="G129" s="28"/>
      <c r="H129" s="28"/>
      <c r="I129" s="28"/>
      <c r="J129" s="28"/>
    </row>
    <row r="130" spans="1:10" ht="18.75" x14ac:dyDescent="0.3">
      <c r="A130" s="18">
        <v>2007</v>
      </c>
      <c r="G130" s="28"/>
      <c r="H130" s="28"/>
      <c r="I130" s="28"/>
      <c r="J130" s="28"/>
    </row>
    <row r="131" spans="1:10" ht="15.75" x14ac:dyDescent="0.25">
      <c r="A131" s="20" t="s">
        <v>31</v>
      </c>
      <c r="B131" s="27">
        <v>0.63602999999999998</v>
      </c>
      <c r="C131" s="27">
        <v>0.63343000000000005</v>
      </c>
      <c r="D131" s="2">
        <f t="shared" ref="D131:D142" si="16">+B131-C131</f>
        <v>2.5999999999999357E-3</v>
      </c>
      <c r="E131" s="4">
        <v>15618.56</v>
      </c>
      <c r="F131" s="22">
        <f t="shared" ref="F131:F142" si="17">+D131*E131</f>
        <v>40.608255999998995</v>
      </c>
      <c r="G131" s="25" t="s">
        <v>187</v>
      </c>
      <c r="H131" s="27">
        <v>1.6334301</v>
      </c>
      <c r="I131" s="26" t="s">
        <v>199</v>
      </c>
      <c r="J131" s="27">
        <v>1.6360278399999999</v>
      </c>
    </row>
    <row r="132" spans="1:10" ht="15.75" x14ac:dyDescent="0.25">
      <c r="A132" s="21" t="s">
        <v>32</v>
      </c>
      <c r="B132" s="27">
        <v>0.63849999999999996</v>
      </c>
      <c r="C132" s="27">
        <v>0.63612000000000002</v>
      </c>
      <c r="D132" s="2">
        <f t="shared" si="16"/>
        <v>2.3799999999999377E-3</v>
      </c>
      <c r="E132" s="4">
        <v>15618.56</v>
      </c>
      <c r="F132" s="22">
        <f t="shared" si="17"/>
        <v>37.172172799999025</v>
      </c>
      <c r="G132" s="26" t="s">
        <v>188</v>
      </c>
      <c r="H132" s="27">
        <v>1.6361177600000001</v>
      </c>
      <c r="I132" s="26" t="s">
        <v>200</v>
      </c>
      <c r="J132" s="27">
        <v>1.6385044600000001</v>
      </c>
    </row>
    <row r="133" spans="1:10" ht="15.75" x14ac:dyDescent="0.25">
      <c r="A133" s="21" t="s">
        <v>33</v>
      </c>
      <c r="B133" s="27">
        <v>0.64124000000000003</v>
      </c>
      <c r="C133" s="27">
        <v>0.63858999999999999</v>
      </c>
      <c r="D133" s="2">
        <f t="shared" si="16"/>
        <v>2.6500000000000412E-3</v>
      </c>
      <c r="E133" s="4">
        <v>15618.56</v>
      </c>
      <c r="F133" s="22">
        <f t="shared" si="17"/>
        <v>41.38918400000064</v>
      </c>
      <c r="G133" s="26" t="s">
        <v>189</v>
      </c>
      <c r="H133" s="27">
        <v>1.63859277</v>
      </c>
      <c r="I133" s="26" t="s">
        <v>201</v>
      </c>
      <c r="J133" s="27">
        <v>1.64123716</v>
      </c>
    </row>
    <row r="134" spans="1:10" ht="15.75" x14ac:dyDescent="0.25">
      <c r="A134" s="21" t="s">
        <v>34</v>
      </c>
      <c r="B134" s="27">
        <v>0.64378000000000002</v>
      </c>
      <c r="C134" s="27">
        <v>0.64132</v>
      </c>
      <c r="D134" s="2">
        <f t="shared" si="16"/>
        <v>2.4600000000000177E-3</v>
      </c>
      <c r="E134" s="4">
        <v>15618.56</v>
      </c>
      <c r="F134" s="22">
        <f t="shared" si="17"/>
        <v>38.421657600000273</v>
      </c>
      <c r="G134" s="26" t="s">
        <v>190</v>
      </c>
      <c r="H134" s="27">
        <v>1.6413219699999999</v>
      </c>
      <c r="I134" s="26" t="s">
        <v>202</v>
      </c>
      <c r="J134" s="27">
        <v>1.64378329</v>
      </c>
    </row>
    <row r="135" spans="1:10" ht="15.75" x14ac:dyDescent="0.25">
      <c r="A135" s="21" t="s">
        <v>41</v>
      </c>
      <c r="B135" s="27">
        <v>0.64641999999999999</v>
      </c>
      <c r="C135" s="27">
        <v>0.64387000000000005</v>
      </c>
      <c r="D135" s="2">
        <f t="shared" si="16"/>
        <v>2.5499999999999412E-3</v>
      </c>
      <c r="E135" s="4">
        <v>15618.56</v>
      </c>
      <c r="F135" s="22">
        <f t="shared" si="17"/>
        <v>39.827327999999078</v>
      </c>
      <c r="G135" s="26" t="s">
        <v>191</v>
      </c>
      <c r="H135" s="27">
        <v>1.6438680999999999</v>
      </c>
      <c r="I135" s="26" t="s">
        <v>203</v>
      </c>
      <c r="J135" s="27">
        <v>1.64642472</v>
      </c>
    </row>
    <row r="136" spans="1:10" ht="15.75" x14ac:dyDescent="0.25">
      <c r="A136" s="21" t="s">
        <v>42</v>
      </c>
      <c r="B136" s="27">
        <v>0.64898999999999996</v>
      </c>
      <c r="C136" s="27">
        <v>0.64651000000000003</v>
      </c>
      <c r="D136" s="2">
        <f t="shared" si="16"/>
        <v>2.4799999999999267E-3</v>
      </c>
      <c r="E136" s="4">
        <v>15618.56</v>
      </c>
      <c r="F136" s="22">
        <f t="shared" si="17"/>
        <v>38.734028799998853</v>
      </c>
      <c r="G136" s="26" t="s">
        <v>192</v>
      </c>
      <c r="H136" s="27">
        <v>1.64650926</v>
      </c>
      <c r="I136" s="26" t="s">
        <v>204</v>
      </c>
      <c r="J136" s="27">
        <v>1.6489942399999999</v>
      </c>
    </row>
    <row r="137" spans="1:10" ht="15.75" x14ac:dyDescent="0.25">
      <c r="A137" s="21" t="s">
        <v>43</v>
      </c>
      <c r="B137" s="27">
        <v>0.65168000000000004</v>
      </c>
      <c r="C137" s="27">
        <v>0.64907999999999999</v>
      </c>
      <c r="D137" s="2">
        <f t="shared" si="16"/>
        <v>2.6000000000000467E-3</v>
      </c>
      <c r="E137" s="4">
        <v>15618.56</v>
      </c>
      <c r="F137" s="22">
        <f t="shared" si="17"/>
        <v>40.608256000000729</v>
      </c>
      <c r="G137" s="26" t="s">
        <v>193</v>
      </c>
      <c r="H137" s="27">
        <v>1.6490806600000001</v>
      </c>
      <c r="I137" s="26" t="s">
        <v>205</v>
      </c>
      <c r="J137" s="27">
        <v>1.65168139</v>
      </c>
    </row>
    <row r="138" spans="1:10" ht="15.75" x14ac:dyDescent="0.25">
      <c r="A138" s="21" t="s">
        <v>35</v>
      </c>
      <c r="B138" s="27">
        <v>0.65437999999999996</v>
      </c>
      <c r="C138" s="27">
        <v>0.65176999999999996</v>
      </c>
      <c r="D138" s="2">
        <f t="shared" si="16"/>
        <v>2.6100000000000012E-3</v>
      </c>
      <c r="E138" s="4">
        <v>15618.56</v>
      </c>
      <c r="F138" s="22">
        <f t="shared" si="17"/>
        <v>40.764441600000019</v>
      </c>
      <c r="G138" s="26" t="s">
        <v>194</v>
      </c>
      <c r="H138" s="27">
        <v>1.6517672699999999</v>
      </c>
      <c r="I138" s="26" t="s">
        <v>206</v>
      </c>
      <c r="J138" s="27">
        <v>1.6543812</v>
      </c>
    </row>
    <row r="139" spans="1:10" ht="15.75" x14ac:dyDescent="0.25">
      <c r="A139" s="21" t="s">
        <v>36</v>
      </c>
      <c r="B139" s="27">
        <v>0.65708999999999995</v>
      </c>
      <c r="C139" s="27">
        <v>0.65447</v>
      </c>
      <c r="D139" s="2">
        <f t="shared" si="16"/>
        <v>2.6199999999999557E-3</v>
      </c>
      <c r="E139" s="4">
        <v>15618.56</v>
      </c>
      <c r="F139" s="22">
        <f t="shared" si="17"/>
        <v>40.920627199999309</v>
      </c>
      <c r="G139" s="26" t="s">
        <v>195</v>
      </c>
      <c r="H139" s="27">
        <v>1.65447085</v>
      </c>
      <c r="I139" s="26" t="s">
        <v>207</v>
      </c>
      <c r="J139" s="27">
        <v>1.6570909700000001</v>
      </c>
    </row>
    <row r="140" spans="1:10" ht="15.75" x14ac:dyDescent="0.25">
      <c r="A140" s="21" t="s">
        <v>37</v>
      </c>
      <c r="B140" s="27">
        <v>0.65993000000000002</v>
      </c>
      <c r="C140" s="27">
        <v>0.65717999999999999</v>
      </c>
      <c r="D140" s="2">
        <f t="shared" si="16"/>
        <v>2.7500000000000302E-3</v>
      </c>
      <c r="E140" s="4">
        <v>15618.56</v>
      </c>
      <c r="F140" s="22">
        <f t="shared" si="17"/>
        <v>42.951040000000468</v>
      </c>
      <c r="G140" s="26" t="s">
        <v>196</v>
      </c>
      <c r="H140" s="27">
        <v>1.6571798200000001</v>
      </c>
      <c r="I140" s="26" t="s">
        <v>208</v>
      </c>
      <c r="J140" s="27">
        <v>1.65993072</v>
      </c>
    </row>
    <row r="141" spans="1:10" ht="15.75" x14ac:dyDescent="0.25">
      <c r="A141" s="21" t="s">
        <v>38</v>
      </c>
      <c r="B141" s="27">
        <v>0.66273000000000004</v>
      </c>
      <c r="C141" s="27">
        <v>0.66002000000000005</v>
      </c>
      <c r="D141" s="2">
        <f t="shared" si="16"/>
        <v>2.7099999999999902E-3</v>
      </c>
      <c r="E141" s="4">
        <v>15618.56</v>
      </c>
      <c r="F141" s="22">
        <f t="shared" si="17"/>
        <v>42.326297599999847</v>
      </c>
      <c r="G141" s="26" t="s">
        <v>197</v>
      </c>
      <c r="H141" s="27">
        <v>1.6600244</v>
      </c>
      <c r="I141" s="26" t="s">
        <v>209</v>
      </c>
      <c r="J141" s="27">
        <v>1.66273132</v>
      </c>
    </row>
    <row r="142" spans="1:10" ht="15.75" x14ac:dyDescent="0.25">
      <c r="A142" s="21" t="s">
        <v>39</v>
      </c>
      <c r="B142" s="27">
        <v>0.66556999999999999</v>
      </c>
      <c r="C142" s="27">
        <v>0.66281999999999996</v>
      </c>
      <c r="D142" s="2">
        <f t="shared" si="16"/>
        <v>2.7500000000000302E-3</v>
      </c>
      <c r="E142" s="4">
        <v>15618.56</v>
      </c>
      <c r="F142" s="22">
        <f t="shared" si="17"/>
        <v>42.951040000000468</v>
      </c>
      <c r="G142" s="26" t="s">
        <v>198</v>
      </c>
      <c r="H142" s="27">
        <v>1.6628242</v>
      </c>
      <c r="I142" s="26" t="s">
        <v>210</v>
      </c>
      <c r="J142" s="27">
        <v>1.6655670199999999</v>
      </c>
    </row>
    <row r="143" spans="1:10" ht="18.75" x14ac:dyDescent="0.3">
      <c r="A143" s="19" t="s">
        <v>40</v>
      </c>
      <c r="F143" s="8">
        <f>SUM(F131:F142)</f>
        <v>486.67432959999775</v>
      </c>
    </row>
    <row r="145" spans="1:10" ht="18.75" x14ac:dyDescent="0.3">
      <c r="A145" s="18">
        <v>2008</v>
      </c>
    </row>
    <row r="146" spans="1:10" ht="15.75" x14ac:dyDescent="0.25">
      <c r="A146" s="20" t="s">
        <v>31</v>
      </c>
      <c r="B146" s="27">
        <v>0.66832000000000003</v>
      </c>
      <c r="C146" s="27">
        <v>0.66566000000000003</v>
      </c>
      <c r="D146" s="2">
        <f t="shared" ref="D146:D157" si="18">+B146-C146</f>
        <v>2.6599999999999957E-3</v>
      </c>
      <c r="E146" s="4">
        <v>15618.56</v>
      </c>
      <c r="F146" s="22">
        <f t="shared" ref="F146:F157" si="19">+D146*E146</f>
        <v>41.54536959999993</v>
      </c>
      <c r="G146" s="25" t="s">
        <v>187</v>
      </c>
      <c r="H146" s="27">
        <v>1.6656553300000001</v>
      </c>
      <c r="I146" s="26" t="s">
        <v>199</v>
      </c>
      <c r="J146" s="27">
        <v>1.6683185199999999</v>
      </c>
    </row>
    <row r="147" spans="1:10" ht="15.75" x14ac:dyDescent="0.25">
      <c r="A147" s="21" t="s">
        <v>32</v>
      </c>
      <c r="B147" s="27">
        <v>0.67088999999999999</v>
      </c>
      <c r="C147" s="27">
        <v>0.66839999999999999</v>
      </c>
      <c r="D147" s="2">
        <f t="shared" si="18"/>
        <v>2.4899999999999922E-3</v>
      </c>
      <c r="E147" s="4">
        <v>15618.56</v>
      </c>
      <c r="F147" s="22">
        <f t="shared" si="19"/>
        <v>38.890214399999877</v>
      </c>
      <c r="G147" s="26" t="s">
        <v>188</v>
      </c>
      <c r="H147" s="27">
        <v>1.6684044</v>
      </c>
      <c r="I147" s="26" t="s">
        <v>212</v>
      </c>
      <c r="J147" s="27">
        <v>1.6708858600000001</v>
      </c>
    </row>
    <row r="148" spans="1:10" ht="15.75" x14ac:dyDescent="0.25">
      <c r="A148" s="21" t="s">
        <v>33</v>
      </c>
      <c r="B148" s="27">
        <v>0.67364999999999997</v>
      </c>
      <c r="C148" s="27">
        <v>0.67096999999999996</v>
      </c>
      <c r="D148" s="2">
        <f t="shared" si="18"/>
        <v>2.6800000000000157E-3</v>
      </c>
      <c r="E148" s="4">
        <v>15618.56</v>
      </c>
      <c r="F148" s="22">
        <f t="shared" si="19"/>
        <v>41.857740800000244</v>
      </c>
      <c r="G148" s="26" t="s">
        <v>189</v>
      </c>
      <c r="H148" s="27">
        <v>1.67097417</v>
      </c>
      <c r="I148" s="26" t="s">
        <v>201</v>
      </c>
      <c r="J148" s="27">
        <v>1.6736475799999999</v>
      </c>
    </row>
    <row r="149" spans="1:10" ht="15.75" x14ac:dyDescent="0.25">
      <c r="A149" s="21" t="s">
        <v>34</v>
      </c>
      <c r="B149" s="27">
        <v>0.67630999999999997</v>
      </c>
      <c r="C149" s="27">
        <v>0.67373000000000005</v>
      </c>
      <c r="D149" s="2">
        <f t="shared" si="18"/>
        <v>2.5799999999999157E-3</v>
      </c>
      <c r="E149" s="4">
        <v>15618.56</v>
      </c>
      <c r="F149" s="22">
        <f t="shared" si="19"/>
        <v>40.295884799998682</v>
      </c>
      <c r="G149" s="26" t="s">
        <v>190</v>
      </c>
      <c r="H149" s="27">
        <v>1.6737340000000001</v>
      </c>
      <c r="I149" s="26" t="s">
        <v>202</v>
      </c>
      <c r="J149" s="27">
        <v>1.67630674</v>
      </c>
    </row>
    <row r="150" spans="1:10" ht="15.75" x14ac:dyDescent="0.25">
      <c r="A150" s="21" t="s">
        <v>41</v>
      </c>
      <c r="B150" s="27">
        <v>0.67917000000000005</v>
      </c>
      <c r="C150" s="27">
        <v>0.6764</v>
      </c>
      <c r="D150" s="2">
        <f t="shared" si="18"/>
        <v>2.7700000000000502E-3</v>
      </c>
      <c r="E150" s="4">
        <v>15618.56</v>
      </c>
      <c r="F150" s="22">
        <f t="shared" si="19"/>
        <v>43.263411200000782</v>
      </c>
      <c r="G150" s="26" t="s">
        <v>191</v>
      </c>
      <c r="H150" s="27">
        <v>1.67639559</v>
      </c>
      <c r="I150" s="26" t="s">
        <v>203</v>
      </c>
      <c r="J150" s="27">
        <v>1.6791720299999999</v>
      </c>
    </row>
    <row r="151" spans="1:10" ht="15.75" x14ac:dyDescent="0.25">
      <c r="A151" s="21" t="s">
        <v>42</v>
      </c>
      <c r="B151" s="27">
        <v>0.68205000000000005</v>
      </c>
      <c r="C151" s="27">
        <v>0.67927000000000004</v>
      </c>
      <c r="D151" s="2">
        <f t="shared" si="18"/>
        <v>2.7800000000000047E-3</v>
      </c>
      <c r="E151" s="4">
        <v>15618.56</v>
      </c>
      <c r="F151" s="22">
        <f t="shared" si="19"/>
        <v>43.419596800000072</v>
      </c>
      <c r="G151" s="26" t="s">
        <v>192</v>
      </c>
      <c r="H151" s="27">
        <v>1.67926598</v>
      </c>
      <c r="I151" s="26" t="s">
        <v>204</v>
      </c>
      <c r="J151" s="27">
        <v>1.6820529099999999</v>
      </c>
    </row>
    <row r="152" spans="1:10" ht="15.75" x14ac:dyDescent="0.25">
      <c r="A152" s="21" t="s">
        <v>43</v>
      </c>
      <c r="B152" s="27">
        <v>0.68501999999999996</v>
      </c>
      <c r="C152" s="27">
        <v>0.68215000000000003</v>
      </c>
      <c r="D152" s="2">
        <f t="shared" si="18"/>
        <v>2.8699999999999282E-3</v>
      </c>
      <c r="E152" s="4">
        <v>15618.56</v>
      </c>
      <c r="F152" s="22">
        <f t="shared" si="19"/>
        <v>44.825267199998876</v>
      </c>
      <c r="G152" s="26" t="s">
        <v>193</v>
      </c>
      <c r="H152" s="27">
        <v>1.6821465900000001</v>
      </c>
      <c r="I152" s="26" t="s">
        <v>205</v>
      </c>
      <c r="J152" s="27">
        <v>1.6850159300000001</v>
      </c>
    </row>
    <row r="153" spans="1:10" ht="15.75" x14ac:dyDescent="0.25">
      <c r="A153" s="21" t="s">
        <v>35</v>
      </c>
      <c r="B153" s="27">
        <v>0.68805000000000005</v>
      </c>
      <c r="C153" s="27">
        <v>0.68511</v>
      </c>
      <c r="D153" s="2">
        <f t="shared" si="18"/>
        <v>2.9400000000000537E-3</v>
      </c>
      <c r="E153" s="4">
        <v>15618.56</v>
      </c>
      <c r="F153" s="22">
        <f t="shared" si="19"/>
        <v>45.918566400000834</v>
      </c>
      <c r="G153" s="26" t="s">
        <v>194</v>
      </c>
      <c r="H153" s="27">
        <v>1.68511096</v>
      </c>
      <c r="I153" s="26" t="s">
        <v>206</v>
      </c>
      <c r="J153" s="27">
        <v>1.68805461</v>
      </c>
    </row>
    <row r="154" spans="1:10" ht="15.75" x14ac:dyDescent="0.25">
      <c r="A154" s="21" t="s">
        <v>36</v>
      </c>
      <c r="B154" s="27">
        <v>0.69105000000000005</v>
      </c>
      <c r="C154" s="27">
        <v>0.68815000000000004</v>
      </c>
      <c r="D154" s="2">
        <f t="shared" si="18"/>
        <v>2.9000000000000137E-3</v>
      </c>
      <c r="E154" s="4">
        <v>15618.56</v>
      </c>
      <c r="F154" s="22">
        <f t="shared" si="19"/>
        <v>45.293824000000214</v>
      </c>
      <c r="G154" s="26" t="s">
        <v>195</v>
      </c>
      <c r="H154" s="27">
        <v>1.68815205</v>
      </c>
      <c r="I154" s="26" t="s">
        <v>207</v>
      </c>
      <c r="J154" s="27">
        <v>1.69104681</v>
      </c>
    </row>
    <row r="155" spans="1:10" ht="15.75" x14ac:dyDescent="0.25">
      <c r="A155" s="21" t="s">
        <v>37</v>
      </c>
      <c r="B155" s="27">
        <v>0.69418999999999997</v>
      </c>
      <c r="C155" s="27">
        <v>0.69115000000000004</v>
      </c>
      <c r="D155" s="2">
        <f t="shared" si="18"/>
        <v>3.0399999999999316E-3</v>
      </c>
      <c r="E155" s="4">
        <v>15618.56</v>
      </c>
      <c r="F155" s="22">
        <f t="shared" si="19"/>
        <v>47.480422399998929</v>
      </c>
      <c r="G155" s="26" t="s">
        <v>196</v>
      </c>
      <c r="H155" s="27">
        <v>1.6911464</v>
      </c>
      <c r="I155" s="26" t="s">
        <v>208</v>
      </c>
      <c r="J155" s="27">
        <v>1.6941889400000001</v>
      </c>
    </row>
    <row r="156" spans="1:10" ht="15.75" x14ac:dyDescent="0.25">
      <c r="A156" s="21" t="s">
        <v>38</v>
      </c>
      <c r="B156" s="27">
        <v>0.69737119999999997</v>
      </c>
      <c r="C156" s="27">
        <v>0.69429067</v>
      </c>
      <c r="D156" s="2">
        <f t="shared" si="18"/>
        <v>3.0805299999999702E-3</v>
      </c>
      <c r="E156" s="4">
        <v>15618.56</v>
      </c>
      <c r="F156" s="22">
        <f t="shared" si="19"/>
        <v>48.113442636799533</v>
      </c>
      <c r="G156" s="26" t="s">
        <v>197</v>
      </c>
      <c r="H156" s="27">
        <v>1.69429067</v>
      </c>
      <c r="I156" s="26" t="s">
        <v>209</v>
      </c>
      <c r="J156" s="27">
        <v>1.6973712000000001</v>
      </c>
    </row>
    <row r="157" spans="1:10" ht="15.75" x14ac:dyDescent="0.25">
      <c r="A157" s="21" t="s">
        <v>39</v>
      </c>
      <c r="B157" s="27">
        <v>0.70061238000000003</v>
      </c>
      <c r="C157" s="27">
        <v>0.69747667999999996</v>
      </c>
      <c r="D157" s="2">
        <f t="shared" si="18"/>
        <v>3.1357000000000745E-3</v>
      </c>
      <c r="E157" s="4">
        <v>15618.56</v>
      </c>
      <c r="F157" s="22">
        <f t="shared" si="19"/>
        <v>48.975118592001159</v>
      </c>
      <c r="G157" s="26" t="s">
        <v>198</v>
      </c>
      <c r="H157" s="27">
        <v>1.6974766800000001</v>
      </c>
      <c r="I157" s="29" t="s">
        <v>210</v>
      </c>
      <c r="J157" s="27">
        <v>1.7006123799999999</v>
      </c>
    </row>
    <row r="158" spans="1:10" ht="18.75" x14ac:dyDescent="0.3">
      <c r="A158" s="19" t="s">
        <v>40</v>
      </c>
      <c r="F158" s="8">
        <f>SUM(F146:F157)</f>
        <v>529.87885882879914</v>
      </c>
    </row>
    <row r="160" spans="1:10" ht="18.75" x14ac:dyDescent="0.3">
      <c r="A160" s="18">
        <v>2009</v>
      </c>
    </row>
    <row r="161" spans="1:10" ht="15.75" x14ac:dyDescent="0.25">
      <c r="A161" s="20" t="s">
        <v>31</v>
      </c>
      <c r="B161" s="27">
        <v>0.70388375000000003</v>
      </c>
      <c r="C161" s="27">
        <v>0.70071304000000001</v>
      </c>
      <c r="D161" s="2">
        <f t="shared" ref="D161:D172" si="20">+B161-C161</f>
        <v>3.170710000000021E-3</v>
      </c>
      <c r="E161" s="4">
        <v>15618.56</v>
      </c>
      <c r="F161" s="22">
        <f t="shared" ref="F161:F172" si="21">+D161*E161</f>
        <v>49.521924377600328</v>
      </c>
      <c r="G161" s="24" t="s">
        <v>213</v>
      </c>
      <c r="H161" s="27">
        <v>1.7007130399999999</v>
      </c>
      <c r="I161" s="10" t="s">
        <v>225</v>
      </c>
      <c r="J161" s="27">
        <v>1.7038837499999999</v>
      </c>
    </row>
    <row r="162" spans="1:10" ht="15.75" x14ac:dyDescent="0.25">
      <c r="A162" s="21" t="s">
        <v>32</v>
      </c>
      <c r="B162" s="27">
        <v>0.70699369000000001</v>
      </c>
      <c r="C162" s="27">
        <v>0.7039919</v>
      </c>
      <c r="D162" s="2">
        <f t="shared" si="20"/>
        <v>3.0017900000000042E-3</v>
      </c>
      <c r="E162" s="4">
        <v>15618.56</v>
      </c>
      <c r="F162" s="22">
        <f t="shared" si="21"/>
        <v>46.883637222400061</v>
      </c>
      <c r="G162" s="10" t="s">
        <v>214</v>
      </c>
      <c r="H162" s="27">
        <v>1.7039918999999999</v>
      </c>
      <c r="I162" s="10" t="s">
        <v>226</v>
      </c>
      <c r="J162" s="27">
        <v>1.70699369</v>
      </c>
    </row>
    <row r="163" spans="1:10" ht="15.75" x14ac:dyDescent="0.25">
      <c r="A163" s="21" t="s">
        <v>33</v>
      </c>
      <c r="B163" s="27">
        <v>0.71034447000000001</v>
      </c>
      <c r="C163" s="27">
        <v>0.70710264</v>
      </c>
      <c r="D163" s="2">
        <f t="shared" si="20"/>
        <v>3.2418300000000011E-3</v>
      </c>
      <c r="E163" s="4">
        <v>15618.56</v>
      </c>
      <c r="F163" s="22">
        <f t="shared" si="21"/>
        <v>50.632716364800018</v>
      </c>
      <c r="G163" s="10" t="s">
        <v>215</v>
      </c>
      <c r="H163" s="27">
        <v>1.70710264</v>
      </c>
      <c r="I163" s="10" t="s">
        <v>227</v>
      </c>
      <c r="J163" s="27">
        <v>1.7103444699999999</v>
      </c>
    </row>
    <row r="164" spans="1:10" ht="15.75" x14ac:dyDescent="0.25">
      <c r="A164" s="21" t="s">
        <v>34</v>
      </c>
      <c r="B164" s="27">
        <v>0.71337545999999996</v>
      </c>
      <c r="C164" s="27">
        <v>0.71044620000000003</v>
      </c>
      <c r="D164" s="2">
        <f t="shared" si="20"/>
        <v>2.9292599999999336E-3</v>
      </c>
      <c r="E164" s="4">
        <v>15618.56</v>
      </c>
      <c r="F164" s="22">
        <f t="shared" si="21"/>
        <v>45.750823065598958</v>
      </c>
      <c r="G164" s="10" t="s">
        <v>216</v>
      </c>
      <c r="H164" s="27">
        <v>1.7104462</v>
      </c>
      <c r="I164" s="10" t="s">
        <v>228</v>
      </c>
      <c r="J164" s="27">
        <v>1.71337546</v>
      </c>
    </row>
    <row r="165" spans="1:10" ht="15.75" x14ac:dyDescent="0.25">
      <c r="A165" s="21" t="s">
        <v>41</v>
      </c>
      <c r="B165" s="27">
        <v>0.71620711000000004</v>
      </c>
      <c r="C165" s="27">
        <v>0.71347128999999998</v>
      </c>
      <c r="D165" s="2">
        <f t="shared" si="20"/>
        <v>2.7358200000000554E-3</v>
      </c>
      <c r="E165" s="4">
        <v>15618.56</v>
      </c>
      <c r="F165" s="22">
        <f t="shared" si="21"/>
        <v>42.729568819200864</v>
      </c>
      <c r="G165" s="10" t="s">
        <v>217</v>
      </c>
      <c r="H165" s="27">
        <v>1.71347129</v>
      </c>
      <c r="I165" s="10" t="s">
        <v>229</v>
      </c>
      <c r="J165" s="27">
        <v>1.71620711</v>
      </c>
    </row>
    <row r="166" spans="1:10" ht="15.75" x14ac:dyDescent="0.25">
      <c r="A166" s="21" t="s">
        <v>42</v>
      </c>
      <c r="B166" s="27">
        <v>0.71867654999999997</v>
      </c>
      <c r="C166" s="27">
        <v>0.71629434000000003</v>
      </c>
      <c r="D166" s="2">
        <f t="shared" si="20"/>
        <v>2.3822099999999402E-3</v>
      </c>
      <c r="E166" s="4">
        <v>15618.56</v>
      </c>
      <c r="F166" s="22">
        <f t="shared" si="21"/>
        <v>37.206689817599063</v>
      </c>
      <c r="G166" s="10" t="s">
        <v>218</v>
      </c>
      <c r="H166" s="27">
        <v>1.7162943399999999</v>
      </c>
      <c r="I166" s="10" t="s">
        <v>230</v>
      </c>
      <c r="J166" s="27">
        <v>1.7186765500000001</v>
      </c>
    </row>
    <row r="167" spans="1:10" ht="15.75" x14ac:dyDescent="0.25">
      <c r="A167" s="21" t="s">
        <v>43</v>
      </c>
      <c r="B167" s="27">
        <v>0.72089544999999999</v>
      </c>
      <c r="C167" s="27">
        <v>0.71875460999999996</v>
      </c>
      <c r="D167" s="2">
        <f t="shared" si="20"/>
        <v>2.1408400000000327E-3</v>
      </c>
      <c r="E167" s="4">
        <v>15618.56</v>
      </c>
      <c r="F167" s="22">
        <f t="shared" si="21"/>
        <v>33.436837990400512</v>
      </c>
      <c r="G167" s="10" t="s">
        <v>219</v>
      </c>
      <c r="H167" s="27">
        <v>1.71875461</v>
      </c>
      <c r="I167" s="10" t="s">
        <v>231</v>
      </c>
      <c r="J167" s="27">
        <v>1.72089545</v>
      </c>
    </row>
    <row r="168" spans="1:10" ht="15.75" x14ac:dyDescent="0.25">
      <c r="A168" s="21" t="s">
        <v>35</v>
      </c>
      <c r="B168" s="27">
        <v>0.72283297000000002</v>
      </c>
      <c r="C168" s="27">
        <v>0.72096269000000002</v>
      </c>
      <c r="D168" s="2">
        <f t="shared" si="20"/>
        <v>1.8702800000000019E-3</v>
      </c>
      <c r="E168" s="4">
        <v>15618.56</v>
      </c>
      <c r="F168" s="22">
        <f t="shared" si="21"/>
        <v>29.211080396800028</v>
      </c>
      <c r="G168" s="10" t="s">
        <v>220</v>
      </c>
      <c r="H168" s="27">
        <v>1.7209626899999999</v>
      </c>
      <c r="I168" s="10" t="s">
        <v>232</v>
      </c>
      <c r="J168" s="27">
        <v>1.72283297</v>
      </c>
    </row>
    <row r="169" spans="1:10" ht="15.75" x14ac:dyDescent="0.25">
      <c r="A169" s="21" t="s">
        <v>36</v>
      </c>
      <c r="B169" s="27">
        <v>0.72454695000000002</v>
      </c>
      <c r="C169" s="27">
        <v>0.72289369000000003</v>
      </c>
      <c r="D169" s="2">
        <f t="shared" si="20"/>
        <v>1.6532599999999897E-3</v>
      </c>
      <c r="E169" s="4">
        <v>15618.56</v>
      </c>
      <c r="F169" s="22">
        <f t="shared" si="21"/>
        <v>25.821540505599838</v>
      </c>
      <c r="G169" s="10" t="s">
        <v>221</v>
      </c>
      <c r="H169" s="27">
        <v>1.72289369</v>
      </c>
      <c r="I169" s="10" t="s">
        <v>233</v>
      </c>
      <c r="J169" s="27">
        <v>1.7245469499999999</v>
      </c>
    </row>
    <row r="170" spans="1:10" ht="15.75" x14ac:dyDescent="0.25">
      <c r="A170" s="21" t="s">
        <v>37</v>
      </c>
      <c r="B170" s="27">
        <v>0.72607498999999998</v>
      </c>
      <c r="C170" s="27">
        <v>0.72459951</v>
      </c>
      <c r="D170" s="2">
        <f t="shared" si="20"/>
        <v>1.4754799999999735E-3</v>
      </c>
      <c r="E170" s="4">
        <v>15618.56</v>
      </c>
      <c r="F170" s="22">
        <f t="shared" si="21"/>
        <v>23.044872908799586</v>
      </c>
      <c r="G170" s="10" t="s">
        <v>222</v>
      </c>
      <c r="H170" s="27">
        <v>1.72459951</v>
      </c>
      <c r="I170" s="10" t="s">
        <v>234</v>
      </c>
      <c r="J170" s="27">
        <v>1.7260749900000001</v>
      </c>
    </row>
    <row r="171" spans="1:10" ht="15.75" x14ac:dyDescent="0.25">
      <c r="A171" s="21" t="s">
        <v>38</v>
      </c>
      <c r="B171" s="27">
        <v>0.72744368999999998</v>
      </c>
      <c r="C171" s="27">
        <v>0.72612209000000005</v>
      </c>
      <c r="D171" s="2">
        <f t="shared" si="20"/>
        <v>1.3215999999999228E-3</v>
      </c>
      <c r="E171" s="4">
        <v>15618.56</v>
      </c>
      <c r="F171" s="22">
        <f t="shared" si="21"/>
        <v>20.641488895998794</v>
      </c>
      <c r="G171" s="10" t="s">
        <v>223</v>
      </c>
      <c r="H171" s="27">
        <v>1.7261220900000001</v>
      </c>
      <c r="I171" s="10" t="s">
        <v>235</v>
      </c>
      <c r="J171" s="27">
        <v>1.7274436900000001</v>
      </c>
    </row>
    <row r="172" spans="1:10" ht="15.75" x14ac:dyDescent="0.25">
      <c r="A172" s="21" t="s">
        <v>39</v>
      </c>
      <c r="B172" s="27">
        <v>0.72877309000000001</v>
      </c>
      <c r="C172" s="27">
        <v>0.72748860000000004</v>
      </c>
      <c r="D172" s="2">
        <f t="shared" si="20"/>
        <v>1.2844899999999715E-3</v>
      </c>
      <c r="E172" s="4">
        <v>15618.56</v>
      </c>
      <c r="F172" s="22">
        <f t="shared" si="21"/>
        <v>20.061884134399556</v>
      </c>
      <c r="G172" s="10" t="s">
        <v>224</v>
      </c>
      <c r="H172" s="27">
        <v>1.7274886</v>
      </c>
      <c r="I172" s="10" t="s">
        <v>236</v>
      </c>
      <c r="J172" s="27">
        <v>1.72877309</v>
      </c>
    </row>
    <row r="173" spans="1:10" ht="18.75" x14ac:dyDescent="0.3">
      <c r="A173" s="19" t="s">
        <v>40</v>
      </c>
      <c r="F173" s="8">
        <f>SUM(F161:F172)</f>
        <v>424.94306449919765</v>
      </c>
    </row>
    <row r="175" spans="1:10" ht="18.75" x14ac:dyDescent="0.3">
      <c r="A175" s="18">
        <v>2010</v>
      </c>
    </row>
    <row r="176" spans="1:10" ht="15.75" x14ac:dyDescent="0.25">
      <c r="A176" s="20" t="s">
        <v>31</v>
      </c>
      <c r="B176" s="27">
        <v>0.73000922000000001</v>
      </c>
      <c r="C176" s="27">
        <v>0.72881499999999999</v>
      </c>
      <c r="D176" s="2">
        <f t="shared" ref="D176:D187" si="22">+B176-C176</f>
        <v>1.1942200000000236E-3</v>
      </c>
      <c r="E176" s="4">
        <v>15618.56</v>
      </c>
      <c r="F176" s="22">
        <f t="shared" ref="F176:F187" si="23">+D176*E176</f>
        <v>18.651996723200369</v>
      </c>
      <c r="G176" s="24" t="s">
        <v>237</v>
      </c>
      <c r="H176" s="27">
        <v>1.728815</v>
      </c>
      <c r="I176" s="10" t="s">
        <v>249</v>
      </c>
      <c r="J176" s="27">
        <v>1.7300092199999999</v>
      </c>
    </row>
    <row r="177" spans="1:10" ht="15.75" x14ac:dyDescent="0.25">
      <c r="A177" s="21" t="s">
        <v>32</v>
      </c>
      <c r="B177" s="27">
        <v>0.73108266</v>
      </c>
      <c r="C177" s="27">
        <v>0.73004838999999999</v>
      </c>
      <c r="D177" s="2">
        <f t="shared" si="22"/>
        <v>1.0342700000000038E-3</v>
      </c>
      <c r="E177" s="4">
        <v>15618.56</v>
      </c>
      <c r="F177" s="22">
        <f t="shared" si="23"/>
        <v>16.153808051200059</v>
      </c>
      <c r="G177" s="10" t="s">
        <v>238</v>
      </c>
      <c r="H177" s="27">
        <v>1.7300483900000001</v>
      </c>
      <c r="I177" s="10" t="s">
        <v>250</v>
      </c>
      <c r="J177" s="27">
        <v>1.73108266</v>
      </c>
    </row>
    <row r="178" spans="1:10" ht="15.75" x14ac:dyDescent="0.25">
      <c r="A178" s="21" t="s">
        <v>33</v>
      </c>
      <c r="B178" s="27">
        <v>0.73224557999999995</v>
      </c>
      <c r="C178" s="27">
        <v>0.73112127999999998</v>
      </c>
      <c r="D178" s="2">
        <f t="shared" si="22"/>
        <v>1.124299999999967E-3</v>
      </c>
      <c r="E178" s="4">
        <v>15618.56</v>
      </c>
      <c r="F178" s="22">
        <f t="shared" si="23"/>
        <v>17.559947007999483</v>
      </c>
      <c r="G178" s="10" t="s">
        <v>239</v>
      </c>
      <c r="H178" s="27">
        <v>1.73112128</v>
      </c>
      <c r="I178" s="10" t="s">
        <v>251</v>
      </c>
      <c r="J178" s="27">
        <v>1.7322455800000001</v>
      </c>
    </row>
    <row r="179" spans="1:10" ht="15.75" x14ac:dyDescent="0.25">
      <c r="A179" s="21" t="s">
        <v>34</v>
      </c>
      <c r="B179" s="27">
        <v>0.73332001000000002</v>
      </c>
      <c r="C179" s="27">
        <v>0.73228201000000004</v>
      </c>
      <c r="D179" s="2">
        <f t="shared" si="22"/>
        <v>1.0379999999999834E-3</v>
      </c>
      <c r="E179" s="4">
        <v>15618.56</v>
      </c>
      <c r="F179" s="22">
        <f t="shared" si="23"/>
        <v>16.212065279999742</v>
      </c>
      <c r="G179" s="10" t="s">
        <v>240</v>
      </c>
      <c r="H179" s="27">
        <v>1.73228201</v>
      </c>
      <c r="I179" s="10" t="s">
        <v>252</v>
      </c>
      <c r="J179" s="27">
        <v>1.7333200099999999</v>
      </c>
    </row>
    <row r="180" spans="1:10" ht="15.75" x14ac:dyDescent="0.25">
      <c r="A180" s="21" t="s">
        <v>41</v>
      </c>
      <c r="B180" s="27">
        <v>0.73445994000000003</v>
      </c>
      <c r="C180" s="27">
        <v>0.73335589000000001</v>
      </c>
      <c r="D180" s="2">
        <f t="shared" si="22"/>
        <v>1.1040500000000231E-3</v>
      </c>
      <c r="E180" s="4">
        <v>15618.56</v>
      </c>
      <c r="F180" s="22">
        <f t="shared" si="23"/>
        <v>17.243671168000361</v>
      </c>
      <c r="G180" s="10" t="s">
        <v>241</v>
      </c>
      <c r="H180" s="27">
        <v>1.7333558899999999</v>
      </c>
      <c r="I180" s="10" t="s">
        <v>253</v>
      </c>
      <c r="J180" s="27">
        <v>1.73445994</v>
      </c>
    </row>
    <row r="181" spans="1:10" ht="15.75" x14ac:dyDescent="0.25">
      <c r="A181" s="21" t="s">
        <v>42</v>
      </c>
      <c r="B181" s="27">
        <v>0.73561001000000004</v>
      </c>
      <c r="C181" s="27">
        <v>0.73449801000000003</v>
      </c>
      <c r="D181" s="2">
        <f t="shared" si="22"/>
        <v>1.1120000000000019E-3</v>
      </c>
      <c r="E181" s="4">
        <v>15618.56</v>
      </c>
      <c r="F181" s="22">
        <f t="shared" si="23"/>
        <v>17.36783872000003</v>
      </c>
      <c r="G181" s="10" t="s">
        <v>242</v>
      </c>
      <c r="H181" s="27">
        <v>1.73449801</v>
      </c>
      <c r="I181" s="10" t="s">
        <v>254</v>
      </c>
      <c r="J181" s="27">
        <v>1.73561001</v>
      </c>
    </row>
    <row r="182" spans="1:10" ht="15.75" x14ac:dyDescent="0.25">
      <c r="A182" s="21" t="s">
        <v>43</v>
      </c>
      <c r="B182" s="27">
        <v>0.73684943000000003</v>
      </c>
      <c r="C182" s="27">
        <v>0.73564863000000003</v>
      </c>
      <c r="D182" s="2">
        <f t="shared" si="22"/>
        <v>1.2008000000000019E-3</v>
      </c>
      <c r="E182" s="4">
        <v>15618.56</v>
      </c>
      <c r="F182" s="22">
        <f t="shared" si="23"/>
        <v>18.754766848000028</v>
      </c>
      <c r="G182" s="10" t="s">
        <v>243</v>
      </c>
      <c r="H182" s="27">
        <v>1.73564863</v>
      </c>
      <c r="I182" s="10" t="s">
        <v>255</v>
      </c>
      <c r="J182" s="27">
        <v>1.7368494299999999</v>
      </c>
    </row>
    <row r="183" spans="1:10" ht="15.75" x14ac:dyDescent="0.25">
      <c r="A183" s="21" t="s">
        <v>35</v>
      </c>
      <c r="B183" s="27">
        <v>0.73823574999999997</v>
      </c>
      <c r="C183" s="27">
        <v>0.73688997000000001</v>
      </c>
      <c r="D183" s="2">
        <f t="shared" si="22"/>
        <v>1.3457799999999631E-3</v>
      </c>
      <c r="E183" s="4">
        <v>15618.56</v>
      </c>
      <c r="F183" s="22">
        <f t="shared" si="23"/>
        <v>21.019145676799422</v>
      </c>
      <c r="G183" s="10" t="s">
        <v>244</v>
      </c>
      <c r="H183" s="27">
        <v>1.73688997</v>
      </c>
      <c r="I183" s="10" t="s">
        <v>256</v>
      </c>
      <c r="J183" s="27">
        <v>1.7382357500000001</v>
      </c>
    </row>
    <row r="184" spans="1:10" ht="15.75" x14ac:dyDescent="0.25">
      <c r="A184" s="21" t="s">
        <v>36</v>
      </c>
      <c r="B184" s="27">
        <v>0.73967981000000005</v>
      </c>
      <c r="C184" s="27">
        <v>0.73828258000000002</v>
      </c>
      <c r="D184" s="2">
        <f t="shared" si="22"/>
        <v>1.3972300000000271E-3</v>
      </c>
      <c r="E184" s="4">
        <v>15618.56</v>
      </c>
      <c r="F184" s="22">
        <f t="shared" si="23"/>
        <v>21.822720588800422</v>
      </c>
      <c r="G184" s="10" t="s">
        <v>245</v>
      </c>
      <c r="H184" s="27">
        <v>1.7382825799999999</v>
      </c>
      <c r="I184" s="10" t="s">
        <v>257</v>
      </c>
      <c r="J184" s="27">
        <v>1.7396798099999999</v>
      </c>
    </row>
    <row r="185" spans="1:10" ht="15.75" x14ac:dyDescent="0.25">
      <c r="A185" s="21" t="s">
        <v>37</v>
      </c>
      <c r="B185" s="27">
        <v>0.74124911999999998</v>
      </c>
      <c r="C185" s="27">
        <v>0.73973073</v>
      </c>
      <c r="D185" s="2">
        <f t="shared" si="22"/>
        <v>1.5183899999999806E-3</v>
      </c>
      <c r="E185" s="4">
        <v>15618.56</v>
      </c>
      <c r="F185" s="22">
        <f t="shared" si="23"/>
        <v>23.715065318399695</v>
      </c>
      <c r="G185" s="10" t="s">
        <v>246</v>
      </c>
      <c r="H185" s="27">
        <v>1.73973073</v>
      </c>
      <c r="I185" s="10" t="s">
        <v>258</v>
      </c>
      <c r="J185" s="27">
        <v>1.74124912</v>
      </c>
    </row>
    <row r="186" spans="1:10" ht="15.75" x14ac:dyDescent="0.25">
      <c r="A186" s="21" t="s">
        <v>38</v>
      </c>
      <c r="B186" s="27">
        <v>0.74276993000000002</v>
      </c>
      <c r="C186" s="27">
        <v>0.7412995</v>
      </c>
      <c r="D186" s="2">
        <f t="shared" si="22"/>
        <v>1.4704300000000226E-3</v>
      </c>
      <c r="E186" s="4">
        <v>15618.56</v>
      </c>
      <c r="F186" s="22">
        <f t="shared" si="23"/>
        <v>22.965999180800353</v>
      </c>
      <c r="G186" s="10" t="s">
        <v>247</v>
      </c>
      <c r="H186" s="27">
        <v>1.7412995</v>
      </c>
      <c r="I186" s="10" t="s">
        <v>259</v>
      </c>
      <c r="J186" s="27">
        <v>1.7427699299999999</v>
      </c>
    </row>
    <row r="187" spans="1:10" ht="15.75" x14ac:dyDescent="0.25">
      <c r="A187" s="21" t="s">
        <v>39</v>
      </c>
      <c r="B187" s="27">
        <v>0.74430781000000001</v>
      </c>
      <c r="C187" s="27">
        <v>0.74282057999999995</v>
      </c>
      <c r="D187" s="2">
        <f t="shared" si="22"/>
        <v>1.4872300000000616E-3</v>
      </c>
      <c r="E187" s="4">
        <v>15618.56</v>
      </c>
      <c r="F187" s="22">
        <f t="shared" si="23"/>
        <v>23.22839098880096</v>
      </c>
      <c r="G187" s="10" t="s">
        <v>248</v>
      </c>
      <c r="H187" s="27">
        <v>1.7428205800000001</v>
      </c>
      <c r="I187" s="10" t="s">
        <v>260</v>
      </c>
      <c r="J187" s="27">
        <v>1.74430781</v>
      </c>
    </row>
    <row r="188" spans="1:10" ht="18.75" x14ac:dyDescent="0.3">
      <c r="A188" s="19" t="s">
        <v>40</v>
      </c>
      <c r="F188" s="8">
        <f>SUM(F176:F187)</f>
        <v>234.69541555200092</v>
      </c>
    </row>
    <row r="190" spans="1:10" ht="18.75" x14ac:dyDescent="0.3">
      <c r="A190" s="18">
        <v>2011</v>
      </c>
    </row>
    <row r="191" spans="1:10" ht="15.75" x14ac:dyDescent="0.25">
      <c r="A191" s="20" t="s">
        <v>31</v>
      </c>
      <c r="B191" s="27">
        <v>0.74589857999999998</v>
      </c>
      <c r="C191" s="27">
        <v>0.74435764000000004</v>
      </c>
      <c r="D191" s="2">
        <f t="shared" ref="D191:D201" si="24">+B191-C191</f>
        <v>1.5409399999999351E-3</v>
      </c>
      <c r="E191" s="4">
        <v>15618.56</v>
      </c>
      <c r="F191" s="22">
        <f t="shared" ref="F191:F201" si="25">+D191*E191</f>
        <v>24.067263846398987</v>
      </c>
      <c r="G191" s="24" t="s">
        <v>261</v>
      </c>
      <c r="H191" s="27">
        <v>1.74435764</v>
      </c>
      <c r="I191" s="10" t="s">
        <v>270</v>
      </c>
      <c r="J191" s="27">
        <v>1.74589858</v>
      </c>
    </row>
    <row r="192" spans="1:10" ht="15.75" x14ac:dyDescent="0.25">
      <c r="A192" s="21" t="s">
        <v>32</v>
      </c>
      <c r="B192" s="27">
        <v>0.74743009999999999</v>
      </c>
      <c r="C192" s="27">
        <v>0.74595222999999999</v>
      </c>
      <c r="D192" s="2">
        <f t="shared" si="24"/>
        <v>1.4778699999999922E-3</v>
      </c>
      <c r="E192" s="4">
        <v>15618.56</v>
      </c>
      <c r="F192" s="22">
        <f t="shared" si="25"/>
        <v>23.082201267199878</v>
      </c>
      <c r="G192" s="10" t="s">
        <v>262</v>
      </c>
      <c r="H192" s="27">
        <v>1.7459522300000001</v>
      </c>
      <c r="I192" s="10" t="s">
        <v>271</v>
      </c>
      <c r="J192" s="27">
        <v>1.7474301000000001</v>
      </c>
    </row>
    <row r="193" spans="1:10" ht="15.75" x14ac:dyDescent="0.25">
      <c r="A193" s="21" t="s">
        <v>33</v>
      </c>
      <c r="B193" s="27">
        <v>0.74916855000000004</v>
      </c>
      <c r="C193" s="27">
        <v>0.74748510999999995</v>
      </c>
      <c r="D193" s="2">
        <f t="shared" si="24"/>
        <v>1.6834400000000915E-3</v>
      </c>
      <c r="E193" s="4">
        <v>15618.56</v>
      </c>
      <c r="F193" s="22">
        <f t="shared" si="25"/>
        <v>26.292908646401429</v>
      </c>
      <c r="G193" s="10" t="s">
        <v>263</v>
      </c>
      <c r="H193" s="27">
        <v>1.74748511</v>
      </c>
      <c r="I193" s="10" t="s">
        <v>272</v>
      </c>
      <c r="J193" s="27">
        <v>1.74916855</v>
      </c>
    </row>
    <row r="194" spans="1:10" ht="15.75" x14ac:dyDescent="0.25">
      <c r="A194" s="21" t="s">
        <v>34</v>
      </c>
      <c r="B194" s="27">
        <v>0.75089205000000003</v>
      </c>
      <c r="C194" s="27">
        <v>0.74922383000000004</v>
      </c>
      <c r="D194" s="2">
        <f t="shared" si="24"/>
        <v>1.668219999999998E-3</v>
      </c>
      <c r="E194" s="4">
        <v>15618.56</v>
      </c>
      <c r="F194" s="22">
        <f t="shared" si="25"/>
        <v>26.055194163199968</v>
      </c>
      <c r="G194" s="10" t="s">
        <v>264</v>
      </c>
      <c r="H194" s="27">
        <v>1.74922383</v>
      </c>
      <c r="I194" s="10" t="s">
        <v>273</v>
      </c>
      <c r="J194" s="27">
        <v>1.75089205</v>
      </c>
    </row>
    <row r="195" spans="1:10" ht="15.75" x14ac:dyDescent="0.25">
      <c r="A195" s="21" t="s">
        <v>41</v>
      </c>
      <c r="B195" s="27">
        <v>0.75285374000000005</v>
      </c>
      <c r="C195" s="27">
        <v>0.75095060000000002</v>
      </c>
      <c r="D195" s="2">
        <f t="shared" si="24"/>
        <v>1.9031400000000254E-3</v>
      </c>
      <c r="E195" s="4">
        <v>15618.56</v>
      </c>
      <c r="F195" s="22">
        <f t="shared" si="25"/>
        <v>29.724306278400395</v>
      </c>
      <c r="G195" s="10" t="s">
        <v>265</v>
      </c>
      <c r="H195" s="27">
        <v>1.7509505999999999</v>
      </c>
      <c r="I195" s="10" t="s">
        <v>274</v>
      </c>
      <c r="J195" s="27">
        <v>1.7528537399999999</v>
      </c>
    </row>
    <row r="196" spans="1:10" ht="15.75" x14ac:dyDescent="0.25">
      <c r="A196" s="21" t="s">
        <v>42</v>
      </c>
      <c r="B196" s="27">
        <v>0.75489276999999999</v>
      </c>
      <c r="C196" s="27">
        <v>0.75292044000000002</v>
      </c>
      <c r="D196" s="2">
        <f t="shared" si="24"/>
        <v>1.9723299999999666E-3</v>
      </c>
      <c r="E196" s="4">
        <v>15618.56</v>
      </c>
      <c r="F196" s="22">
        <f t="shared" si="25"/>
        <v>30.804954444799478</v>
      </c>
      <c r="G196" s="10" t="s">
        <v>266</v>
      </c>
      <c r="H196" s="27">
        <v>1.75292044</v>
      </c>
      <c r="I196" s="10" t="s">
        <v>275</v>
      </c>
      <c r="J196" s="27">
        <v>1.7548927700000001</v>
      </c>
    </row>
    <row r="197" spans="1:10" ht="15.75" x14ac:dyDescent="0.25">
      <c r="A197" s="21" t="s">
        <v>43</v>
      </c>
      <c r="B197" s="27">
        <v>0.75699907</v>
      </c>
      <c r="C197" s="27">
        <v>0.75496136000000003</v>
      </c>
      <c r="D197" s="2">
        <f t="shared" si="24"/>
        <v>2.0377099999999704E-3</v>
      </c>
      <c r="E197" s="4">
        <v>15618.56</v>
      </c>
      <c r="F197" s="22">
        <f t="shared" si="25"/>
        <v>31.826095897599536</v>
      </c>
      <c r="G197" s="10" t="s">
        <v>267</v>
      </c>
      <c r="H197" s="27">
        <v>1.75496136</v>
      </c>
      <c r="I197" s="10" t="s">
        <v>276</v>
      </c>
      <c r="J197" s="27">
        <v>1.75699907</v>
      </c>
    </row>
    <row r="198" spans="1:10" ht="15.75" x14ac:dyDescent="0.25">
      <c r="A198" s="21" t="s">
        <v>35</v>
      </c>
      <c r="B198" s="27">
        <v>0.75914192999999996</v>
      </c>
      <c r="C198" s="27">
        <v>0.75706711999999998</v>
      </c>
      <c r="D198" s="2">
        <f t="shared" si="24"/>
        <v>2.0748099999999825E-3</v>
      </c>
      <c r="E198" s="4">
        <v>15618.56</v>
      </c>
      <c r="F198" s="22">
        <f t="shared" si="25"/>
        <v>32.405544473599726</v>
      </c>
      <c r="G198" s="10" t="s">
        <v>268</v>
      </c>
      <c r="H198" s="27">
        <v>1.7570671200000001</v>
      </c>
      <c r="I198" s="10" t="s">
        <v>277</v>
      </c>
      <c r="J198" s="27">
        <v>1.75914193</v>
      </c>
    </row>
    <row r="199" spans="1:10" ht="15.75" x14ac:dyDescent="0.25">
      <c r="A199" s="21" t="s">
        <v>36</v>
      </c>
      <c r="B199" s="27">
        <v>0.76124305000000003</v>
      </c>
      <c r="C199" s="27">
        <v>0.75920997999999995</v>
      </c>
      <c r="D199" s="2">
        <f t="shared" si="24"/>
        <v>2.0330700000000812E-3</v>
      </c>
      <c r="E199" s="4">
        <v>15618.56</v>
      </c>
      <c r="F199" s="22">
        <f t="shared" si="25"/>
        <v>31.753625779201268</v>
      </c>
      <c r="G199" s="10" t="s">
        <v>269</v>
      </c>
      <c r="H199" s="27">
        <v>1.7592099800000001</v>
      </c>
      <c r="I199" s="10" t="s">
        <v>278</v>
      </c>
      <c r="J199" s="27">
        <v>1.76124305</v>
      </c>
    </row>
    <row r="200" spans="1:10" ht="15.75" x14ac:dyDescent="0.25">
      <c r="A200" s="21" t="s">
        <v>37</v>
      </c>
      <c r="B200" s="31">
        <v>0.76344000000000001</v>
      </c>
      <c r="C200" s="31">
        <v>0.76131000000000004</v>
      </c>
      <c r="D200" s="2">
        <f t="shared" si="24"/>
        <v>2.1299999999999653E-3</v>
      </c>
      <c r="E200" s="4">
        <v>15618.56</v>
      </c>
      <c r="F200" s="22">
        <f t="shared" si="25"/>
        <v>33.267532799999458</v>
      </c>
      <c r="G200" s="10" t="s">
        <v>303</v>
      </c>
      <c r="H200" s="31">
        <v>1.7613099999999999</v>
      </c>
      <c r="I200" s="10" t="s">
        <v>304</v>
      </c>
      <c r="J200" s="31">
        <v>1.7634399999999999</v>
      </c>
    </row>
    <row r="201" spans="1:10" ht="15.75" x14ac:dyDescent="0.25">
      <c r="A201" s="21" t="s">
        <v>38</v>
      </c>
      <c r="B201" s="31">
        <v>0.76534000000000002</v>
      </c>
      <c r="C201" s="31">
        <v>0.76351000000000002</v>
      </c>
      <c r="D201" s="2">
        <f t="shared" si="24"/>
        <v>1.8299999999999983E-3</v>
      </c>
      <c r="E201" s="4">
        <v>15618.56</v>
      </c>
      <c r="F201" s="22">
        <f t="shared" si="25"/>
        <v>28.581964799999973</v>
      </c>
      <c r="G201" s="10" t="s">
        <v>305</v>
      </c>
      <c r="H201" s="31">
        <v>1.7635099999999999</v>
      </c>
      <c r="I201" s="10" t="s">
        <v>306</v>
      </c>
      <c r="J201" s="31">
        <v>1.7653399999999999</v>
      </c>
    </row>
    <row r="202" spans="1:10" ht="18.75" x14ac:dyDescent="0.3">
      <c r="A202" s="19" t="s">
        <v>40</v>
      </c>
      <c r="F202" s="8">
        <f>SUM(F191:F201)</f>
        <v>317.86159239680012</v>
      </c>
    </row>
    <row r="204" spans="1:10" ht="18.75" x14ac:dyDescent="0.3">
      <c r="F204" s="16">
        <f>+F9+F23+F38+F53+F68+F83+F98+F113+F128+F143+F158+F173+F188+F202</f>
        <v>9947.6674975487913</v>
      </c>
    </row>
    <row r="206" spans="1:10" x14ac:dyDescent="0.25">
      <c r="B206" s="27"/>
      <c r="C206" s="3"/>
      <c r="D206" s="2"/>
      <c r="F206" s="22"/>
    </row>
    <row r="207" spans="1:10" x14ac:dyDescent="0.25">
      <c r="B207" s="27"/>
      <c r="C207" s="23"/>
      <c r="D207" s="2"/>
      <c r="F207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7"/>
  <sheetViews>
    <sheetView view="pageBreakPreview" topLeftCell="A10" zoomScaleSheetLayoutView="100" workbookViewId="0">
      <pane ySplit="2" topLeftCell="A309" activePane="bottomLeft" state="frozen"/>
      <selection activeCell="A67" sqref="A67:XFD318"/>
      <selection pane="bottomLeft" activeCell="A67" sqref="A67:XFD318"/>
    </sheetView>
  </sheetViews>
  <sheetFormatPr baseColWidth="10" defaultColWidth="10.7109375" defaultRowHeight="15" x14ac:dyDescent="0.25"/>
  <cols>
    <col min="1" max="1" width="18.140625" customWidth="1"/>
    <col min="2" max="2" width="11.140625" customWidth="1"/>
    <col min="3" max="3" width="16.42578125" customWidth="1"/>
    <col min="4" max="4" width="12.85546875" customWidth="1"/>
    <col min="5" max="5" width="10.28515625" customWidth="1"/>
    <col min="6" max="6" width="13.7109375" bestFit="1" customWidth="1"/>
    <col min="7" max="7" width="15.28515625" customWidth="1"/>
    <col min="8" max="8" width="16" bestFit="1" customWidth="1"/>
  </cols>
  <sheetData>
    <row r="2" spans="1:8" ht="24" customHeight="1" x14ac:dyDescent="0.35">
      <c r="A2" s="270" t="s">
        <v>316</v>
      </c>
      <c r="B2" s="270"/>
      <c r="C2" s="270"/>
      <c r="D2" s="270"/>
      <c r="E2" s="270"/>
      <c r="F2" s="270"/>
      <c r="G2" s="270"/>
      <c r="H2" s="270"/>
    </row>
    <row r="3" spans="1:8" ht="15.75" customHeight="1" x14ac:dyDescent="0.25"/>
    <row r="4" spans="1:8" ht="23.25" customHeight="1" x14ac:dyDescent="0.35">
      <c r="A4" s="32" t="s">
        <v>324</v>
      </c>
      <c r="B4" s="32"/>
      <c r="C4" s="32" t="s">
        <v>325</v>
      </c>
      <c r="D4" s="32"/>
      <c r="E4" s="32"/>
      <c r="F4" s="32"/>
      <c r="G4" s="33"/>
    </row>
    <row r="5" spans="1:8" ht="23.25" customHeight="1" x14ac:dyDescent="0.35">
      <c r="A5" s="32" t="s">
        <v>323</v>
      </c>
      <c r="B5" s="32"/>
      <c r="C5" s="32" t="s">
        <v>326</v>
      </c>
      <c r="D5" s="32"/>
      <c r="E5" s="32"/>
      <c r="F5" s="33"/>
      <c r="G5" s="34"/>
    </row>
    <row r="6" spans="1:8" ht="23.25" customHeight="1" x14ac:dyDescent="0.35">
      <c r="A6" s="46" t="s">
        <v>327</v>
      </c>
      <c r="B6" s="46"/>
      <c r="C6" s="46" t="s">
        <v>328</v>
      </c>
      <c r="D6" s="46"/>
      <c r="E6" s="46"/>
      <c r="F6" s="46"/>
      <c r="G6" s="46"/>
      <c r="H6" s="46"/>
    </row>
    <row r="7" spans="1:8" ht="23.25" customHeight="1" x14ac:dyDescent="0.35">
      <c r="A7" s="32" t="s">
        <v>322</v>
      </c>
      <c r="B7" s="32"/>
      <c r="C7" s="78">
        <v>34335</v>
      </c>
      <c r="D7" s="32"/>
      <c r="E7" s="32"/>
      <c r="F7" s="33"/>
      <c r="G7" s="34"/>
    </row>
    <row r="8" spans="1:8" ht="23.25" customHeight="1" x14ac:dyDescent="0.35">
      <c r="A8" s="32" t="s">
        <v>329</v>
      </c>
      <c r="B8" s="32"/>
      <c r="C8" s="78">
        <v>42620</v>
      </c>
      <c r="D8" s="32"/>
      <c r="E8" s="32"/>
      <c r="F8" s="33"/>
      <c r="G8" s="34"/>
    </row>
    <row r="9" spans="1:8" ht="23.25" customHeight="1" x14ac:dyDescent="0.35">
      <c r="A9" s="32" t="s">
        <v>330</v>
      </c>
      <c r="B9" s="32"/>
      <c r="C9" s="47">
        <v>9379.6</v>
      </c>
      <c r="D9" s="32"/>
      <c r="E9" s="32"/>
      <c r="F9" s="33"/>
      <c r="G9" s="34"/>
    </row>
    <row r="10" spans="1:8" ht="15.75" customHeight="1" x14ac:dyDescent="0.3">
      <c r="A10" s="19"/>
      <c r="B10" s="19"/>
      <c r="C10" s="19"/>
      <c r="D10" s="19"/>
      <c r="E10" s="19"/>
      <c r="G10" s="18"/>
    </row>
    <row r="11" spans="1:8" ht="36.75" customHeight="1" x14ac:dyDescent="0.25">
      <c r="A11" s="70" t="s">
        <v>307</v>
      </c>
      <c r="B11" s="271" t="s">
        <v>331</v>
      </c>
      <c r="C11" s="272"/>
      <c r="D11" s="271" t="s">
        <v>350</v>
      </c>
      <c r="E11" s="272"/>
      <c r="F11" s="77" t="s">
        <v>332</v>
      </c>
      <c r="G11" s="77" t="s">
        <v>333</v>
      </c>
      <c r="H11" s="77" t="s">
        <v>334</v>
      </c>
    </row>
    <row r="12" spans="1:8" ht="30" customHeight="1" x14ac:dyDescent="0.25">
      <c r="A12" s="53" t="s">
        <v>335</v>
      </c>
      <c r="B12" s="52"/>
      <c r="C12" s="52"/>
      <c r="D12" s="52"/>
      <c r="E12" s="52"/>
      <c r="F12" s="52"/>
      <c r="G12" s="52"/>
      <c r="H12" s="52"/>
    </row>
    <row r="13" spans="1:8" ht="30" customHeight="1" x14ac:dyDescent="0.3">
      <c r="A13" s="54" t="s">
        <v>31</v>
      </c>
      <c r="B13" s="80">
        <v>42620</v>
      </c>
      <c r="C13" s="79">
        <v>7.0603499999999997</v>
      </c>
      <c r="D13" s="81">
        <v>34335</v>
      </c>
      <c r="E13" s="82">
        <v>1.50969</v>
      </c>
      <c r="F13" s="56">
        <f>+C13-E13</f>
        <v>5.5506599999999997</v>
      </c>
      <c r="G13" s="57">
        <v>105.39</v>
      </c>
      <c r="H13" s="57">
        <f>+F13*G13</f>
        <v>584.98405739999998</v>
      </c>
    </row>
    <row r="14" spans="1:8" ht="30" customHeight="1" x14ac:dyDescent="0.3">
      <c r="A14" s="54" t="s">
        <v>32</v>
      </c>
      <c r="B14" s="80">
        <v>42620</v>
      </c>
      <c r="C14" s="79">
        <v>7.0603499999999997</v>
      </c>
      <c r="D14" s="80">
        <v>34366</v>
      </c>
      <c r="E14" s="79">
        <v>1.54348</v>
      </c>
      <c r="F14" s="58">
        <f t="shared" ref="F14:F21" si="0">+C14-E14</f>
        <v>5.5168699999999999</v>
      </c>
      <c r="G14" s="57">
        <v>105.39</v>
      </c>
      <c r="H14" s="57">
        <f t="shared" ref="H14:H24" si="1">+F14*G14</f>
        <v>581.42292929999996</v>
      </c>
    </row>
    <row r="15" spans="1:8" ht="30" customHeight="1" x14ac:dyDescent="0.3">
      <c r="A15" s="54" t="s">
        <v>33</v>
      </c>
      <c r="B15" s="80">
        <v>42620</v>
      </c>
      <c r="C15" s="79">
        <v>7.0603499999999997</v>
      </c>
      <c r="D15" s="80">
        <v>34394</v>
      </c>
      <c r="E15" s="79">
        <v>1.5740400000000001</v>
      </c>
      <c r="F15" s="58">
        <f t="shared" si="0"/>
        <v>5.4863099999999996</v>
      </c>
      <c r="G15" s="57">
        <v>105.39</v>
      </c>
      <c r="H15" s="57">
        <f t="shared" si="1"/>
        <v>578.20221089999995</v>
      </c>
    </row>
    <row r="16" spans="1:8" ht="30" customHeight="1" x14ac:dyDescent="0.3">
      <c r="A16" s="54" t="s">
        <v>34</v>
      </c>
      <c r="B16" s="80">
        <v>42620</v>
      </c>
      <c r="C16" s="79">
        <v>7.0603499999999997</v>
      </c>
      <c r="D16" s="83">
        <v>34425</v>
      </c>
      <c r="E16" s="84">
        <v>1.6061099999999999</v>
      </c>
      <c r="F16" s="58">
        <f t="shared" si="0"/>
        <v>5.4542399999999995</v>
      </c>
      <c r="G16" s="57">
        <v>105.39</v>
      </c>
      <c r="H16" s="57">
        <f t="shared" si="1"/>
        <v>574.82235359999993</v>
      </c>
    </row>
    <row r="17" spans="1:11" ht="30" customHeight="1" x14ac:dyDescent="0.3">
      <c r="A17" s="54" t="s">
        <v>41</v>
      </c>
      <c r="B17" s="80">
        <v>42620</v>
      </c>
      <c r="C17" s="79">
        <v>7.0603499999999997</v>
      </c>
      <c r="D17" s="83">
        <v>34455</v>
      </c>
      <c r="E17" s="79">
        <v>1.6377999999999999</v>
      </c>
      <c r="F17" s="58">
        <f t="shared" si="0"/>
        <v>5.4225499999999993</v>
      </c>
      <c r="G17" s="57">
        <v>105.38</v>
      </c>
      <c r="H17" s="57">
        <f t="shared" si="1"/>
        <v>571.42831899999987</v>
      </c>
    </row>
    <row r="18" spans="1:11" ht="30" customHeight="1" x14ac:dyDescent="0.3">
      <c r="A18" s="54" t="s">
        <v>42</v>
      </c>
      <c r="B18" s="80">
        <v>42620</v>
      </c>
      <c r="C18" s="79">
        <v>7.0603499999999997</v>
      </c>
      <c r="D18" s="80">
        <v>34486</v>
      </c>
      <c r="E18" s="79">
        <v>1.66825</v>
      </c>
      <c r="F18" s="58">
        <f t="shared" si="0"/>
        <v>5.3920999999999992</v>
      </c>
      <c r="G18" s="57">
        <v>105.39</v>
      </c>
      <c r="H18" s="57">
        <f t="shared" si="1"/>
        <v>568.27341899999988</v>
      </c>
    </row>
    <row r="19" spans="1:11" ht="30" customHeight="1" x14ac:dyDescent="0.3">
      <c r="A19" s="54" t="s">
        <v>43</v>
      </c>
      <c r="B19" s="80">
        <v>42620</v>
      </c>
      <c r="C19" s="79">
        <v>7.0603499999999997</v>
      </c>
      <c r="D19" s="80">
        <v>34516</v>
      </c>
      <c r="E19" s="79">
        <v>1.6975899999999999</v>
      </c>
      <c r="F19" s="58">
        <f t="shared" si="0"/>
        <v>5.3627599999999997</v>
      </c>
      <c r="G19" s="57">
        <v>105.39</v>
      </c>
      <c r="H19" s="57">
        <f t="shared" si="1"/>
        <v>565.1812764</v>
      </c>
    </row>
    <row r="20" spans="1:11" ht="30" customHeight="1" x14ac:dyDescent="0.3">
      <c r="A20" s="54" t="s">
        <v>35</v>
      </c>
      <c r="B20" s="80">
        <v>42620</v>
      </c>
      <c r="C20" s="79">
        <v>7.0603499999999997</v>
      </c>
      <c r="D20" s="80">
        <v>34547</v>
      </c>
      <c r="E20" s="79">
        <v>1.7254400000000001</v>
      </c>
      <c r="F20" s="58">
        <f t="shared" si="0"/>
        <v>5.3349099999999998</v>
      </c>
      <c r="G20" s="57">
        <v>105.39</v>
      </c>
      <c r="H20" s="57">
        <f t="shared" si="1"/>
        <v>562.24616489999994</v>
      </c>
    </row>
    <row r="21" spans="1:11" ht="30" customHeight="1" x14ac:dyDescent="0.3">
      <c r="A21" s="54" t="s">
        <v>36</v>
      </c>
      <c r="B21" s="80">
        <v>42620</v>
      </c>
      <c r="C21" s="79">
        <v>7.0603499999999997</v>
      </c>
      <c r="D21" s="80">
        <v>34578</v>
      </c>
      <c r="E21" s="79">
        <v>1.7501899999999999</v>
      </c>
      <c r="F21" s="58">
        <f t="shared" si="0"/>
        <v>5.3101599999999998</v>
      </c>
      <c r="G21" s="57">
        <v>105.39</v>
      </c>
      <c r="H21" s="57">
        <f t="shared" si="1"/>
        <v>559.63776239999993</v>
      </c>
    </row>
    <row r="22" spans="1:11" ht="30" customHeight="1" x14ac:dyDescent="0.3">
      <c r="A22" s="59" t="s">
        <v>37</v>
      </c>
      <c r="B22" s="80">
        <v>42620</v>
      </c>
      <c r="C22" s="79">
        <v>7.0603499999999997</v>
      </c>
      <c r="D22" s="80">
        <v>34608</v>
      </c>
      <c r="E22" s="79">
        <v>1.77274</v>
      </c>
      <c r="F22" s="58">
        <f>+C22-E22</f>
        <v>5.2876099999999999</v>
      </c>
      <c r="G22" s="57">
        <v>105.39</v>
      </c>
      <c r="H22" s="57">
        <f t="shared" si="1"/>
        <v>557.26121790000002</v>
      </c>
      <c r="I22" s="51"/>
      <c r="J22" s="36"/>
      <c r="K22" s="37"/>
    </row>
    <row r="23" spans="1:11" ht="30" customHeight="1" x14ac:dyDescent="0.3">
      <c r="A23" s="59" t="s">
        <v>38</v>
      </c>
      <c r="B23" s="80">
        <v>42620</v>
      </c>
      <c r="C23" s="79">
        <v>7.0603499999999997</v>
      </c>
      <c r="D23" s="80">
        <v>34639</v>
      </c>
      <c r="E23" s="79">
        <v>1.79532</v>
      </c>
      <c r="F23" s="58">
        <f>+C23-E23</f>
        <v>5.2650299999999994</v>
      </c>
      <c r="G23" s="57">
        <v>105.39</v>
      </c>
      <c r="H23" s="57">
        <f t="shared" si="1"/>
        <v>554.88151169999992</v>
      </c>
      <c r="J23" s="37"/>
    </row>
    <row r="24" spans="1:11" ht="30" customHeight="1" x14ac:dyDescent="0.3">
      <c r="A24" s="59" t="s">
        <v>39</v>
      </c>
      <c r="B24" s="80">
        <v>42620</v>
      </c>
      <c r="C24" s="79">
        <v>7.0603499999999997</v>
      </c>
      <c r="D24" s="80">
        <v>34669</v>
      </c>
      <c r="E24" s="79">
        <v>1.81745</v>
      </c>
      <c r="F24" s="58">
        <f>+C24-E24</f>
        <v>5.2428999999999997</v>
      </c>
      <c r="G24" s="57">
        <v>105.39</v>
      </c>
      <c r="H24" s="57">
        <f t="shared" si="1"/>
        <v>552.54923099999996</v>
      </c>
      <c r="J24" s="37"/>
      <c r="K24" s="35"/>
    </row>
    <row r="25" spans="1:11" ht="30" customHeight="1" x14ac:dyDescent="0.3">
      <c r="A25" s="60" t="s">
        <v>40</v>
      </c>
      <c r="B25" s="80"/>
      <c r="C25" s="79"/>
      <c r="D25" s="61"/>
      <c r="E25" s="61"/>
      <c r="F25" s="61"/>
      <c r="G25" s="62">
        <f>SUM(G13:G24)</f>
        <v>1264.6700000000003</v>
      </c>
      <c r="H25" s="63">
        <f>SUM(H13:H24)</f>
        <v>6810.8904534999992</v>
      </c>
    </row>
    <row r="26" spans="1:11" ht="30" customHeight="1" x14ac:dyDescent="0.3">
      <c r="A26" s="53" t="s">
        <v>315</v>
      </c>
      <c r="B26" s="80"/>
      <c r="C26" s="79"/>
      <c r="D26" s="52"/>
      <c r="E26" s="52"/>
      <c r="F26" s="52"/>
      <c r="G26" s="52"/>
      <c r="H26" s="52"/>
    </row>
    <row r="27" spans="1:11" ht="30" customHeight="1" x14ac:dyDescent="0.3">
      <c r="A27" s="54" t="s">
        <v>31</v>
      </c>
      <c r="B27" s="80">
        <v>42620</v>
      </c>
      <c r="C27" s="79">
        <v>7.0603499999999997</v>
      </c>
      <c r="D27" s="80">
        <v>34700</v>
      </c>
      <c r="E27">
        <v>1.84022</v>
      </c>
      <c r="F27" s="56">
        <f>+C27-E27</f>
        <v>5.2201299999999993</v>
      </c>
      <c r="G27" s="57">
        <v>105.39</v>
      </c>
      <c r="H27" s="57">
        <f>+F27*G27</f>
        <v>550.14950069999998</v>
      </c>
    </row>
    <row r="28" spans="1:11" ht="30" customHeight="1" x14ac:dyDescent="0.3">
      <c r="A28" s="54" t="s">
        <v>32</v>
      </c>
      <c r="B28" s="80">
        <v>42620</v>
      </c>
      <c r="C28" s="79">
        <v>7.0603499999999997</v>
      </c>
      <c r="D28" s="80">
        <v>34731</v>
      </c>
      <c r="E28">
        <v>1.86364</v>
      </c>
      <c r="F28" s="58">
        <f t="shared" ref="F28:F35" si="2">+C28-E28</f>
        <v>5.1967099999999995</v>
      </c>
      <c r="G28" s="57">
        <v>105.39</v>
      </c>
      <c r="H28" s="57">
        <f t="shared" ref="H28:H38" si="3">+F28*G28</f>
        <v>547.68126689999997</v>
      </c>
    </row>
    <row r="29" spans="1:11" ht="30" customHeight="1" x14ac:dyDescent="0.3">
      <c r="A29" s="54" t="s">
        <v>33</v>
      </c>
      <c r="B29" s="80">
        <v>42620</v>
      </c>
      <c r="C29" s="79">
        <v>7.0603499999999997</v>
      </c>
      <c r="D29" s="80">
        <v>34759</v>
      </c>
      <c r="E29">
        <v>1.88788</v>
      </c>
      <c r="F29" s="58">
        <f t="shared" si="2"/>
        <v>5.1724699999999997</v>
      </c>
      <c r="G29" s="57">
        <v>105.39</v>
      </c>
      <c r="H29" s="57">
        <f t="shared" si="3"/>
        <v>545.12661329999992</v>
      </c>
    </row>
    <row r="30" spans="1:11" ht="30" customHeight="1" x14ac:dyDescent="0.3">
      <c r="A30" s="54" t="s">
        <v>34</v>
      </c>
      <c r="B30" s="80">
        <v>42620</v>
      </c>
      <c r="C30" s="79">
        <v>7.0603499999999997</v>
      </c>
      <c r="D30" s="80">
        <v>34790</v>
      </c>
      <c r="E30">
        <v>1.9152100000000001</v>
      </c>
      <c r="F30" s="58">
        <f t="shared" si="2"/>
        <v>5.1451399999999996</v>
      </c>
      <c r="G30" s="57">
        <v>105.39</v>
      </c>
      <c r="H30" s="57">
        <f t="shared" si="3"/>
        <v>542.24630459999992</v>
      </c>
    </row>
    <row r="31" spans="1:11" ht="30" customHeight="1" x14ac:dyDescent="0.3">
      <c r="A31" s="54" t="s">
        <v>41</v>
      </c>
      <c r="B31" s="80">
        <v>42620</v>
      </c>
      <c r="C31" s="79">
        <v>7.0603499999999997</v>
      </c>
      <c r="D31" s="80">
        <v>34820</v>
      </c>
      <c r="E31">
        <v>1.9419599999999999</v>
      </c>
      <c r="F31" s="58">
        <f t="shared" si="2"/>
        <v>5.1183899999999998</v>
      </c>
      <c r="G31" s="57">
        <v>105.38</v>
      </c>
      <c r="H31" s="57">
        <f t="shared" si="3"/>
        <v>539.37593819999995</v>
      </c>
    </row>
    <row r="32" spans="1:11" ht="30" customHeight="1" x14ac:dyDescent="0.3">
      <c r="A32" s="54" t="s">
        <v>42</v>
      </c>
      <c r="B32" s="80">
        <v>42620</v>
      </c>
      <c r="C32" s="79">
        <v>7.0603499999999997</v>
      </c>
      <c r="D32" s="80">
        <v>34851</v>
      </c>
      <c r="E32">
        <v>1.9702299999999999</v>
      </c>
      <c r="F32" s="58">
        <f t="shared" si="2"/>
        <v>5.0901199999999998</v>
      </c>
      <c r="G32" s="57">
        <v>105.39</v>
      </c>
      <c r="H32" s="57">
        <f t="shared" si="3"/>
        <v>536.4477468</v>
      </c>
    </row>
    <row r="33" spans="1:11" ht="30" customHeight="1" x14ac:dyDescent="0.3">
      <c r="A33" s="54" t="s">
        <v>43</v>
      </c>
      <c r="B33" s="80">
        <v>42620</v>
      </c>
      <c r="C33" s="79">
        <v>7.0603499999999997</v>
      </c>
      <c r="D33" s="80">
        <v>34881</v>
      </c>
      <c r="E33">
        <v>1.9994799999999999</v>
      </c>
      <c r="F33" s="58">
        <f t="shared" si="2"/>
        <v>5.0608699999999995</v>
      </c>
      <c r="G33" s="57">
        <v>105.39</v>
      </c>
      <c r="H33" s="57">
        <f t="shared" si="3"/>
        <v>533.36508929999991</v>
      </c>
    </row>
    <row r="34" spans="1:11" ht="30" customHeight="1" x14ac:dyDescent="0.3">
      <c r="A34" s="54" t="s">
        <v>35</v>
      </c>
      <c r="B34" s="80">
        <v>42620</v>
      </c>
      <c r="C34" s="79">
        <v>7.0603499999999997</v>
      </c>
      <c r="D34" s="80">
        <v>34912</v>
      </c>
      <c r="E34">
        <v>2.0313099999999999</v>
      </c>
      <c r="F34" s="58">
        <f t="shared" si="2"/>
        <v>5.0290400000000002</v>
      </c>
      <c r="G34" s="57">
        <v>105.39</v>
      </c>
      <c r="H34" s="57">
        <f t="shared" si="3"/>
        <v>530.01052560000005</v>
      </c>
    </row>
    <row r="35" spans="1:11" ht="30" customHeight="1" x14ac:dyDescent="0.3">
      <c r="A35" s="54" t="s">
        <v>36</v>
      </c>
      <c r="B35" s="80">
        <v>42620</v>
      </c>
      <c r="C35" s="79">
        <v>7.0603499999999997</v>
      </c>
      <c r="D35" s="80">
        <v>34943</v>
      </c>
      <c r="E35">
        <v>2.0648499999999999</v>
      </c>
      <c r="F35" s="58">
        <f t="shared" si="2"/>
        <v>4.9954999999999998</v>
      </c>
      <c r="G35" s="57">
        <v>105.39</v>
      </c>
      <c r="H35" s="57">
        <f t="shared" si="3"/>
        <v>526.47574499999996</v>
      </c>
    </row>
    <row r="36" spans="1:11" ht="30" customHeight="1" x14ac:dyDescent="0.3">
      <c r="A36" s="59" t="s">
        <v>37</v>
      </c>
      <c r="B36" s="80">
        <v>42620</v>
      </c>
      <c r="C36" s="79">
        <v>7.0603499999999997</v>
      </c>
      <c r="D36" s="80">
        <v>34973</v>
      </c>
      <c r="E36">
        <v>2.0979199999999998</v>
      </c>
      <c r="F36" s="58">
        <f>+C36-E36</f>
        <v>4.9624299999999995</v>
      </c>
      <c r="G36" s="57">
        <v>105.39</v>
      </c>
      <c r="H36" s="57">
        <f t="shared" si="3"/>
        <v>522.99049769999999</v>
      </c>
      <c r="I36" s="51"/>
      <c r="J36" s="36"/>
      <c r="K36" s="37"/>
    </row>
    <row r="37" spans="1:11" ht="30" customHeight="1" x14ac:dyDescent="0.3">
      <c r="A37" s="59" t="s">
        <v>38</v>
      </c>
      <c r="B37" s="80">
        <v>42620</v>
      </c>
      <c r="C37" s="79">
        <v>7.0603499999999997</v>
      </c>
      <c r="D37" s="80">
        <v>35004</v>
      </c>
      <c r="E37">
        <v>2.1324900000000002</v>
      </c>
      <c r="F37" s="58">
        <f>+C37-E37</f>
        <v>4.927859999999999</v>
      </c>
      <c r="G37" s="57">
        <v>105.39</v>
      </c>
      <c r="H37" s="57">
        <f t="shared" si="3"/>
        <v>519.34716539999988</v>
      </c>
      <c r="J37" s="37"/>
    </row>
    <row r="38" spans="1:11" ht="30" customHeight="1" x14ac:dyDescent="0.3">
      <c r="A38" s="59" t="s">
        <v>39</v>
      </c>
      <c r="B38" s="80">
        <v>42620</v>
      </c>
      <c r="C38" s="79">
        <v>7.0603499999999997</v>
      </c>
      <c r="D38" s="80">
        <v>35034</v>
      </c>
      <c r="E38">
        <v>2.1658400000000002</v>
      </c>
      <c r="F38" s="58">
        <f>+C38-E38</f>
        <v>4.8945099999999995</v>
      </c>
      <c r="G38" s="57">
        <v>105.39</v>
      </c>
      <c r="H38" s="57">
        <f t="shared" si="3"/>
        <v>515.8324088999999</v>
      </c>
      <c r="J38" s="37"/>
      <c r="K38" s="35"/>
    </row>
    <row r="39" spans="1:11" ht="30" customHeight="1" x14ac:dyDescent="0.3">
      <c r="A39" s="60" t="s">
        <v>40</v>
      </c>
      <c r="B39" s="80"/>
      <c r="C39" s="79"/>
      <c r="D39" s="61"/>
      <c r="E39" s="61"/>
      <c r="F39" s="61"/>
      <c r="G39" s="62">
        <f>SUM(G27:G38)</f>
        <v>1264.6700000000003</v>
      </c>
      <c r="H39" s="63">
        <f>SUM(H27:H38)</f>
        <v>6409.0488023999978</v>
      </c>
    </row>
    <row r="40" spans="1:11" ht="30" customHeight="1" x14ac:dyDescent="0.3">
      <c r="A40" s="53" t="s">
        <v>314</v>
      </c>
      <c r="B40" s="80"/>
      <c r="C40" s="79"/>
      <c r="D40" s="52"/>
      <c r="E40" s="52"/>
      <c r="F40" s="52"/>
      <c r="G40" s="52"/>
      <c r="H40" s="52"/>
    </row>
    <row r="41" spans="1:11" ht="30" customHeight="1" x14ac:dyDescent="0.3">
      <c r="A41" s="64" t="s">
        <v>31</v>
      </c>
      <c r="B41" s="80">
        <v>42620</v>
      </c>
      <c r="C41" s="79">
        <v>7.0603499999999997</v>
      </c>
      <c r="D41" s="80">
        <v>35065</v>
      </c>
      <c r="E41">
        <v>2.1997900000000001</v>
      </c>
      <c r="F41" s="58">
        <f t="shared" ref="F41:F52" si="4">+C41-E41</f>
        <v>4.8605599999999995</v>
      </c>
      <c r="G41" s="57">
        <v>105.39</v>
      </c>
      <c r="H41" s="57">
        <f t="shared" ref="H41:H52" si="5">+F41*G41</f>
        <v>512.25441839999996</v>
      </c>
    </row>
    <row r="42" spans="1:11" ht="30" customHeight="1" x14ac:dyDescent="0.3">
      <c r="A42" s="64" t="s">
        <v>32</v>
      </c>
      <c r="B42" s="80">
        <v>42620</v>
      </c>
      <c r="C42" s="79">
        <v>7.0603499999999997</v>
      </c>
      <c r="D42" s="80">
        <v>35096</v>
      </c>
      <c r="E42">
        <v>2.2339799999999999</v>
      </c>
      <c r="F42" s="58">
        <f t="shared" si="4"/>
        <v>4.8263699999999998</v>
      </c>
      <c r="G42" s="57">
        <v>105.39</v>
      </c>
      <c r="H42" s="57">
        <f t="shared" si="5"/>
        <v>508.65113429999997</v>
      </c>
    </row>
    <row r="43" spans="1:11" ht="30" customHeight="1" x14ac:dyDescent="0.3">
      <c r="A43" s="64" t="s">
        <v>33</v>
      </c>
      <c r="B43" s="80">
        <v>42620</v>
      </c>
      <c r="C43" s="79">
        <v>7.0603499999999997</v>
      </c>
      <c r="D43" s="80">
        <v>35125</v>
      </c>
      <c r="E43">
        <v>2.2664800000000001</v>
      </c>
      <c r="F43" s="58">
        <f t="shared" si="4"/>
        <v>4.7938700000000001</v>
      </c>
      <c r="G43" s="57">
        <v>105.39</v>
      </c>
      <c r="H43" s="57">
        <f t="shared" si="5"/>
        <v>505.2259593</v>
      </c>
    </row>
    <row r="44" spans="1:11" ht="30" customHeight="1" x14ac:dyDescent="0.3">
      <c r="A44" s="64" t="s">
        <v>34</v>
      </c>
      <c r="B44" s="80">
        <v>42620</v>
      </c>
      <c r="C44" s="79">
        <v>7.0603499999999997</v>
      </c>
      <c r="D44" s="80">
        <v>35156</v>
      </c>
      <c r="E44">
        <v>2.3024900000000001</v>
      </c>
      <c r="F44" s="58">
        <f t="shared" si="4"/>
        <v>4.7578599999999991</v>
      </c>
      <c r="G44" s="57">
        <v>105.39</v>
      </c>
      <c r="H44" s="57">
        <f t="shared" si="5"/>
        <v>501.4308653999999</v>
      </c>
    </row>
    <row r="45" spans="1:11" ht="30" customHeight="1" x14ac:dyDescent="0.3">
      <c r="A45" s="64" t="s">
        <v>41</v>
      </c>
      <c r="B45" s="80">
        <v>42620</v>
      </c>
      <c r="C45" s="79">
        <v>7.0603499999999997</v>
      </c>
      <c r="D45" s="80">
        <v>35186</v>
      </c>
      <c r="E45">
        <v>2.33839</v>
      </c>
      <c r="F45" s="58">
        <f t="shared" si="4"/>
        <v>4.7219599999999993</v>
      </c>
      <c r="G45" s="57">
        <v>105.38</v>
      </c>
      <c r="H45" s="57">
        <f t="shared" si="5"/>
        <v>497.6001447999999</v>
      </c>
    </row>
    <row r="46" spans="1:11" ht="30" customHeight="1" x14ac:dyDescent="0.3">
      <c r="A46" s="64" t="s">
        <v>42</v>
      </c>
      <c r="B46" s="80">
        <v>42620</v>
      </c>
      <c r="C46" s="79">
        <v>7.0603499999999997</v>
      </c>
      <c r="D46" s="80">
        <v>35217</v>
      </c>
      <c r="E46">
        <v>2.3758900000000001</v>
      </c>
      <c r="F46" s="58">
        <f t="shared" si="4"/>
        <v>4.6844599999999996</v>
      </c>
      <c r="G46" s="57">
        <v>105.39</v>
      </c>
      <c r="H46" s="57">
        <f t="shared" si="5"/>
        <v>493.69523939999999</v>
      </c>
    </row>
    <row r="47" spans="1:11" ht="30" customHeight="1" x14ac:dyDescent="0.3">
      <c r="A47" s="64" t="s">
        <v>43</v>
      </c>
      <c r="B47" s="80">
        <v>42620</v>
      </c>
      <c r="C47" s="79">
        <v>7.0603499999999997</v>
      </c>
      <c r="D47" s="80">
        <v>35247</v>
      </c>
      <c r="E47">
        <v>2.4127299999999998</v>
      </c>
      <c r="F47" s="58">
        <f t="shared" si="4"/>
        <v>4.6476199999999999</v>
      </c>
      <c r="G47" s="57">
        <v>105.39</v>
      </c>
      <c r="H47" s="57">
        <f t="shared" si="5"/>
        <v>489.81267179999998</v>
      </c>
    </row>
    <row r="48" spans="1:11" ht="30" customHeight="1" x14ac:dyDescent="0.3">
      <c r="A48" s="64" t="s">
        <v>35</v>
      </c>
      <c r="B48" s="80">
        <v>42620</v>
      </c>
      <c r="C48" s="79">
        <v>7.0603499999999997</v>
      </c>
      <c r="D48" s="80">
        <v>35278</v>
      </c>
      <c r="E48">
        <v>2.4520499999999998</v>
      </c>
      <c r="F48" s="58">
        <f t="shared" si="4"/>
        <v>4.6082999999999998</v>
      </c>
      <c r="G48" s="57">
        <v>105.39</v>
      </c>
      <c r="H48" s="57">
        <f t="shared" si="5"/>
        <v>485.66873699999996</v>
      </c>
    </row>
    <row r="49" spans="1:8" ht="30" customHeight="1" x14ac:dyDescent="0.3">
      <c r="A49" s="59" t="s">
        <v>36</v>
      </c>
      <c r="B49" s="80">
        <v>42620</v>
      </c>
      <c r="C49" s="79">
        <v>7.0603499999999997</v>
      </c>
      <c r="D49" s="80">
        <v>35309</v>
      </c>
      <c r="E49">
        <v>2.4807800000000002</v>
      </c>
      <c r="F49" s="58">
        <f t="shared" si="4"/>
        <v>4.5795699999999995</v>
      </c>
      <c r="G49" s="57">
        <v>105.39</v>
      </c>
      <c r="H49" s="57">
        <f t="shared" si="5"/>
        <v>482.64088229999993</v>
      </c>
    </row>
    <row r="50" spans="1:8" ht="30" customHeight="1" x14ac:dyDescent="0.3">
      <c r="A50" s="59" t="s">
        <v>37</v>
      </c>
      <c r="B50" s="80">
        <v>42620</v>
      </c>
      <c r="C50" s="79">
        <v>7.0603499999999997</v>
      </c>
      <c r="D50" s="80">
        <v>35339</v>
      </c>
      <c r="E50">
        <v>2.5092400000000001</v>
      </c>
      <c r="F50" s="58">
        <f t="shared" si="4"/>
        <v>4.5511099999999995</v>
      </c>
      <c r="G50" s="57">
        <v>105.39</v>
      </c>
      <c r="H50" s="57">
        <f t="shared" si="5"/>
        <v>479.64148289999997</v>
      </c>
    </row>
    <row r="51" spans="1:8" ht="30" customHeight="1" x14ac:dyDescent="0.3">
      <c r="A51" s="59" t="s">
        <v>38</v>
      </c>
      <c r="B51" s="80">
        <v>42620</v>
      </c>
      <c r="C51" s="79">
        <v>7.0603499999999997</v>
      </c>
      <c r="D51" s="80">
        <v>35370</v>
      </c>
      <c r="E51">
        <v>2.5384699999999998</v>
      </c>
      <c r="F51" s="58">
        <f t="shared" si="4"/>
        <v>4.5218799999999995</v>
      </c>
      <c r="G51" s="57">
        <v>105.39</v>
      </c>
      <c r="H51" s="57">
        <f t="shared" si="5"/>
        <v>476.56093319999997</v>
      </c>
    </row>
    <row r="52" spans="1:8" ht="30" customHeight="1" x14ac:dyDescent="0.3">
      <c r="A52" s="59" t="s">
        <v>39</v>
      </c>
      <c r="B52" s="80">
        <v>42620</v>
      </c>
      <c r="C52" s="79">
        <v>7.0603499999999997</v>
      </c>
      <c r="D52" s="80">
        <v>35400</v>
      </c>
      <c r="E52">
        <v>2.5669900000000001</v>
      </c>
      <c r="F52" s="58">
        <f t="shared" si="4"/>
        <v>4.4933599999999991</v>
      </c>
      <c r="G52" s="57">
        <v>105.39</v>
      </c>
      <c r="H52" s="57">
        <f t="shared" si="5"/>
        <v>473.55521039999991</v>
      </c>
    </row>
    <row r="53" spans="1:8" ht="30" customHeight="1" x14ac:dyDescent="0.3">
      <c r="A53" s="60" t="s">
        <v>40</v>
      </c>
      <c r="B53" s="80"/>
      <c r="C53" s="79"/>
      <c r="D53" s="61"/>
      <c r="E53" s="61"/>
      <c r="F53" s="61"/>
      <c r="G53" s="62">
        <f>SUM(G41:G52)</f>
        <v>1264.6700000000003</v>
      </c>
      <c r="H53" s="63">
        <f>SUM(H41:H52)</f>
        <v>5906.7376791999995</v>
      </c>
    </row>
    <row r="54" spans="1:8" ht="30" customHeight="1" x14ac:dyDescent="0.3">
      <c r="A54" s="53" t="s">
        <v>313</v>
      </c>
      <c r="B54" s="80"/>
      <c r="C54" s="79"/>
      <c r="D54" s="52"/>
      <c r="E54" s="68"/>
      <c r="F54" s="52"/>
      <c r="G54" s="52"/>
      <c r="H54" s="52"/>
    </row>
    <row r="55" spans="1:8" ht="30" customHeight="1" x14ac:dyDescent="0.3">
      <c r="A55" s="64" t="s">
        <v>31</v>
      </c>
      <c r="B55" s="80">
        <v>42620</v>
      </c>
      <c r="C55" s="79">
        <v>7.0603499999999997</v>
      </c>
      <c r="D55" s="80">
        <v>35431</v>
      </c>
      <c r="E55">
        <v>2.5973799999999998</v>
      </c>
      <c r="F55" s="58">
        <f t="shared" ref="F55:F66" si="6">+C55-E55</f>
        <v>4.4629700000000003</v>
      </c>
      <c r="G55" s="57">
        <v>105.39</v>
      </c>
      <c r="H55" s="57">
        <f t="shared" ref="H55:H66" si="7">+F55*G55</f>
        <v>470.35240830000004</v>
      </c>
    </row>
    <row r="56" spans="1:8" ht="30" customHeight="1" x14ac:dyDescent="0.3">
      <c r="A56" s="64" t="s">
        <v>32</v>
      </c>
      <c r="B56" s="80">
        <v>42620</v>
      </c>
      <c r="C56" s="79">
        <v>7.0603499999999997</v>
      </c>
      <c r="D56" s="80">
        <v>35462</v>
      </c>
      <c r="E56">
        <v>2.6277499999999998</v>
      </c>
      <c r="F56" s="58">
        <f t="shared" si="6"/>
        <v>4.4325999999999999</v>
      </c>
      <c r="G56" s="57">
        <v>105.39</v>
      </c>
      <c r="H56" s="57">
        <f t="shared" si="7"/>
        <v>467.15171399999997</v>
      </c>
    </row>
    <row r="57" spans="1:8" ht="30" customHeight="1" x14ac:dyDescent="0.3">
      <c r="A57" s="64" t="s">
        <v>33</v>
      </c>
      <c r="B57" s="80">
        <v>42620</v>
      </c>
      <c r="C57" s="79">
        <v>7.0603499999999997</v>
      </c>
      <c r="D57" s="80">
        <v>35490</v>
      </c>
      <c r="E57">
        <v>2.65543</v>
      </c>
      <c r="F57" s="58">
        <f t="shared" si="6"/>
        <v>4.4049199999999997</v>
      </c>
      <c r="G57" s="57">
        <v>105.39</v>
      </c>
      <c r="H57" s="57">
        <f t="shared" si="7"/>
        <v>464.23451879999999</v>
      </c>
    </row>
    <row r="58" spans="1:8" ht="30" customHeight="1" x14ac:dyDescent="0.3">
      <c r="A58" s="64" t="s">
        <v>34</v>
      </c>
      <c r="B58" s="80">
        <v>42620</v>
      </c>
      <c r="C58" s="79">
        <v>7.0603499999999997</v>
      </c>
      <c r="D58" s="80">
        <v>35521</v>
      </c>
      <c r="E58">
        <v>2.6874500000000001</v>
      </c>
      <c r="F58" s="58">
        <f t="shared" si="6"/>
        <v>4.3728999999999996</v>
      </c>
      <c r="G58" s="57">
        <v>105.39</v>
      </c>
      <c r="H58" s="57">
        <f t="shared" si="7"/>
        <v>460.85993099999996</v>
      </c>
    </row>
    <row r="59" spans="1:8" ht="30" customHeight="1" x14ac:dyDescent="0.3">
      <c r="A59" s="64" t="s">
        <v>41</v>
      </c>
      <c r="B59" s="80">
        <v>42620</v>
      </c>
      <c r="C59" s="79">
        <v>7.0603499999999997</v>
      </c>
      <c r="D59" s="80">
        <v>35551</v>
      </c>
      <c r="E59">
        <v>2.7179799999999998</v>
      </c>
      <c r="F59" s="58">
        <f t="shared" si="6"/>
        <v>4.3423699999999998</v>
      </c>
      <c r="G59" s="57">
        <v>105.38</v>
      </c>
      <c r="H59" s="57">
        <f t="shared" si="7"/>
        <v>457.59895059999997</v>
      </c>
    </row>
    <row r="60" spans="1:8" ht="30" customHeight="1" x14ac:dyDescent="0.3">
      <c r="A60" s="64" t="s">
        <v>42</v>
      </c>
      <c r="B60" s="80">
        <v>42620</v>
      </c>
      <c r="C60" s="79">
        <v>7.0603499999999997</v>
      </c>
      <c r="D60" s="80">
        <v>35582</v>
      </c>
      <c r="E60">
        <v>2.74986</v>
      </c>
      <c r="F60" s="58">
        <f t="shared" si="6"/>
        <v>4.3104899999999997</v>
      </c>
      <c r="G60" s="57">
        <v>105.39</v>
      </c>
      <c r="H60" s="57">
        <f t="shared" si="7"/>
        <v>454.28254109999995</v>
      </c>
    </row>
    <row r="61" spans="1:8" ht="30" customHeight="1" x14ac:dyDescent="0.3">
      <c r="A61" s="64" t="s">
        <v>43</v>
      </c>
      <c r="B61" s="80">
        <v>42620</v>
      </c>
      <c r="C61" s="79">
        <v>7.0603499999999997</v>
      </c>
      <c r="D61" s="80">
        <v>35612</v>
      </c>
      <c r="E61">
        <v>2.7816399999999999</v>
      </c>
      <c r="F61" s="58">
        <f t="shared" si="6"/>
        <v>4.2787100000000002</v>
      </c>
      <c r="G61" s="57">
        <v>105.39</v>
      </c>
      <c r="H61" s="57">
        <f t="shared" si="7"/>
        <v>450.93324690000003</v>
      </c>
    </row>
    <row r="62" spans="1:8" ht="30" customHeight="1" x14ac:dyDescent="0.3">
      <c r="A62" s="64" t="s">
        <v>35</v>
      </c>
      <c r="B62" s="80">
        <v>42620</v>
      </c>
      <c r="C62" s="79">
        <v>7.0603499999999997</v>
      </c>
      <c r="D62" s="80">
        <v>35643</v>
      </c>
      <c r="E62">
        <v>2.8151799999999998</v>
      </c>
      <c r="F62" s="58">
        <f t="shared" si="6"/>
        <v>4.2451699999999999</v>
      </c>
      <c r="G62" s="57">
        <v>105.39</v>
      </c>
      <c r="H62" s="57">
        <f t="shared" si="7"/>
        <v>447.3984663</v>
      </c>
    </row>
    <row r="63" spans="1:8" ht="30" customHeight="1" x14ac:dyDescent="0.3">
      <c r="A63" s="59" t="s">
        <v>36</v>
      </c>
      <c r="B63" s="80">
        <v>42620</v>
      </c>
      <c r="C63" s="79">
        <v>7.0603499999999997</v>
      </c>
      <c r="D63" s="80">
        <v>35674</v>
      </c>
      <c r="E63">
        <v>2.8484099999999999</v>
      </c>
      <c r="F63" s="58">
        <f t="shared" si="6"/>
        <v>4.2119400000000002</v>
      </c>
      <c r="G63" s="57">
        <v>105.39</v>
      </c>
      <c r="H63" s="57">
        <f t="shared" si="7"/>
        <v>443.89635660000005</v>
      </c>
    </row>
    <row r="64" spans="1:8" ht="30" customHeight="1" x14ac:dyDescent="0.3">
      <c r="A64" s="59" t="s">
        <v>37</v>
      </c>
      <c r="B64" s="80">
        <v>42620</v>
      </c>
      <c r="C64" s="79">
        <v>7.0603499999999997</v>
      </c>
      <c r="D64" s="80">
        <v>35704</v>
      </c>
      <c r="E64">
        <v>2.8807499999999999</v>
      </c>
      <c r="F64" s="58">
        <f t="shared" si="6"/>
        <v>4.1795999999999998</v>
      </c>
      <c r="G64" s="57">
        <v>105.38</v>
      </c>
      <c r="H64" s="57">
        <f t="shared" si="7"/>
        <v>440.44624799999997</v>
      </c>
    </row>
    <row r="65" spans="1:10" ht="30" customHeight="1" x14ac:dyDescent="0.3">
      <c r="A65" s="59" t="s">
        <v>38</v>
      </c>
      <c r="B65" s="80">
        <v>42620</v>
      </c>
      <c r="C65" s="79">
        <v>7.0603499999999997</v>
      </c>
      <c r="D65" s="80">
        <v>35735</v>
      </c>
      <c r="E65">
        <v>2.91411</v>
      </c>
      <c r="F65" s="58">
        <f t="shared" si="6"/>
        <v>4.1462399999999997</v>
      </c>
      <c r="G65" s="57">
        <v>105.39</v>
      </c>
      <c r="H65" s="57">
        <f t="shared" si="7"/>
        <v>436.97223359999998</v>
      </c>
    </row>
    <row r="66" spans="1:10" ht="30" customHeight="1" x14ac:dyDescent="0.3">
      <c r="A66" s="59" t="s">
        <v>39</v>
      </c>
      <c r="B66" s="80">
        <v>42620</v>
      </c>
      <c r="C66" s="79">
        <v>7.0603499999999997</v>
      </c>
      <c r="D66" s="80">
        <v>35765</v>
      </c>
      <c r="E66">
        <v>2.9459300000000002</v>
      </c>
      <c r="F66" s="58">
        <f t="shared" si="6"/>
        <v>4.1144199999999991</v>
      </c>
      <c r="G66" s="57">
        <v>105.39</v>
      </c>
      <c r="H66" s="57">
        <f t="shared" si="7"/>
        <v>433.61872379999988</v>
      </c>
    </row>
    <row r="67" spans="1:10" ht="30" customHeight="1" x14ac:dyDescent="0.3">
      <c r="A67" s="60" t="s">
        <v>40</v>
      </c>
      <c r="B67" s="80"/>
      <c r="C67" s="79"/>
      <c r="D67" s="61"/>
      <c r="E67" s="61"/>
      <c r="F67" s="61"/>
      <c r="G67" s="62">
        <f>SUM(G55:G66)</f>
        <v>1264.6600000000003</v>
      </c>
      <c r="H67" s="63">
        <f>SUM(H55:H66)</f>
        <v>5427.745339000001</v>
      </c>
    </row>
    <row r="68" spans="1:10" ht="30" customHeight="1" x14ac:dyDescent="0.3">
      <c r="A68" s="53" t="s">
        <v>312</v>
      </c>
      <c r="B68" s="80"/>
      <c r="C68" s="79"/>
      <c r="D68" s="52"/>
      <c r="E68" s="52"/>
      <c r="F68" s="52"/>
      <c r="G68" s="52"/>
      <c r="H68" s="52"/>
    </row>
    <row r="69" spans="1:10" ht="30" customHeight="1" x14ac:dyDescent="0.3">
      <c r="A69" s="64" t="s">
        <v>31</v>
      </c>
      <c r="B69" s="80">
        <v>42620</v>
      </c>
      <c r="C69" s="79">
        <v>7.0603499999999997</v>
      </c>
      <c r="D69" s="55"/>
      <c r="E69" s="65"/>
      <c r="F69" s="58">
        <f t="shared" ref="F69:F77" si="8">+C69-E69</f>
        <v>7.0603499999999997</v>
      </c>
      <c r="G69" s="57">
        <v>105.39</v>
      </c>
      <c r="H69" s="57">
        <f t="shared" ref="H69:H77" si="9">+F69*G69</f>
        <v>744.09028649999993</v>
      </c>
    </row>
    <row r="70" spans="1:10" ht="30" customHeight="1" x14ac:dyDescent="0.3">
      <c r="A70" s="64" t="s">
        <v>32</v>
      </c>
      <c r="B70" s="80">
        <v>42620</v>
      </c>
      <c r="C70" s="79">
        <v>7.0603499999999997</v>
      </c>
      <c r="D70" s="55"/>
      <c r="E70" s="66"/>
      <c r="F70" s="58">
        <f t="shared" si="8"/>
        <v>7.0603499999999997</v>
      </c>
      <c r="G70" s="57">
        <v>105.39</v>
      </c>
      <c r="H70" s="57">
        <f t="shared" si="9"/>
        <v>744.09028649999993</v>
      </c>
    </row>
    <row r="71" spans="1:10" ht="30" customHeight="1" x14ac:dyDescent="0.3">
      <c r="A71" s="64" t="s">
        <v>33</v>
      </c>
      <c r="B71" s="80">
        <v>42620</v>
      </c>
      <c r="C71" s="79">
        <v>7.0603499999999997</v>
      </c>
      <c r="D71" s="55"/>
      <c r="E71" s="66"/>
      <c r="F71" s="58">
        <f t="shared" si="8"/>
        <v>7.0603499999999997</v>
      </c>
      <c r="G71" s="57">
        <v>105.39</v>
      </c>
      <c r="H71" s="57">
        <f t="shared" si="9"/>
        <v>744.09028649999993</v>
      </c>
    </row>
    <row r="72" spans="1:10" ht="30" customHeight="1" x14ac:dyDescent="0.3">
      <c r="A72" s="64" t="s">
        <v>34</v>
      </c>
      <c r="B72" s="80">
        <v>42620</v>
      </c>
      <c r="C72" s="79">
        <v>7.0603499999999997</v>
      </c>
      <c r="D72" s="55"/>
      <c r="E72" s="66"/>
      <c r="F72" s="58">
        <f t="shared" si="8"/>
        <v>7.0603499999999997</v>
      </c>
      <c r="G72" s="57">
        <v>105.39</v>
      </c>
      <c r="H72" s="57">
        <f t="shared" si="9"/>
        <v>744.09028649999993</v>
      </c>
    </row>
    <row r="73" spans="1:10" ht="30" customHeight="1" x14ac:dyDescent="0.3">
      <c r="A73" s="64" t="s">
        <v>41</v>
      </c>
      <c r="B73" s="80">
        <v>42620</v>
      </c>
      <c r="C73" s="79">
        <v>7.0603499999999997</v>
      </c>
      <c r="D73" s="55"/>
      <c r="E73" s="66"/>
      <c r="F73" s="58">
        <f t="shared" si="8"/>
        <v>7.0603499999999997</v>
      </c>
      <c r="G73" s="57">
        <v>105.38</v>
      </c>
      <c r="H73" s="57">
        <f t="shared" si="9"/>
        <v>744.01968299999999</v>
      </c>
    </row>
    <row r="74" spans="1:10" ht="30" customHeight="1" x14ac:dyDescent="0.3">
      <c r="A74" s="64" t="s">
        <v>42</v>
      </c>
      <c r="B74" s="80">
        <v>42620</v>
      </c>
      <c r="C74" s="79">
        <v>7.0603499999999997</v>
      </c>
      <c r="D74" s="55"/>
      <c r="E74" s="66"/>
      <c r="F74" s="58">
        <f t="shared" si="8"/>
        <v>7.0603499999999997</v>
      </c>
      <c r="G74" s="57">
        <v>105.39</v>
      </c>
      <c r="H74" s="57">
        <f t="shared" si="9"/>
        <v>744.09028649999993</v>
      </c>
    </row>
    <row r="75" spans="1:10" ht="30" customHeight="1" x14ac:dyDescent="0.3">
      <c r="A75" s="64" t="s">
        <v>43</v>
      </c>
      <c r="B75" s="80">
        <v>42620</v>
      </c>
      <c r="C75" s="79">
        <v>7.0603499999999997</v>
      </c>
      <c r="D75" s="55"/>
      <c r="E75" s="66"/>
      <c r="F75" s="58">
        <f t="shared" si="8"/>
        <v>7.0603499999999997</v>
      </c>
      <c r="G75" s="57">
        <v>105.39</v>
      </c>
      <c r="H75" s="57">
        <f t="shared" si="9"/>
        <v>744.09028649999993</v>
      </c>
    </row>
    <row r="76" spans="1:10" ht="30" customHeight="1" x14ac:dyDescent="0.3">
      <c r="A76" s="64" t="s">
        <v>35</v>
      </c>
      <c r="B76" s="80">
        <v>42620</v>
      </c>
      <c r="C76" s="79">
        <v>7.0603499999999997</v>
      </c>
      <c r="D76" s="55"/>
      <c r="E76" s="66"/>
      <c r="F76" s="58">
        <f t="shared" si="8"/>
        <v>7.0603499999999997</v>
      </c>
      <c r="G76" s="57">
        <v>105.39</v>
      </c>
      <c r="H76" s="57">
        <f t="shared" si="9"/>
        <v>744.09028649999993</v>
      </c>
    </row>
    <row r="77" spans="1:10" ht="30" customHeight="1" x14ac:dyDescent="0.3">
      <c r="A77" s="59" t="s">
        <v>36</v>
      </c>
      <c r="B77" s="80">
        <v>42620</v>
      </c>
      <c r="C77" s="79">
        <v>7.0603499999999997</v>
      </c>
      <c r="D77" s="67"/>
      <c r="E77" s="66"/>
      <c r="F77" s="58">
        <f t="shared" si="8"/>
        <v>7.0603499999999997</v>
      </c>
      <c r="G77" s="57">
        <v>105.39</v>
      </c>
      <c r="H77" s="57">
        <f t="shared" si="9"/>
        <v>744.09028649999993</v>
      </c>
    </row>
    <row r="78" spans="1:10" ht="30" customHeight="1" x14ac:dyDescent="0.3">
      <c r="A78" s="59" t="s">
        <v>37</v>
      </c>
      <c r="B78" s="80">
        <v>42620</v>
      </c>
      <c r="C78" s="79">
        <v>7.0603499999999997</v>
      </c>
      <c r="D78" s="55"/>
      <c r="E78" s="69"/>
      <c r="F78" s="58">
        <f>+C78-E78</f>
        <v>7.0603499999999997</v>
      </c>
      <c r="G78" s="57">
        <v>105.39</v>
      </c>
      <c r="H78" s="57">
        <f>+F78*G78</f>
        <v>744.09028649999993</v>
      </c>
      <c r="J78" s="4"/>
    </row>
    <row r="79" spans="1:10" ht="30" customHeight="1" x14ac:dyDescent="0.3">
      <c r="A79" s="59" t="s">
        <v>38</v>
      </c>
      <c r="B79" s="80">
        <v>42620</v>
      </c>
      <c r="C79" s="79">
        <v>7.0603499999999997</v>
      </c>
      <c r="D79" s="55"/>
      <c r="E79" s="69"/>
      <c r="F79" s="58">
        <f>+C79-E79</f>
        <v>7.0603499999999997</v>
      </c>
      <c r="G79" s="57">
        <v>105.39</v>
      </c>
      <c r="H79" s="57">
        <f>+F79*G79</f>
        <v>744.09028649999993</v>
      </c>
    </row>
    <row r="80" spans="1:10" ht="30" customHeight="1" x14ac:dyDescent="0.3">
      <c r="A80" s="59" t="s">
        <v>39</v>
      </c>
      <c r="B80" s="80">
        <v>42620</v>
      </c>
      <c r="C80" s="79">
        <v>7.0603499999999997</v>
      </c>
      <c r="D80" s="55"/>
      <c r="E80" s="69"/>
      <c r="F80" s="58">
        <f>+C80-E80</f>
        <v>7.0603499999999997</v>
      </c>
      <c r="G80" s="57">
        <v>105.39</v>
      </c>
      <c r="H80" s="57">
        <f>+F80*G80</f>
        <v>744.09028649999993</v>
      </c>
    </row>
    <row r="81" spans="1:8" ht="30" customHeight="1" x14ac:dyDescent="0.3">
      <c r="A81" s="60" t="s">
        <v>40</v>
      </c>
      <c r="B81" s="80"/>
      <c r="C81" s="79"/>
      <c r="D81" s="61"/>
      <c r="E81" s="61"/>
      <c r="F81" s="61"/>
      <c r="G81" s="62">
        <f>SUM(G69:G80)</f>
        <v>1264.6700000000003</v>
      </c>
      <c r="H81" s="63">
        <f>SUM(H69:H80)</f>
        <v>8929.0128344999994</v>
      </c>
    </row>
    <row r="82" spans="1:8" ht="30" customHeight="1" x14ac:dyDescent="0.3">
      <c r="A82" s="70" t="s">
        <v>311</v>
      </c>
      <c r="B82" s="80"/>
      <c r="C82" s="79"/>
      <c r="D82" s="52"/>
      <c r="E82" s="52"/>
      <c r="F82" s="52"/>
      <c r="G82" s="52"/>
      <c r="H82" s="52"/>
    </row>
    <row r="83" spans="1:8" ht="30" customHeight="1" x14ac:dyDescent="0.3">
      <c r="A83" s="64" t="s">
        <v>31</v>
      </c>
      <c r="B83" s="80">
        <v>42620</v>
      </c>
      <c r="C83" s="79">
        <v>7.0603499999999997</v>
      </c>
      <c r="D83" s="55"/>
      <c r="E83" s="71"/>
      <c r="F83" s="58">
        <f t="shared" ref="F83:F94" si="10">+C83-E83</f>
        <v>7.0603499999999997</v>
      </c>
      <c r="G83" s="57">
        <v>105.39</v>
      </c>
      <c r="H83" s="57">
        <f t="shared" ref="H83:H94" si="11">+F83*G83</f>
        <v>744.09028649999993</v>
      </c>
    </row>
    <row r="84" spans="1:8" ht="30" customHeight="1" x14ac:dyDescent="0.3">
      <c r="A84" s="64" t="s">
        <v>32</v>
      </c>
      <c r="B84" s="80">
        <v>42620</v>
      </c>
      <c r="C84" s="79">
        <v>7.0603499999999997</v>
      </c>
      <c r="D84" s="67"/>
      <c r="E84" s="69"/>
      <c r="F84" s="58">
        <f t="shared" si="10"/>
        <v>7.0603499999999997</v>
      </c>
      <c r="G84" s="57">
        <v>105.39</v>
      </c>
      <c r="H84" s="57">
        <f t="shared" si="11"/>
        <v>744.09028649999993</v>
      </c>
    </row>
    <row r="85" spans="1:8" ht="30" customHeight="1" x14ac:dyDescent="0.3">
      <c r="A85" s="64" t="s">
        <v>33</v>
      </c>
      <c r="B85" s="80">
        <v>42620</v>
      </c>
      <c r="C85" s="79">
        <v>7.0603499999999997</v>
      </c>
      <c r="D85" s="67"/>
      <c r="E85" s="69"/>
      <c r="F85" s="58">
        <f t="shared" si="10"/>
        <v>7.0603499999999997</v>
      </c>
      <c r="G85" s="57">
        <v>105.39</v>
      </c>
      <c r="H85" s="57">
        <f t="shared" si="11"/>
        <v>744.09028649999993</v>
      </c>
    </row>
    <row r="86" spans="1:8" ht="30" customHeight="1" x14ac:dyDescent="0.3">
      <c r="A86" s="64" t="s">
        <v>34</v>
      </c>
      <c r="B86" s="80">
        <v>42620</v>
      </c>
      <c r="C86" s="79">
        <v>7.0603499999999997</v>
      </c>
      <c r="D86" s="67"/>
      <c r="E86" s="72"/>
      <c r="F86" s="58">
        <f t="shared" si="10"/>
        <v>7.0603499999999997</v>
      </c>
      <c r="G86" s="57">
        <v>105.39</v>
      </c>
      <c r="H86" s="57">
        <f t="shared" si="11"/>
        <v>744.09028649999993</v>
      </c>
    </row>
    <row r="87" spans="1:8" ht="30" customHeight="1" x14ac:dyDescent="0.3">
      <c r="A87" s="64" t="s">
        <v>41</v>
      </c>
      <c r="B87" s="80">
        <v>42620</v>
      </c>
      <c r="C87" s="79">
        <v>7.0603499999999997</v>
      </c>
      <c r="D87" s="67"/>
      <c r="E87" s="72"/>
      <c r="F87" s="58">
        <f t="shared" si="10"/>
        <v>7.0603499999999997</v>
      </c>
      <c r="G87" s="57">
        <v>105.38</v>
      </c>
      <c r="H87" s="57">
        <f t="shared" si="11"/>
        <v>744.01968299999999</v>
      </c>
    </row>
    <row r="88" spans="1:8" ht="30" customHeight="1" x14ac:dyDescent="0.3">
      <c r="A88" s="64" t="s">
        <v>42</v>
      </c>
      <c r="B88" s="80">
        <v>42620</v>
      </c>
      <c r="C88" s="79">
        <v>7.0603499999999997</v>
      </c>
      <c r="D88" s="67"/>
      <c r="E88" s="72"/>
      <c r="F88" s="58">
        <f t="shared" si="10"/>
        <v>7.0603499999999997</v>
      </c>
      <c r="G88" s="57">
        <v>105.39</v>
      </c>
      <c r="H88" s="57">
        <f t="shared" si="11"/>
        <v>744.09028649999993</v>
      </c>
    </row>
    <row r="89" spans="1:8" ht="30" customHeight="1" x14ac:dyDescent="0.3">
      <c r="A89" s="64" t="s">
        <v>43</v>
      </c>
      <c r="B89" s="80">
        <v>42620</v>
      </c>
      <c r="C89" s="79">
        <v>7.0603499999999997</v>
      </c>
      <c r="D89" s="67"/>
      <c r="E89" s="72"/>
      <c r="F89" s="58">
        <f t="shared" si="10"/>
        <v>7.0603499999999997</v>
      </c>
      <c r="G89" s="57">
        <v>105.39</v>
      </c>
      <c r="H89" s="57">
        <f t="shared" si="11"/>
        <v>744.09028649999993</v>
      </c>
    </row>
    <row r="90" spans="1:8" ht="30" customHeight="1" x14ac:dyDescent="0.3">
      <c r="A90" s="64" t="s">
        <v>35</v>
      </c>
      <c r="B90" s="80">
        <v>42620</v>
      </c>
      <c r="C90" s="79">
        <v>7.0603499999999997</v>
      </c>
      <c r="D90" s="67"/>
      <c r="E90" s="72"/>
      <c r="F90" s="58">
        <f t="shared" si="10"/>
        <v>7.0603499999999997</v>
      </c>
      <c r="G90" s="57">
        <v>105.39</v>
      </c>
      <c r="H90" s="57">
        <f t="shared" si="11"/>
        <v>744.09028649999993</v>
      </c>
    </row>
    <row r="91" spans="1:8" ht="30" customHeight="1" x14ac:dyDescent="0.3">
      <c r="A91" s="59" t="s">
        <v>36</v>
      </c>
      <c r="B91" s="80">
        <v>42620</v>
      </c>
      <c r="C91" s="79">
        <v>7.0603499999999997</v>
      </c>
      <c r="D91" s="67"/>
      <c r="E91" s="72"/>
      <c r="F91" s="58">
        <f t="shared" si="10"/>
        <v>7.0603499999999997</v>
      </c>
      <c r="G91" s="57">
        <v>105.39</v>
      </c>
      <c r="H91" s="57">
        <f t="shared" si="11"/>
        <v>744.09028649999993</v>
      </c>
    </row>
    <row r="92" spans="1:8" ht="30" customHeight="1" x14ac:dyDescent="0.3">
      <c r="A92" s="59" t="s">
        <v>37</v>
      </c>
      <c r="B92" s="80">
        <v>42620</v>
      </c>
      <c r="C92" s="79">
        <v>7.0603499999999997</v>
      </c>
      <c r="D92" s="67"/>
      <c r="E92" s="72"/>
      <c r="F92" s="58">
        <f t="shared" si="10"/>
        <v>7.0603499999999997</v>
      </c>
      <c r="G92" s="57">
        <v>105.39</v>
      </c>
      <c r="H92" s="57">
        <f t="shared" si="11"/>
        <v>744.09028649999993</v>
      </c>
    </row>
    <row r="93" spans="1:8" ht="30" customHeight="1" x14ac:dyDescent="0.3">
      <c r="A93" s="59" t="s">
        <v>38</v>
      </c>
      <c r="B93" s="80">
        <v>42620</v>
      </c>
      <c r="C93" s="79">
        <v>7.0603499999999997</v>
      </c>
      <c r="D93" s="67"/>
      <c r="E93" s="72"/>
      <c r="F93" s="58">
        <f t="shared" si="10"/>
        <v>7.0603499999999997</v>
      </c>
      <c r="G93" s="57">
        <v>105.38</v>
      </c>
      <c r="H93" s="57">
        <f t="shared" si="11"/>
        <v>744.01968299999999</v>
      </c>
    </row>
    <row r="94" spans="1:8" ht="30" customHeight="1" x14ac:dyDescent="0.3">
      <c r="A94" s="59" t="s">
        <v>39</v>
      </c>
      <c r="B94" s="80">
        <v>42620</v>
      </c>
      <c r="C94" s="79">
        <v>7.0603499999999997</v>
      </c>
      <c r="D94" s="67"/>
      <c r="E94" s="72"/>
      <c r="F94" s="58">
        <f t="shared" si="10"/>
        <v>7.0603499999999997</v>
      </c>
      <c r="G94" s="57">
        <v>105.39</v>
      </c>
      <c r="H94" s="57">
        <f t="shared" si="11"/>
        <v>744.09028649999993</v>
      </c>
    </row>
    <row r="95" spans="1:8" ht="30" customHeight="1" x14ac:dyDescent="0.3">
      <c r="A95" s="60" t="s">
        <v>40</v>
      </c>
      <c r="B95" s="80"/>
      <c r="C95" s="79"/>
      <c r="D95" s="61"/>
      <c r="E95" s="61"/>
      <c r="F95" s="61"/>
      <c r="G95" s="73">
        <f>SUM(G83:G94)</f>
        <v>1264.6600000000001</v>
      </c>
      <c r="H95" s="63">
        <f>SUM(H83:H94)</f>
        <v>8928.9422309999991</v>
      </c>
    </row>
    <row r="96" spans="1:8" ht="30" customHeight="1" x14ac:dyDescent="0.3">
      <c r="A96" s="70" t="s">
        <v>310</v>
      </c>
      <c r="B96" s="80"/>
      <c r="C96" s="79"/>
      <c r="D96" s="52"/>
      <c r="E96" s="52"/>
      <c r="F96" s="52"/>
      <c r="G96" s="52"/>
      <c r="H96" s="52"/>
    </row>
    <row r="97" spans="1:8" ht="30" customHeight="1" x14ac:dyDescent="0.3">
      <c r="A97" s="64" t="s">
        <v>31</v>
      </c>
      <c r="B97" s="80">
        <v>42620</v>
      </c>
      <c r="C97" s="79">
        <v>7.0603499999999997</v>
      </c>
      <c r="D97" s="55"/>
      <c r="E97" s="74"/>
      <c r="F97" s="58">
        <f t="shared" ref="F97:F108" si="12">+C97-E97</f>
        <v>7.0603499999999997</v>
      </c>
      <c r="G97" s="57">
        <v>105.39</v>
      </c>
      <c r="H97" s="57">
        <f t="shared" ref="H97:H108" si="13">+F97*G97</f>
        <v>744.09028649999993</v>
      </c>
    </row>
    <row r="98" spans="1:8" ht="30" customHeight="1" x14ac:dyDescent="0.3">
      <c r="A98" s="64" t="s">
        <v>32</v>
      </c>
      <c r="B98" s="80">
        <v>42620</v>
      </c>
      <c r="C98" s="79">
        <v>7.0603499999999997</v>
      </c>
      <c r="D98" s="67"/>
      <c r="E98" s="72"/>
      <c r="F98" s="58">
        <f t="shared" si="12"/>
        <v>7.0603499999999997</v>
      </c>
      <c r="G98" s="57">
        <v>105.39</v>
      </c>
      <c r="H98" s="57">
        <f t="shared" si="13"/>
        <v>744.09028649999993</v>
      </c>
    </row>
    <row r="99" spans="1:8" ht="30" customHeight="1" x14ac:dyDescent="0.3">
      <c r="A99" s="64" t="s">
        <v>33</v>
      </c>
      <c r="B99" s="80">
        <v>42620</v>
      </c>
      <c r="C99" s="79">
        <v>7.0603499999999997</v>
      </c>
      <c r="D99" s="67"/>
      <c r="E99" s="72"/>
      <c r="F99" s="58">
        <f t="shared" si="12"/>
        <v>7.0603499999999997</v>
      </c>
      <c r="G99" s="57">
        <v>105.39</v>
      </c>
      <c r="H99" s="57">
        <f t="shared" si="13"/>
        <v>744.09028649999993</v>
      </c>
    </row>
    <row r="100" spans="1:8" ht="30" customHeight="1" x14ac:dyDescent="0.3">
      <c r="A100" s="64" t="s">
        <v>34</v>
      </c>
      <c r="B100" s="80">
        <v>42620</v>
      </c>
      <c r="C100" s="79">
        <v>7.0603499999999997</v>
      </c>
      <c r="D100" s="67"/>
      <c r="E100" s="72"/>
      <c r="F100" s="58">
        <f t="shared" si="12"/>
        <v>7.0603499999999997</v>
      </c>
      <c r="G100" s="57">
        <v>105.39</v>
      </c>
      <c r="H100" s="57">
        <f t="shared" si="13"/>
        <v>744.09028649999993</v>
      </c>
    </row>
    <row r="101" spans="1:8" ht="30" customHeight="1" x14ac:dyDescent="0.3">
      <c r="A101" s="64" t="s">
        <v>41</v>
      </c>
      <c r="B101" s="80">
        <v>42620</v>
      </c>
      <c r="C101" s="79">
        <v>7.0603499999999997</v>
      </c>
      <c r="D101" s="67"/>
      <c r="E101" s="72"/>
      <c r="F101" s="58">
        <f t="shared" si="12"/>
        <v>7.0603499999999997</v>
      </c>
      <c r="G101" s="57">
        <v>105.38</v>
      </c>
      <c r="H101" s="57">
        <f t="shared" si="13"/>
        <v>744.01968299999999</v>
      </c>
    </row>
    <row r="102" spans="1:8" ht="30" customHeight="1" x14ac:dyDescent="0.3">
      <c r="A102" s="64" t="s">
        <v>42</v>
      </c>
      <c r="B102" s="80">
        <v>42620</v>
      </c>
      <c r="C102" s="79">
        <v>7.0603499999999997</v>
      </c>
      <c r="D102" s="67"/>
      <c r="E102" s="72"/>
      <c r="F102" s="58">
        <f t="shared" si="12"/>
        <v>7.0603499999999997</v>
      </c>
      <c r="G102" s="57">
        <v>105.39</v>
      </c>
      <c r="H102" s="57">
        <f t="shared" si="13"/>
        <v>744.09028649999993</v>
      </c>
    </row>
    <row r="103" spans="1:8" ht="30" customHeight="1" x14ac:dyDescent="0.3">
      <c r="A103" s="64" t="s">
        <v>43</v>
      </c>
      <c r="B103" s="80">
        <v>42620</v>
      </c>
      <c r="C103" s="79">
        <v>7.0603499999999997</v>
      </c>
      <c r="D103" s="67"/>
      <c r="E103" s="72"/>
      <c r="F103" s="58">
        <f t="shared" si="12"/>
        <v>7.0603499999999997</v>
      </c>
      <c r="G103" s="57">
        <v>105.39</v>
      </c>
      <c r="H103" s="57">
        <f t="shared" si="13"/>
        <v>744.09028649999993</v>
      </c>
    </row>
    <row r="104" spans="1:8" ht="30" customHeight="1" x14ac:dyDescent="0.3">
      <c r="A104" s="64" t="s">
        <v>35</v>
      </c>
      <c r="B104" s="80">
        <v>42620</v>
      </c>
      <c r="C104" s="79">
        <v>7.0603499999999997</v>
      </c>
      <c r="D104" s="67"/>
      <c r="E104" s="72"/>
      <c r="F104" s="58">
        <f t="shared" si="12"/>
        <v>7.0603499999999997</v>
      </c>
      <c r="G104" s="57">
        <v>105.39</v>
      </c>
      <c r="H104" s="57">
        <f t="shared" si="13"/>
        <v>744.09028649999993</v>
      </c>
    </row>
    <row r="105" spans="1:8" ht="30" customHeight="1" x14ac:dyDescent="0.3">
      <c r="A105" s="59" t="s">
        <v>36</v>
      </c>
      <c r="B105" s="80">
        <v>42620</v>
      </c>
      <c r="C105" s="79">
        <v>7.0603499999999997</v>
      </c>
      <c r="D105" s="67"/>
      <c r="E105" s="72"/>
      <c r="F105" s="58">
        <f t="shared" si="12"/>
        <v>7.0603499999999997</v>
      </c>
      <c r="G105" s="57">
        <v>105.39</v>
      </c>
      <c r="H105" s="57">
        <f t="shared" si="13"/>
        <v>744.09028649999993</v>
      </c>
    </row>
    <row r="106" spans="1:8" ht="30" customHeight="1" x14ac:dyDescent="0.3">
      <c r="A106" s="59" t="s">
        <v>37</v>
      </c>
      <c r="B106" s="80">
        <v>42620</v>
      </c>
      <c r="C106" s="79">
        <v>7.0603499999999997</v>
      </c>
      <c r="D106" s="67"/>
      <c r="E106" s="72"/>
      <c r="F106" s="58">
        <f t="shared" si="12"/>
        <v>7.0603499999999997</v>
      </c>
      <c r="G106" s="57">
        <v>105.39</v>
      </c>
      <c r="H106" s="57">
        <f>+F106*G106</f>
        <v>744.09028649999993</v>
      </c>
    </row>
    <row r="107" spans="1:8" ht="30" customHeight="1" x14ac:dyDescent="0.3">
      <c r="A107" s="59" t="s">
        <v>38</v>
      </c>
      <c r="B107" s="80">
        <v>42620</v>
      </c>
      <c r="C107" s="79">
        <v>7.0603499999999997</v>
      </c>
      <c r="D107" s="67"/>
      <c r="E107" s="72"/>
      <c r="F107" s="58">
        <f t="shared" si="12"/>
        <v>7.0603499999999997</v>
      </c>
      <c r="G107" s="57">
        <v>105.38</v>
      </c>
      <c r="H107" s="57">
        <f t="shared" si="13"/>
        <v>744.01968299999999</v>
      </c>
    </row>
    <row r="108" spans="1:8" ht="30" customHeight="1" x14ac:dyDescent="0.3">
      <c r="A108" s="59" t="s">
        <v>39</v>
      </c>
      <c r="B108" s="80">
        <v>42620</v>
      </c>
      <c r="C108" s="79">
        <v>7.0603499999999997</v>
      </c>
      <c r="D108" s="67"/>
      <c r="E108" s="72"/>
      <c r="F108" s="58">
        <f t="shared" si="12"/>
        <v>7.0603499999999997</v>
      </c>
      <c r="G108" s="57">
        <v>105.39</v>
      </c>
      <c r="H108" s="57">
        <f t="shared" si="13"/>
        <v>744.09028649999993</v>
      </c>
    </row>
    <row r="109" spans="1:8" ht="30" customHeight="1" x14ac:dyDescent="0.3">
      <c r="A109" s="60" t="s">
        <v>40</v>
      </c>
      <c r="B109" s="80"/>
      <c r="C109" s="79"/>
      <c r="D109" s="61"/>
      <c r="E109" s="61"/>
      <c r="F109" s="61"/>
      <c r="G109" s="73">
        <f>SUM(G97:G108)</f>
        <v>1264.6600000000001</v>
      </c>
      <c r="H109" s="75">
        <f>SUM(H97:H108)</f>
        <v>8928.9422309999991</v>
      </c>
    </row>
    <row r="110" spans="1:8" ht="30" customHeight="1" x14ac:dyDescent="0.3">
      <c r="A110" s="70" t="s">
        <v>309</v>
      </c>
      <c r="B110" s="80"/>
      <c r="C110" s="79"/>
      <c r="D110" s="52"/>
      <c r="E110" s="52"/>
      <c r="F110" s="52"/>
      <c r="G110" s="52"/>
      <c r="H110" s="52"/>
    </row>
    <row r="111" spans="1:8" ht="30" customHeight="1" x14ac:dyDescent="0.3">
      <c r="A111" s="64" t="s">
        <v>31</v>
      </c>
      <c r="B111" s="80">
        <v>42620</v>
      </c>
      <c r="C111" s="79">
        <v>7.0603499999999997</v>
      </c>
      <c r="D111" s="55"/>
      <c r="E111" s="76"/>
      <c r="F111" s="58">
        <f t="shared" ref="F111:F122" si="14">+C111-E111</f>
        <v>7.0603499999999997</v>
      </c>
      <c r="G111" s="57">
        <v>105.39</v>
      </c>
      <c r="H111" s="57">
        <f t="shared" ref="H111:H122" si="15">+F111*G111</f>
        <v>744.09028649999993</v>
      </c>
    </row>
    <row r="112" spans="1:8" ht="30" customHeight="1" x14ac:dyDescent="0.3">
      <c r="A112" s="64" t="s">
        <v>32</v>
      </c>
      <c r="B112" s="80">
        <v>42620</v>
      </c>
      <c r="C112" s="79">
        <v>7.0603499999999997</v>
      </c>
      <c r="D112" s="67"/>
      <c r="E112" s="76"/>
      <c r="F112" s="58">
        <f t="shared" si="14"/>
        <v>7.0603499999999997</v>
      </c>
      <c r="G112" s="57">
        <v>105.39</v>
      </c>
      <c r="H112" s="57">
        <f t="shared" si="15"/>
        <v>744.09028649999993</v>
      </c>
    </row>
    <row r="113" spans="1:8" ht="30" customHeight="1" x14ac:dyDescent="0.3">
      <c r="A113" s="64" t="s">
        <v>33</v>
      </c>
      <c r="B113" s="80">
        <v>42620</v>
      </c>
      <c r="C113" s="79">
        <v>7.0603499999999997</v>
      </c>
      <c r="D113" s="67"/>
      <c r="E113" s="76"/>
      <c r="F113" s="58">
        <f t="shared" si="14"/>
        <v>7.0603499999999997</v>
      </c>
      <c r="G113" s="57">
        <v>105.39</v>
      </c>
      <c r="H113" s="57">
        <f t="shared" si="15"/>
        <v>744.09028649999993</v>
      </c>
    </row>
    <row r="114" spans="1:8" ht="30" customHeight="1" x14ac:dyDescent="0.3">
      <c r="A114" s="64" t="s">
        <v>34</v>
      </c>
      <c r="B114" s="80">
        <v>42620</v>
      </c>
      <c r="C114" s="79">
        <v>7.0603499999999997</v>
      </c>
      <c r="D114" s="67"/>
      <c r="E114" s="76"/>
      <c r="F114" s="58">
        <f t="shared" si="14"/>
        <v>7.0603499999999997</v>
      </c>
      <c r="G114" s="57">
        <v>105.39</v>
      </c>
      <c r="H114" s="57">
        <f t="shared" si="15"/>
        <v>744.09028649999993</v>
      </c>
    </row>
    <row r="115" spans="1:8" ht="30" customHeight="1" x14ac:dyDescent="0.3">
      <c r="A115" s="64" t="s">
        <v>41</v>
      </c>
      <c r="B115" s="80">
        <v>42620</v>
      </c>
      <c r="C115" s="79">
        <v>7.0603499999999997</v>
      </c>
      <c r="D115" s="67"/>
      <c r="E115" s="76"/>
      <c r="F115" s="58">
        <f t="shared" si="14"/>
        <v>7.0603499999999997</v>
      </c>
      <c r="G115" s="57">
        <v>105.38</v>
      </c>
      <c r="H115" s="57">
        <f t="shared" si="15"/>
        <v>744.01968299999999</v>
      </c>
    </row>
    <row r="116" spans="1:8" ht="30" customHeight="1" x14ac:dyDescent="0.3">
      <c r="A116" s="64" t="s">
        <v>42</v>
      </c>
      <c r="B116" s="80">
        <v>42620</v>
      </c>
      <c r="C116" s="79">
        <v>7.0603499999999997</v>
      </c>
      <c r="D116" s="67"/>
      <c r="E116" s="76"/>
      <c r="F116" s="58">
        <f t="shared" si="14"/>
        <v>7.0603499999999997</v>
      </c>
      <c r="G116" s="57">
        <v>105.39</v>
      </c>
      <c r="H116" s="57">
        <f t="shared" si="15"/>
        <v>744.09028649999993</v>
      </c>
    </row>
    <row r="117" spans="1:8" ht="30" customHeight="1" x14ac:dyDescent="0.3">
      <c r="A117" s="64" t="s">
        <v>43</v>
      </c>
      <c r="B117" s="80">
        <v>42620</v>
      </c>
      <c r="C117" s="79">
        <v>7.0603499999999997</v>
      </c>
      <c r="D117" s="67"/>
      <c r="E117" s="76"/>
      <c r="F117" s="58">
        <f t="shared" si="14"/>
        <v>7.0603499999999997</v>
      </c>
      <c r="G117" s="57">
        <v>105.39</v>
      </c>
      <c r="H117" s="57">
        <f t="shared" si="15"/>
        <v>744.09028649999993</v>
      </c>
    </row>
    <row r="118" spans="1:8" ht="30" customHeight="1" x14ac:dyDescent="0.3">
      <c r="A118" s="64" t="s">
        <v>35</v>
      </c>
      <c r="B118" s="80">
        <v>42620</v>
      </c>
      <c r="C118" s="79">
        <v>7.0603499999999997</v>
      </c>
      <c r="D118" s="67"/>
      <c r="E118" s="76"/>
      <c r="F118" s="58">
        <f t="shared" si="14"/>
        <v>7.0603499999999997</v>
      </c>
      <c r="G118" s="57">
        <v>105.39</v>
      </c>
      <c r="H118" s="57">
        <f t="shared" si="15"/>
        <v>744.09028649999993</v>
      </c>
    </row>
    <row r="119" spans="1:8" ht="30" customHeight="1" x14ac:dyDescent="0.3">
      <c r="A119" s="59" t="s">
        <v>36</v>
      </c>
      <c r="B119" s="80">
        <v>42620</v>
      </c>
      <c r="C119" s="79">
        <v>7.0603499999999997</v>
      </c>
      <c r="D119" s="67"/>
      <c r="E119" s="76"/>
      <c r="F119" s="58">
        <f t="shared" si="14"/>
        <v>7.0603499999999997</v>
      </c>
      <c r="G119" s="57">
        <v>105.39</v>
      </c>
      <c r="H119" s="57">
        <f t="shared" si="15"/>
        <v>744.09028649999993</v>
      </c>
    </row>
    <row r="120" spans="1:8" ht="30" customHeight="1" x14ac:dyDescent="0.3">
      <c r="A120" s="59" t="s">
        <v>37</v>
      </c>
      <c r="B120" s="80">
        <v>42620</v>
      </c>
      <c r="C120" s="79">
        <v>7.0603499999999997</v>
      </c>
      <c r="D120" s="67"/>
      <c r="E120" s="76"/>
      <c r="F120" s="58">
        <f t="shared" si="14"/>
        <v>7.0603499999999997</v>
      </c>
      <c r="G120" s="57">
        <v>105.39</v>
      </c>
      <c r="H120" s="57">
        <f t="shared" si="15"/>
        <v>744.09028649999993</v>
      </c>
    </row>
    <row r="121" spans="1:8" ht="30" customHeight="1" x14ac:dyDescent="0.3">
      <c r="A121" s="59" t="s">
        <v>38</v>
      </c>
      <c r="B121" s="80">
        <v>42620</v>
      </c>
      <c r="C121" s="79">
        <v>7.0603499999999997</v>
      </c>
      <c r="D121" s="67"/>
      <c r="E121" s="76"/>
      <c r="F121" s="58">
        <f t="shared" si="14"/>
        <v>7.0603499999999997</v>
      </c>
      <c r="G121" s="57">
        <v>105.39</v>
      </c>
      <c r="H121" s="57">
        <f t="shared" si="15"/>
        <v>744.09028649999993</v>
      </c>
    </row>
    <row r="122" spans="1:8" ht="30" customHeight="1" x14ac:dyDescent="0.3">
      <c r="A122" s="59" t="s">
        <v>39</v>
      </c>
      <c r="B122" s="80">
        <v>42620</v>
      </c>
      <c r="C122" s="79">
        <v>7.0603499999999997</v>
      </c>
      <c r="D122" s="67"/>
      <c r="E122" s="76"/>
      <c r="F122" s="58">
        <f t="shared" si="14"/>
        <v>7.0603499999999997</v>
      </c>
      <c r="G122" s="57">
        <v>105.39</v>
      </c>
      <c r="H122" s="57">
        <f t="shared" si="15"/>
        <v>744.09028649999993</v>
      </c>
    </row>
    <row r="123" spans="1:8" ht="30" customHeight="1" x14ac:dyDescent="0.3">
      <c r="A123" s="60" t="s">
        <v>40</v>
      </c>
      <c r="B123" s="80"/>
      <c r="C123" s="79"/>
      <c r="D123" s="61"/>
      <c r="E123" s="61"/>
      <c r="F123" s="61"/>
      <c r="G123" s="62">
        <f>SUM(G111:G122)</f>
        <v>1264.6700000000003</v>
      </c>
      <c r="H123" s="63">
        <f>SUM(H111:H122)</f>
        <v>8929.0128344999994</v>
      </c>
    </row>
    <row r="124" spans="1:8" ht="30" customHeight="1" x14ac:dyDescent="0.3">
      <c r="A124" s="70" t="s">
        <v>308</v>
      </c>
      <c r="B124" s="80"/>
      <c r="C124" s="79"/>
      <c r="D124" s="61"/>
      <c r="E124" s="61"/>
      <c r="F124" s="61"/>
      <c r="G124" s="62"/>
      <c r="H124" s="63"/>
    </row>
    <row r="125" spans="1:8" ht="30" customHeight="1" x14ac:dyDescent="0.3">
      <c r="A125" s="64" t="s">
        <v>31</v>
      </c>
      <c r="B125" s="80">
        <v>42620</v>
      </c>
      <c r="C125" s="79">
        <v>7.0603499999999997</v>
      </c>
      <c r="D125" s="55"/>
      <c r="E125" s="76"/>
      <c r="F125" s="58">
        <f t="shared" ref="F125:F135" si="16">+C125-E125</f>
        <v>7.0603499999999997</v>
      </c>
      <c r="G125" s="57">
        <v>105.39</v>
      </c>
      <c r="H125" s="57">
        <f t="shared" ref="H125:H135" si="17">+F125*G125</f>
        <v>744.09028649999993</v>
      </c>
    </row>
    <row r="126" spans="1:8" ht="30" customHeight="1" x14ac:dyDescent="0.3">
      <c r="A126" s="64" t="s">
        <v>32</v>
      </c>
      <c r="B126" s="80">
        <v>42620</v>
      </c>
      <c r="C126" s="79">
        <v>7.0603499999999997</v>
      </c>
      <c r="D126" s="67"/>
      <c r="E126" s="76"/>
      <c r="F126" s="58">
        <f t="shared" si="16"/>
        <v>7.0603499999999997</v>
      </c>
      <c r="G126" s="57">
        <v>105.39</v>
      </c>
      <c r="H126" s="57">
        <f t="shared" si="17"/>
        <v>744.09028649999993</v>
      </c>
    </row>
    <row r="127" spans="1:8" ht="30" customHeight="1" x14ac:dyDescent="0.3">
      <c r="A127" s="64" t="s">
        <v>33</v>
      </c>
      <c r="B127" s="80">
        <v>42620</v>
      </c>
      <c r="C127" s="79">
        <v>7.0603499999999997</v>
      </c>
      <c r="D127" s="67"/>
      <c r="E127" s="76"/>
      <c r="F127" s="58">
        <f t="shared" si="16"/>
        <v>7.0603499999999997</v>
      </c>
      <c r="G127" s="57">
        <v>105.39</v>
      </c>
      <c r="H127" s="57">
        <f t="shared" si="17"/>
        <v>744.09028649999993</v>
      </c>
    </row>
    <row r="128" spans="1:8" ht="30" customHeight="1" x14ac:dyDescent="0.3">
      <c r="A128" s="64" t="s">
        <v>34</v>
      </c>
      <c r="B128" s="80">
        <v>42620</v>
      </c>
      <c r="C128" s="79">
        <v>7.0603499999999997</v>
      </c>
      <c r="D128" s="67"/>
      <c r="E128" s="76"/>
      <c r="F128" s="58">
        <f>+C128-E128</f>
        <v>7.0603499999999997</v>
      </c>
      <c r="G128" s="57">
        <v>105.39</v>
      </c>
      <c r="H128" s="57">
        <f t="shared" si="17"/>
        <v>744.09028649999993</v>
      </c>
    </row>
    <row r="129" spans="1:8" ht="30" customHeight="1" x14ac:dyDescent="0.3">
      <c r="A129" s="64" t="s">
        <v>41</v>
      </c>
      <c r="B129" s="80">
        <v>42620</v>
      </c>
      <c r="C129" s="79">
        <v>7.0603499999999997</v>
      </c>
      <c r="D129" s="67"/>
      <c r="E129" s="76"/>
      <c r="F129" s="58">
        <f t="shared" si="16"/>
        <v>7.0603499999999997</v>
      </c>
      <c r="G129" s="57">
        <v>105.38</v>
      </c>
      <c r="H129" s="57">
        <f t="shared" si="17"/>
        <v>744.01968299999999</v>
      </c>
    </row>
    <row r="130" spans="1:8" ht="30" customHeight="1" x14ac:dyDescent="0.3">
      <c r="A130" s="64" t="s">
        <v>43</v>
      </c>
      <c r="B130" s="80">
        <v>42620</v>
      </c>
      <c r="C130" s="79">
        <v>7.0603499999999997</v>
      </c>
      <c r="D130" s="67"/>
      <c r="E130" s="76"/>
      <c r="F130" s="58">
        <f t="shared" si="16"/>
        <v>7.0603499999999997</v>
      </c>
      <c r="G130" s="57">
        <v>105.39</v>
      </c>
      <c r="H130" s="57">
        <f t="shared" si="17"/>
        <v>744.09028649999993</v>
      </c>
    </row>
    <row r="131" spans="1:8" ht="30" customHeight="1" x14ac:dyDescent="0.3">
      <c r="A131" s="64" t="s">
        <v>35</v>
      </c>
      <c r="B131" s="80">
        <v>42620</v>
      </c>
      <c r="C131" s="79">
        <v>7.0603499999999997</v>
      </c>
      <c r="D131" s="67"/>
      <c r="E131" s="76"/>
      <c r="F131" s="58">
        <f t="shared" si="16"/>
        <v>7.0603499999999997</v>
      </c>
      <c r="G131" s="57">
        <v>105.39</v>
      </c>
      <c r="H131" s="57">
        <f t="shared" si="17"/>
        <v>744.09028649999993</v>
      </c>
    </row>
    <row r="132" spans="1:8" ht="30" customHeight="1" x14ac:dyDescent="0.3">
      <c r="A132" s="59" t="s">
        <v>36</v>
      </c>
      <c r="B132" s="80">
        <v>42620</v>
      </c>
      <c r="C132" s="79">
        <v>7.0603499999999997</v>
      </c>
      <c r="D132" s="67"/>
      <c r="E132" s="76"/>
      <c r="F132" s="58">
        <f t="shared" si="16"/>
        <v>7.0603499999999997</v>
      </c>
      <c r="G132" s="57">
        <v>105.39</v>
      </c>
      <c r="H132" s="57">
        <f t="shared" si="17"/>
        <v>744.09028649999993</v>
      </c>
    </row>
    <row r="133" spans="1:8" ht="30" customHeight="1" x14ac:dyDescent="0.3">
      <c r="A133" s="59" t="s">
        <v>37</v>
      </c>
      <c r="B133" s="80">
        <v>42620</v>
      </c>
      <c r="C133" s="79">
        <v>7.0603499999999997</v>
      </c>
      <c r="D133" s="67"/>
      <c r="E133" s="76"/>
      <c r="F133" s="58">
        <f t="shared" si="16"/>
        <v>7.0603499999999997</v>
      </c>
      <c r="G133" s="57">
        <v>105.39</v>
      </c>
      <c r="H133" s="57">
        <f t="shared" si="17"/>
        <v>744.09028649999993</v>
      </c>
    </row>
    <row r="134" spans="1:8" ht="30" customHeight="1" x14ac:dyDescent="0.3">
      <c r="A134" s="59" t="s">
        <v>38</v>
      </c>
      <c r="B134" s="80">
        <v>42620</v>
      </c>
      <c r="C134" s="79">
        <v>7.0603499999999997</v>
      </c>
      <c r="D134" s="67"/>
      <c r="E134" s="76"/>
      <c r="F134" s="58">
        <f t="shared" si="16"/>
        <v>7.0603499999999997</v>
      </c>
      <c r="G134" s="57">
        <v>105.39</v>
      </c>
      <c r="H134" s="57">
        <f t="shared" si="17"/>
        <v>744.09028649999993</v>
      </c>
    </row>
    <row r="135" spans="1:8" ht="30" customHeight="1" x14ac:dyDescent="0.3">
      <c r="A135" s="59" t="s">
        <v>39</v>
      </c>
      <c r="B135" s="80">
        <v>42620</v>
      </c>
      <c r="C135" s="79">
        <v>7.0603499999999997</v>
      </c>
      <c r="D135" s="67"/>
      <c r="E135" s="76"/>
      <c r="F135" s="58">
        <f t="shared" si="16"/>
        <v>7.0603499999999997</v>
      </c>
      <c r="G135" s="57">
        <v>105.39</v>
      </c>
      <c r="H135" s="57">
        <f t="shared" si="17"/>
        <v>744.09028649999993</v>
      </c>
    </row>
    <row r="136" spans="1:8" ht="30" customHeight="1" x14ac:dyDescent="0.3">
      <c r="A136" s="60" t="s">
        <v>40</v>
      </c>
      <c r="B136" s="80"/>
      <c r="C136" s="79"/>
      <c r="D136" s="61"/>
      <c r="E136" s="61"/>
      <c r="F136" s="61"/>
      <c r="G136" s="62">
        <f>SUM(G125:G135)</f>
        <v>1159.2800000000002</v>
      </c>
      <c r="H136" s="62">
        <f>SUM(H125:H135)</f>
        <v>8184.9225479999986</v>
      </c>
    </row>
    <row r="137" spans="1:8" ht="30" customHeight="1" x14ac:dyDescent="0.3">
      <c r="A137" s="70" t="s">
        <v>336</v>
      </c>
      <c r="B137" s="80"/>
      <c r="C137" s="79"/>
      <c r="D137" s="61"/>
      <c r="E137" s="61"/>
      <c r="F137" s="61"/>
      <c r="G137" s="62"/>
      <c r="H137" s="63"/>
    </row>
    <row r="138" spans="1:8" ht="30" customHeight="1" x14ac:dyDescent="0.3">
      <c r="A138" s="64" t="s">
        <v>31</v>
      </c>
      <c r="B138" s="80">
        <v>42620</v>
      </c>
      <c r="C138" s="79">
        <v>7.0603499999999997</v>
      </c>
      <c r="D138" s="55"/>
      <c r="E138" s="76"/>
      <c r="F138" s="58">
        <f>+C138-E138</f>
        <v>7.0603499999999997</v>
      </c>
      <c r="G138" s="57">
        <v>105.39</v>
      </c>
      <c r="H138" s="57">
        <f t="shared" ref="H138:H148" si="18">+F138*G138</f>
        <v>744.09028649999993</v>
      </c>
    </row>
    <row r="139" spans="1:8" ht="30" customHeight="1" x14ac:dyDescent="0.3">
      <c r="A139" s="64" t="s">
        <v>32</v>
      </c>
      <c r="B139" s="80">
        <v>42620</v>
      </c>
      <c r="C139" s="79">
        <v>7.0603499999999997</v>
      </c>
      <c r="D139" s="67"/>
      <c r="E139" s="76"/>
      <c r="F139" s="58">
        <f>+C139-E139</f>
        <v>7.0603499999999997</v>
      </c>
      <c r="G139" s="57">
        <v>105.39</v>
      </c>
      <c r="H139" s="57">
        <f t="shared" si="18"/>
        <v>744.09028649999993</v>
      </c>
    </row>
    <row r="140" spans="1:8" ht="30" customHeight="1" x14ac:dyDescent="0.3">
      <c r="A140" s="64" t="s">
        <v>33</v>
      </c>
      <c r="B140" s="80">
        <v>42620</v>
      </c>
      <c r="C140" s="79">
        <v>7.0603499999999997</v>
      </c>
      <c r="D140" s="67"/>
      <c r="E140" s="76"/>
      <c r="F140" s="58">
        <f>+C140-E140</f>
        <v>7.0603499999999997</v>
      </c>
      <c r="G140" s="57">
        <v>105.39</v>
      </c>
      <c r="H140" s="57">
        <f t="shared" si="18"/>
        <v>744.09028649999993</v>
      </c>
    </row>
    <row r="141" spans="1:8" ht="30" customHeight="1" x14ac:dyDescent="0.3">
      <c r="A141" s="64" t="s">
        <v>34</v>
      </c>
      <c r="B141" s="80">
        <v>42620</v>
      </c>
      <c r="C141" s="79">
        <v>7.0603499999999997</v>
      </c>
      <c r="D141" s="67"/>
      <c r="E141" s="76"/>
      <c r="F141" s="58">
        <f>+C141-E141</f>
        <v>7.0603499999999997</v>
      </c>
      <c r="G141" s="57">
        <v>105.39</v>
      </c>
      <c r="H141" s="57">
        <f t="shared" si="18"/>
        <v>744.09028649999993</v>
      </c>
    </row>
    <row r="142" spans="1:8" ht="30" customHeight="1" x14ac:dyDescent="0.3">
      <c r="A142" s="64" t="s">
        <v>41</v>
      </c>
      <c r="B142" s="80">
        <v>42620</v>
      </c>
      <c r="C142" s="79">
        <v>7.0603499999999997</v>
      </c>
      <c r="D142" s="67"/>
      <c r="E142" s="76"/>
      <c r="F142" s="58">
        <f t="shared" ref="F142:F148" si="19">+C142-E142</f>
        <v>7.0603499999999997</v>
      </c>
      <c r="G142" s="57">
        <v>105.38</v>
      </c>
      <c r="H142" s="57">
        <f t="shared" si="18"/>
        <v>744.01968299999999</v>
      </c>
    </row>
    <row r="143" spans="1:8" ht="30" customHeight="1" x14ac:dyDescent="0.3">
      <c r="A143" s="64" t="s">
        <v>43</v>
      </c>
      <c r="B143" s="80">
        <v>42620</v>
      </c>
      <c r="C143" s="79">
        <v>7.0603499999999997</v>
      </c>
      <c r="D143" s="67"/>
      <c r="E143" s="76"/>
      <c r="F143" s="58">
        <f t="shared" si="19"/>
        <v>7.0603499999999997</v>
      </c>
      <c r="G143" s="57">
        <v>105.39</v>
      </c>
      <c r="H143" s="57">
        <f t="shared" si="18"/>
        <v>744.09028649999993</v>
      </c>
    </row>
    <row r="144" spans="1:8" ht="30" customHeight="1" x14ac:dyDescent="0.3">
      <c r="A144" s="64" t="s">
        <v>35</v>
      </c>
      <c r="B144" s="80">
        <v>42620</v>
      </c>
      <c r="C144" s="79">
        <v>7.0603499999999997</v>
      </c>
      <c r="D144" s="67"/>
      <c r="E144" s="76"/>
      <c r="F144" s="58">
        <f t="shared" si="19"/>
        <v>7.0603499999999997</v>
      </c>
      <c r="G144" s="57">
        <v>105.39</v>
      </c>
      <c r="H144" s="57">
        <f t="shared" si="18"/>
        <v>744.09028649999993</v>
      </c>
    </row>
    <row r="145" spans="1:8" ht="30" customHeight="1" x14ac:dyDescent="0.3">
      <c r="A145" s="59" t="s">
        <v>36</v>
      </c>
      <c r="B145" s="80">
        <v>42620</v>
      </c>
      <c r="C145" s="79">
        <v>7.0603499999999997</v>
      </c>
      <c r="D145" s="67"/>
      <c r="E145" s="76"/>
      <c r="F145" s="58">
        <f t="shared" si="19"/>
        <v>7.0603499999999997</v>
      </c>
      <c r="G145" s="57">
        <v>105.39</v>
      </c>
      <c r="H145" s="57">
        <f t="shared" si="18"/>
        <v>744.09028649999993</v>
      </c>
    </row>
    <row r="146" spans="1:8" ht="30" customHeight="1" x14ac:dyDescent="0.3">
      <c r="A146" s="59" t="s">
        <v>37</v>
      </c>
      <c r="B146" s="80">
        <v>42620</v>
      </c>
      <c r="C146" s="79">
        <v>7.0603499999999997</v>
      </c>
      <c r="D146" s="67"/>
      <c r="E146" s="76"/>
      <c r="F146" s="58">
        <f t="shared" si="19"/>
        <v>7.0603499999999997</v>
      </c>
      <c r="G146" s="57">
        <v>105.39</v>
      </c>
      <c r="H146" s="57">
        <f t="shared" si="18"/>
        <v>744.09028649999993</v>
      </c>
    </row>
    <row r="147" spans="1:8" ht="30" customHeight="1" x14ac:dyDescent="0.3">
      <c r="A147" s="59" t="s">
        <v>38</v>
      </c>
      <c r="B147" s="80">
        <v>42620</v>
      </c>
      <c r="C147" s="79">
        <v>7.0603499999999997</v>
      </c>
      <c r="D147" s="67"/>
      <c r="E147" s="76"/>
      <c r="F147" s="58">
        <f t="shared" si="19"/>
        <v>7.0603499999999997</v>
      </c>
      <c r="G147" s="57">
        <v>105.39</v>
      </c>
      <c r="H147" s="57">
        <f t="shared" si="18"/>
        <v>744.09028649999993</v>
      </c>
    </row>
    <row r="148" spans="1:8" ht="30" customHeight="1" x14ac:dyDescent="0.3">
      <c r="A148" s="59" t="s">
        <v>39</v>
      </c>
      <c r="B148" s="80">
        <v>42620</v>
      </c>
      <c r="C148" s="79">
        <v>7.0603499999999997</v>
      </c>
      <c r="D148" s="67"/>
      <c r="E148" s="76"/>
      <c r="F148" s="58">
        <f t="shared" si="19"/>
        <v>7.0603499999999997</v>
      </c>
      <c r="G148" s="57">
        <v>105.39</v>
      </c>
      <c r="H148" s="57">
        <f t="shared" si="18"/>
        <v>744.09028649999993</v>
      </c>
    </row>
    <row r="149" spans="1:8" ht="30" customHeight="1" x14ac:dyDescent="0.3">
      <c r="A149" s="60" t="s">
        <v>40</v>
      </c>
      <c r="B149" s="80"/>
      <c r="C149" s="79"/>
      <c r="D149" s="61"/>
      <c r="E149" s="61"/>
      <c r="F149" s="61"/>
      <c r="G149" s="62">
        <f>SUM(G138:G148)</f>
        <v>1159.2800000000002</v>
      </c>
      <c r="H149" s="62">
        <f>SUM(H138:H148)</f>
        <v>8184.9225479999986</v>
      </c>
    </row>
    <row r="150" spans="1:8" ht="30" customHeight="1" x14ac:dyDescent="0.3">
      <c r="A150" s="70" t="s">
        <v>337</v>
      </c>
      <c r="B150" s="80"/>
      <c r="C150" s="79"/>
      <c r="D150" s="61"/>
      <c r="E150" s="61"/>
      <c r="F150" s="61"/>
      <c r="G150" s="62"/>
      <c r="H150" s="63"/>
    </row>
    <row r="151" spans="1:8" ht="30" customHeight="1" x14ac:dyDescent="0.3">
      <c r="A151" s="64" t="s">
        <v>31</v>
      </c>
      <c r="B151" s="80">
        <v>42620</v>
      </c>
      <c r="C151" s="79">
        <v>7.0603499999999997</v>
      </c>
      <c r="D151" s="55"/>
      <c r="E151" s="76"/>
      <c r="F151" s="58">
        <f>+C151-E151</f>
        <v>7.0603499999999997</v>
      </c>
      <c r="G151" s="57">
        <v>105.39</v>
      </c>
      <c r="H151" s="57">
        <f t="shared" ref="H151:H161" si="20">+F151*G151</f>
        <v>744.09028649999993</v>
      </c>
    </row>
    <row r="152" spans="1:8" ht="30" customHeight="1" x14ac:dyDescent="0.3">
      <c r="A152" s="64" t="s">
        <v>32</v>
      </c>
      <c r="B152" s="80">
        <v>42620</v>
      </c>
      <c r="C152" s="79">
        <v>7.0603499999999997</v>
      </c>
      <c r="D152" s="67"/>
      <c r="E152" s="76"/>
      <c r="F152" s="58">
        <f>+C152-E152</f>
        <v>7.0603499999999997</v>
      </c>
      <c r="G152" s="57">
        <v>105.39</v>
      </c>
      <c r="H152" s="57">
        <f t="shared" si="20"/>
        <v>744.09028649999993</v>
      </c>
    </row>
    <row r="153" spans="1:8" ht="30" customHeight="1" x14ac:dyDescent="0.3">
      <c r="A153" s="64" t="s">
        <v>33</v>
      </c>
      <c r="B153" s="80">
        <v>42620</v>
      </c>
      <c r="C153" s="79">
        <v>7.0603499999999997</v>
      </c>
      <c r="D153" s="67"/>
      <c r="E153" s="76"/>
      <c r="F153" s="58">
        <f>+C153-E153</f>
        <v>7.0603499999999997</v>
      </c>
      <c r="G153" s="57">
        <v>105.39</v>
      </c>
      <c r="H153" s="57">
        <f t="shared" si="20"/>
        <v>744.09028649999993</v>
      </c>
    </row>
    <row r="154" spans="1:8" ht="30" customHeight="1" x14ac:dyDescent="0.3">
      <c r="A154" s="64" t="s">
        <v>34</v>
      </c>
      <c r="B154" s="80">
        <v>42620</v>
      </c>
      <c r="C154" s="79">
        <v>7.0603499999999997</v>
      </c>
      <c r="D154" s="67"/>
      <c r="E154" s="76"/>
      <c r="F154" s="58">
        <f>+C154-E154</f>
        <v>7.0603499999999997</v>
      </c>
      <c r="G154" s="57">
        <v>105.39</v>
      </c>
      <c r="H154" s="57">
        <f t="shared" si="20"/>
        <v>744.09028649999993</v>
      </c>
    </row>
    <row r="155" spans="1:8" ht="30" customHeight="1" x14ac:dyDescent="0.3">
      <c r="A155" s="64" t="s">
        <v>41</v>
      </c>
      <c r="B155" s="80">
        <v>42620</v>
      </c>
      <c r="C155" s="79">
        <v>7.0603499999999997</v>
      </c>
      <c r="D155" s="67"/>
      <c r="E155" s="76"/>
      <c r="F155" s="58">
        <f t="shared" ref="F155:F161" si="21">+C155-E155</f>
        <v>7.0603499999999997</v>
      </c>
      <c r="G155" s="57">
        <v>105.38</v>
      </c>
      <c r="H155" s="57">
        <f t="shared" si="20"/>
        <v>744.01968299999999</v>
      </c>
    </row>
    <row r="156" spans="1:8" ht="30" customHeight="1" x14ac:dyDescent="0.3">
      <c r="A156" s="64" t="s">
        <v>43</v>
      </c>
      <c r="B156" s="80">
        <v>42620</v>
      </c>
      <c r="C156" s="79">
        <v>7.0603499999999997</v>
      </c>
      <c r="D156" s="67"/>
      <c r="E156" s="76"/>
      <c r="F156" s="58">
        <f t="shared" si="21"/>
        <v>7.0603499999999997</v>
      </c>
      <c r="G156" s="57">
        <v>105.39</v>
      </c>
      <c r="H156" s="57">
        <f t="shared" si="20"/>
        <v>744.09028649999993</v>
      </c>
    </row>
    <row r="157" spans="1:8" ht="30" customHeight="1" x14ac:dyDescent="0.3">
      <c r="A157" s="64" t="s">
        <v>35</v>
      </c>
      <c r="B157" s="80">
        <v>42620</v>
      </c>
      <c r="C157" s="79">
        <v>7.0603499999999997</v>
      </c>
      <c r="D157" s="67"/>
      <c r="E157" s="76"/>
      <c r="F157" s="58">
        <f t="shared" si="21"/>
        <v>7.0603499999999997</v>
      </c>
      <c r="G157" s="57">
        <v>105.39</v>
      </c>
      <c r="H157" s="57">
        <f t="shared" si="20"/>
        <v>744.09028649999993</v>
      </c>
    </row>
    <row r="158" spans="1:8" ht="30" customHeight="1" x14ac:dyDescent="0.3">
      <c r="A158" s="59" t="s">
        <v>36</v>
      </c>
      <c r="B158" s="80">
        <v>42620</v>
      </c>
      <c r="C158" s="79">
        <v>7.0603499999999997</v>
      </c>
      <c r="D158" s="67"/>
      <c r="E158" s="76"/>
      <c r="F158" s="58">
        <f t="shared" si="21"/>
        <v>7.0603499999999997</v>
      </c>
      <c r="G158" s="57">
        <v>105.39</v>
      </c>
      <c r="H158" s="57">
        <f t="shared" si="20"/>
        <v>744.09028649999993</v>
      </c>
    </row>
    <row r="159" spans="1:8" ht="30" customHeight="1" x14ac:dyDescent="0.3">
      <c r="A159" s="59" t="s">
        <v>37</v>
      </c>
      <c r="B159" s="80">
        <v>42620</v>
      </c>
      <c r="C159" s="79">
        <v>7.0603499999999997</v>
      </c>
      <c r="D159" s="67"/>
      <c r="E159" s="76"/>
      <c r="F159" s="58">
        <f t="shared" si="21"/>
        <v>7.0603499999999997</v>
      </c>
      <c r="G159" s="57">
        <v>105.39</v>
      </c>
      <c r="H159" s="57">
        <f t="shared" si="20"/>
        <v>744.09028649999993</v>
      </c>
    </row>
    <row r="160" spans="1:8" ht="30" customHeight="1" x14ac:dyDescent="0.3">
      <c r="A160" s="59" t="s">
        <v>38</v>
      </c>
      <c r="B160" s="80">
        <v>42620</v>
      </c>
      <c r="C160" s="79">
        <v>7.0603499999999997</v>
      </c>
      <c r="D160" s="67"/>
      <c r="E160" s="76"/>
      <c r="F160" s="58">
        <f t="shared" si="21"/>
        <v>7.0603499999999997</v>
      </c>
      <c r="G160" s="57">
        <v>105.39</v>
      </c>
      <c r="H160" s="57">
        <f t="shared" si="20"/>
        <v>744.09028649999993</v>
      </c>
    </row>
    <row r="161" spans="1:8" ht="30" customHeight="1" x14ac:dyDescent="0.3">
      <c r="A161" s="59" t="s">
        <v>39</v>
      </c>
      <c r="B161" s="80">
        <v>42620</v>
      </c>
      <c r="C161" s="79">
        <v>7.0603499999999997</v>
      </c>
      <c r="D161" s="67"/>
      <c r="E161" s="76"/>
      <c r="F161" s="58">
        <f t="shared" si="21"/>
        <v>7.0603499999999997</v>
      </c>
      <c r="G161" s="57">
        <v>105.39</v>
      </c>
      <c r="H161" s="57">
        <f t="shared" si="20"/>
        <v>744.09028649999993</v>
      </c>
    </row>
    <row r="162" spans="1:8" ht="30" customHeight="1" x14ac:dyDescent="0.3">
      <c r="A162" s="60" t="s">
        <v>40</v>
      </c>
      <c r="B162" s="80"/>
      <c r="C162" s="79"/>
      <c r="D162" s="61"/>
      <c r="E162" s="61"/>
      <c r="F162" s="61"/>
      <c r="G162" s="62">
        <f>SUM(G151:G161)</f>
        <v>1159.2800000000002</v>
      </c>
      <c r="H162" s="62">
        <f>SUM(H151:H161)</f>
        <v>8184.9225479999986</v>
      </c>
    </row>
    <row r="163" spans="1:8" ht="30" customHeight="1" x14ac:dyDescent="0.3">
      <c r="A163" s="70" t="s">
        <v>338</v>
      </c>
      <c r="B163" s="80"/>
      <c r="C163" s="79"/>
      <c r="D163" s="61"/>
      <c r="E163" s="61"/>
      <c r="F163" s="61"/>
      <c r="G163" s="62"/>
      <c r="H163" s="63"/>
    </row>
    <row r="164" spans="1:8" ht="30" customHeight="1" x14ac:dyDescent="0.3">
      <c r="A164" s="64" t="s">
        <v>31</v>
      </c>
      <c r="B164" s="80">
        <v>42620</v>
      </c>
      <c r="C164" s="79">
        <v>7.0603499999999997</v>
      </c>
      <c r="D164" s="55"/>
      <c r="E164" s="76"/>
      <c r="F164" s="58">
        <f>+C164-E164</f>
        <v>7.0603499999999997</v>
      </c>
      <c r="G164" s="57">
        <v>105.39</v>
      </c>
      <c r="H164" s="57">
        <f t="shared" ref="H164:H174" si="22">+F164*G164</f>
        <v>744.09028649999993</v>
      </c>
    </row>
    <row r="165" spans="1:8" ht="30" customHeight="1" x14ac:dyDescent="0.3">
      <c r="A165" s="64" t="s">
        <v>32</v>
      </c>
      <c r="B165" s="80">
        <v>42620</v>
      </c>
      <c r="C165" s="79">
        <v>7.0603499999999997</v>
      </c>
      <c r="D165" s="67"/>
      <c r="E165" s="76"/>
      <c r="F165" s="58">
        <f>+C165-E165</f>
        <v>7.0603499999999997</v>
      </c>
      <c r="G165" s="57">
        <v>105.39</v>
      </c>
      <c r="H165" s="57">
        <f t="shared" si="22"/>
        <v>744.09028649999993</v>
      </c>
    </row>
    <row r="166" spans="1:8" ht="30" customHeight="1" x14ac:dyDescent="0.3">
      <c r="A166" s="64" t="s">
        <v>33</v>
      </c>
      <c r="B166" s="80">
        <v>42620</v>
      </c>
      <c r="C166" s="79">
        <v>7.0603499999999997</v>
      </c>
      <c r="D166" s="67"/>
      <c r="E166" s="76"/>
      <c r="F166" s="58">
        <f>+C166-E166</f>
        <v>7.0603499999999997</v>
      </c>
      <c r="G166" s="57">
        <v>105.39</v>
      </c>
      <c r="H166" s="57">
        <f t="shared" si="22"/>
        <v>744.09028649999993</v>
      </c>
    </row>
    <row r="167" spans="1:8" ht="30" customHeight="1" x14ac:dyDescent="0.3">
      <c r="A167" s="64" t="s">
        <v>34</v>
      </c>
      <c r="B167" s="80">
        <v>42620</v>
      </c>
      <c r="C167" s="79">
        <v>7.0603499999999997</v>
      </c>
      <c r="D167" s="67"/>
      <c r="E167" s="76"/>
      <c r="F167" s="58">
        <f>+C167-E167</f>
        <v>7.0603499999999997</v>
      </c>
      <c r="G167" s="57">
        <v>105.39</v>
      </c>
      <c r="H167" s="57">
        <f t="shared" si="22"/>
        <v>744.09028649999993</v>
      </c>
    </row>
    <row r="168" spans="1:8" ht="30" customHeight="1" x14ac:dyDescent="0.3">
      <c r="A168" s="64" t="s">
        <v>41</v>
      </c>
      <c r="B168" s="80">
        <v>42620</v>
      </c>
      <c r="C168" s="79">
        <v>7.0603499999999997</v>
      </c>
      <c r="D168" s="67"/>
      <c r="E168" s="76"/>
      <c r="F168" s="58">
        <f t="shared" ref="F168:F174" si="23">+C168-E168</f>
        <v>7.0603499999999997</v>
      </c>
      <c r="G168" s="57">
        <v>105.38</v>
      </c>
      <c r="H168" s="57">
        <f t="shared" si="22"/>
        <v>744.01968299999999</v>
      </c>
    </row>
    <row r="169" spans="1:8" ht="30" customHeight="1" x14ac:dyDescent="0.3">
      <c r="A169" s="64" t="s">
        <v>43</v>
      </c>
      <c r="B169" s="80">
        <v>42620</v>
      </c>
      <c r="C169" s="79">
        <v>7.0603499999999997</v>
      </c>
      <c r="D169" s="67"/>
      <c r="E169" s="76"/>
      <c r="F169" s="58">
        <f t="shared" si="23"/>
        <v>7.0603499999999997</v>
      </c>
      <c r="G169" s="57">
        <v>105.39</v>
      </c>
      <c r="H169" s="57">
        <f t="shared" si="22"/>
        <v>744.09028649999993</v>
      </c>
    </row>
    <row r="170" spans="1:8" ht="30" customHeight="1" x14ac:dyDescent="0.3">
      <c r="A170" s="64" t="s">
        <v>35</v>
      </c>
      <c r="B170" s="80">
        <v>42620</v>
      </c>
      <c r="C170" s="79">
        <v>7.0603499999999997</v>
      </c>
      <c r="D170" s="67"/>
      <c r="E170" s="76"/>
      <c r="F170" s="58">
        <f t="shared" si="23"/>
        <v>7.0603499999999997</v>
      </c>
      <c r="G170" s="57">
        <v>105.39</v>
      </c>
      <c r="H170" s="57">
        <f t="shared" si="22"/>
        <v>744.09028649999993</v>
      </c>
    </row>
    <row r="171" spans="1:8" ht="30" customHeight="1" x14ac:dyDescent="0.3">
      <c r="A171" s="59" t="s">
        <v>36</v>
      </c>
      <c r="B171" s="80">
        <v>42620</v>
      </c>
      <c r="C171" s="79">
        <v>7.0603499999999997</v>
      </c>
      <c r="D171" s="67"/>
      <c r="E171" s="76"/>
      <c r="F171" s="58">
        <f t="shared" si="23"/>
        <v>7.0603499999999997</v>
      </c>
      <c r="G171" s="57">
        <v>105.39</v>
      </c>
      <c r="H171" s="57">
        <f t="shared" si="22"/>
        <v>744.09028649999993</v>
      </c>
    </row>
    <row r="172" spans="1:8" ht="30" customHeight="1" x14ac:dyDescent="0.3">
      <c r="A172" s="59" t="s">
        <v>37</v>
      </c>
      <c r="B172" s="80">
        <v>42620</v>
      </c>
      <c r="C172" s="79">
        <v>7.0603499999999997</v>
      </c>
      <c r="D172" s="67"/>
      <c r="E172" s="76"/>
      <c r="F172" s="58">
        <f t="shared" si="23"/>
        <v>7.0603499999999997</v>
      </c>
      <c r="G172" s="57">
        <v>105.39</v>
      </c>
      <c r="H172" s="57">
        <f t="shared" si="22"/>
        <v>744.09028649999993</v>
      </c>
    </row>
    <row r="173" spans="1:8" ht="30" customHeight="1" x14ac:dyDescent="0.3">
      <c r="A173" s="59" t="s">
        <v>38</v>
      </c>
      <c r="B173" s="80">
        <v>42620</v>
      </c>
      <c r="C173" s="79">
        <v>7.0603499999999997</v>
      </c>
      <c r="D173" s="67"/>
      <c r="E173" s="76"/>
      <c r="F173" s="58">
        <f t="shared" si="23"/>
        <v>7.0603499999999997</v>
      </c>
      <c r="G173" s="57">
        <v>105.39</v>
      </c>
      <c r="H173" s="57">
        <f t="shared" si="22"/>
        <v>744.09028649999993</v>
      </c>
    </row>
    <row r="174" spans="1:8" ht="30" customHeight="1" x14ac:dyDescent="0.3">
      <c r="A174" s="59" t="s">
        <v>39</v>
      </c>
      <c r="B174" s="80">
        <v>42620</v>
      </c>
      <c r="C174" s="79">
        <v>7.0603499999999997</v>
      </c>
      <c r="D174" s="67"/>
      <c r="E174" s="76"/>
      <c r="F174" s="58">
        <f t="shared" si="23"/>
        <v>7.0603499999999997</v>
      </c>
      <c r="G174" s="57">
        <v>105.39</v>
      </c>
      <c r="H174" s="57">
        <f t="shared" si="22"/>
        <v>744.09028649999993</v>
      </c>
    </row>
    <row r="175" spans="1:8" ht="30" customHeight="1" x14ac:dyDescent="0.3">
      <c r="A175" s="60" t="s">
        <v>40</v>
      </c>
      <c r="B175" s="80"/>
      <c r="C175" s="79"/>
      <c r="D175" s="61"/>
      <c r="E175" s="61"/>
      <c r="F175" s="61"/>
      <c r="G175" s="62">
        <f>SUM(G164:G174)</f>
        <v>1159.2800000000002</v>
      </c>
      <c r="H175" s="62">
        <f>SUM(H164:H174)</f>
        <v>8184.9225479999986</v>
      </c>
    </row>
    <row r="176" spans="1:8" ht="30" customHeight="1" x14ac:dyDescent="0.3">
      <c r="A176" s="70" t="s">
        <v>339</v>
      </c>
      <c r="B176" s="80"/>
      <c r="C176" s="79"/>
      <c r="D176" s="61"/>
      <c r="E176" s="61"/>
      <c r="F176" s="61"/>
      <c r="G176" s="62"/>
      <c r="H176" s="63"/>
    </row>
    <row r="177" spans="1:8" ht="30" customHeight="1" x14ac:dyDescent="0.3">
      <c r="A177" s="64" t="s">
        <v>31</v>
      </c>
      <c r="B177" s="80">
        <v>42620</v>
      </c>
      <c r="C177" s="79">
        <v>7.0603499999999997</v>
      </c>
      <c r="D177" s="55"/>
      <c r="E177" s="76"/>
      <c r="F177" s="58">
        <f>+C177-E177</f>
        <v>7.0603499999999997</v>
      </c>
      <c r="G177" s="57">
        <v>105.39</v>
      </c>
      <c r="H177" s="57">
        <f t="shared" ref="H177:H187" si="24">+F177*G177</f>
        <v>744.09028649999993</v>
      </c>
    </row>
    <row r="178" spans="1:8" ht="30" customHeight="1" x14ac:dyDescent="0.3">
      <c r="A178" s="64" t="s">
        <v>32</v>
      </c>
      <c r="B178" s="80">
        <v>42620</v>
      </c>
      <c r="C178" s="79">
        <v>7.0603499999999997</v>
      </c>
      <c r="D178" s="67"/>
      <c r="E178" s="76"/>
      <c r="F178" s="58">
        <f>+C178-E178</f>
        <v>7.0603499999999997</v>
      </c>
      <c r="G178" s="57">
        <v>105.39</v>
      </c>
      <c r="H178" s="57">
        <f t="shared" si="24"/>
        <v>744.09028649999993</v>
      </c>
    </row>
    <row r="179" spans="1:8" ht="30" customHeight="1" x14ac:dyDescent="0.3">
      <c r="A179" s="64" t="s">
        <v>33</v>
      </c>
      <c r="B179" s="80">
        <v>42620</v>
      </c>
      <c r="C179" s="79">
        <v>7.0603499999999997</v>
      </c>
      <c r="D179" s="67"/>
      <c r="E179" s="76"/>
      <c r="F179" s="58">
        <f>+C179-E179</f>
        <v>7.0603499999999997</v>
      </c>
      <c r="G179" s="57">
        <v>105.39</v>
      </c>
      <c r="H179" s="57">
        <f t="shared" si="24"/>
        <v>744.09028649999993</v>
      </c>
    </row>
    <row r="180" spans="1:8" ht="30" customHeight="1" x14ac:dyDescent="0.3">
      <c r="A180" s="64" t="s">
        <v>34</v>
      </c>
      <c r="B180" s="80">
        <v>42620</v>
      </c>
      <c r="C180" s="79">
        <v>7.0603499999999997</v>
      </c>
      <c r="D180" s="67"/>
      <c r="E180" s="76"/>
      <c r="F180" s="58">
        <f>+C180-E180</f>
        <v>7.0603499999999997</v>
      </c>
      <c r="G180" s="57">
        <v>105.39</v>
      </c>
      <c r="H180" s="57">
        <f t="shared" si="24"/>
        <v>744.09028649999993</v>
      </c>
    </row>
    <row r="181" spans="1:8" ht="30" customHeight="1" x14ac:dyDescent="0.3">
      <c r="A181" s="64" t="s">
        <v>41</v>
      </c>
      <c r="B181" s="80">
        <v>42620</v>
      </c>
      <c r="C181" s="79">
        <v>7.0603499999999997</v>
      </c>
      <c r="D181" s="67"/>
      <c r="E181" s="76"/>
      <c r="F181" s="58">
        <f t="shared" ref="F181:F187" si="25">+C181-E181</f>
        <v>7.0603499999999997</v>
      </c>
      <c r="G181" s="57">
        <v>105.38</v>
      </c>
      <c r="H181" s="57">
        <f t="shared" si="24"/>
        <v>744.01968299999999</v>
      </c>
    </row>
    <row r="182" spans="1:8" ht="30" customHeight="1" x14ac:dyDescent="0.3">
      <c r="A182" s="64" t="s">
        <v>43</v>
      </c>
      <c r="B182" s="80">
        <v>42620</v>
      </c>
      <c r="C182" s="79">
        <v>7.0603499999999997</v>
      </c>
      <c r="D182" s="67"/>
      <c r="E182" s="76"/>
      <c r="F182" s="58">
        <f t="shared" si="25"/>
        <v>7.0603499999999997</v>
      </c>
      <c r="G182" s="57">
        <v>105.39</v>
      </c>
      <c r="H182" s="57">
        <f t="shared" si="24"/>
        <v>744.09028649999993</v>
      </c>
    </row>
    <row r="183" spans="1:8" ht="30" customHeight="1" x14ac:dyDescent="0.3">
      <c r="A183" s="64" t="s">
        <v>35</v>
      </c>
      <c r="B183" s="80">
        <v>42620</v>
      </c>
      <c r="C183" s="79">
        <v>7.0603499999999997</v>
      </c>
      <c r="D183" s="67"/>
      <c r="E183" s="76"/>
      <c r="F183" s="58">
        <f t="shared" si="25"/>
        <v>7.0603499999999997</v>
      </c>
      <c r="G183" s="57">
        <v>105.39</v>
      </c>
      <c r="H183" s="57">
        <f t="shared" si="24"/>
        <v>744.09028649999993</v>
      </c>
    </row>
    <row r="184" spans="1:8" ht="30" customHeight="1" x14ac:dyDescent="0.3">
      <c r="A184" s="59" t="s">
        <v>36</v>
      </c>
      <c r="B184" s="80">
        <v>42620</v>
      </c>
      <c r="C184" s="79">
        <v>7.0603499999999997</v>
      </c>
      <c r="D184" s="67"/>
      <c r="E184" s="76"/>
      <c r="F184" s="58">
        <f t="shared" si="25"/>
        <v>7.0603499999999997</v>
      </c>
      <c r="G184" s="57">
        <v>105.39</v>
      </c>
      <c r="H184" s="57">
        <f t="shared" si="24"/>
        <v>744.09028649999993</v>
      </c>
    </row>
    <row r="185" spans="1:8" ht="30" customHeight="1" x14ac:dyDescent="0.3">
      <c r="A185" s="59" t="s">
        <v>37</v>
      </c>
      <c r="B185" s="80">
        <v>42620</v>
      </c>
      <c r="C185" s="79">
        <v>7.0603499999999997</v>
      </c>
      <c r="D185" s="67"/>
      <c r="E185" s="76"/>
      <c r="F185" s="58">
        <f t="shared" si="25"/>
        <v>7.0603499999999997</v>
      </c>
      <c r="G185" s="57">
        <v>105.39</v>
      </c>
      <c r="H185" s="57">
        <f t="shared" si="24"/>
        <v>744.09028649999993</v>
      </c>
    </row>
    <row r="186" spans="1:8" ht="30" customHeight="1" x14ac:dyDescent="0.3">
      <c r="A186" s="59" t="s">
        <v>38</v>
      </c>
      <c r="B186" s="80">
        <v>42620</v>
      </c>
      <c r="C186" s="79">
        <v>7.0603499999999997</v>
      </c>
      <c r="D186" s="67"/>
      <c r="E186" s="76"/>
      <c r="F186" s="58">
        <f t="shared" si="25"/>
        <v>7.0603499999999997</v>
      </c>
      <c r="G186" s="57">
        <v>105.39</v>
      </c>
      <c r="H186" s="57">
        <f t="shared" si="24"/>
        <v>744.09028649999993</v>
      </c>
    </row>
    <row r="187" spans="1:8" ht="30" customHeight="1" x14ac:dyDescent="0.3">
      <c r="A187" s="59" t="s">
        <v>39</v>
      </c>
      <c r="B187" s="80">
        <v>42620</v>
      </c>
      <c r="C187" s="79">
        <v>7.0603499999999997</v>
      </c>
      <c r="D187" s="67"/>
      <c r="E187" s="76"/>
      <c r="F187" s="58">
        <f t="shared" si="25"/>
        <v>7.0603499999999997</v>
      </c>
      <c r="G187" s="57">
        <v>105.39</v>
      </c>
      <c r="H187" s="57">
        <f t="shared" si="24"/>
        <v>744.09028649999993</v>
      </c>
    </row>
    <row r="188" spans="1:8" ht="30" customHeight="1" x14ac:dyDescent="0.3">
      <c r="A188" s="60" t="s">
        <v>40</v>
      </c>
      <c r="B188" s="80"/>
      <c r="C188" s="79"/>
      <c r="D188" s="61"/>
      <c r="E188" s="61"/>
      <c r="F188" s="61"/>
      <c r="G188" s="62">
        <f>SUM(G177:G187)</f>
        <v>1159.2800000000002</v>
      </c>
      <c r="H188" s="62">
        <f>SUM(H177:H187)</f>
        <v>8184.9225479999986</v>
      </c>
    </row>
    <row r="189" spans="1:8" ht="30" customHeight="1" x14ac:dyDescent="0.3">
      <c r="A189" s="70" t="s">
        <v>340</v>
      </c>
      <c r="B189" s="80"/>
      <c r="C189" s="79"/>
      <c r="D189" s="61"/>
      <c r="E189" s="61"/>
      <c r="F189" s="61"/>
      <c r="G189" s="62"/>
      <c r="H189" s="63"/>
    </row>
    <row r="190" spans="1:8" ht="30" customHeight="1" x14ac:dyDescent="0.3">
      <c r="A190" s="64" t="s">
        <v>31</v>
      </c>
      <c r="B190" s="80">
        <v>42620</v>
      </c>
      <c r="C190" s="79">
        <v>7.0603499999999997</v>
      </c>
      <c r="D190" s="55"/>
      <c r="E190" s="76"/>
      <c r="F190" s="58">
        <f>+C190-E190</f>
        <v>7.0603499999999997</v>
      </c>
      <c r="G190" s="57">
        <v>105.39</v>
      </c>
      <c r="H190" s="57">
        <f t="shared" ref="H190:H200" si="26">+F190*G190</f>
        <v>744.09028649999993</v>
      </c>
    </row>
    <row r="191" spans="1:8" ht="30" customHeight="1" x14ac:dyDescent="0.3">
      <c r="A191" s="64" t="s">
        <v>32</v>
      </c>
      <c r="B191" s="80">
        <v>42620</v>
      </c>
      <c r="C191" s="79">
        <v>7.0603499999999997</v>
      </c>
      <c r="D191" s="67"/>
      <c r="E191" s="76"/>
      <c r="F191" s="58">
        <f>+C191-E191</f>
        <v>7.0603499999999997</v>
      </c>
      <c r="G191" s="57">
        <v>105.39</v>
      </c>
      <c r="H191" s="57">
        <f t="shared" si="26"/>
        <v>744.09028649999993</v>
      </c>
    </row>
    <row r="192" spans="1:8" ht="30" customHeight="1" x14ac:dyDescent="0.3">
      <c r="A192" s="64" t="s">
        <v>33</v>
      </c>
      <c r="B192" s="80">
        <v>42620</v>
      </c>
      <c r="C192" s="79">
        <v>7.0603499999999997</v>
      </c>
      <c r="D192" s="67"/>
      <c r="E192" s="76"/>
      <c r="F192" s="58">
        <f>+C192-E192</f>
        <v>7.0603499999999997</v>
      </c>
      <c r="G192" s="57">
        <v>105.39</v>
      </c>
      <c r="H192" s="57">
        <f t="shared" si="26"/>
        <v>744.09028649999993</v>
      </c>
    </row>
    <row r="193" spans="1:8" ht="30" customHeight="1" x14ac:dyDescent="0.3">
      <c r="A193" s="64" t="s">
        <v>34</v>
      </c>
      <c r="B193" s="80">
        <v>42620</v>
      </c>
      <c r="C193" s="79">
        <v>7.0603499999999997</v>
      </c>
      <c r="D193" s="67"/>
      <c r="E193" s="76"/>
      <c r="F193" s="58">
        <f>+C193-E193</f>
        <v>7.0603499999999997</v>
      </c>
      <c r="G193" s="57">
        <v>105.39</v>
      </c>
      <c r="H193" s="57">
        <f t="shared" si="26"/>
        <v>744.09028649999993</v>
      </c>
    </row>
    <row r="194" spans="1:8" ht="30" customHeight="1" x14ac:dyDescent="0.3">
      <c r="A194" s="64" t="s">
        <v>41</v>
      </c>
      <c r="B194" s="80">
        <v>42620</v>
      </c>
      <c r="C194" s="79">
        <v>7.0603499999999997</v>
      </c>
      <c r="D194" s="67"/>
      <c r="E194" s="76"/>
      <c r="F194" s="58">
        <f t="shared" ref="F194:F200" si="27">+C194-E194</f>
        <v>7.0603499999999997</v>
      </c>
      <c r="G194" s="57">
        <v>105.38</v>
      </c>
      <c r="H194" s="57">
        <f t="shared" si="26"/>
        <v>744.01968299999999</v>
      </c>
    </row>
    <row r="195" spans="1:8" ht="30" customHeight="1" x14ac:dyDescent="0.3">
      <c r="A195" s="64" t="s">
        <v>43</v>
      </c>
      <c r="B195" s="80">
        <v>42620</v>
      </c>
      <c r="C195" s="79">
        <v>7.0603499999999997</v>
      </c>
      <c r="D195" s="67"/>
      <c r="E195" s="76"/>
      <c r="F195" s="58">
        <f t="shared" si="27"/>
        <v>7.0603499999999997</v>
      </c>
      <c r="G195" s="57">
        <v>105.39</v>
      </c>
      <c r="H195" s="57">
        <f t="shared" si="26"/>
        <v>744.09028649999993</v>
      </c>
    </row>
    <row r="196" spans="1:8" ht="30" customHeight="1" x14ac:dyDescent="0.3">
      <c r="A196" s="64" t="s">
        <v>35</v>
      </c>
      <c r="B196" s="80">
        <v>42620</v>
      </c>
      <c r="C196" s="79">
        <v>7.0603499999999997</v>
      </c>
      <c r="D196" s="67"/>
      <c r="E196" s="76"/>
      <c r="F196" s="58">
        <f t="shared" si="27"/>
        <v>7.0603499999999997</v>
      </c>
      <c r="G196" s="57">
        <v>105.39</v>
      </c>
      <c r="H196" s="57">
        <f t="shared" si="26"/>
        <v>744.09028649999993</v>
      </c>
    </row>
    <row r="197" spans="1:8" ht="30" customHeight="1" x14ac:dyDescent="0.3">
      <c r="A197" s="59" t="s">
        <v>36</v>
      </c>
      <c r="B197" s="80">
        <v>42620</v>
      </c>
      <c r="C197" s="79">
        <v>7.0603499999999997</v>
      </c>
      <c r="D197" s="67"/>
      <c r="E197" s="76"/>
      <c r="F197" s="58">
        <f t="shared" si="27"/>
        <v>7.0603499999999997</v>
      </c>
      <c r="G197" s="57">
        <v>105.39</v>
      </c>
      <c r="H197" s="57">
        <f t="shared" si="26"/>
        <v>744.09028649999993</v>
      </c>
    </row>
    <row r="198" spans="1:8" ht="30" customHeight="1" x14ac:dyDescent="0.3">
      <c r="A198" s="59" t="s">
        <v>37</v>
      </c>
      <c r="B198" s="80">
        <v>42620</v>
      </c>
      <c r="C198" s="79">
        <v>7.0603499999999997</v>
      </c>
      <c r="D198" s="67"/>
      <c r="E198" s="76"/>
      <c r="F198" s="58">
        <f t="shared" si="27"/>
        <v>7.0603499999999997</v>
      </c>
      <c r="G198" s="57">
        <v>105.39</v>
      </c>
      <c r="H198" s="57">
        <f t="shared" si="26"/>
        <v>744.09028649999993</v>
      </c>
    </row>
    <row r="199" spans="1:8" ht="30" customHeight="1" x14ac:dyDescent="0.3">
      <c r="A199" s="59" t="s">
        <v>38</v>
      </c>
      <c r="B199" s="80">
        <v>42620</v>
      </c>
      <c r="C199" s="79">
        <v>7.0603499999999997</v>
      </c>
      <c r="D199" s="67"/>
      <c r="E199" s="76"/>
      <c r="F199" s="58">
        <f t="shared" si="27"/>
        <v>7.0603499999999997</v>
      </c>
      <c r="G199" s="57">
        <v>105.39</v>
      </c>
      <c r="H199" s="57">
        <f t="shared" si="26"/>
        <v>744.09028649999993</v>
      </c>
    </row>
    <row r="200" spans="1:8" ht="30" customHeight="1" x14ac:dyDescent="0.3">
      <c r="A200" s="59" t="s">
        <v>39</v>
      </c>
      <c r="B200" s="80">
        <v>42620</v>
      </c>
      <c r="C200" s="79">
        <v>7.0603499999999997</v>
      </c>
      <c r="D200" s="67"/>
      <c r="E200" s="76"/>
      <c r="F200" s="58">
        <f t="shared" si="27"/>
        <v>7.0603499999999997</v>
      </c>
      <c r="G200" s="57">
        <v>105.39</v>
      </c>
      <c r="H200" s="57">
        <f t="shared" si="26"/>
        <v>744.09028649999993</v>
      </c>
    </row>
    <row r="201" spans="1:8" ht="30" customHeight="1" x14ac:dyDescent="0.3">
      <c r="A201" s="60" t="s">
        <v>40</v>
      </c>
      <c r="B201" s="80"/>
      <c r="C201" s="79"/>
      <c r="D201" s="61"/>
      <c r="E201" s="61"/>
      <c r="F201" s="61"/>
      <c r="G201" s="62">
        <f>SUM(G190:G200)</f>
        <v>1159.2800000000002</v>
      </c>
      <c r="H201" s="62">
        <f>SUM(H190:H200)</f>
        <v>8184.9225479999986</v>
      </c>
    </row>
    <row r="202" spans="1:8" ht="30" customHeight="1" x14ac:dyDescent="0.3">
      <c r="A202" s="70" t="s">
        <v>341</v>
      </c>
      <c r="B202" s="80"/>
      <c r="C202" s="79"/>
      <c r="D202" s="61"/>
      <c r="E202" s="61"/>
      <c r="F202" s="61"/>
      <c r="G202" s="62"/>
      <c r="H202" s="63"/>
    </row>
    <row r="203" spans="1:8" ht="30" customHeight="1" x14ac:dyDescent="0.3">
      <c r="A203" s="64" t="s">
        <v>31</v>
      </c>
      <c r="B203" s="80">
        <v>42620</v>
      </c>
      <c r="C203" s="79">
        <v>7.0603499999999997</v>
      </c>
      <c r="D203" s="55"/>
      <c r="E203" s="76"/>
      <c r="F203" s="58">
        <f>+C203-E203</f>
        <v>7.0603499999999997</v>
      </c>
      <c r="G203" s="57">
        <v>105.39</v>
      </c>
      <c r="H203" s="57">
        <f t="shared" ref="H203:H213" si="28">+F203*G203</f>
        <v>744.09028649999993</v>
      </c>
    </row>
    <row r="204" spans="1:8" ht="30" customHeight="1" x14ac:dyDescent="0.3">
      <c r="A204" s="64" t="s">
        <v>32</v>
      </c>
      <c r="B204" s="80">
        <v>42620</v>
      </c>
      <c r="C204" s="79">
        <v>7.0603499999999997</v>
      </c>
      <c r="D204" s="67"/>
      <c r="E204" s="76"/>
      <c r="F204" s="58">
        <f>+C204-E204</f>
        <v>7.0603499999999997</v>
      </c>
      <c r="G204" s="57">
        <v>105.39</v>
      </c>
      <c r="H204" s="57">
        <f t="shared" si="28"/>
        <v>744.09028649999993</v>
      </c>
    </row>
    <row r="205" spans="1:8" ht="30" customHeight="1" x14ac:dyDescent="0.3">
      <c r="A205" s="64" t="s">
        <v>33</v>
      </c>
      <c r="B205" s="80">
        <v>42620</v>
      </c>
      <c r="C205" s="79">
        <v>7.0603499999999997</v>
      </c>
      <c r="D205" s="67"/>
      <c r="E205" s="76"/>
      <c r="F205" s="58">
        <f>+C205-E205</f>
        <v>7.0603499999999997</v>
      </c>
      <c r="G205" s="57">
        <v>105.39</v>
      </c>
      <c r="H205" s="57">
        <f t="shared" si="28"/>
        <v>744.09028649999993</v>
      </c>
    </row>
    <row r="206" spans="1:8" ht="30" customHeight="1" x14ac:dyDescent="0.3">
      <c r="A206" s="64" t="s">
        <v>34</v>
      </c>
      <c r="B206" s="80">
        <v>42620</v>
      </c>
      <c r="C206" s="79">
        <v>7.0603499999999997</v>
      </c>
      <c r="D206" s="67"/>
      <c r="E206" s="76"/>
      <c r="F206" s="58">
        <f>+C206-E206</f>
        <v>7.0603499999999997</v>
      </c>
      <c r="G206" s="57">
        <v>105.39</v>
      </c>
      <c r="H206" s="57">
        <f t="shared" si="28"/>
        <v>744.09028649999993</v>
      </c>
    </row>
    <row r="207" spans="1:8" ht="30" customHeight="1" x14ac:dyDescent="0.3">
      <c r="A207" s="64" t="s">
        <v>41</v>
      </c>
      <c r="B207" s="80">
        <v>42620</v>
      </c>
      <c r="C207" s="79">
        <v>7.0603499999999997</v>
      </c>
      <c r="D207" s="67"/>
      <c r="E207" s="76"/>
      <c r="F207" s="58">
        <f t="shared" ref="F207:F213" si="29">+C207-E207</f>
        <v>7.0603499999999997</v>
      </c>
      <c r="G207" s="57">
        <v>105.38</v>
      </c>
      <c r="H207" s="57">
        <f t="shared" si="28"/>
        <v>744.01968299999999</v>
      </c>
    </row>
    <row r="208" spans="1:8" ht="30" customHeight="1" x14ac:dyDescent="0.3">
      <c r="A208" s="64" t="s">
        <v>43</v>
      </c>
      <c r="B208" s="80">
        <v>42620</v>
      </c>
      <c r="C208" s="79">
        <v>7.0603499999999997</v>
      </c>
      <c r="D208" s="67"/>
      <c r="E208" s="76"/>
      <c r="F208" s="58">
        <f t="shared" si="29"/>
        <v>7.0603499999999997</v>
      </c>
      <c r="G208" s="57">
        <v>105.39</v>
      </c>
      <c r="H208" s="57">
        <f t="shared" si="28"/>
        <v>744.09028649999993</v>
      </c>
    </row>
    <row r="209" spans="1:8" ht="30" customHeight="1" x14ac:dyDescent="0.3">
      <c r="A209" s="64" t="s">
        <v>35</v>
      </c>
      <c r="B209" s="80">
        <v>42620</v>
      </c>
      <c r="C209" s="79">
        <v>7.0603499999999997</v>
      </c>
      <c r="D209" s="67"/>
      <c r="E209" s="76"/>
      <c r="F209" s="58">
        <f t="shared" si="29"/>
        <v>7.0603499999999997</v>
      </c>
      <c r="G209" s="57">
        <v>105.39</v>
      </c>
      <c r="H209" s="57">
        <f t="shared" si="28"/>
        <v>744.09028649999993</v>
      </c>
    </row>
    <row r="210" spans="1:8" ht="30" customHeight="1" x14ac:dyDescent="0.3">
      <c r="A210" s="59" t="s">
        <v>36</v>
      </c>
      <c r="B210" s="80">
        <v>42620</v>
      </c>
      <c r="C210" s="79">
        <v>7.0603499999999997</v>
      </c>
      <c r="D210" s="67"/>
      <c r="E210" s="76"/>
      <c r="F210" s="58">
        <f t="shared" si="29"/>
        <v>7.0603499999999997</v>
      </c>
      <c r="G210" s="57">
        <v>105.39</v>
      </c>
      <c r="H210" s="57">
        <f t="shared" si="28"/>
        <v>744.09028649999993</v>
      </c>
    </row>
    <row r="211" spans="1:8" ht="30" customHeight="1" x14ac:dyDescent="0.3">
      <c r="A211" s="59" t="s">
        <v>37</v>
      </c>
      <c r="B211" s="80">
        <v>42620</v>
      </c>
      <c r="C211" s="79">
        <v>7.0603499999999997</v>
      </c>
      <c r="D211" s="67"/>
      <c r="E211" s="76"/>
      <c r="F211" s="58">
        <f t="shared" si="29"/>
        <v>7.0603499999999997</v>
      </c>
      <c r="G211" s="57">
        <v>105.39</v>
      </c>
      <c r="H211" s="57">
        <f t="shared" si="28"/>
        <v>744.09028649999993</v>
      </c>
    </row>
    <row r="212" spans="1:8" ht="30" customHeight="1" x14ac:dyDescent="0.3">
      <c r="A212" s="59" t="s">
        <v>38</v>
      </c>
      <c r="B212" s="80">
        <v>42620</v>
      </c>
      <c r="C212" s="79">
        <v>7.0603499999999997</v>
      </c>
      <c r="D212" s="67"/>
      <c r="E212" s="76"/>
      <c r="F212" s="58">
        <f t="shared" si="29"/>
        <v>7.0603499999999997</v>
      </c>
      <c r="G212" s="57">
        <v>105.39</v>
      </c>
      <c r="H212" s="57">
        <f t="shared" si="28"/>
        <v>744.09028649999993</v>
      </c>
    </row>
    <row r="213" spans="1:8" ht="30" customHeight="1" x14ac:dyDescent="0.3">
      <c r="A213" s="59" t="s">
        <v>39</v>
      </c>
      <c r="B213" s="80">
        <v>42620</v>
      </c>
      <c r="C213" s="79">
        <v>7.0603499999999997</v>
      </c>
      <c r="D213" s="67"/>
      <c r="E213" s="76"/>
      <c r="F213" s="58">
        <f t="shared" si="29"/>
        <v>7.0603499999999997</v>
      </c>
      <c r="G213" s="57">
        <v>105.39</v>
      </c>
      <c r="H213" s="57">
        <f t="shared" si="28"/>
        <v>744.09028649999993</v>
      </c>
    </row>
    <row r="214" spans="1:8" ht="30" customHeight="1" x14ac:dyDescent="0.3">
      <c r="A214" s="60" t="s">
        <v>40</v>
      </c>
      <c r="B214" s="80"/>
      <c r="C214" s="79"/>
      <c r="D214" s="61"/>
      <c r="E214" s="61"/>
      <c r="F214" s="61"/>
      <c r="G214" s="62">
        <f>SUM(G203:G213)</f>
        <v>1159.2800000000002</v>
      </c>
      <c r="H214" s="62">
        <f>SUM(H203:H213)</f>
        <v>8184.9225479999986</v>
      </c>
    </row>
    <row r="215" spans="1:8" ht="30" customHeight="1" x14ac:dyDescent="0.3">
      <c r="A215" s="70" t="s">
        <v>342</v>
      </c>
      <c r="B215" s="80"/>
      <c r="C215" s="79"/>
      <c r="D215" s="61"/>
      <c r="E215" s="61"/>
      <c r="F215" s="61"/>
      <c r="G215" s="62"/>
      <c r="H215" s="63"/>
    </row>
    <row r="216" spans="1:8" ht="30" customHeight="1" x14ac:dyDescent="0.3">
      <c r="A216" s="64" t="s">
        <v>31</v>
      </c>
      <c r="B216" s="80">
        <v>42620</v>
      </c>
      <c r="C216" s="79">
        <v>7.0603499999999997</v>
      </c>
      <c r="D216" s="55"/>
      <c r="E216" s="76"/>
      <c r="F216" s="58">
        <f>+C216-E216</f>
        <v>7.0603499999999997</v>
      </c>
      <c r="G216" s="57">
        <v>105.39</v>
      </c>
      <c r="H216" s="57">
        <f t="shared" ref="H216:H226" si="30">+F216*G216</f>
        <v>744.09028649999993</v>
      </c>
    </row>
    <row r="217" spans="1:8" ht="30" customHeight="1" x14ac:dyDescent="0.3">
      <c r="A217" s="64" t="s">
        <v>32</v>
      </c>
      <c r="B217" s="80">
        <v>42620</v>
      </c>
      <c r="C217" s="79">
        <v>7.0603499999999997</v>
      </c>
      <c r="D217" s="67"/>
      <c r="E217" s="76"/>
      <c r="F217" s="58">
        <f>+C217-E217</f>
        <v>7.0603499999999997</v>
      </c>
      <c r="G217" s="57">
        <v>105.39</v>
      </c>
      <c r="H217" s="57">
        <f t="shared" si="30"/>
        <v>744.09028649999993</v>
      </c>
    </row>
    <row r="218" spans="1:8" ht="30" customHeight="1" x14ac:dyDescent="0.3">
      <c r="A218" s="64" t="s">
        <v>33</v>
      </c>
      <c r="B218" s="80">
        <v>42620</v>
      </c>
      <c r="C218" s="79">
        <v>7.0603499999999997</v>
      </c>
      <c r="D218" s="67"/>
      <c r="E218" s="76"/>
      <c r="F218" s="58">
        <f>+C218-E218</f>
        <v>7.0603499999999997</v>
      </c>
      <c r="G218" s="57">
        <v>105.39</v>
      </c>
      <c r="H218" s="57">
        <f t="shared" si="30"/>
        <v>744.09028649999993</v>
      </c>
    </row>
    <row r="219" spans="1:8" ht="30" customHeight="1" x14ac:dyDescent="0.3">
      <c r="A219" s="64" t="s">
        <v>34</v>
      </c>
      <c r="B219" s="80">
        <v>42620</v>
      </c>
      <c r="C219" s="79">
        <v>7.0603499999999997</v>
      </c>
      <c r="D219" s="67"/>
      <c r="E219" s="76"/>
      <c r="F219" s="58">
        <f>+C219-E219</f>
        <v>7.0603499999999997</v>
      </c>
      <c r="G219" s="57">
        <v>105.39</v>
      </c>
      <c r="H219" s="57">
        <f t="shared" si="30"/>
        <v>744.09028649999993</v>
      </c>
    </row>
    <row r="220" spans="1:8" ht="30" customHeight="1" x14ac:dyDescent="0.3">
      <c r="A220" s="64" t="s">
        <v>41</v>
      </c>
      <c r="B220" s="80">
        <v>42620</v>
      </c>
      <c r="C220" s="79">
        <v>7.0603499999999997</v>
      </c>
      <c r="D220" s="67"/>
      <c r="E220" s="76"/>
      <c r="F220" s="58">
        <f t="shared" ref="F220:F226" si="31">+C220-E220</f>
        <v>7.0603499999999997</v>
      </c>
      <c r="G220" s="57">
        <v>105.38</v>
      </c>
      <c r="H220" s="57">
        <f t="shared" si="30"/>
        <v>744.01968299999999</v>
      </c>
    </row>
    <row r="221" spans="1:8" ht="30" customHeight="1" x14ac:dyDescent="0.3">
      <c r="A221" s="64" t="s">
        <v>43</v>
      </c>
      <c r="B221" s="80">
        <v>42620</v>
      </c>
      <c r="C221" s="79">
        <v>7.0603499999999997</v>
      </c>
      <c r="D221" s="67"/>
      <c r="E221" s="76"/>
      <c r="F221" s="58">
        <f t="shared" si="31"/>
        <v>7.0603499999999997</v>
      </c>
      <c r="G221" s="57">
        <v>105.39</v>
      </c>
      <c r="H221" s="57">
        <f t="shared" si="30"/>
        <v>744.09028649999993</v>
      </c>
    </row>
    <row r="222" spans="1:8" ht="30" customHeight="1" x14ac:dyDescent="0.3">
      <c r="A222" s="64" t="s">
        <v>35</v>
      </c>
      <c r="B222" s="80">
        <v>42620</v>
      </c>
      <c r="C222" s="79">
        <v>7.0603499999999997</v>
      </c>
      <c r="D222" s="67"/>
      <c r="E222" s="76"/>
      <c r="F222" s="58">
        <f t="shared" si="31"/>
        <v>7.0603499999999997</v>
      </c>
      <c r="G222" s="57">
        <v>105.39</v>
      </c>
      <c r="H222" s="57">
        <f t="shared" si="30"/>
        <v>744.09028649999993</v>
      </c>
    </row>
    <row r="223" spans="1:8" ht="30" customHeight="1" x14ac:dyDescent="0.3">
      <c r="A223" s="59" t="s">
        <v>36</v>
      </c>
      <c r="B223" s="80">
        <v>42620</v>
      </c>
      <c r="C223" s="79">
        <v>7.0603499999999997</v>
      </c>
      <c r="D223" s="67"/>
      <c r="E223" s="76"/>
      <c r="F223" s="58">
        <f t="shared" si="31"/>
        <v>7.0603499999999997</v>
      </c>
      <c r="G223" s="57">
        <v>105.39</v>
      </c>
      <c r="H223" s="57">
        <f t="shared" si="30"/>
        <v>744.09028649999993</v>
      </c>
    </row>
    <row r="224" spans="1:8" ht="30" customHeight="1" x14ac:dyDescent="0.3">
      <c r="A224" s="59" t="s">
        <v>37</v>
      </c>
      <c r="B224" s="80">
        <v>42620</v>
      </c>
      <c r="C224" s="79">
        <v>7.0603499999999997</v>
      </c>
      <c r="D224" s="67"/>
      <c r="E224" s="76"/>
      <c r="F224" s="58">
        <f t="shared" si="31"/>
        <v>7.0603499999999997</v>
      </c>
      <c r="G224" s="57">
        <v>105.39</v>
      </c>
      <c r="H224" s="57">
        <f t="shared" si="30"/>
        <v>744.09028649999993</v>
      </c>
    </row>
    <row r="225" spans="1:8" ht="30" customHeight="1" x14ac:dyDescent="0.3">
      <c r="A225" s="59" t="s">
        <v>38</v>
      </c>
      <c r="B225" s="80">
        <v>42620</v>
      </c>
      <c r="C225" s="79">
        <v>7.0603499999999997</v>
      </c>
      <c r="D225" s="67"/>
      <c r="E225" s="76"/>
      <c r="F225" s="58">
        <f t="shared" si="31"/>
        <v>7.0603499999999997</v>
      </c>
      <c r="G225" s="57">
        <v>105.39</v>
      </c>
      <c r="H225" s="57">
        <f t="shared" si="30"/>
        <v>744.09028649999993</v>
      </c>
    </row>
    <row r="226" spans="1:8" ht="30" customHeight="1" x14ac:dyDescent="0.3">
      <c r="A226" s="59" t="s">
        <v>39</v>
      </c>
      <c r="B226" s="80">
        <v>42620</v>
      </c>
      <c r="C226" s="79">
        <v>7.0603499999999997</v>
      </c>
      <c r="D226" s="67"/>
      <c r="E226" s="76"/>
      <c r="F226" s="58">
        <f t="shared" si="31"/>
        <v>7.0603499999999997</v>
      </c>
      <c r="G226" s="57">
        <v>105.39</v>
      </c>
      <c r="H226" s="57">
        <f t="shared" si="30"/>
        <v>744.09028649999993</v>
      </c>
    </row>
    <row r="227" spans="1:8" ht="30" customHeight="1" x14ac:dyDescent="0.3">
      <c r="A227" s="60" t="s">
        <v>40</v>
      </c>
      <c r="B227" s="80"/>
      <c r="C227" s="79"/>
      <c r="D227" s="61"/>
      <c r="E227" s="61"/>
      <c r="F227" s="61"/>
      <c r="G227" s="62">
        <f>SUM(G216:G226)</f>
        <v>1159.2800000000002</v>
      </c>
      <c r="H227" s="62">
        <f>SUM(H216:H226)</f>
        <v>8184.9225479999986</v>
      </c>
    </row>
    <row r="228" spans="1:8" ht="30" customHeight="1" x14ac:dyDescent="0.3">
      <c r="A228" s="70" t="s">
        <v>343</v>
      </c>
      <c r="B228" s="80"/>
      <c r="C228" s="79"/>
      <c r="D228" s="61"/>
      <c r="E228" s="61"/>
      <c r="F228" s="61"/>
      <c r="G228" s="62"/>
      <c r="H228" s="63"/>
    </row>
    <row r="229" spans="1:8" ht="30" customHeight="1" x14ac:dyDescent="0.3">
      <c r="A229" s="64" t="s">
        <v>31</v>
      </c>
      <c r="B229" s="80">
        <v>42620</v>
      </c>
      <c r="C229" s="79">
        <v>7.0603499999999997</v>
      </c>
      <c r="D229" s="55"/>
      <c r="E229" s="76"/>
      <c r="F229" s="58">
        <f>+C229-E229</f>
        <v>7.0603499999999997</v>
      </c>
      <c r="G229" s="57">
        <v>105.39</v>
      </c>
      <c r="H229" s="57">
        <f t="shared" ref="H229:H239" si="32">+F229*G229</f>
        <v>744.09028649999993</v>
      </c>
    </row>
    <row r="230" spans="1:8" ht="30" customHeight="1" x14ac:dyDescent="0.3">
      <c r="A230" s="64" t="s">
        <v>32</v>
      </c>
      <c r="B230" s="80">
        <v>42620</v>
      </c>
      <c r="C230" s="79">
        <v>7.0603499999999997</v>
      </c>
      <c r="D230" s="67"/>
      <c r="E230" s="76"/>
      <c r="F230" s="58">
        <f>+C230-E230</f>
        <v>7.0603499999999997</v>
      </c>
      <c r="G230" s="57">
        <v>105.39</v>
      </c>
      <c r="H230" s="57">
        <f t="shared" si="32"/>
        <v>744.09028649999993</v>
      </c>
    </row>
    <row r="231" spans="1:8" ht="30" customHeight="1" x14ac:dyDescent="0.3">
      <c r="A231" s="64" t="s">
        <v>33</v>
      </c>
      <c r="B231" s="80">
        <v>42620</v>
      </c>
      <c r="C231" s="79">
        <v>7.0603499999999997</v>
      </c>
      <c r="D231" s="67"/>
      <c r="E231" s="76"/>
      <c r="F231" s="58">
        <f>+C231-E231</f>
        <v>7.0603499999999997</v>
      </c>
      <c r="G231" s="57">
        <v>105.39</v>
      </c>
      <c r="H231" s="57">
        <f t="shared" si="32"/>
        <v>744.09028649999993</v>
      </c>
    </row>
    <row r="232" spans="1:8" ht="30" customHeight="1" x14ac:dyDescent="0.3">
      <c r="A232" s="64" t="s">
        <v>34</v>
      </c>
      <c r="B232" s="80">
        <v>42620</v>
      </c>
      <c r="C232" s="79">
        <v>7.0603499999999997</v>
      </c>
      <c r="D232" s="67"/>
      <c r="E232" s="76"/>
      <c r="F232" s="58">
        <f>+C232-E232</f>
        <v>7.0603499999999997</v>
      </c>
      <c r="G232" s="57">
        <v>105.39</v>
      </c>
      <c r="H232" s="57">
        <f t="shared" si="32"/>
        <v>744.09028649999993</v>
      </c>
    </row>
    <row r="233" spans="1:8" ht="30" customHeight="1" x14ac:dyDescent="0.3">
      <c r="A233" s="64" t="s">
        <v>41</v>
      </c>
      <c r="B233" s="80">
        <v>42620</v>
      </c>
      <c r="C233" s="79">
        <v>7.0603499999999997</v>
      </c>
      <c r="D233" s="67"/>
      <c r="E233" s="76"/>
      <c r="F233" s="58">
        <f t="shared" ref="F233:F239" si="33">+C233-E233</f>
        <v>7.0603499999999997</v>
      </c>
      <c r="G233" s="57">
        <v>105.38</v>
      </c>
      <c r="H233" s="57">
        <f t="shared" si="32"/>
        <v>744.01968299999999</v>
      </c>
    </row>
    <row r="234" spans="1:8" ht="30" customHeight="1" x14ac:dyDescent="0.3">
      <c r="A234" s="64" t="s">
        <v>43</v>
      </c>
      <c r="B234" s="80">
        <v>42620</v>
      </c>
      <c r="C234" s="79">
        <v>7.0603499999999997</v>
      </c>
      <c r="D234" s="67"/>
      <c r="E234" s="76"/>
      <c r="F234" s="58">
        <f t="shared" si="33"/>
        <v>7.0603499999999997</v>
      </c>
      <c r="G234" s="57">
        <v>105.39</v>
      </c>
      <c r="H234" s="57">
        <f t="shared" si="32"/>
        <v>744.09028649999993</v>
      </c>
    </row>
    <row r="235" spans="1:8" ht="30" customHeight="1" x14ac:dyDescent="0.3">
      <c r="A235" s="64" t="s">
        <v>35</v>
      </c>
      <c r="B235" s="80">
        <v>42620</v>
      </c>
      <c r="C235" s="79">
        <v>7.0603499999999997</v>
      </c>
      <c r="D235" s="67"/>
      <c r="E235" s="76"/>
      <c r="F235" s="58">
        <f t="shared" si="33"/>
        <v>7.0603499999999997</v>
      </c>
      <c r="G235" s="57">
        <v>105.39</v>
      </c>
      <c r="H235" s="57">
        <f t="shared" si="32"/>
        <v>744.09028649999993</v>
      </c>
    </row>
    <row r="236" spans="1:8" ht="30" customHeight="1" x14ac:dyDescent="0.3">
      <c r="A236" s="59" t="s">
        <v>36</v>
      </c>
      <c r="B236" s="80">
        <v>42620</v>
      </c>
      <c r="C236" s="79">
        <v>7.0603499999999997</v>
      </c>
      <c r="D236" s="67"/>
      <c r="E236" s="76"/>
      <c r="F236" s="58">
        <f t="shared" si="33"/>
        <v>7.0603499999999997</v>
      </c>
      <c r="G236" s="57">
        <v>105.39</v>
      </c>
      <c r="H236" s="57">
        <f t="shared" si="32"/>
        <v>744.09028649999993</v>
      </c>
    </row>
    <row r="237" spans="1:8" ht="30" customHeight="1" x14ac:dyDescent="0.3">
      <c r="A237" s="59" t="s">
        <v>37</v>
      </c>
      <c r="B237" s="80">
        <v>42620</v>
      </c>
      <c r="C237" s="79">
        <v>7.0603499999999997</v>
      </c>
      <c r="D237" s="67"/>
      <c r="E237" s="76"/>
      <c r="F237" s="58">
        <f t="shared" si="33"/>
        <v>7.0603499999999997</v>
      </c>
      <c r="G237" s="57">
        <v>105.39</v>
      </c>
      <c r="H237" s="57">
        <f t="shared" si="32"/>
        <v>744.09028649999993</v>
      </c>
    </row>
    <row r="238" spans="1:8" ht="30" customHeight="1" x14ac:dyDescent="0.3">
      <c r="A238" s="59" t="s">
        <v>38</v>
      </c>
      <c r="B238" s="80">
        <v>42620</v>
      </c>
      <c r="C238" s="79">
        <v>7.0603499999999997</v>
      </c>
      <c r="D238" s="67"/>
      <c r="E238" s="76"/>
      <c r="F238" s="58">
        <f t="shared" si="33"/>
        <v>7.0603499999999997</v>
      </c>
      <c r="G238" s="57">
        <v>105.39</v>
      </c>
      <c r="H238" s="57">
        <f t="shared" si="32"/>
        <v>744.09028649999993</v>
      </c>
    </row>
    <row r="239" spans="1:8" ht="30" customHeight="1" x14ac:dyDescent="0.3">
      <c r="A239" s="59" t="s">
        <v>39</v>
      </c>
      <c r="B239" s="80">
        <v>42620</v>
      </c>
      <c r="C239" s="79">
        <v>7.0603499999999997</v>
      </c>
      <c r="D239" s="67"/>
      <c r="E239" s="76"/>
      <c r="F239" s="58">
        <f t="shared" si="33"/>
        <v>7.0603499999999997</v>
      </c>
      <c r="G239" s="57">
        <v>105.39</v>
      </c>
      <c r="H239" s="57">
        <f t="shared" si="32"/>
        <v>744.09028649999993</v>
      </c>
    </row>
    <row r="240" spans="1:8" ht="30" customHeight="1" x14ac:dyDescent="0.3">
      <c r="A240" s="60" t="s">
        <v>40</v>
      </c>
      <c r="B240" s="80"/>
      <c r="C240" s="79"/>
      <c r="D240" s="61"/>
      <c r="E240" s="61"/>
      <c r="F240" s="61"/>
      <c r="G240" s="62">
        <f>SUM(G229:G239)</f>
        <v>1159.2800000000002</v>
      </c>
      <c r="H240" s="62">
        <f>SUM(H229:H239)</f>
        <v>8184.9225479999986</v>
      </c>
    </row>
    <row r="241" spans="1:8" ht="30" customHeight="1" x14ac:dyDescent="0.3">
      <c r="A241" s="70" t="s">
        <v>344</v>
      </c>
      <c r="B241" s="80"/>
      <c r="C241" s="79"/>
      <c r="D241" s="61"/>
      <c r="E241" s="61"/>
      <c r="F241" s="61"/>
      <c r="G241" s="62"/>
      <c r="H241" s="63"/>
    </row>
    <row r="242" spans="1:8" ht="30" customHeight="1" x14ac:dyDescent="0.3">
      <c r="A242" s="64" t="s">
        <v>31</v>
      </c>
      <c r="B242" s="80">
        <v>42620</v>
      </c>
      <c r="C242" s="79">
        <v>7.0603499999999997</v>
      </c>
      <c r="D242" s="55"/>
      <c r="E242" s="76"/>
      <c r="F242" s="58">
        <f>+C242-E242</f>
        <v>7.0603499999999997</v>
      </c>
      <c r="G242" s="57">
        <v>105.39</v>
      </c>
      <c r="H242" s="57">
        <f t="shared" ref="H242:H252" si="34">+F242*G242</f>
        <v>744.09028649999993</v>
      </c>
    </row>
    <row r="243" spans="1:8" ht="30" customHeight="1" x14ac:dyDescent="0.3">
      <c r="A243" s="64" t="s">
        <v>32</v>
      </c>
      <c r="B243" s="80">
        <v>42620</v>
      </c>
      <c r="C243" s="79">
        <v>7.0603499999999997</v>
      </c>
      <c r="D243" s="67"/>
      <c r="E243" s="76"/>
      <c r="F243" s="58">
        <f>+C243-E243</f>
        <v>7.0603499999999997</v>
      </c>
      <c r="G243" s="57">
        <v>105.39</v>
      </c>
      <c r="H243" s="57">
        <f t="shared" si="34"/>
        <v>744.09028649999993</v>
      </c>
    </row>
    <row r="244" spans="1:8" ht="30" customHeight="1" x14ac:dyDescent="0.3">
      <c r="A244" s="64" t="s">
        <v>33</v>
      </c>
      <c r="B244" s="80">
        <v>42620</v>
      </c>
      <c r="C244" s="79">
        <v>7.0603499999999997</v>
      </c>
      <c r="D244" s="67"/>
      <c r="E244" s="76"/>
      <c r="F244" s="58">
        <f>+C244-E244</f>
        <v>7.0603499999999997</v>
      </c>
      <c r="G244" s="57">
        <v>105.39</v>
      </c>
      <c r="H244" s="57">
        <f t="shared" si="34"/>
        <v>744.09028649999993</v>
      </c>
    </row>
    <row r="245" spans="1:8" ht="30" customHeight="1" x14ac:dyDescent="0.3">
      <c r="A245" s="64" t="s">
        <v>34</v>
      </c>
      <c r="B245" s="80">
        <v>42620</v>
      </c>
      <c r="C245" s="79">
        <v>7.0603499999999997</v>
      </c>
      <c r="D245" s="67"/>
      <c r="E245" s="76"/>
      <c r="F245" s="58">
        <f>+C245-E245</f>
        <v>7.0603499999999997</v>
      </c>
      <c r="G245" s="57">
        <v>105.39</v>
      </c>
      <c r="H245" s="57">
        <f t="shared" si="34"/>
        <v>744.09028649999993</v>
      </c>
    </row>
    <row r="246" spans="1:8" ht="30" customHeight="1" x14ac:dyDescent="0.3">
      <c r="A246" s="64" t="s">
        <v>41</v>
      </c>
      <c r="B246" s="80">
        <v>42620</v>
      </c>
      <c r="C246" s="79">
        <v>7.0603499999999997</v>
      </c>
      <c r="D246" s="67"/>
      <c r="E246" s="76"/>
      <c r="F246" s="58">
        <f t="shared" ref="F246:F252" si="35">+C246-E246</f>
        <v>7.0603499999999997</v>
      </c>
      <c r="G246" s="57">
        <v>105.38</v>
      </c>
      <c r="H246" s="57">
        <f t="shared" si="34"/>
        <v>744.01968299999999</v>
      </c>
    </row>
    <row r="247" spans="1:8" ht="30" customHeight="1" x14ac:dyDescent="0.3">
      <c r="A247" s="64" t="s">
        <v>43</v>
      </c>
      <c r="B247" s="80">
        <v>42620</v>
      </c>
      <c r="C247" s="79">
        <v>7.0603499999999997</v>
      </c>
      <c r="D247" s="67"/>
      <c r="E247" s="76"/>
      <c r="F247" s="58">
        <f t="shared" si="35"/>
        <v>7.0603499999999997</v>
      </c>
      <c r="G247" s="57">
        <v>105.39</v>
      </c>
      <c r="H247" s="57">
        <f t="shared" si="34"/>
        <v>744.09028649999993</v>
      </c>
    </row>
    <row r="248" spans="1:8" ht="30" customHeight="1" x14ac:dyDescent="0.3">
      <c r="A248" s="64" t="s">
        <v>35</v>
      </c>
      <c r="B248" s="80">
        <v>42620</v>
      </c>
      <c r="C248" s="79">
        <v>7.0603499999999997</v>
      </c>
      <c r="D248" s="67"/>
      <c r="E248" s="76"/>
      <c r="F248" s="58">
        <f t="shared" si="35"/>
        <v>7.0603499999999997</v>
      </c>
      <c r="G248" s="57">
        <v>105.39</v>
      </c>
      <c r="H248" s="57">
        <f t="shared" si="34"/>
        <v>744.09028649999993</v>
      </c>
    </row>
    <row r="249" spans="1:8" ht="30" customHeight="1" x14ac:dyDescent="0.3">
      <c r="A249" s="59" t="s">
        <v>36</v>
      </c>
      <c r="B249" s="80">
        <v>42620</v>
      </c>
      <c r="C249" s="79">
        <v>7.0603499999999997</v>
      </c>
      <c r="D249" s="67"/>
      <c r="E249" s="76"/>
      <c r="F249" s="58">
        <f t="shared" si="35"/>
        <v>7.0603499999999997</v>
      </c>
      <c r="G249" s="57">
        <v>105.39</v>
      </c>
      <c r="H249" s="57">
        <f t="shared" si="34"/>
        <v>744.09028649999993</v>
      </c>
    </row>
    <row r="250" spans="1:8" ht="30" customHeight="1" x14ac:dyDescent="0.3">
      <c r="A250" s="59" t="s">
        <v>37</v>
      </c>
      <c r="B250" s="80">
        <v>42620</v>
      </c>
      <c r="C250" s="79">
        <v>7.0603499999999997</v>
      </c>
      <c r="D250" s="67"/>
      <c r="E250" s="76"/>
      <c r="F250" s="58">
        <f t="shared" si="35"/>
        <v>7.0603499999999997</v>
      </c>
      <c r="G250" s="57">
        <v>105.39</v>
      </c>
      <c r="H250" s="57">
        <f t="shared" si="34"/>
        <v>744.09028649999993</v>
      </c>
    </row>
    <row r="251" spans="1:8" ht="30" customHeight="1" x14ac:dyDescent="0.3">
      <c r="A251" s="59" t="s">
        <v>38</v>
      </c>
      <c r="B251" s="80">
        <v>42620</v>
      </c>
      <c r="C251" s="79">
        <v>7.0603499999999997</v>
      </c>
      <c r="D251" s="67"/>
      <c r="E251" s="76"/>
      <c r="F251" s="58">
        <f t="shared" si="35"/>
        <v>7.0603499999999997</v>
      </c>
      <c r="G251" s="57">
        <v>105.39</v>
      </c>
      <c r="H251" s="57">
        <f t="shared" si="34"/>
        <v>744.09028649999993</v>
      </c>
    </row>
    <row r="252" spans="1:8" ht="30" customHeight="1" x14ac:dyDescent="0.3">
      <c r="A252" s="59" t="s">
        <v>39</v>
      </c>
      <c r="B252" s="80">
        <v>42620</v>
      </c>
      <c r="C252" s="79">
        <v>7.0603499999999997</v>
      </c>
      <c r="D252" s="67"/>
      <c r="E252" s="76"/>
      <c r="F252" s="58">
        <f t="shared" si="35"/>
        <v>7.0603499999999997</v>
      </c>
      <c r="G252" s="57">
        <v>105.39</v>
      </c>
      <c r="H252" s="57">
        <f t="shared" si="34"/>
        <v>744.09028649999993</v>
      </c>
    </row>
    <row r="253" spans="1:8" ht="30" customHeight="1" x14ac:dyDescent="0.3">
      <c r="A253" s="60" t="s">
        <v>40</v>
      </c>
      <c r="B253" s="80"/>
      <c r="C253" s="79"/>
      <c r="D253" s="61"/>
      <c r="E253" s="61"/>
      <c r="F253" s="61"/>
      <c r="G253" s="62">
        <f>SUM(G242:G252)</f>
        <v>1159.2800000000002</v>
      </c>
      <c r="H253" s="62">
        <f>SUM(H242:H252)</f>
        <v>8184.9225479999986</v>
      </c>
    </row>
    <row r="254" spans="1:8" ht="30" customHeight="1" x14ac:dyDescent="0.3">
      <c r="A254" s="70" t="s">
        <v>345</v>
      </c>
      <c r="B254" s="80"/>
      <c r="C254" s="79"/>
      <c r="D254" s="61"/>
      <c r="E254" s="61"/>
      <c r="F254" s="61"/>
      <c r="G254" s="62"/>
      <c r="H254" s="63"/>
    </row>
    <row r="255" spans="1:8" ht="30" customHeight="1" x14ac:dyDescent="0.3">
      <c r="A255" s="64" t="s">
        <v>31</v>
      </c>
      <c r="B255" s="80">
        <v>42620</v>
      </c>
      <c r="C255" s="79">
        <v>7.0603499999999997</v>
      </c>
      <c r="D255" s="55"/>
      <c r="E255" s="76"/>
      <c r="F255" s="58">
        <f>+C255-E255</f>
        <v>7.0603499999999997</v>
      </c>
      <c r="G255" s="57">
        <v>105.39</v>
      </c>
      <c r="H255" s="57">
        <f t="shared" ref="H255:H265" si="36">+F255*G255</f>
        <v>744.09028649999993</v>
      </c>
    </row>
    <row r="256" spans="1:8" ht="30" customHeight="1" x14ac:dyDescent="0.3">
      <c r="A256" s="64" t="s">
        <v>32</v>
      </c>
      <c r="B256" s="80">
        <v>42620</v>
      </c>
      <c r="C256" s="79">
        <v>7.0603499999999997</v>
      </c>
      <c r="D256" s="67"/>
      <c r="E256" s="76"/>
      <c r="F256" s="58">
        <f>+C256-E256</f>
        <v>7.0603499999999997</v>
      </c>
      <c r="G256" s="57">
        <v>105.39</v>
      </c>
      <c r="H256" s="57">
        <f t="shared" si="36"/>
        <v>744.09028649999993</v>
      </c>
    </row>
    <row r="257" spans="1:8" ht="30" customHeight="1" x14ac:dyDescent="0.3">
      <c r="A257" s="64" t="s">
        <v>33</v>
      </c>
      <c r="B257" s="80">
        <v>42620</v>
      </c>
      <c r="C257" s="79">
        <v>7.0603499999999997</v>
      </c>
      <c r="D257" s="67"/>
      <c r="E257" s="76"/>
      <c r="F257" s="58">
        <f>+C257-E257</f>
        <v>7.0603499999999997</v>
      </c>
      <c r="G257" s="57">
        <v>105.39</v>
      </c>
      <c r="H257" s="57">
        <f t="shared" si="36"/>
        <v>744.09028649999993</v>
      </c>
    </row>
    <row r="258" spans="1:8" ht="30" customHeight="1" x14ac:dyDescent="0.3">
      <c r="A258" s="64" t="s">
        <v>34</v>
      </c>
      <c r="B258" s="80">
        <v>42620</v>
      </c>
      <c r="C258" s="79">
        <v>7.0603499999999997</v>
      </c>
      <c r="D258" s="67"/>
      <c r="E258" s="76"/>
      <c r="F258" s="58">
        <f>+C258-E258</f>
        <v>7.0603499999999997</v>
      </c>
      <c r="G258" s="57">
        <v>105.39</v>
      </c>
      <c r="H258" s="57">
        <f t="shared" si="36"/>
        <v>744.09028649999993</v>
      </c>
    </row>
    <row r="259" spans="1:8" ht="30" customHeight="1" x14ac:dyDescent="0.3">
      <c r="A259" s="64" t="s">
        <v>41</v>
      </c>
      <c r="B259" s="80">
        <v>42620</v>
      </c>
      <c r="C259" s="79">
        <v>7.0603499999999997</v>
      </c>
      <c r="D259" s="67"/>
      <c r="E259" s="76"/>
      <c r="F259" s="58">
        <f t="shared" ref="F259:F265" si="37">+C259-E259</f>
        <v>7.0603499999999997</v>
      </c>
      <c r="G259" s="57">
        <v>105.38</v>
      </c>
      <c r="H259" s="57">
        <f t="shared" si="36"/>
        <v>744.01968299999999</v>
      </c>
    </row>
    <row r="260" spans="1:8" ht="30" customHeight="1" x14ac:dyDescent="0.3">
      <c r="A260" s="64" t="s">
        <v>43</v>
      </c>
      <c r="B260" s="80">
        <v>42620</v>
      </c>
      <c r="C260" s="79">
        <v>7.0603499999999997</v>
      </c>
      <c r="D260" s="67"/>
      <c r="E260" s="76"/>
      <c r="F260" s="58">
        <f t="shared" si="37"/>
        <v>7.0603499999999997</v>
      </c>
      <c r="G260" s="57">
        <v>105.39</v>
      </c>
      <c r="H260" s="57">
        <f t="shared" si="36"/>
        <v>744.09028649999993</v>
      </c>
    </row>
    <row r="261" spans="1:8" ht="30" customHeight="1" x14ac:dyDescent="0.3">
      <c r="A261" s="64" t="s">
        <v>35</v>
      </c>
      <c r="B261" s="80">
        <v>42620</v>
      </c>
      <c r="C261" s="79">
        <v>7.0603499999999997</v>
      </c>
      <c r="D261" s="67"/>
      <c r="E261" s="76"/>
      <c r="F261" s="58">
        <f t="shared" si="37"/>
        <v>7.0603499999999997</v>
      </c>
      <c r="G261" s="57">
        <v>105.39</v>
      </c>
      <c r="H261" s="57">
        <f t="shared" si="36"/>
        <v>744.09028649999993</v>
      </c>
    </row>
    <row r="262" spans="1:8" ht="30" customHeight="1" x14ac:dyDescent="0.3">
      <c r="A262" s="59" t="s">
        <v>36</v>
      </c>
      <c r="B262" s="80">
        <v>42620</v>
      </c>
      <c r="C262" s="79">
        <v>7.0603499999999997</v>
      </c>
      <c r="D262" s="67"/>
      <c r="E262" s="76"/>
      <c r="F262" s="58">
        <f t="shared" si="37"/>
        <v>7.0603499999999997</v>
      </c>
      <c r="G262" s="57">
        <v>105.39</v>
      </c>
      <c r="H262" s="57">
        <f t="shared" si="36"/>
        <v>744.09028649999993</v>
      </c>
    </row>
    <row r="263" spans="1:8" ht="30" customHeight="1" x14ac:dyDescent="0.3">
      <c r="A263" s="59" t="s">
        <v>37</v>
      </c>
      <c r="B263" s="80">
        <v>42620</v>
      </c>
      <c r="C263" s="79">
        <v>7.0603499999999997</v>
      </c>
      <c r="D263" s="67"/>
      <c r="E263" s="76"/>
      <c r="F263" s="58">
        <f t="shared" si="37"/>
        <v>7.0603499999999997</v>
      </c>
      <c r="G263" s="57">
        <v>105.39</v>
      </c>
      <c r="H263" s="57">
        <f t="shared" si="36"/>
        <v>744.09028649999993</v>
      </c>
    </row>
    <row r="264" spans="1:8" ht="30" customHeight="1" x14ac:dyDescent="0.3">
      <c r="A264" s="59" t="s">
        <v>38</v>
      </c>
      <c r="B264" s="80">
        <v>42620</v>
      </c>
      <c r="C264" s="79">
        <v>7.0603499999999997</v>
      </c>
      <c r="D264" s="67"/>
      <c r="E264" s="76"/>
      <c r="F264" s="58">
        <f t="shared" si="37"/>
        <v>7.0603499999999997</v>
      </c>
      <c r="G264" s="57">
        <v>105.39</v>
      </c>
      <c r="H264" s="57">
        <f t="shared" si="36"/>
        <v>744.09028649999993</v>
      </c>
    </row>
    <row r="265" spans="1:8" ht="30" customHeight="1" x14ac:dyDescent="0.3">
      <c r="A265" s="59" t="s">
        <v>39</v>
      </c>
      <c r="B265" s="80">
        <v>42620</v>
      </c>
      <c r="C265" s="79">
        <v>7.0603499999999997</v>
      </c>
      <c r="D265" s="67"/>
      <c r="E265" s="76"/>
      <c r="F265" s="58">
        <f t="shared" si="37"/>
        <v>7.0603499999999997</v>
      </c>
      <c r="G265" s="57">
        <v>105.39</v>
      </c>
      <c r="H265" s="57">
        <f t="shared" si="36"/>
        <v>744.09028649999993</v>
      </c>
    </row>
    <row r="266" spans="1:8" ht="30" customHeight="1" x14ac:dyDescent="0.3">
      <c r="A266" s="60" t="s">
        <v>40</v>
      </c>
      <c r="B266" s="80"/>
      <c r="C266" s="79"/>
      <c r="D266" s="61"/>
      <c r="E266" s="61"/>
      <c r="F266" s="61"/>
      <c r="G266" s="62">
        <f>SUM(G255:G265)</f>
        <v>1159.2800000000002</v>
      </c>
      <c r="H266" s="62">
        <f>SUM(H255:H265)</f>
        <v>8184.9225479999986</v>
      </c>
    </row>
    <row r="267" spans="1:8" ht="30" customHeight="1" x14ac:dyDescent="0.3">
      <c r="A267" s="70" t="s">
        <v>346</v>
      </c>
      <c r="B267" s="80"/>
      <c r="C267" s="79"/>
      <c r="D267" s="61"/>
      <c r="E267" s="61"/>
      <c r="F267" s="61"/>
      <c r="G267" s="62"/>
      <c r="H267" s="63"/>
    </row>
    <row r="268" spans="1:8" ht="30" customHeight="1" x14ac:dyDescent="0.3">
      <c r="A268" s="64" t="s">
        <v>31</v>
      </c>
      <c r="B268" s="80">
        <v>42620</v>
      </c>
      <c r="C268" s="79">
        <v>7.0603499999999997</v>
      </c>
      <c r="D268" s="55"/>
      <c r="E268" s="76"/>
      <c r="F268" s="58">
        <f>+C268-E268</f>
        <v>7.0603499999999997</v>
      </c>
      <c r="G268" s="57">
        <v>105.39</v>
      </c>
      <c r="H268" s="57">
        <f t="shared" ref="H268:H278" si="38">+F268*G268</f>
        <v>744.09028649999993</v>
      </c>
    </row>
    <row r="269" spans="1:8" ht="30" customHeight="1" x14ac:dyDescent="0.3">
      <c r="A269" s="64" t="s">
        <v>32</v>
      </c>
      <c r="B269" s="80">
        <v>42620</v>
      </c>
      <c r="C269" s="79">
        <v>7.0603499999999997</v>
      </c>
      <c r="D269" s="67"/>
      <c r="E269" s="76"/>
      <c r="F269" s="58">
        <f>+C269-E269</f>
        <v>7.0603499999999997</v>
      </c>
      <c r="G269" s="57">
        <v>105.39</v>
      </c>
      <c r="H269" s="57">
        <f t="shared" si="38"/>
        <v>744.09028649999993</v>
      </c>
    </row>
    <row r="270" spans="1:8" ht="30" customHeight="1" x14ac:dyDescent="0.3">
      <c r="A270" s="64" t="s">
        <v>33</v>
      </c>
      <c r="B270" s="80">
        <v>42620</v>
      </c>
      <c r="C270" s="79">
        <v>7.0603499999999997</v>
      </c>
      <c r="D270" s="67"/>
      <c r="E270" s="76"/>
      <c r="F270" s="58">
        <f>+C270-E270</f>
        <v>7.0603499999999997</v>
      </c>
      <c r="G270" s="57">
        <v>105.39</v>
      </c>
      <c r="H270" s="57">
        <f t="shared" si="38"/>
        <v>744.09028649999993</v>
      </c>
    </row>
    <row r="271" spans="1:8" ht="30" customHeight="1" x14ac:dyDescent="0.3">
      <c r="A271" s="64" t="s">
        <v>34</v>
      </c>
      <c r="B271" s="80">
        <v>42620</v>
      </c>
      <c r="C271" s="79">
        <v>7.0603499999999997</v>
      </c>
      <c r="D271" s="67"/>
      <c r="E271" s="76"/>
      <c r="F271" s="58">
        <f>+C271-E271</f>
        <v>7.0603499999999997</v>
      </c>
      <c r="G271" s="57">
        <v>105.39</v>
      </c>
      <c r="H271" s="57">
        <f t="shared" si="38"/>
        <v>744.09028649999993</v>
      </c>
    </row>
    <row r="272" spans="1:8" ht="30" customHeight="1" x14ac:dyDescent="0.3">
      <c r="A272" s="64" t="s">
        <v>41</v>
      </c>
      <c r="B272" s="80">
        <v>42620</v>
      </c>
      <c r="C272" s="79">
        <v>7.0603499999999997</v>
      </c>
      <c r="D272" s="67"/>
      <c r="E272" s="76"/>
      <c r="F272" s="58">
        <f t="shared" ref="F272:F278" si="39">+C272-E272</f>
        <v>7.0603499999999997</v>
      </c>
      <c r="G272" s="57">
        <v>105.38</v>
      </c>
      <c r="H272" s="57">
        <f t="shared" si="38"/>
        <v>744.01968299999999</v>
      </c>
    </row>
    <row r="273" spans="1:8" ht="30" customHeight="1" x14ac:dyDescent="0.3">
      <c r="A273" s="64" t="s">
        <v>43</v>
      </c>
      <c r="B273" s="80">
        <v>42620</v>
      </c>
      <c r="C273" s="79">
        <v>7.0603499999999997</v>
      </c>
      <c r="D273" s="67"/>
      <c r="E273" s="76"/>
      <c r="F273" s="58">
        <f t="shared" si="39"/>
        <v>7.0603499999999997</v>
      </c>
      <c r="G273" s="57">
        <v>105.39</v>
      </c>
      <c r="H273" s="57">
        <f t="shared" si="38"/>
        <v>744.09028649999993</v>
      </c>
    </row>
    <row r="274" spans="1:8" ht="30" customHeight="1" x14ac:dyDescent="0.3">
      <c r="A274" s="64" t="s">
        <v>35</v>
      </c>
      <c r="B274" s="80">
        <v>42620</v>
      </c>
      <c r="C274" s="79">
        <v>7.0603499999999997</v>
      </c>
      <c r="D274" s="67"/>
      <c r="E274" s="76"/>
      <c r="F274" s="58">
        <f t="shared" si="39"/>
        <v>7.0603499999999997</v>
      </c>
      <c r="G274" s="57">
        <v>105.39</v>
      </c>
      <c r="H274" s="57">
        <f t="shared" si="38"/>
        <v>744.09028649999993</v>
      </c>
    </row>
    <row r="275" spans="1:8" ht="30" customHeight="1" x14ac:dyDescent="0.3">
      <c r="A275" s="59" t="s">
        <v>36</v>
      </c>
      <c r="B275" s="80">
        <v>42620</v>
      </c>
      <c r="C275" s="79">
        <v>7.0603499999999997</v>
      </c>
      <c r="D275" s="67"/>
      <c r="E275" s="76"/>
      <c r="F275" s="58">
        <f t="shared" si="39"/>
        <v>7.0603499999999997</v>
      </c>
      <c r="G275" s="57">
        <v>105.39</v>
      </c>
      <c r="H275" s="57">
        <f t="shared" si="38"/>
        <v>744.09028649999993</v>
      </c>
    </row>
    <row r="276" spans="1:8" ht="30" customHeight="1" x14ac:dyDescent="0.3">
      <c r="A276" s="59" t="s">
        <v>37</v>
      </c>
      <c r="B276" s="80">
        <v>42620</v>
      </c>
      <c r="C276" s="79">
        <v>7.0603499999999997</v>
      </c>
      <c r="D276" s="67"/>
      <c r="E276" s="76"/>
      <c r="F276" s="58">
        <f t="shared" si="39"/>
        <v>7.0603499999999997</v>
      </c>
      <c r="G276" s="57">
        <v>105.39</v>
      </c>
      <c r="H276" s="57">
        <f t="shared" si="38"/>
        <v>744.09028649999993</v>
      </c>
    </row>
    <row r="277" spans="1:8" ht="30" customHeight="1" x14ac:dyDescent="0.3">
      <c r="A277" s="59" t="s">
        <v>38</v>
      </c>
      <c r="B277" s="80">
        <v>42620</v>
      </c>
      <c r="C277" s="79">
        <v>7.0603499999999997</v>
      </c>
      <c r="D277" s="67"/>
      <c r="E277" s="76"/>
      <c r="F277" s="58">
        <f t="shared" si="39"/>
        <v>7.0603499999999997</v>
      </c>
      <c r="G277" s="57">
        <v>105.39</v>
      </c>
      <c r="H277" s="57">
        <f t="shared" si="38"/>
        <v>744.09028649999993</v>
      </c>
    </row>
    <row r="278" spans="1:8" ht="30" customHeight="1" x14ac:dyDescent="0.3">
      <c r="A278" s="59" t="s">
        <v>39</v>
      </c>
      <c r="B278" s="80">
        <v>42620</v>
      </c>
      <c r="C278" s="79">
        <v>7.0603499999999997</v>
      </c>
      <c r="D278" s="67"/>
      <c r="E278" s="76"/>
      <c r="F278" s="58">
        <f t="shared" si="39"/>
        <v>7.0603499999999997</v>
      </c>
      <c r="G278" s="57">
        <v>105.39</v>
      </c>
      <c r="H278" s="57">
        <f t="shared" si="38"/>
        <v>744.09028649999993</v>
      </c>
    </row>
    <row r="279" spans="1:8" ht="30" customHeight="1" x14ac:dyDescent="0.3">
      <c r="A279" s="60" t="s">
        <v>40</v>
      </c>
      <c r="B279" s="80"/>
      <c r="C279" s="79"/>
      <c r="D279" s="61"/>
      <c r="E279" s="61"/>
      <c r="F279" s="61"/>
      <c r="G279" s="62">
        <f>SUM(G268:G278)</f>
        <v>1159.2800000000002</v>
      </c>
      <c r="H279" s="62">
        <f>SUM(H268:H278)</f>
        <v>8184.9225479999986</v>
      </c>
    </row>
    <row r="280" spans="1:8" ht="30" customHeight="1" x14ac:dyDescent="0.3">
      <c r="A280" s="70" t="s">
        <v>347</v>
      </c>
      <c r="B280" s="80"/>
      <c r="C280" s="79"/>
      <c r="D280" s="61"/>
      <c r="E280" s="61"/>
      <c r="F280" s="61"/>
      <c r="G280" s="62"/>
      <c r="H280" s="63"/>
    </row>
    <row r="281" spans="1:8" ht="30" customHeight="1" x14ac:dyDescent="0.3">
      <c r="A281" s="64" t="s">
        <v>31</v>
      </c>
      <c r="B281" s="80">
        <v>42620</v>
      </c>
      <c r="C281" s="79">
        <v>7.0603499999999997</v>
      </c>
      <c r="D281" s="55"/>
      <c r="E281" s="76"/>
      <c r="F281" s="58">
        <f>+C281-E281</f>
        <v>7.0603499999999997</v>
      </c>
      <c r="G281" s="57">
        <v>105.39</v>
      </c>
      <c r="H281" s="57">
        <f t="shared" ref="H281:H291" si="40">+F281*G281</f>
        <v>744.09028649999993</v>
      </c>
    </row>
    <row r="282" spans="1:8" ht="30" customHeight="1" x14ac:dyDescent="0.3">
      <c r="A282" s="64" t="s">
        <v>32</v>
      </c>
      <c r="B282" s="80">
        <v>42620</v>
      </c>
      <c r="C282" s="79">
        <v>7.0603499999999997</v>
      </c>
      <c r="D282" s="67"/>
      <c r="E282" s="76"/>
      <c r="F282" s="58">
        <f>+C282-E282</f>
        <v>7.0603499999999997</v>
      </c>
      <c r="G282" s="57">
        <v>105.39</v>
      </c>
      <c r="H282" s="57">
        <f t="shared" si="40"/>
        <v>744.09028649999993</v>
      </c>
    </row>
    <row r="283" spans="1:8" ht="30" customHeight="1" x14ac:dyDescent="0.3">
      <c r="A283" s="64" t="s">
        <v>33</v>
      </c>
      <c r="B283" s="80">
        <v>42620</v>
      </c>
      <c r="C283" s="79">
        <v>7.0603499999999997</v>
      </c>
      <c r="D283" s="67"/>
      <c r="E283" s="76"/>
      <c r="F283" s="58">
        <f>+C283-E283</f>
        <v>7.0603499999999997</v>
      </c>
      <c r="G283" s="57">
        <v>105.39</v>
      </c>
      <c r="H283" s="57">
        <f t="shared" si="40"/>
        <v>744.09028649999993</v>
      </c>
    </row>
    <row r="284" spans="1:8" ht="30" customHeight="1" x14ac:dyDescent="0.3">
      <c r="A284" s="64" t="s">
        <v>34</v>
      </c>
      <c r="B284" s="80">
        <v>42620</v>
      </c>
      <c r="C284" s="79">
        <v>7.0603499999999997</v>
      </c>
      <c r="D284" s="67"/>
      <c r="E284" s="76"/>
      <c r="F284" s="58">
        <f>+C284-E284</f>
        <v>7.0603499999999997</v>
      </c>
      <c r="G284" s="57">
        <v>105.39</v>
      </c>
      <c r="H284" s="57">
        <f t="shared" si="40"/>
        <v>744.09028649999993</v>
      </c>
    </row>
    <row r="285" spans="1:8" ht="30" customHeight="1" x14ac:dyDescent="0.3">
      <c r="A285" s="64" t="s">
        <v>41</v>
      </c>
      <c r="B285" s="80">
        <v>42620</v>
      </c>
      <c r="C285" s="79">
        <v>7.0603499999999997</v>
      </c>
      <c r="D285" s="67"/>
      <c r="E285" s="76"/>
      <c r="F285" s="58">
        <f t="shared" ref="F285:F291" si="41">+C285-E285</f>
        <v>7.0603499999999997</v>
      </c>
      <c r="G285" s="57">
        <v>105.38</v>
      </c>
      <c r="H285" s="57">
        <f t="shared" si="40"/>
        <v>744.01968299999999</v>
      </c>
    </row>
    <row r="286" spans="1:8" ht="30" customHeight="1" x14ac:dyDescent="0.3">
      <c r="A286" s="64" t="s">
        <v>43</v>
      </c>
      <c r="B286" s="80">
        <v>42620</v>
      </c>
      <c r="C286" s="79">
        <v>7.0603499999999997</v>
      </c>
      <c r="D286" s="67"/>
      <c r="E286" s="76"/>
      <c r="F286" s="58">
        <f t="shared" si="41"/>
        <v>7.0603499999999997</v>
      </c>
      <c r="G286" s="57">
        <v>105.39</v>
      </c>
      <c r="H286" s="57">
        <f t="shared" si="40"/>
        <v>744.09028649999993</v>
      </c>
    </row>
    <row r="287" spans="1:8" ht="30" customHeight="1" x14ac:dyDescent="0.3">
      <c r="A287" s="64" t="s">
        <v>35</v>
      </c>
      <c r="B287" s="80">
        <v>42620</v>
      </c>
      <c r="C287" s="79">
        <v>7.0603499999999997</v>
      </c>
      <c r="D287" s="67"/>
      <c r="E287" s="76"/>
      <c r="F287" s="58">
        <f t="shared" si="41"/>
        <v>7.0603499999999997</v>
      </c>
      <c r="G287" s="57">
        <v>105.39</v>
      </c>
      <c r="H287" s="57">
        <f t="shared" si="40"/>
        <v>744.09028649999993</v>
      </c>
    </row>
    <row r="288" spans="1:8" ht="30" customHeight="1" x14ac:dyDescent="0.3">
      <c r="A288" s="59" t="s">
        <v>36</v>
      </c>
      <c r="B288" s="80">
        <v>42620</v>
      </c>
      <c r="C288" s="79">
        <v>7.0603499999999997</v>
      </c>
      <c r="D288" s="67"/>
      <c r="E288" s="76"/>
      <c r="F288" s="58">
        <f t="shared" si="41"/>
        <v>7.0603499999999997</v>
      </c>
      <c r="G288" s="57">
        <v>105.39</v>
      </c>
      <c r="H288" s="57">
        <f t="shared" si="40"/>
        <v>744.09028649999993</v>
      </c>
    </row>
    <row r="289" spans="1:8" ht="30" customHeight="1" x14ac:dyDescent="0.3">
      <c r="A289" s="59" t="s">
        <v>37</v>
      </c>
      <c r="B289" s="80">
        <v>42620</v>
      </c>
      <c r="C289" s="79">
        <v>7.0603499999999997</v>
      </c>
      <c r="D289" s="67"/>
      <c r="E289" s="76"/>
      <c r="F289" s="58">
        <f t="shared" si="41"/>
        <v>7.0603499999999997</v>
      </c>
      <c r="G289" s="57">
        <v>105.39</v>
      </c>
      <c r="H289" s="57">
        <f t="shared" si="40"/>
        <v>744.09028649999993</v>
      </c>
    </row>
    <row r="290" spans="1:8" ht="30" customHeight="1" x14ac:dyDescent="0.3">
      <c r="A290" s="59" t="s">
        <v>38</v>
      </c>
      <c r="B290" s="80">
        <v>42620</v>
      </c>
      <c r="C290" s="79">
        <v>7.0603499999999997</v>
      </c>
      <c r="D290" s="67"/>
      <c r="E290" s="76"/>
      <c r="F290" s="58">
        <f t="shared" si="41"/>
        <v>7.0603499999999997</v>
      </c>
      <c r="G290" s="57">
        <v>105.39</v>
      </c>
      <c r="H290" s="57">
        <f t="shared" si="40"/>
        <v>744.09028649999993</v>
      </c>
    </row>
    <row r="291" spans="1:8" ht="30" customHeight="1" x14ac:dyDescent="0.3">
      <c r="A291" s="59" t="s">
        <v>39</v>
      </c>
      <c r="B291" s="80">
        <v>42620</v>
      </c>
      <c r="C291" s="79">
        <v>7.0603499999999997</v>
      </c>
      <c r="D291" s="67"/>
      <c r="E291" s="76"/>
      <c r="F291" s="58">
        <f t="shared" si="41"/>
        <v>7.0603499999999997</v>
      </c>
      <c r="G291" s="57">
        <v>105.39</v>
      </c>
      <c r="H291" s="57">
        <f t="shared" si="40"/>
        <v>744.09028649999993</v>
      </c>
    </row>
    <row r="292" spans="1:8" ht="30" customHeight="1" x14ac:dyDescent="0.3">
      <c r="A292" s="60" t="s">
        <v>40</v>
      </c>
      <c r="B292" s="80"/>
      <c r="C292" s="79"/>
      <c r="D292" s="61"/>
      <c r="E292" s="61"/>
      <c r="F292" s="61"/>
      <c r="G292" s="62">
        <f>SUM(G281:G291)</f>
        <v>1159.2800000000002</v>
      </c>
      <c r="H292" s="62">
        <f>SUM(H281:H291)</f>
        <v>8184.9225479999986</v>
      </c>
    </row>
    <row r="293" spans="1:8" ht="30" customHeight="1" x14ac:dyDescent="0.3">
      <c r="A293" s="70" t="s">
        <v>348</v>
      </c>
      <c r="B293" s="80"/>
      <c r="C293" s="79"/>
      <c r="D293" s="61"/>
      <c r="E293" s="61"/>
      <c r="F293" s="61"/>
      <c r="G293" s="62"/>
      <c r="H293" s="63"/>
    </row>
    <row r="294" spans="1:8" ht="30" customHeight="1" x14ac:dyDescent="0.3">
      <c r="A294" s="64" t="s">
        <v>31</v>
      </c>
      <c r="B294" s="80">
        <v>42620</v>
      </c>
      <c r="C294" s="79">
        <v>7.0603499999999997</v>
      </c>
      <c r="D294" s="55"/>
      <c r="E294" s="76"/>
      <c r="F294" s="58">
        <f>+C294-E294</f>
        <v>7.0603499999999997</v>
      </c>
      <c r="G294" s="57">
        <v>105.39</v>
      </c>
      <c r="H294" s="57">
        <f t="shared" ref="H294:H304" si="42">+F294*G294</f>
        <v>744.09028649999993</v>
      </c>
    </row>
    <row r="295" spans="1:8" ht="30" customHeight="1" x14ac:dyDescent="0.3">
      <c r="A295" s="64" t="s">
        <v>32</v>
      </c>
      <c r="B295" s="80">
        <v>42620</v>
      </c>
      <c r="C295" s="79">
        <v>7.0603499999999997</v>
      </c>
      <c r="D295" s="67"/>
      <c r="E295" s="76"/>
      <c r="F295" s="58">
        <f>+C295-E295</f>
        <v>7.0603499999999997</v>
      </c>
      <c r="G295" s="57">
        <v>105.39</v>
      </c>
      <c r="H295" s="57">
        <f t="shared" si="42"/>
        <v>744.09028649999993</v>
      </c>
    </row>
    <row r="296" spans="1:8" ht="30" customHeight="1" x14ac:dyDescent="0.3">
      <c r="A296" s="64" t="s">
        <v>33</v>
      </c>
      <c r="B296" s="80">
        <v>42620</v>
      </c>
      <c r="C296" s="79">
        <v>7.0603499999999997</v>
      </c>
      <c r="D296" s="67"/>
      <c r="E296" s="76"/>
      <c r="F296" s="58">
        <f>+C296-E296</f>
        <v>7.0603499999999997</v>
      </c>
      <c r="G296" s="57">
        <v>105.39</v>
      </c>
      <c r="H296" s="57">
        <f t="shared" si="42"/>
        <v>744.09028649999993</v>
      </c>
    </row>
    <row r="297" spans="1:8" ht="30" customHeight="1" x14ac:dyDescent="0.3">
      <c r="A297" s="64" t="s">
        <v>34</v>
      </c>
      <c r="B297" s="80">
        <v>42620</v>
      </c>
      <c r="C297" s="79">
        <v>7.0603499999999997</v>
      </c>
      <c r="D297" s="67"/>
      <c r="E297" s="76"/>
      <c r="F297" s="58">
        <f>+C297-E297</f>
        <v>7.0603499999999997</v>
      </c>
      <c r="G297" s="57">
        <v>105.39</v>
      </c>
      <c r="H297" s="57">
        <f t="shared" si="42"/>
        <v>744.09028649999993</v>
      </c>
    </row>
    <row r="298" spans="1:8" ht="30" customHeight="1" x14ac:dyDescent="0.3">
      <c r="A298" s="64" t="s">
        <v>41</v>
      </c>
      <c r="B298" s="80">
        <v>42620</v>
      </c>
      <c r="C298" s="79">
        <v>7.0603499999999997</v>
      </c>
      <c r="D298" s="67"/>
      <c r="E298" s="76"/>
      <c r="F298" s="58">
        <f t="shared" ref="F298:F304" si="43">+C298-E298</f>
        <v>7.0603499999999997</v>
      </c>
      <c r="G298" s="57">
        <v>105.38</v>
      </c>
      <c r="H298" s="57">
        <f t="shared" si="42"/>
        <v>744.01968299999999</v>
      </c>
    </row>
    <row r="299" spans="1:8" ht="30" customHeight="1" x14ac:dyDescent="0.3">
      <c r="A299" s="64" t="s">
        <v>43</v>
      </c>
      <c r="B299" s="80">
        <v>42620</v>
      </c>
      <c r="C299" s="79">
        <v>7.0603499999999997</v>
      </c>
      <c r="D299" s="67"/>
      <c r="E299" s="76"/>
      <c r="F299" s="58">
        <f t="shared" si="43"/>
        <v>7.0603499999999997</v>
      </c>
      <c r="G299" s="57">
        <v>105.39</v>
      </c>
      <c r="H299" s="57">
        <f t="shared" si="42"/>
        <v>744.09028649999993</v>
      </c>
    </row>
    <row r="300" spans="1:8" ht="30" customHeight="1" x14ac:dyDescent="0.3">
      <c r="A300" s="64" t="s">
        <v>35</v>
      </c>
      <c r="B300" s="80">
        <v>42620</v>
      </c>
      <c r="C300" s="79">
        <v>7.0603499999999997</v>
      </c>
      <c r="D300" s="67"/>
      <c r="E300" s="76"/>
      <c r="F300" s="58">
        <f t="shared" si="43"/>
        <v>7.0603499999999997</v>
      </c>
      <c r="G300" s="57">
        <v>105.39</v>
      </c>
      <c r="H300" s="57">
        <f t="shared" si="42"/>
        <v>744.09028649999993</v>
      </c>
    </row>
    <row r="301" spans="1:8" ht="30" customHeight="1" x14ac:dyDescent="0.3">
      <c r="A301" s="59" t="s">
        <v>36</v>
      </c>
      <c r="B301" s="80">
        <v>42620</v>
      </c>
      <c r="C301" s="79">
        <v>7.0603499999999997</v>
      </c>
      <c r="D301" s="67"/>
      <c r="E301" s="76"/>
      <c r="F301" s="58">
        <f t="shared" si="43"/>
        <v>7.0603499999999997</v>
      </c>
      <c r="G301" s="57">
        <v>105.39</v>
      </c>
      <c r="H301" s="57">
        <f t="shared" si="42"/>
        <v>744.09028649999993</v>
      </c>
    </row>
    <row r="302" spans="1:8" ht="30" customHeight="1" x14ac:dyDescent="0.3">
      <c r="A302" s="59" t="s">
        <v>37</v>
      </c>
      <c r="B302" s="80">
        <v>42620</v>
      </c>
      <c r="C302" s="79">
        <v>7.0603499999999997</v>
      </c>
      <c r="D302" s="67"/>
      <c r="E302" s="76"/>
      <c r="F302" s="58">
        <f t="shared" si="43"/>
        <v>7.0603499999999997</v>
      </c>
      <c r="G302" s="57">
        <v>105.39</v>
      </c>
      <c r="H302" s="57">
        <f t="shared" si="42"/>
        <v>744.09028649999993</v>
      </c>
    </row>
    <row r="303" spans="1:8" ht="30" customHeight="1" x14ac:dyDescent="0.3">
      <c r="A303" s="59" t="s">
        <v>38</v>
      </c>
      <c r="B303" s="80">
        <v>42620</v>
      </c>
      <c r="C303" s="79">
        <v>7.0603499999999997</v>
      </c>
      <c r="D303" s="67"/>
      <c r="E303" s="76"/>
      <c r="F303" s="58">
        <f t="shared" si="43"/>
        <v>7.0603499999999997</v>
      </c>
      <c r="G303" s="57">
        <v>105.39</v>
      </c>
      <c r="H303" s="57">
        <f t="shared" si="42"/>
        <v>744.09028649999993</v>
      </c>
    </row>
    <row r="304" spans="1:8" ht="30" customHeight="1" x14ac:dyDescent="0.3">
      <c r="A304" s="59" t="s">
        <v>39</v>
      </c>
      <c r="B304" s="80">
        <v>42620</v>
      </c>
      <c r="C304" s="79">
        <v>7.0603499999999997</v>
      </c>
      <c r="D304" s="67"/>
      <c r="E304" s="76"/>
      <c r="F304" s="58">
        <f t="shared" si="43"/>
        <v>7.0603499999999997</v>
      </c>
      <c r="G304" s="57">
        <v>105.39</v>
      </c>
      <c r="H304" s="57">
        <f t="shared" si="42"/>
        <v>744.09028649999993</v>
      </c>
    </row>
    <row r="305" spans="1:8" ht="30" customHeight="1" x14ac:dyDescent="0.3">
      <c r="A305" s="60" t="s">
        <v>40</v>
      </c>
      <c r="B305" s="80"/>
      <c r="C305" s="79"/>
      <c r="D305" s="61"/>
      <c r="E305" s="61"/>
      <c r="F305" s="61"/>
      <c r="G305" s="62">
        <f>SUM(G294:G304)</f>
        <v>1159.2800000000002</v>
      </c>
      <c r="H305" s="62">
        <f>SUM(H294:H304)</f>
        <v>8184.9225479999986</v>
      </c>
    </row>
    <row r="306" spans="1:8" ht="30" customHeight="1" x14ac:dyDescent="0.3">
      <c r="A306" s="70" t="s">
        <v>349</v>
      </c>
      <c r="B306" s="80"/>
      <c r="C306" s="79"/>
      <c r="D306" s="61"/>
      <c r="E306" s="61"/>
      <c r="F306" s="61"/>
      <c r="G306" s="62"/>
      <c r="H306" s="63"/>
    </row>
    <row r="307" spans="1:8" ht="30" customHeight="1" x14ac:dyDescent="0.3">
      <c r="A307" s="64" t="s">
        <v>31</v>
      </c>
      <c r="B307" s="80">
        <v>42620</v>
      </c>
      <c r="C307" s="79">
        <v>7.0603499999999997</v>
      </c>
      <c r="D307" s="55"/>
      <c r="E307" s="76"/>
      <c r="F307" s="58">
        <f>+C307-E307</f>
        <v>7.0603499999999997</v>
      </c>
      <c r="G307" s="57">
        <v>105.39</v>
      </c>
      <c r="H307" s="57">
        <f t="shared" ref="H307:H317" si="44">+F307*G307</f>
        <v>744.09028649999993</v>
      </c>
    </row>
    <row r="308" spans="1:8" ht="30" customHeight="1" x14ac:dyDescent="0.3">
      <c r="A308" s="64" t="s">
        <v>32</v>
      </c>
      <c r="B308" s="80">
        <v>42620</v>
      </c>
      <c r="C308" s="79">
        <v>7.0603499999999997</v>
      </c>
      <c r="D308" s="67"/>
      <c r="E308" s="76"/>
      <c r="F308" s="58">
        <f>+C308-E308</f>
        <v>7.0603499999999997</v>
      </c>
      <c r="G308" s="57">
        <v>105.39</v>
      </c>
      <c r="H308" s="57">
        <f t="shared" si="44"/>
        <v>744.09028649999993</v>
      </c>
    </row>
    <row r="309" spans="1:8" ht="30" customHeight="1" x14ac:dyDescent="0.3">
      <c r="A309" s="64" t="s">
        <v>33</v>
      </c>
      <c r="B309" s="80">
        <v>42620</v>
      </c>
      <c r="C309" s="79">
        <v>7.0603499999999997</v>
      </c>
      <c r="D309" s="67"/>
      <c r="E309" s="76"/>
      <c r="F309" s="58">
        <f>+C309-E309</f>
        <v>7.0603499999999997</v>
      </c>
      <c r="G309" s="57">
        <v>105.39</v>
      </c>
      <c r="H309" s="57">
        <f t="shared" si="44"/>
        <v>744.09028649999993</v>
      </c>
    </row>
    <row r="310" spans="1:8" ht="30" customHeight="1" x14ac:dyDescent="0.3">
      <c r="A310" s="64" t="s">
        <v>34</v>
      </c>
      <c r="B310" s="80">
        <v>42620</v>
      </c>
      <c r="C310" s="79">
        <v>7.0603499999999997</v>
      </c>
      <c r="D310" s="67"/>
      <c r="E310" s="76"/>
      <c r="F310" s="58">
        <f>+C310-E310</f>
        <v>7.0603499999999997</v>
      </c>
      <c r="G310" s="57">
        <v>105.39</v>
      </c>
      <c r="H310" s="57">
        <f t="shared" si="44"/>
        <v>744.09028649999993</v>
      </c>
    </row>
    <row r="311" spans="1:8" ht="30" customHeight="1" x14ac:dyDescent="0.3">
      <c r="A311" s="64" t="s">
        <v>41</v>
      </c>
      <c r="B311" s="80">
        <v>42620</v>
      </c>
      <c r="C311" s="79">
        <v>7.0603499999999997</v>
      </c>
      <c r="D311" s="67"/>
      <c r="E311" s="76"/>
      <c r="F311" s="58">
        <f t="shared" ref="F311:F317" si="45">+C311-E311</f>
        <v>7.0603499999999997</v>
      </c>
      <c r="G311" s="57">
        <v>105.38</v>
      </c>
      <c r="H311" s="57">
        <f t="shared" si="44"/>
        <v>744.01968299999999</v>
      </c>
    </row>
    <row r="312" spans="1:8" ht="30" customHeight="1" x14ac:dyDescent="0.3">
      <c r="A312" s="64" t="s">
        <v>43</v>
      </c>
      <c r="B312" s="80">
        <v>42620</v>
      </c>
      <c r="C312" s="79">
        <v>7.0603499999999997</v>
      </c>
      <c r="D312" s="67"/>
      <c r="E312" s="76"/>
      <c r="F312" s="58">
        <f t="shared" si="45"/>
        <v>7.0603499999999997</v>
      </c>
      <c r="G312" s="57">
        <v>105.39</v>
      </c>
      <c r="H312" s="57">
        <f t="shared" si="44"/>
        <v>744.09028649999993</v>
      </c>
    </row>
    <row r="313" spans="1:8" ht="30" customHeight="1" x14ac:dyDescent="0.3">
      <c r="A313" s="64" t="s">
        <v>35</v>
      </c>
      <c r="B313" s="80">
        <v>42620</v>
      </c>
      <c r="C313" s="79">
        <v>7.0603499999999997</v>
      </c>
      <c r="D313" s="67"/>
      <c r="E313" s="76"/>
      <c r="F313" s="58">
        <f t="shared" si="45"/>
        <v>7.0603499999999997</v>
      </c>
      <c r="G313" s="57">
        <v>105.39</v>
      </c>
      <c r="H313" s="57">
        <f t="shared" si="44"/>
        <v>744.09028649999993</v>
      </c>
    </row>
    <row r="314" spans="1:8" ht="30" customHeight="1" x14ac:dyDescent="0.3">
      <c r="A314" s="59" t="s">
        <v>36</v>
      </c>
      <c r="B314" s="80">
        <v>42620</v>
      </c>
      <c r="C314" s="79">
        <v>7.0603499999999997</v>
      </c>
      <c r="D314" s="67"/>
      <c r="E314" s="76"/>
      <c r="F314" s="58">
        <f t="shared" si="45"/>
        <v>7.0603499999999997</v>
      </c>
      <c r="G314" s="57">
        <v>105.39</v>
      </c>
      <c r="H314" s="57">
        <f t="shared" si="44"/>
        <v>744.09028649999993</v>
      </c>
    </row>
    <row r="315" spans="1:8" ht="30" customHeight="1" x14ac:dyDescent="0.3">
      <c r="A315" s="59" t="s">
        <v>37</v>
      </c>
      <c r="B315" s="80">
        <v>42620</v>
      </c>
      <c r="C315" s="79">
        <v>7.0603499999999997</v>
      </c>
      <c r="D315" s="67"/>
      <c r="E315" s="76"/>
      <c r="F315" s="58">
        <f t="shared" si="45"/>
        <v>7.0603499999999997</v>
      </c>
      <c r="G315" s="57">
        <v>105.39</v>
      </c>
      <c r="H315" s="57">
        <f t="shared" si="44"/>
        <v>744.09028649999993</v>
      </c>
    </row>
    <row r="316" spans="1:8" ht="30" customHeight="1" x14ac:dyDescent="0.3">
      <c r="A316" s="59" t="s">
        <v>38</v>
      </c>
      <c r="B316" s="80">
        <v>42620</v>
      </c>
      <c r="C316" s="79">
        <v>7.0603499999999997</v>
      </c>
      <c r="D316" s="67"/>
      <c r="E316" s="76"/>
      <c r="F316" s="58">
        <f t="shared" si="45"/>
        <v>7.0603499999999997</v>
      </c>
      <c r="G316" s="57">
        <v>105.39</v>
      </c>
      <c r="H316" s="57">
        <f t="shared" si="44"/>
        <v>744.09028649999993</v>
      </c>
    </row>
    <row r="317" spans="1:8" ht="30" customHeight="1" x14ac:dyDescent="0.3">
      <c r="A317" s="59" t="s">
        <v>39</v>
      </c>
      <c r="B317" s="80">
        <v>42620</v>
      </c>
      <c r="C317" s="79">
        <v>7.0603499999999997</v>
      </c>
      <c r="D317" s="67"/>
      <c r="E317" s="76"/>
      <c r="F317" s="58">
        <f t="shared" si="45"/>
        <v>7.0603499999999997</v>
      </c>
      <c r="G317" s="57">
        <v>105.39</v>
      </c>
      <c r="H317" s="57">
        <f t="shared" si="44"/>
        <v>744.09028649999993</v>
      </c>
    </row>
    <row r="318" spans="1:8" ht="30" customHeight="1" x14ac:dyDescent="0.3">
      <c r="A318" s="60" t="s">
        <v>40</v>
      </c>
      <c r="B318" s="80"/>
      <c r="C318" s="79"/>
      <c r="D318" s="61"/>
      <c r="E318" s="61"/>
      <c r="F318" s="61"/>
      <c r="G318" s="62">
        <f>SUM(G307:G317)</f>
        <v>1159.2800000000002</v>
      </c>
      <c r="H318" s="62">
        <f>SUM(H307:H317)</f>
        <v>8184.9225479999986</v>
      </c>
    </row>
    <row r="319" spans="1:8" ht="30" customHeight="1" x14ac:dyDescent="0.3">
      <c r="A319" s="48"/>
      <c r="B319" s="48"/>
      <c r="C319" s="36"/>
      <c r="D319" s="36"/>
      <c r="E319" s="36"/>
      <c r="F319" s="36"/>
      <c r="G319" s="49"/>
      <c r="H319" s="50"/>
    </row>
    <row r="320" spans="1:8" ht="21" x14ac:dyDescent="0.35">
      <c r="A320" s="270" t="s">
        <v>317</v>
      </c>
      <c r="B320" s="270"/>
      <c r="C320" s="270"/>
      <c r="D320" s="270"/>
      <c r="E320" s="270"/>
      <c r="F320" s="270"/>
      <c r="G320" s="270"/>
      <c r="H320" s="270"/>
    </row>
    <row r="321" spans="1:8" ht="21" x14ac:dyDescent="0.35">
      <c r="A321" s="33"/>
      <c r="B321" s="33"/>
      <c r="C321" s="33"/>
      <c r="D321" s="33"/>
      <c r="E321" s="33"/>
      <c r="F321" s="39"/>
      <c r="G321" s="40"/>
      <c r="H321" s="40"/>
    </row>
    <row r="322" spans="1:8" ht="21" x14ac:dyDescent="0.35">
      <c r="A322" s="19" t="s">
        <v>321</v>
      </c>
      <c r="B322" s="19"/>
      <c r="C322" s="19"/>
      <c r="D322" s="42"/>
      <c r="E322" s="38"/>
      <c r="F322" s="42"/>
      <c r="H322" s="41">
        <f>H136+H123+H109+H95+H81+H67+H53+H39</f>
        <v>61644.3644996</v>
      </c>
    </row>
    <row r="323" spans="1:8" ht="21" x14ac:dyDescent="0.35">
      <c r="A323" s="42"/>
      <c r="B323" s="42"/>
      <c r="C323" s="42"/>
      <c r="D323" s="42"/>
      <c r="E323" s="42"/>
      <c r="F323" s="43"/>
      <c r="H323" s="40"/>
    </row>
    <row r="324" spans="1:8" ht="21" x14ac:dyDescent="0.35">
      <c r="A324" s="19" t="s">
        <v>319</v>
      </c>
      <c r="B324" s="19"/>
      <c r="C324" s="19"/>
      <c r="D324" s="42"/>
      <c r="E324" s="19" t="s">
        <v>320</v>
      </c>
      <c r="F324" s="42"/>
      <c r="H324" s="41">
        <v>1255.54</v>
      </c>
    </row>
    <row r="325" spans="1:8" ht="21" x14ac:dyDescent="0.35">
      <c r="A325" s="42"/>
      <c r="B325" s="42"/>
      <c r="C325" s="42"/>
      <c r="D325" s="42"/>
      <c r="E325" s="42"/>
      <c r="F325" s="44"/>
      <c r="H325" s="40"/>
    </row>
    <row r="326" spans="1:8" ht="21.75" thickBot="1" x14ac:dyDescent="0.4">
      <c r="A326" s="19" t="s">
        <v>318</v>
      </c>
      <c r="B326" s="19"/>
      <c r="C326" s="19"/>
      <c r="D326" s="19"/>
      <c r="E326" s="42"/>
      <c r="F326" s="42"/>
      <c r="H326" s="45">
        <f>H322-H324</f>
        <v>60388.824499599999</v>
      </c>
    </row>
    <row r="327" spans="1:8" ht="21.75" thickTop="1" x14ac:dyDescent="0.35">
      <c r="A327" s="33"/>
      <c r="B327" s="33"/>
      <c r="C327" s="33"/>
      <c r="D327" s="33"/>
      <c r="E327" s="33"/>
      <c r="F327" s="39"/>
      <c r="G327" s="40"/>
      <c r="H327" s="40"/>
    </row>
  </sheetData>
  <autoFilter ref="A11:H318">
    <filterColumn colId="1" showButton="0"/>
    <filterColumn colId="3" showButton="0"/>
  </autoFilter>
  <mergeCells count="4">
    <mergeCell ref="A320:H320"/>
    <mergeCell ref="A2:H2"/>
    <mergeCell ref="B11:C11"/>
    <mergeCell ref="D11:E11"/>
  </mergeCells>
  <printOptions verticalCentered="1"/>
  <pageMargins left="1.1023622047244095" right="0.70866141732283472" top="0.15748031496062992" bottom="0.35433070866141736" header="0.31496062992125984" footer="0.31496062992125984"/>
  <pageSetup paperSize="9" scale="70" orientation="portrait" r:id="rId1"/>
  <rowBreaks count="3" manualBreakCount="3">
    <brk id="53" max="7" man="1"/>
    <brk id="81" max="7" man="1"/>
    <brk id="10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6"/>
  <sheetViews>
    <sheetView view="pageBreakPreview" zoomScale="85" zoomScaleNormal="100" zoomScaleSheetLayoutView="85" workbookViewId="0">
      <selection activeCell="H351" sqref="H351"/>
    </sheetView>
  </sheetViews>
  <sheetFormatPr baseColWidth="10" defaultColWidth="11.42578125" defaultRowHeight="16.5" x14ac:dyDescent="0.3"/>
  <cols>
    <col min="1" max="1" width="17.28515625" style="85" customWidth="1"/>
    <col min="2" max="2" width="14.42578125" style="85" customWidth="1"/>
    <col min="3" max="3" width="17.140625" style="85" customWidth="1"/>
    <col min="4" max="4" width="15.5703125" style="85" customWidth="1"/>
    <col min="5" max="5" width="13.7109375" style="120" customWidth="1"/>
    <col min="6" max="6" width="15.5703125" style="130" customWidth="1"/>
    <col min="7" max="7" width="18.5703125" style="131" customWidth="1"/>
    <col min="8" max="8" width="21.42578125" style="131" customWidth="1"/>
    <col min="9" max="16384" width="11.42578125" style="85"/>
  </cols>
  <sheetData>
    <row r="1" spans="1:11" x14ac:dyDescent="0.3">
      <c r="F1" s="120"/>
      <c r="G1" s="85"/>
      <c r="H1" s="85"/>
    </row>
    <row r="2" spans="1:11" ht="24" customHeight="1" x14ac:dyDescent="0.3">
      <c r="A2" s="273" t="s">
        <v>365</v>
      </c>
      <c r="B2" s="273"/>
      <c r="C2" s="273"/>
      <c r="D2" s="273"/>
      <c r="E2" s="273"/>
      <c r="F2" s="273"/>
      <c r="G2" s="273"/>
      <c r="H2" s="273"/>
      <c r="I2" s="118"/>
      <c r="J2" s="118"/>
      <c r="K2" s="118"/>
    </row>
    <row r="3" spans="1:11" ht="24" customHeight="1" x14ac:dyDescent="0.3">
      <c r="A3" s="273"/>
      <c r="B3" s="273"/>
      <c r="C3" s="273"/>
      <c r="D3" s="273"/>
      <c r="E3" s="273"/>
      <c r="F3" s="273"/>
      <c r="G3" s="273"/>
      <c r="H3" s="273"/>
      <c r="I3" s="118"/>
      <c r="J3" s="118"/>
      <c r="K3" s="118"/>
    </row>
    <row r="4" spans="1:11" ht="23.25" customHeight="1" x14ac:dyDescent="0.3">
      <c r="A4" s="86" t="s">
        <v>352</v>
      </c>
      <c r="B4" s="86"/>
      <c r="C4" s="86" t="s">
        <v>369</v>
      </c>
      <c r="D4" s="86"/>
      <c r="E4" s="88"/>
      <c r="F4" s="88"/>
      <c r="G4" s="87"/>
      <c r="H4" s="85"/>
    </row>
    <row r="5" spans="1:11" ht="23.25" customHeight="1" x14ac:dyDescent="0.3">
      <c r="A5" s="86" t="s">
        <v>353</v>
      </c>
      <c r="B5" s="86"/>
      <c r="C5" s="107" t="s">
        <v>368</v>
      </c>
      <c r="D5" s="92"/>
      <c r="E5" s="108"/>
      <c r="F5" s="108"/>
      <c r="G5" s="108"/>
      <c r="H5" s="85"/>
      <c r="J5" s="93"/>
    </row>
    <row r="6" spans="1:11" ht="23.25" customHeight="1" x14ac:dyDescent="0.3">
      <c r="A6" s="89" t="s">
        <v>327</v>
      </c>
      <c r="B6" s="89"/>
      <c r="C6" s="116" t="s">
        <v>372</v>
      </c>
      <c r="D6" s="109"/>
      <c r="E6" s="108"/>
      <c r="F6" s="108"/>
      <c r="G6" s="109"/>
      <c r="H6" s="89"/>
    </row>
    <row r="7" spans="1:11" ht="23.25" customHeight="1" x14ac:dyDescent="0.3">
      <c r="A7" s="86" t="s">
        <v>355</v>
      </c>
      <c r="B7" s="86"/>
      <c r="C7" s="116">
        <v>34365</v>
      </c>
      <c r="D7" s="86"/>
      <c r="E7" s="88"/>
      <c r="F7" s="121"/>
      <c r="G7" s="88"/>
      <c r="H7" s="85"/>
    </row>
    <row r="8" spans="1:11" ht="23.25" customHeight="1" x14ac:dyDescent="0.3">
      <c r="A8" s="86" t="s">
        <v>354</v>
      </c>
      <c r="B8" s="86"/>
      <c r="C8" s="116">
        <v>43008</v>
      </c>
      <c r="D8" s="86"/>
      <c r="E8" s="88"/>
      <c r="F8" s="121"/>
      <c r="G8" s="88"/>
      <c r="H8" s="85"/>
    </row>
    <row r="9" spans="1:11" ht="23.25" customHeight="1" x14ac:dyDescent="0.3">
      <c r="A9" s="86" t="s">
        <v>356</v>
      </c>
      <c r="B9" s="86"/>
      <c r="C9" s="117">
        <f>+H345</f>
        <v>11049.136248236879</v>
      </c>
      <c r="D9" s="115"/>
      <c r="E9" s="88"/>
      <c r="F9" s="121"/>
      <c r="G9" s="88"/>
      <c r="H9" s="85"/>
    </row>
    <row r="10" spans="1:11" ht="15.75" customHeight="1" x14ac:dyDescent="0.3">
      <c r="A10" s="90"/>
      <c r="B10" s="90"/>
      <c r="C10" s="90"/>
      <c r="D10" s="90"/>
      <c r="E10" s="91"/>
      <c r="F10" s="120"/>
      <c r="G10" s="91"/>
      <c r="H10" s="85"/>
    </row>
    <row r="11" spans="1:11" ht="36.75" customHeight="1" x14ac:dyDescent="0.3">
      <c r="A11" s="94" t="s">
        <v>307</v>
      </c>
      <c r="B11" s="274" t="s">
        <v>331</v>
      </c>
      <c r="C11" s="274"/>
      <c r="D11" s="274" t="s">
        <v>350</v>
      </c>
      <c r="E11" s="274"/>
      <c r="F11" s="124" t="s">
        <v>332</v>
      </c>
      <c r="G11" s="124" t="s">
        <v>333</v>
      </c>
      <c r="H11" s="124" t="s">
        <v>334</v>
      </c>
    </row>
    <row r="12" spans="1:11" ht="27.2" customHeight="1" x14ac:dyDescent="0.3">
      <c r="A12" s="94">
        <v>1994</v>
      </c>
      <c r="B12" s="124"/>
      <c r="C12" s="124"/>
      <c r="D12" s="124"/>
      <c r="E12" s="124"/>
      <c r="F12" s="124"/>
      <c r="G12" s="124"/>
      <c r="H12" s="124"/>
    </row>
    <row r="13" spans="1:11" ht="27.2" customHeight="1" x14ac:dyDescent="0.3">
      <c r="A13" s="111" t="s">
        <v>31</v>
      </c>
      <c r="B13" s="98">
        <v>43037</v>
      </c>
      <c r="C13" s="99">
        <v>1.91055</v>
      </c>
      <c r="D13" s="98">
        <v>34365</v>
      </c>
      <c r="E13" s="99">
        <v>0.35924</v>
      </c>
      <c r="F13" s="125">
        <f>+C13/E13-1</f>
        <v>4.3183108785213227</v>
      </c>
      <c r="G13" s="99">
        <v>79.69</v>
      </c>
      <c r="H13" s="119">
        <f>+F13*G13</f>
        <v>344.12619390936419</v>
      </c>
    </row>
    <row r="14" spans="1:11" ht="27.2" customHeight="1" x14ac:dyDescent="0.3">
      <c r="A14" s="111" t="s">
        <v>32</v>
      </c>
      <c r="B14" s="98">
        <v>43037</v>
      </c>
      <c r="C14" s="99">
        <v>1.91055</v>
      </c>
      <c r="D14" s="98">
        <v>34393</v>
      </c>
      <c r="E14" s="99">
        <v>0.37886999999999998</v>
      </c>
      <c r="F14" s="125">
        <f t="shared" ref="F14:F24" si="0">+C14/E14-1</f>
        <v>4.042758729907356</v>
      </c>
      <c r="G14" s="119">
        <v>79.7</v>
      </c>
      <c r="H14" s="119">
        <f t="shared" ref="H14:H24" si="1">+F14*G14</f>
        <v>322.20787077361626</v>
      </c>
    </row>
    <row r="15" spans="1:11" ht="27.2" customHeight="1" x14ac:dyDescent="0.3">
      <c r="A15" s="111" t="s">
        <v>33</v>
      </c>
      <c r="B15" s="98">
        <v>43037</v>
      </c>
      <c r="C15" s="99">
        <v>1.91055</v>
      </c>
      <c r="D15" s="98">
        <v>34424</v>
      </c>
      <c r="E15" s="99">
        <v>0.39910000000000001</v>
      </c>
      <c r="F15" s="125">
        <f t="shared" si="0"/>
        <v>3.787146078677023</v>
      </c>
      <c r="G15" s="99">
        <v>79.69</v>
      </c>
      <c r="H15" s="119">
        <f t="shared" si="1"/>
        <v>301.79767100977193</v>
      </c>
    </row>
    <row r="16" spans="1:11" ht="27.2" customHeight="1" x14ac:dyDescent="0.3">
      <c r="A16" s="111" t="s">
        <v>34</v>
      </c>
      <c r="B16" s="98">
        <v>43037</v>
      </c>
      <c r="C16" s="99">
        <v>1.91055</v>
      </c>
      <c r="D16" s="98">
        <v>34454</v>
      </c>
      <c r="E16" s="99">
        <v>0.41864000000000001</v>
      </c>
      <c r="F16" s="125">
        <f t="shared" si="0"/>
        <v>3.563706287024651</v>
      </c>
      <c r="G16" s="99">
        <v>79.69</v>
      </c>
      <c r="H16" s="119">
        <f t="shared" si="1"/>
        <v>283.99175401299442</v>
      </c>
    </row>
    <row r="17" spans="1:8" ht="27.2" customHeight="1" x14ac:dyDescent="0.3">
      <c r="A17" s="111" t="s">
        <v>41</v>
      </c>
      <c r="B17" s="98">
        <v>43037</v>
      </c>
      <c r="C17" s="99">
        <v>1.91055</v>
      </c>
      <c r="D17" s="98">
        <v>34485</v>
      </c>
      <c r="E17" s="99">
        <v>0.43708000000000002</v>
      </c>
      <c r="F17" s="125">
        <f t="shared" si="0"/>
        <v>3.3711677496110548</v>
      </c>
      <c r="G17" s="99">
        <v>79.69</v>
      </c>
      <c r="H17" s="119">
        <f t="shared" si="1"/>
        <v>268.64835796650493</v>
      </c>
    </row>
    <row r="18" spans="1:8" ht="27.2" customHeight="1" x14ac:dyDescent="0.3">
      <c r="A18" s="111" t="s">
        <v>42</v>
      </c>
      <c r="B18" s="98">
        <v>43037</v>
      </c>
      <c r="C18" s="99">
        <v>1.91055</v>
      </c>
      <c r="D18" s="98">
        <v>34515</v>
      </c>
      <c r="E18" s="99">
        <v>0.45457999999999998</v>
      </c>
      <c r="F18" s="125">
        <f t="shared" si="0"/>
        <v>3.2028905803158958</v>
      </c>
      <c r="G18" s="99">
        <v>79.69</v>
      </c>
      <c r="H18" s="119">
        <f t="shared" si="1"/>
        <v>255.23835034537373</v>
      </c>
    </row>
    <row r="19" spans="1:8" ht="27.2" customHeight="1" x14ac:dyDescent="0.3">
      <c r="A19" s="111" t="s">
        <v>43</v>
      </c>
      <c r="B19" s="98">
        <v>43037</v>
      </c>
      <c r="C19" s="99">
        <v>1.91055</v>
      </c>
      <c r="D19" s="98">
        <v>34546</v>
      </c>
      <c r="E19" s="99">
        <v>0.47091</v>
      </c>
      <c r="F19" s="125">
        <f t="shared" si="0"/>
        <v>3.0571446773268773</v>
      </c>
      <c r="G19" s="99">
        <v>79.69</v>
      </c>
      <c r="H19" s="119">
        <f t="shared" si="1"/>
        <v>243.62385933617884</v>
      </c>
    </row>
    <row r="20" spans="1:8" ht="27.2" customHeight="1" x14ac:dyDescent="0.3">
      <c r="A20" s="111" t="s">
        <v>35</v>
      </c>
      <c r="B20" s="98">
        <v>43037</v>
      </c>
      <c r="C20" s="99">
        <v>1.91055</v>
      </c>
      <c r="D20" s="98">
        <v>34577</v>
      </c>
      <c r="E20" s="99">
        <v>0.48520999999999997</v>
      </c>
      <c r="F20" s="125">
        <f t="shared" si="0"/>
        <v>2.9375734218173575</v>
      </c>
      <c r="G20" s="99">
        <v>79.69</v>
      </c>
      <c r="H20" s="119">
        <f t="shared" si="1"/>
        <v>234.09522598462522</v>
      </c>
    </row>
    <row r="21" spans="1:8" ht="27.2" customHeight="1" x14ac:dyDescent="0.3">
      <c r="A21" s="111" t="s">
        <v>36</v>
      </c>
      <c r="B21" s="98">
        <v>43037</v>
      </c>
      <c r="C21" s="99">
        <v>1.91055</v>
      </c>
      <c r="D21" s="98">
        <v>34607</v>
      </c>
      <c r="E21" s="99">
        <v>0.49802999999999997</v>
      </c>
      <c r="F21" s="125">
        <f t="shared" si="0"/>
        <v>2.8362146858622976</v>
      </c>
      <c r="G21" s="99">
        <v>79.69</v>
      </c>
      <c r="H21" s="119">
        <f t="shared" si="1"/>
        <v>226.0179483163665</v>
      </c>
    </row>
    <row r="22" spans="1:8" ht="27.2" customHeight="1" x14ac:dyDescent="0.3">
      <c r="A22" s="111" t="s">
        <v>37</v>
      </c>
      <c r="B22" s="98">
        <v>43037</v>
      </c>
      <c r="C22" s="99">
        <v>1.91055</v>
      </c>
      <c r="D22" s="98">
        <v>34638</v>
      </c>
      <c r="E22" s="99">
        <v>0.51070000000000004</v>
      </c>
      <c r="F22" s="125">
        <f t="shared" si="0"/>
        <v>2.7410417074603481</v>
      </c>
      <c r="G22" s="99">
        <v>79.69</v>
      </c>
      <c r="H22" s="119">
        <f t="shared" si="1"/>
        <v>218.43361366751515</v>
      </c>
    </row>
    <row r="23" spans="1:8" ht="27.2" customHeight="1" x14ac:dyDescent="0.3">
      <c r="A23" s="111" t="s">
        <v>38</v>
      </c>
      <c r="B23" s="98">
        <v>43037</v>
      </c>
      <c r="C23" s="99">
        <v>1.91055</v>
      </c>
      <c r="D23" s="98">
        <v>34668</v>
      </c>
      <c r="E23" s="99">
        <v>0.52297000000000005</v>
      </c>
      <c r="F23" s="125">
        <f>+C23/E23-1</f>
        <v>2.6532688299520046</v>
      </c>
      <c r="G23" s="99">
        <v>79.69</v>
      </c>
      <c r="H23" s="119">
        <f t="shared" si="1"/>
        <v>211.43899305887524</v>
      </c>
    </row>
    <row r="24" spans="1:8" ht="27.2" customHeight="1" x14ac:dyDescent="0.3">
      <c r="A24" s="111" t="s">
        <v>39</v>
      </c>
      <c r="B24" s="98">
        <v>43037</v>
      </c>
      <c r="C24" s="99">
        <v>1.91055</v>
      </c>
      <c r="D24" s="98">
        <v>34699</v>
      </c>
      <c r="E24" s="99">
        <v>0.53541000000000005</v>
      </c>
      <c r="F24" s="125">
        <f t="shared" si="0"/>
        <v>2.5683868437272368</v>
      </c>
      <c r="G24" s="99">
        <v>79.69</v>
      </c>
      <c r="H24" s="119">
        <f t="shared" si="1"/>
        <v>204.6747475766235</v>
      </c>
    </row>
    <row r="25" spans="1:8" ht="27.2" customHeight="1" x14ac:dyDescent="0.3">
      <c r="A25" s="124" t="s">
        <v>40</v>
      </c>
      <c r="B25" s="124"/>
      <c r="C25" s="124"/>
      <c r="D25" s="124"/>
      <c r="E25" s="124"/>
      <c r="F25" s="124"/>
      <c r="G25" s="123">
        <f>SUM(G13:G24)</f>
        <v>956.29000000000019</v>
      </c>
      <c r="H25" s="123">
        <f>SUM(H13:H24)</f>
        <v>3114.2945859578099</v>
      </c>
    </row>
    <row r="26" spans="1:8" ht="27.2" customHeight="1" x14ac:dyDescent="0.3">
      <c r="A26" s="124">
        <v>1995</v>
      </c>
      <c r="B26" s="124"/>
      <c r="C26" s="124"/>
      <c r="D26" s="124"/>
      <c r="E26" s="124"/>
      <c r="F26" s="124"/>
      <c r="G26" s="124"/>
      <c r="H26" s="124"/>
    </row>
    <row r="27" spans="1:8" ht="27.2" customHeight="1" x14ac:dyDescent="0.3">
      <c r="A27" s="111" t="s">
        <v>31</v>
      </c>
      <c r="B27" s="98">
        <v>43037</v>
      </c>
      <c r="C27" s="99">
        <v>1.91055</v>
      </c>
      <c r="D27" s="98">
        <v>34730</v>
      </c>
      <c r="E27" s="99">
        <v>0.54801</v>
      </c>
      <c r="F27" s="125">
        <f>+C27/E27-1</f>
        <v>2.4863414901187935</v>
      </c>
      <c r="G27" s="99">
        <v>79.69</v>
      </c>
      <c r="H27" s="119">
        <f t="shared" ref="H27:H38" si="2">+F27*G27</f>
        <v>198.13655334756663</v>
      </c>
    </row>
    <row r="28" spans="1:8" ht="27.2" customHeight="1" x14ac:dyDescent="0.3">
      <c r="A28" s="111" t="s">
        <v>32</v>
      </c>
      <c r="B28" s="98">
        <v>43037</v>
      </c>
      <c r="C28" s="99">
        <v>1.91055</v>
      </c>
      <c r="D28" s="98">
        <v>34758</v>
      </c>
      <c r="E28" s="99">
        <v>0.56088000000000005</v>
      </c>
      <c r="F28" s="125">
        <f t="shared" ref="F28:F38" si="3">+C28/E28-1</f>
        <v>2.4063436029097129</v>
      </c>
      <c r="G28" s="99">
        <v>79.69</v>
      </c>
      <c r="H28" s="119">
        <f t="shared" si="2"/>
        <v>191.76152171587501</v>
      </c>
    </row>
    <row r="29" spans="1:8" ht="27.2" customHeight="1" x14ac:dyDescent="0.3">
      <c r="A29" s="111" t="s">
        <v>33</v>
      </c>
      <c r="B29" s="98">
        <v>43037</v>
      </c>
      <c r="C29" s="99">
        <v>1.91055</v>
      </c>
      <c r="D29" s="98">
        <v>34789</v>
      </c>
      <c r="E29" s="99">
        <v>0.57530999999999999</v>
      </c>
      <c r="F29" s="125">
        <f t="shared" si="3"/>
        <v>2.3209052510820252</v>
      </c>
      <c r="G29" s="99">
        <v>79.69</v>
      </c>
      <c r="H29" s="119">
        <f t="shared" si="2"/>
        <v>184.95293945872658</v>
      </c>
    </row>
    <row r="30" spans="1:8" ht="27.2" customHeight="1" x14ac:dyDescent="0.3">
      <c r="A30" s="111" t="s">
        <v>34</v>
      </c>
      <c r="B30" s="98">
        <v>43037</v>
      </c>
      <c r="C30" s="99">
        <v>1.91055</v>
      </c>
      <c r="D30" s="98">
        <v>34819</v>
      </c>
      <c r="E30" s="99">
        <v>0.58918999999999999</v>
      </c>
      <c r="F30" s="125">
        <f t="shared" si="3"/>
        <v>2.2426721431117298</v>
      </c>
      <c r="G30" s="99">
        <v>79.69</v>
      </c>
      <c r="H30" s="119">
        <f t="shared" si="2"/>
        <v>178.71854308457375</v>
      </c>
    </row>
    <row r="31" spans="1:8" ht="27.2" customHeight="1" x14ac:dyDescent="0.3">
      <c r="A31" s="111" t="s">
        <v>41</v>
      </c>
      <c r="B31" s="98">
        <v>43037</v>
      </c>
      <c r="C31" s="99">
        <v>1.91055</v>
      </c>
      <c r="D31" s="98">
        <v>34850</v>
      </c>
      <c r="E31" s="99">
        <v>0.60362000000000005</v>
      </c>
      <c r="F31" s="125">
        <f t="shared" si="3"/>
        <v>2.1651535734402434</v>
      </c>
      <c r="G31" s="99">
        <v>79.69</v>
      </c>
      <c r="H31" s="119">
        <f t="shared" si="2"/>
        <v>172.54108826745298</v>
      </c>
    </row>
    <row r="32" spans="1:8" ht="27.2" customHeight="1" x14ac:dyDescent="0.3">
      <c r="A32" s="111" t="s">
        <v>42</v>
      </c>
      <c r="B32" s="98">
        <v>43037</v>
      </c>
      <c r="C32" s="99">
        <v>1.91055</v>
      </c>
      <c r="D32" s="98">
        <v>34880</v>
      </c>
      <c r="E32" s="99">
        <v>0.61834</v>
      </c>
      <c r="F32" s="125">
        <f t="shared" si="3"/>
        <v>2.0898049616715721</v>
      </c>
      <c r="G32" s="99">
        <v>79.69</v>
      </c>
      <c r="H32" s="119">
        <f t="shared" si="2"/>
        <v>166.53655739560759</v>
      </c>
    </row>
    <row r="33" spans="1:13" ht="27.2" customHeight="1" x14ac:dyDescent="0.3">
      <c r="A33" s="111" t="s">
        <v>43</v>
      </c>
      <c r="B33" s="98">
        <v>43037</v>
      </c>
      <c r="C33" s="99">
        <v>1.91055</v>
      </c>
      <c r="D33" s="98">
        <v>34911</v>
      </c>
      <c r="E33" s="99">
        <v>0.63412999999999997</v>
      </c>
      <c r="F33" s="125">
        <f t="shared" si="3"/>
        <v>2.01286802390677</v>
      </c>
      <c r="G33" s="119">
        <v>79.7</v>
      </c>
      <c r="H33" s="119">
        <f t="shared" si="2"/>
        <v>160.42558150536956</v>
      </c>
    </row>
    <row r="34" spans="1:13" ht="27.2" customHeight="1" x14ac:dyDescent="0.3">
      <c r="A34" s="111" t="s">
        <v>35</v>
      </c>
      <c r="B34" s="98">
        <v>43037</v>
      </c>
      <c r="C34" s="99">
        <v>1.91055</v>
      </c>
      <c r="D34" s="98">
        <v>34942</v>
      </c>
      <c r="E34" s="99">
        <v>0.65049000000000001</v>
      </c>
      <c r="F34" s="125">
        <f t="shared" si="3"/>
        <v>1.9370935756122307</v>
      </c>
      <c r="G34" s="99">
        <v>79.69</v>
      </c>
      <c r="H34" s="119">
        <f t="shared" si="2"/>
        <v>154.36698704053867</v>
      </c>
    </row>
    <row r="35" spans="1:13" ht="27.2" customHeight="1" x14ac:dyDescent="0.3">
      <c r="A35" s="111" t="s">
        <v>36</v>
      </c>
      <c r="B35" s="98">
        <v>43037</v>
      </c>
      <c r="C35" s="99">
        <v>1.91055</v>
      </c>
      <c r="D35" s="98">
        <v>34972</v>
      </c>
      <c r="E35" s="99">
        <v>0.66639000000000004</v>
      </c>
      <c r="F35" s="125">
        <f t="shared" si="3"/>
        <v>1.8670148111466256</v>
      </c>
      <c r="G35" s="99">
        <v>79.69</v>
      </c>
      <c r="H35" s="119">
        <f t="shared" si="2"/>
        <v>148.78241030027459</v>
      </c>
    </row>
    <row r="36" spans="1:13" ht="27.2" customHeight="1" x14ac:dyDescent="0.3">
      <c r="A36" s="111" t="s">
        <v>37</v>
      </c>
      <c r="B36" s="98">
        <v>43037</v>
      </c>
      <c r="C36" s="99">
        <v>1.91055</v>
      </c>
      <c r="D36" s="98">
        <v>35003</v>
      </c>
      <c r="E36" s="99">
        <v>0.68274000000000001</v>
      </c>
      <c r="F36" s="125">
        <f t="shared" si="3"/>
        <v>1.7983566218472622</v>
      </c>
      <c r="G36" s="99">
        <v>79.69</v>
      </c>
      <c r="H36" s="119">
        <f t="shared" si="2"/>
        <v>143.31103919500833</v>
      </c>
    </row>
    <row r="37" spans="1:13" ht="27.2" customHeight="1" x14ac:dyDescent="0.3">
      <c r="A37" s="111" t="s">
        <v>38</v>
      </c>
      <c r="B37" s="98">
        <v>43037</v>
      </c>
      <c r="C37" s="99">
        <v>1.91055</v>
      </c>
      <c r="D37" s="98">
        <v>35033</v>
      </c>
      <c r="E37" s="99">
        <v>0.69828000000000001</v>
      </c>
      <c r="F37" s="125">
        <f t="shared" si="3"/>
        <v>1.7360800824884</v>
      </c>
      <c r="G37" s="99">
        <v>79.69</v>
      </c>
      <c r="H37" s="119">
        <f t="shared" si="2"/>
        <v>138.3482217735006</v>
      </c>
    </row>
    <row r="38" spans="1:13" ht="27.2" customHeight="1" x14ac:dyDescent="0.3">
      <c r="A38" s="111" t="s">
        <v>39</v>
      </c>
      <c r="B38" s="98">
        <v>43037</v>
      </c>
      <c r="C38" s="99">
        <v>1.91055</v>
      </c>
      <c r="D38" s="98">
        <v>35064</v>
      </c>
      <c r="E38" s="99">
        <v>0.71384999999999998</v>
      </c>
      <c r="F38" s="125">
        <f t="shared" si="3"/>
        <v>1.6764026055894097</v>
      </c>
      <c r="G38" s="99">
        <v>79.69</v>
      </c>
      <c r="H38" s="119">
        <f t="shared" si="2"/>
        <v>133.59252363942005</v>
      </c>
    </row>
    <row r="39" spans="1:13" ht="27.2" customHeight="1" x14ac:dyDescent="0.3">
      <c r="A39" s="124" t="s">
        <v>40</v>
      </c>
      <c r="B39" s="124"/>
      <c r="C39" s="124"/>
      <c r="D39" s="124"/>
      <c r="E39" s="124"/>
      <c r="F39" s="124"/>
      <c r="G39" s="123">
        <f>SUM(G27:G38)</f>
        <v>956.29000000000019</v>
      </c>
      <c r="H39" s="123">
        <f>SUM(H27:H38)</f>
        <v>1971.4739667239141</v>
      </c>
    </row>
    <row r="40" spans="1:13" ht="27.75" customHeight="1" x14ac:dyDescent="0.3">
      <c r="A40" s="96" t="s">
        <v>366</v>
      </c>
      <c r="B40" s="96"/>
      <c r="C40" s="96"/>
      <c r="D40" s="96"/>
      <c r="E40" s="122"/>
      <c r="F40" s="122"/>
      <c r="G40" s="102"/>
      <c r="H40" s="103"/>
      <c r="M40" s="113"/>
    </row>
    <row r="41" spans="1:13" s="105" customFormat="1" ht="27.95" customHeight="1" x14ac:dyDescent="0.3">
      <c r="A41" s="111" t="s">
        <v>31</v>
      </c>
      <c r="B41" s="98">
        <v>43037</v>
      </c>
      <c r="C41" s="99">
        <v>1.91055</v>
      </c>
      <c r="D41" s="98">
        <v>35095</v>
      </c>
      <c r="E41" s="99">
        <v>0.72926999999999997</v>
      </c>
      <c r="F41" s="125">
        <f t="shared" ref="F41:F52" si="4">+C41/E41-1</f>
        <v>1.6198115924143321</v>
      </c>
      <c r="G41" s="99">
        <v>79.69</v>
      </c>
      <c r="H41" s="119">
        <f t="shared" ref="H41:H52" si="5">+F41*G41</f>
        <v>129.08278579949811</v>
      </c>
    </row>
    <row r="42" spans="1:13" s="105" customFormat="1" ht="27.95" customHeight="1" x14ac:dyDescent="0.3">
      <c r="A42" s="111" t="s">
        <v>32</v>
      </c>
      <c r="B42" s="98">
        <v>43037</v>
      </c>
      <c r="C42" s="99">
        <v>1.91055</v>
      </c>
      <c r="D42" s="98">
        <v>35124</v>
      </c>
      <c r="E42" s="99">
        <v>0.74373</v>
      </c>
      <c r="F42" s="125">
        <f t="shared" si="4"/>
        <v>1.5688758017022306</v>
      </c>
      <c r="G42" s="119">
        <v>79.7</v>
      </c>
      <c r="H42" s="119">
        <f t="shared" si="5"/>
        <v>125.03940139566778</v>
      </c>
    </row>
    <row r="43" spans="1:13" s="105" customFormat="1" ht="27.95" customHeight="1" x14ac:dyDescent="0.3">
      <c r="A43" s="111" t="s">
        <v>33</v>
      </c>
      <c r="B43" s="98">
        <v>43037</v>
      </c>
      <c r="C43" s="99">
        <v>1.91055</v>
      </c>
      <c r="D43" s="98">
        <v>35155</v>
      </c>
      <c r="E43" s="99">
        <v>0.75946999999999998</v>
      </c>
      <c r="F43" s="125">
        <f t="shared" si="4"/>
        <v>1.5156359039856744</v>
      </c>
      <c r="G43" s="99">
        <v>79.69</v>
      </c>
      <c r="H43" s="119">
        <f t="shared" si="5"/>
        <v>120.78102518861839</v>
      </c>
    </row>
    <row r="44" spans="1:13" s="105" customFormat="1" ht="27.95" customHeight="1" x14ac:dyDescent="0.3">
      <c r="A44" s="111" t="s">
        <v>34</v>
      </c>
      <c r="B44" s="98">
        <v>43037</v>
      </c>
      <c r="C44" s="99">
        <v>1.91055</v>
      </c>
      <c r="D44" s="98">
        <v>35185</v>
      </c>
      <c r="E44" s="99">
        <v>0.77495000000000003</v>
      </c>
      <c r="F44" s="125">
        <f t="shared" si="4"/>
        <v>1.4653848635395832</v>
      </c>
      <c r="G44" s="99">
        <v>79.69</v>
      </c>
      <c r="H44" s="119">
        <f t="shared" si="5"/>
        <v>116.77651977546938</v>
      </c>
    </row>
    <row r="45" spans="1:13" s="105" customFormat="1" ht="27.95" customHeight="1" x14ac:dyDescent="0.3">
      <c r="A45" s="111" t="s">
        <v>41</v>
      </c>
      <c r="B45" s="98">
        <v>43037</v>
      </c>
      <c r="C45" s="99">
        <v>1.91055</v>
      </c>
      <c r="D45" s="98">
        <v>35216</v>
      </c>
      <c r="E45" s="99">
        <v>0.79086000000000001</v>
      </c>
      <c r="F45" s="125">
        <f t="shared" si="4"/>
        <v>1.4157878764888854</v>
      </c>
      <c r="G45" s="99">
        <v>79.69</v>
      </c>
      <c r="H45" s="119">
        <f t="shared" si="5"/>
        <v>112.82413587739927</v>
      </c>
    </row>
    <row r="46" spans="1:13" s="105" customFormat="1" ht="27.95" customHeight="1" x14ac:dyDescent="0.3">
      <c r="A46" s="111" t="s">
        <v>42</v>
      </c>
      <c r="B46" s="98">
        <v>43037</v>
      </c>
      <c r="C46" s="99">
        <v>1.91055</v>
      </c>
      <c r="D46" s="98">
        <v>35246</v>
      </c>
      <c r="E46" s="99">
        <v>0.80625000000000002</v>
      </c>
      <c r="F46" s="125">
        <f t="shared" si="4"/>
        <v>1.3696744186046512</v>
      </c>
      <c r="G46" s="99">
        <v>79.69</v>
      </c>
      <c r="H46" s="119">
        <f t="shared" si="5"/>
        <v>109.14935441860466</v>
      </c>
    </row>
    <row r="47" spans="1:13" s="105" customFormat="1" ht="27.95" customHeight="1" x14ac:dyDescent="0.3">
      <c r="A47" s="111" t="s">
        <v>43</v>
      </c>
      <c r="B47" s="98">
        <v>43037</v>
      </c>
      <c r="C47" s="99">
        <v>1.91055</v>
      </c>
      <c r="D47" s="98">
        <v>35277</v>
      </c>
      <c r="E47" s="99">
        <v>0.82255</v>
      </c>
      <c r="F47" s="125">
        <f t="shared" si="4"/>
        <v>1.3227159443194942</v>
      </c>
      <c r="G47" s="99">
        <v>79.69</v>
      </c>
      <c r="H47" s="119">
        <f t="shared" si="5"/>
        <v>105.4072336028205</v>
      </c>
    </row>
    <row r="48" spans="1:13" s="105" customFormat="1" ht="27.95" customHeight="1" x14ac:dyDescent="0.3">
      <c r="A48" s="111" t="s">
        <v>35</v>
      </c>
      <c r="B48" s="98">
        <v>43037</v>
      </c>
      <c r="C48" s="99">
        <v>1.91055</v>
      </c>
      <c r="D48" s="98">
        <v>35308</v>
      </c>
      <c r="E48" s="99">
        <v>0.83421999999999996</v>
      </c>
      <c r="F48" s="125">
        <f t="shared" si="4"/>
        <v>1.2902232025125269</v>
      </c>
      <c r="G48" s="99">
        <v>79.69</v>
      </c>
      <c r="H48" s="119">
        <f t="shared" si="5"/>
        <v>102.81788700822327</v>
      </c>
    </row>
    <row r="49" spans="1:13" s="105" customFormat="1" ht="27.95" customHeight="1" x14ac:dyDescent="0.3">
      <c r="A49" s="111" t="s">
        <v>36</v>
      </c>
      <c r="B49" s="98">
        <v>43037</v>
      </c>
      <c r="C49" s="99">
        <v>1.91055</v>
      </c>
      <c r="D49" s="98">
        <v>35338</v>
      </c>
      <c r="E49" s="99">
        <v>0.84560999999999997</v>
      </c>
      <c r="F49" s="125">
        <f t="shared" si="4"/>
        <v>1.2593748891332885</v>
      </c>
      <c r="G49" s="99">
        <v>79.69</v>
      </c>
      <c r="H49" s="119">
        <f t="shared" si="5"/>
        <v>100.35958491503176</v>
      </c>
    </row>
    <row r="50" spans="1:13" s="105" customFormat="1" ht="27.95" customHeight="1" x14ac:dyDescent="0.3">
      <c r="A50" s="111" t="s">
        <v>37</v>
      </c>
      <c r="B50" s="98">
        <v>43037</v>
      </c>
      <c r="C50" s="99">
        <v>1.91055</v>
      </c>
      <c r="D50" s="98">
        <v>35369</v>
      </c>
      <c r="E50" s="99">
        <v>0.85721000000000003</v>
      </c>
      <c r="F50" s="125">
        <f t="shared" si="4"/>
        <v>1.2288004106345003</v>
      </c>
      <c r="G50" s="99">
        <v>79.69</v>
      </c>
      <c r="H50" s="119">
        <f t="shared" si="5"/>
        <v>97.923104723463325</v>
      </c>
    </row>
    <row r="51" spans="1:13" s="105" customFormat="1" ht="27.95" customHeight="1" x14ac:dyDescent="0.3">
      <c r="A51" s="111" t="s">
        <v>38</v>
      </c>
      <c r="B51" s="98">
        <v>43037</v>
      </c>
      <c r="C51" s="99">
        <v>1.91055</v>
      </c>
      <c r="D51" s="98">
        <v>35399</v>
      </c>
      <c r="E51" s="99">
        <v>0.86836999999999998</v>
      </c>
      <c r="F51" s="125">
        <f t="shared" si="4"/>
        <v>1.2001566152676855</v>
      </c>
      <c r="G51" s="99">
        <v>79.69</v>
      </c>
      <c r="H51" s="119">
        <f t="shared" si="5"/>
        <v>95.640480670681853</v>
      </c>
    </row>
    <row r="52" spans="1:13" s="105" customFormat="1" ht="27.95" customHeight="1" x14ac:dyDescent="0.3">
      <c r="A52" s="111" t="s">
        <v>39</v>
      </c>
      <c r="B52" s="98">
        <v>43037</v>
      </c>
      <c r="C52" s="99">
        <v>1.91055</v>
      </c>
      <c r="D52" s="98">
        <v>35430</v>
      </c>
      <c r="E52" s="99">
        <v>0.88014000000000003</v>
      </c>
      <c r="F52" s="125">
        <f t="shared" si="4"/>
        <v>1.1707342013770536</v>
      </c>
      <c r="G52" s="99">
        <v>79.69</v>
      </c>
      <c r="H52" s="119">
        <f t="shared" si="5"/>
        <v>93.295808507737405</v>
      </c>
    </row>
    <row r="53" spans="1:13" ht="27.2" customHeight="1" x14ac:dyDescent="0.3">
      <c r="A53" s="124" t="s">
        <v>40</v>
      </c>
      <c r="B53" s="124"/>
      <c r="C53" s="124"/>
      <c r="D53" s="124"/>
      <c r="E53" s="124"/>
      <c r="F53" s="124"/>
      <c r="G53" s="123">
        <f>SUM(G41:G52)</f>
        <v>956.29000000000019</v>
      </c>
      <c r="H53" s="123">
        <f>SUM(H41:H52)</f>
        <v>1309.0973218832157</v>
      </c>
    </row>
    <row r="54" spans="1:13" ht="27.95" customHeight="1" x14ac:dyDescent="0.3">
      <c r="A54" s="96" t="s">
        <v>367</v>
      </c>
      <c r="B54" s="96"/>
      <c r="C54" s="96"/>
      <c r="D54" s="96"/>
      <c r="E54" s="122"/>
      <c r="F54" s="122"/>
      <c r="G54" s="102"/>
      <c r="H54" s="103"/>
      <c r="M54" s="113"/>
    </row>
    <row r="55" spans="1:13" s="105" customFormat="1" ht="27.95" customHeight="1" x14ac:dyDescent="0.3">
      <c r="A55" s="111" t="s">
        <v>31</v>
      </c>
      <c r="B55" s="98">
        <v>43037</v>
      </c>
      <c r="C55" s="99">
        <v>1.91055</v>
      </c>
      <c r="D55" s="98">
        <v>35461</v>
      </c>
      <c r="E55" s="99">
        <v>0.89176999999999995</v>
      </c>
      <c r="F55" s="125">
        <f t="shared" ref="F55:F65" si="6">+C55/E55-1</f>
        <v>1.1424246162127005</v>
      </c>
      <c r="G55" s="99">
        <v>79.69</v>
      </c>
      <c r="H55" s="119">
        <f t="shared" ref="H55:H66" si="7">+F55*G55</f>
        <v>91.0398176659901</v>
      </c>
    </row>
    <row r="56" spans="1:13" s="105" customFormat="1" ht="27.95" customHeight="1" x14ac:dyDescent="0.3">
      <c r="A56" s="111" t="s">
        <v>32</v>
      </c>
      <c r="B56" s="98">
        <v>43037</v>
      </c>
      <c r="C56" s="99">
        <v>1.91055</v>
      </c>
      <c r="D56" s="98">
        <v>35489</v>
      </c>
      <c r="E56" s="99">
        <v>0.90224000000000004</v>
      </c>
      <c r="F56" s="125">
        <f t="shared" si="6"/>
        <v>1.1175629544245433</v>
      </c>
      <c r="G56" s="99">
        <v>79.69</v>
      </c>
      <c r="H56" s="119">
        <f t="shared" si="7"/>
        <v>89.058591838091857</v>
      </c>
    </row>
    <row r="57" spans="1:13" s="105" customFormat="1" ht="27.95" customHeight="1" x14ac:dyDescent="0.3">
      <c r="A57" s="111" t="s">
        <v>33</v>
      </c>
      <c r="B57" s="98">
        <v>43037</v>
      </c>
      <c r="C57" s="99">
        <v>1.91055</v>
      </c>
      <c r="D57" s="98">
        <v>35520</v>
      </c>
      <c r="E57" s="99">
        <v>0.91422999999999999</v>
      </c>
      <c r="F57" s="125">
        <f t="shared" si="6"/>
        <v>1.089791409163996</v>
      </c>
      <c r="G57" s="99">
        <v>79.69</v>
      </c>
      <c r="H57" s="119">
        <f t="shared" si="7"/>
        <v>86.845477396278838</v>
      </c>
    </row>
    <row r="58" spans="1:13" s="105" customFormat="1" ht="27.95" customHeight="1" x14ac:dyDescent="0.3">
      <c r="A58" s="111" t="s">
        <v>34</v>
      </c>
      <c r="B58" s="98">
        <v>43037</v>
      </c>
      <c r="C58" s="99">
        <v>1.91055</v>
      </c>
      <c r="D58" s="98">
        <v>35550</v>
      </c>
      <c r="E58" s="99">
        <v>0.92554000000000003</v>
      </c>
      <c r="F58" s="125">
        <f t="shared" si="6"/>
        <v>1.0642543812260947</v>
      </c>
      <c r="G58" s="99">
        <v>79.69</v>
      </c>
      <c r="H58" s="119">
        <f t="shared" si="7"/>
        <v>84.810431639907492</v>
      </c>
    </row>
    <row r="59" spans="1:13" s="105" customFormat="1" ht="27.95" customHeight="1" x14ac:dyDescent="0.3">
      <c r="A59" s="111" t="s">
        <v>41</v>
      </c>
      <c r="B59" s="98">
        <v>43037</v>
      </c>
      <c r="C59" s="99">
        <v>1.91055</v>
      </c>
      <c r="D59" s="98">
        <v>35581</v>
      </c>
      <c r="E59" s="99">
        <v>0.93720000000000003</v>
      </c>
      <c r="F59" s="125">
        <f t="shared" si="6"/>
        <v>1.038572343149808</v>
      </c>
      <c r="G59" s="99">
        <v>79.69</v>
      </c>
      <c r="H59" s="119">
        <f t="shared" si="7"/>
        <v>82.7638300256082</v>
      </c>
    </row>
    <row r="60" spans="1:13" s="105" customFormat="1" ht="27.95" customHeight="1" x14ac:dyDescent="0.3">
      <c r="A60" s="111" t="s">
        <v>42</v>
      </c>
      <c r="B60" s="98">
        <v>43037</v>
      </c>
      <c r="C60" s="99">
        <v>1.91055</v>
      </c>
      <c r="D60" s="98">
        <v>35611</v>
      </c>
      <c r="E60" s="99">
        <v>0.94813000000000003</v>
      </c>
      <c r="F60" s="125">
        <f t="shared" si="6"/>
        <v>1.0150717728581524</v>
      </c>
      <c r="G60" s="99">
        <v>79.69</v>
      </c>
      <c r="H60" s="119">
        <f t="shared" si="7"/>
        <v>80.891069579066169</v>
      </c>
    </row>
    <row r="61" spans="1:13" s="105" customFormat="1" ht="27.95" customHeight="1" x14ac:dyDescent="0.3">
      <c r="A61" s="111" t="s">
        <v>43</v>
      </c>
      <c r="B61" s="98">
        <v>43037</v>
      </c>
      <c r="C61" s="99">
        <v>1.91055</v>
      </c>
      <c r="D61" s="98">
        <v>35642</v>
      </c>
      <c r="E61" s="99">
        <v>0.95955999999999997</v>
      </c>
      <c r="F61" s="125">
        <f t="shared" si="6"/>
        <v>0.99106882321063816</v>
      </c>
      <c r="G61" s="119">
        <v>79.7</v>
      </c>
      <c r="H61" s="119">
        <f t="shared" si="7"/>
        <v>78.98818520988786</v>
      </c>
    </row>
    <row r="62" spans="1:13" s="105" customFormat="1" ht="27.95" customHeight="1" x14ac:dyDescent="0.3">
      <c r="A62" s="111" t="s">
        <v>35</v>
      </c>
      <c r="B62" s="98">
        <v>43037</v>
      </c>
      <c r="C62" s="99">
        <v>1.91055</v>
      </c>
      <c r="D62" s="98">
        <v>35673</v>
      </c>
      <c r="E62" s="99">
        <v>0.97114</v>
      </c>
      <c r="F62" s="125">
        <f t="shared" si="6"/>
        <v>0.96732705892044391</v>
      </c>
      <c r="G62" s="99">
        <v>79.69</v>
      </c>
      <c r="H62" s="119">
        <f t="shared" si="7"/>
        <v>77.086293325370178</v>
      </c>
    </row>
    <row r="63" spans="1:13" s="105" customFormat="1" ht="27.95" customHeight="1" x14ac:dyDescent="0.3">
      <c r="A63" s="111" t="s">
        <v>36</v>
      </c>
      <c r="B63" s="98">
        <v>43037</v>
      </c>
      <c r="C63" s="99">
        <v>1.91055</v>
      </c>
      <c r="D63" s="98">
        <v>35703</v>
      </c>
      <c r="E63" s="99">
        <v>0.98243000000000003</v>
      </c>
      <c r="F63" s="125">
        <f t="shared" si="6"/>
        <v>0.94471870769418675</v>
      </c>
      <c r="G63" s="99">
        <v>79.69</v>
      </c>
      <c r="H63" s="119">
        <f t="shared" si="7"/>
        <v>75.284633816149736</v>
      </c>
    </row>
    <row r="64" spans="1:13" s="105" customFormat="1" ht="27.95" customHeight="1" x14ac:dyDescent="0.3">
      <c r="A64" s="111" t="s">
        <v>37</v>
      </c>
      <c r="B64" s="98">
        <v>43037</v>
      </c>
      <c r="C64" s="99">
        <v>1.91055</v>
      </c>
      <c r="D64" s="98">
        <v>35734</v>
      </c>
      <c r="E64" s="99">
        <v>0.99395999999999995</v>
      </c>
      <c r="F64" s="125">
        <f t="shared" si="6"/>
        <v>0.92215984546661844</v>
      </c>
      <c r="G64" s="99">
        <v>79.69</v>
      </c>
      <c r="H64" s="119">
        <f t="shared" si="7"/>
        <v>73.486918085234819</v>
      </c>
    </row>
    <row r="65" spans="1:8" s="105" customFormat="1" ht="27.95" customHeight="1" x14ac:dyDescent="0.3">
      <c r="A65" s="111" t="s">
        <v>38</v>
      </c>
      <c r="B65" s="98">
        <v>43037</v>
      </c>
      <c r="C65" s="99">
        <v>1.91055</v>
      </c>
      <c r="D65" s="98">
        <v>35764</v>
      </c>
      <c r="E65" s="99">
        <v>1.00482</v>
      </c>
      <c r="F65" s="125">
        <f t="shared" si="6"/>
        <v>0.901385322744372</v>
      </c>
      <c r="G65" s="99">
        <v>79.69</v>
      </c>
      <c r="H65" s="119">
        <f t="shared" si="7"/>
        <v>71.831396369499004</v>
      </c>
    </row>
    <row r="66" spans="1:8" s="105" customFormat="1" ht="27.95" customHeight="1" x14ac:dyDescent="0.3">
      <c r="A66" s="111" t="s">
        <v>39</v>
      </c>
      <c r="B66" s="98">
        <v>43037</v>
      </c>
      <c r="C66" s="99">
        <v>1.91055</v>
      </c>
      <c r="D66" s="98">
        <v>35795</v>
      </c>
      <c r="E66" s="99">
        <v>1.0160100000000001</v>
      </c>
      <c r="F66" s="125">
        <f>+C66/E66-1</f>
        <v>0.88044409011722302</v>
      </c>
      <c r="G66" s="99">
        <v>79.69</v>
      </c>
      <c r="H66" s="119">
        <f t="shared" si="7"/>
        <v>70.162589541441506</v>
      </c>
    </row>
    <row r="67" spans="1:8" ht="27.2" customHeight="1" x14ac:dyDescent="0.3">
      <c r="A67" s="124" t="s">
        <v>40</v>
      </c>
      <c r="B67" s="124"/>
      <c r="C67" s="124"/>
      <c r="D67" s="124"/>
      <c r="E67" s="124"/>
      <c r="F67" s="124"/>
      <c r="G67" s="123">
        <f>SUM(G55:G66)</f>
        <v>956.29000000000019</v>
      </c>
      <c r="H67" s="123">
        <f>SUM(H55:H66)</f>
        <v>962.24923449252583</v>
      </c>
    </row>
    <row r="68" spans="1:8" ht="27.2" customHeight="1" x14ac:dyDescent="0.3">
      <c r="A68" s="95" t="s">
        <v>312</v>
      </c>
      <c r="B68" s="96"/>
      <c r="C68" s="96"/>
      <c r="D68" s="96"/>
      <c r="E68" s="126"/>
      <c r="F68" s="96"/>
      <c r="G68" s="96"/>
      <c r="H68" s="96"/>
    </row>
    <row r="69" spans="1:8" ht="27.2" customHeight="1" x14ac:dyDescent="0.3">
      <c r="A69" s="111" t="s">
        <v>31</v>
      </c>
      <c r="B69" s="98">
        <v>43037</v>
      </c>
      <c r="C69" s="99">
        <v>1.91055</v>
      </c>
      <c r="D69" s="98">
        <v>35826</v>
      </c>
      <c r="E69" s="99">
        <v>1.02721</v>
      </c>
      <c r="F69" s="125">
        <f>+C69/E69-1</f>
        <v>0.85994100524722317</v>
      </c>
      <c r="G69" s="99">
        <v>79.69</v>
      </c>
      <c r="H69" s="119">
        <f t="shared" ref="H69:H80" si="8">+F69*G69</f>
        <v>68.528698708151211</v>
      </c>
    </row>
    <row r="70" spans="1:8" ht="27.2" customHeight="1" x14ac:dyDescent="0.3">
      <c r="A70" s="111" t="s">
        <v>32</v>
      </c>
      <c r="B70" s="98">
        <v>43037</v>
      </c>
      <c r="C70" s="99">
        <v>1.91055</v>
      </c>
      <c r="D70" s="98">
        <v>35854</v>
      </c>
      <c r="E70" s="99">
        <v>1.03718</v>
      </c>
      <c r="F70" s="125">
        <f>+C70/E70-1</f>
        <v>0.84206213000636332</v>
      </c>
      <c r="G70" s="99">
        <v>79.69</v>
      </c>
      <c r="H70" s="119">
        <f t="shared" si="8"/>
        <v>67.103931140207095</v>
      </c>
    </row>
    <row r="71" spans="1:8" ht="27.2" customHeight="1" x14ac:dyDescent="0.3">
      <c r="A71" s="111" t="s">
        <v>33</v>
      </c>
      <c r="B71" s="98">
        <v>43037</v>
      </c>
      <c r="C71" s="99">
        <v>1.91055</v>
      </c>
      <c r="D71" s="98">
        <v>35885</v>
      </c>
      <c r="E71" s="99">
        <v>1.04844</v>
      </c>
      <c r="F71" s="125">
        <f>+C71/E71-1</f>
        <v>0.82227881423829685</v>
      </c>
      <c r="G71" s="99">
        <v>79.69</v>
      </c>
      <c r="H71" s="119">
        <f t="shared" si="8"/>
        <v>65.527398706649876</v>
      </c>
    </row>
    <row r="72" spans="1:8" ht="27.2" customHeight="1" x14ac:dyDescent="0.3">
      <c r="A72" s="106" t="s">
        <v>34</v>
      </c>
      <c r="B72" s="98">
        <v>43037</v>
      </c>
      <c r="C72" s="99">
        <v>1.91055</v>
      </c>
      <c r="D72" s="98">
        <v>35915</v>
      </c>
      <c r="E72" s="99">
        <v>1.0597000000000001</v>
      </c>
      <c r="F72" s="125">
        <f>+C72/E72-1</f>
        <v>0.80291591959988651</v>
      </c>
      <c r="G72" s="99">
        <v>79.69</v>
      </c>
      <c r="H72" s="119">
        <f t="shared" si="8"/>
        <v>63.984369632914955</v>
      </c>
    </row>
    <row r="73" spans="1:8" ht="27.2" customHeight="1" x14ac:dyDescent="0.3">
      <c r="A73" s="100" t="s">
        <v>41</v>
      </c>
      <c r="B73" s="98">
        <v>43037</v>
      </c>
      <c r="C73" s="99">
        <v>1.91055</v>
      </c>
      <c r="D73" s="98">
        <v>35946</v>
      </c>
      <c r="E73" s="99">
        <v>1.0705499999999999</v>
      </c>
      <c r="F73" s="125">
        <f t="shared" ref="F73:F80" si="9">+C73/E73-1</f>
        <v>0.78464340759422746</v>
      </c>
      <c r="G73" s="99">
        <v>79.69</v>
      </c>
      <c r="H73" s="119">
        <f t="shared" si="8"/>
        <v>62.528233151183983</v>
      </c>
    </row>
    <row r="74" spans="1:8" ht="27.2" customHeight="1" x14ac:dyDescent="0.3">
      <c r="A74" s="100" t="s">
        <v>42</v>
      </c>
      <c r="B74" s="98">
        <v>43037</v>
      </c>
      <c r="C74" s="99">
        <v>1.91055</v>
      </c>
      <c r="D74" s="98">
        <v>35976</v>
      </c>
      <c r="E74" s="99">
        <v>1.0822000000000001</v>
      </c>
      <c r="F74" s="125">
        <f t="shared" si="9"/>
        <v>0.76543152836813877</v>
      </c>
      <c r="G74" s="99">
        <v>79.69</v>
      </c>
      <c r="H74" s="119">
        <f t="shared" si="8"/>
        <v>60.99723849565698</v>
      </c>
    </row>
    <row r="75" spans="1:8" ht="27.2" customHeight="1" x14ac:dyDescent="0.3">
      <c r="A75" s="100" t="s">
        <v>43</v>
      </c>
      <c r="B75" s="98">
        <v>43037</v>
      </c>
      <c r="C75" s="99">
        <v>1.91055</v>
      </c>
      <c r="D75" s="98">
        <v>36007</v>
      </c>
      <c r="E75" s="99">
        <v>1.09439</v>
      </c>
      <c r="F75" s="125">
        <f t="shared" si="9"/>
        <v>0.74576704831001739</v>
      </c>
      <c r="G75" s="99">
        <v>79.69</v>
      </c>
      <c r="H75" s="119">
        <f t="shared" si="8"/>
        <v>59.430176079825287</v>
      </c>
    </row>
    <row r="76" spans="1:8" ht="27.2" customHeight="1" x14ac:dyDescent="0.3">
      <c r="A76" s="100" t="s">
        <v>35</v>
      </c>
      <c r="B76" s="98">
        <v>43037</v>
      </c>
      <c r="C76" s="99">
        <v>1.91055</v>
      </c>
      <c r="D76" s="98">
        <v>36038</v>
      </c>
      <c r="E76" s="99">
        <v>1.1069</v>
      </c>
      <c r="F76" s="125">
        <f t="shared" si="9"/>
        <v>0.72603667901346092</v>
      </c>
      <c r="G76" s="99">
        <v>79.69</v>
      </c>
      <c r="H76" s="119">
        <f t="shared" si="8"/>
        <v>57.8578629505827</v>
      </c>
    </row>
    <row r="77" spans="1:8" ht="27.2" customHeight="1" x14ac:dyDescent="0.3">
      <c r="A77" s="100" t="s">
        <v>36</v>
      </c>
      <c r="B77" s="98">
        <v>43037</v>
      </c>
      <c r="C77" s="99">
        <v>1.91055</v>
      </c>
      <c r="D77" s="98">
        <v>36068</v>
      </c>
      <c r="E77" s="99">
        <v>1.1193900000000001</v>
      </c>
      <c r="F77" s="125">
        <f t="shared" si="9"/>
        <v>0.70677779862246393</v>
      </c>
      <c r="G77" s="99">
        <v>79.69</v>
      </c>
      <c r="H77" s="119">
        <f t="shared" si="8"/>
        <v>56.323122772224146</v>
      </c>
    </row>
    <row r="78" spans="1:8" ht="27.2" customHeight="1" x14ac:dyDescent="0.3">
      <c r="A78" s="100" t="s">
        <v>37</v>
      </c>
      <c r="B78" s="98">
        <v>43037</v>
      </c>
      <c r="C78" s="99">
        <v>1.91055</v>
      </c>
      <c r="D78" s="98">
        <v>36099</v>
      </c>
      <c r="E78" s="99">
        <v>1.1331</v>
      </c>
      <c r="F78" s="125">
        <f t="shared" si="9"/>
        <v>0.68612655546730217</v>
      </c>
      <c r="G78" s="99">
        <v>79.69</v>
      </c>
      <c r="H78" s="119">
        <f t="shared" si="8"/>
        <v>54.677425205189309</v>
      </c>
    </row>
    <row r="79" spans="1:8" ht="27.2" customHeight="1" x14ac:dyDescent="0.3">
      <c r="A79" s="100" t="s">
        <v>38</v>
      </c>
      <c r="B79" s="98">
        <v>43037</v>
      </c>
      <c r="C79" s="99">
        <v>1.91055</v>
      </c>
      <c r="D79" s="98">
        <v>36129</v>
      </c>
      <c r="E79" s="99">
        <v>1.14646</v>
      </c>
      <c r="F79" s="125">
        <f t="shared" si="9"/>
        <v>0.66647767911658495</v>
      </c>
      <c r="G79" s="99">
        <v>79.69</v>
      </c>
      <c r="H79" s="119">
        <f t="shared" si="8"/>
        <v>53.111606248800655</v>
      </c>
    </row>
    <row r="80" spans="1:8" ht="27.2" customHeight="1" x14ac:dyDescent="0.3">
      <c r="A80" s="111" t="s">
        <v>39</v>
      </c>
      <c r="B80" s="98">
        <v>43037</v>
      </c>
      <c r="C80" s="99">
        <v>1.91055</v>
      </c>
      <c r="D80" s="98">
        <v>36160</v>
      </c>
      <c r="E80" s="99">
        <v>1.1604399999999999</v>
      </c>
      <c r="F80" s="125">
        <f t="shared" si="9"/>
        <v>0.64640136499948309</v>
      </c>
      <c r="G80" s="99">
        <v>79.69</v>
      </c>
      <c r="H80" s="119">
        <f t="shared" si="8"/>
        <v>51.511724776808805</v>
      </c>
    </row>
    <row r="81" spans="1:8" ht="27.2" customHeight="1" x14ac:dyDescent="0.3">
      <c r="A81" s="96" t="s">
        <v>40</v>
      </c>
      <c r="B81" s="96"/>
      <c r="C81" s="96"/>
      <c r="D81" s="96"/>
      <c r="E81" s="96"/>
      <c r="F81" s="96"/>
      <c r="G81" s="123">
        <f>SUM(G69:G80)</f>
        <v>956.2800000000002</v>
      </c>
      <c r="H81" s="123">
        <f>SUM(H69:H80)</f>
        <v>721.58178786819497</v>
      </c>
    </row>
    <row r="82" spans="1:8" ht="27.2" customHeight="1" x14ac:dyDescent="0.3">
      <c r="A82" s="96" t="s">
        <v>357</v>
      </c>
      <c r="B82" s="96"/>
      <c r="C82" s="96"/>
      <c r="D82" s="96"/>
      <c r="E82" s="96"/>
      <c r="F82" s="96"/>
      <c r="G82" s="96"/>
      <c r="H82" s="96"/>
    </row>
    <row r="83" spans="1:8" ht="27.2" customHeight="1" x14ac:dyDescent="0.3">
      <c r="A83" s="111" t="s">
        <v>31</v>
      </c>
      <c r="B83" s="98">
        <v>43037</v>
      </c>
      <c r="C83" s="99">
        <v>1.91055</v>
      </c>
      <c r="D83" s="98">
        <v>36191</v>
      </c>
      <c r="E83" s="99">
        <v>1.1739299999999999</v>
      </c>
      <c r="F83" s="125">
        <f t="shared" ref="F83:F94" si="10">+C83/E83-1</f>
        <v>0.62748204748153658</v>
      </c>
      <c r="G83" s="99">
        <v>79.69</v>
      </c>
      <c r="H83" s="119">
        <f t="shared" ref="H83:H94" si="11">+F83*G83</f>
        <v>50.004044363803651</v>
      </c>
    </row>
    <row r="84" spans="1:8" ht="27.2" customHeight="1" x14ac:dyDescent="0.3">
      <c r="A84" s="111" t="s">
        <v>32</v>
      </c>
      <c r="B84" s="98">
        <v>43037</v>
      </c>
      <c r="C84" s="99">
        <v>1.91055</v>
      </c>
      <c r="D84" s="98">
        <v>36219</v>
      </c>
      <c r="E84" s="99">
        <v>1.1871</v>
      </c>
      <c r="F84" s="125">
        <f t="shared" si="10"/>
        <v>0.60942633308061644</v>
      </c>
      <c r="G84" s="99">
        <v>79.69</v>
      </c>
      <c r="H84" s="119">
        <f t="shared" si="11"/>
        <v>48.565184483194322</v>
      </c>
    </row>
    <row r="85" spans="1:8" ht="27.2" customHeight="1" x14ac:dyDescent="0.3">
      <c r="A85" s="111" t="s">
        <v>33</v>
      </c>
      <c r="B85" s="98">
        <v>43037</v>
      </c>
      <c r="C85" s="99">
        <v>1.91055</v>
      </c>
      <c r="D85" s="98">
        <v>36250</v>
      </c>
      <c r="E85" s="99">
        <v>1.2008000000000001</v>
      </c>
      <c r="F85" s="125">
        <f t="shared" si="10"/>
        <v>0.59106429047301789</v>
      </c>
      <c r="G85" s="99">
        <v>79.69</v>
      </c>
      <c r="H85" s="119">
        <f t="shared" si="11"/>
        <v>47.101913307794796</v>
      </c>
    </row>
    <row r="86" spans="1:8" ht="27.2" customHeight="1" x14ac:dyDescent="0.3">
      <c r="A86" s="111" t="s">
        <v>34</v>
      </c>
      <c r="B86" s="98">
        <v>43037</v>
      </c>
      <c r="C86" s="99">
        <v>1.91055</v>
      </c>
      <c r="D86" s="98">
        <v>36280</v>
      </c>
      <c r="E86" s="99">
        <v>1.21343</v>
      </c>
      <c r="F86" s="125">
        <f t="shared" si="10"/>
        <v>0.57450367965189586</v>
      </c>
      <c r="G86" s="99">
        <v>79.69</v>
      </c>
      <c r="H86" s="119">
        <f t="shared" si="11"/>
        <v>45.782198231459581</v>
      </c>
    </row>
    <row r="87" spans="1:8" ht="27.2" customHeight="1" x14ac:dyDescent="0.3">
      <c r="A87" s="111" t="s">
        <v>41</v>
      </c>
      <c r="B87" s="98">
        <v>43037</v>
      </c>
      <c r="C87" s="99">
        <v>1.91055</v>
      </c>
      <c r="D87" s="98">
        <v>36311</v>
      </c>
      <c r="E87" s="99">
        <v>1.2262900000000001</v>
      </c>
      <c r="F87" s="125">
        <f t="shared" si="10"/>
        <v>0.55799199210627171</v>
      </c>
      <c r="G87" s="99">
        <v>79.69</v>
      </c>
      <c r="H87" s="119">
        <f t="shared" si="11"/>
        <v>44.466381850948792</v>
      </c>
    </row>
    <row r="88" spans="1:8" ht="27.2" customHeight="1" x14ac:dyDescent="0.3">
      <c r="A88" s="111" t="s">
        <v>42</v>
      </c>
      <c r="B88" s="98">
        <v>43037</v>
      </c>
      <c r="C88" s="99">
        <v>1.91055</v>
      </c>
      <c r="D88" s="98">
        <v>36341</v>
      </c>
      <c r="E88" s="99">
        <v>1.23814</v>
      </c>
      <c r="F88" s="125">
        <f t="shared" si="10"/>
        <v>0.54308075015749435</v>
      </c>
      <c r="G88" s="119">
        <v>79.7</v>
      </c>
      <c r="H88" s="119">
        <f t="shared" si="11"/>
        <v>43.283535787552303</v>
      </c>
    </row>
    <row r="89" spans="1:8" ht="27.2" customHeight="1" x14ac:dyDescent="0.3">
      <c r="A89" s="111" t="s">
        <v>43</v>
      </c>
      <c r="B89" s="98">
        <v>43037</v>
      </c>
      <c r="C89" s="99">
        <v>1.91055</v>
      </c>
      <c r="D89" s="98">
        <v>36372</v>
      </c>
      <c r="E89" s="99">
        <v>1.2495400000000001</v>
      </c>
      <c r="F89" s="125">
        <f t="shared" si="10"/>
        <v>0.52900267298365788</v>
      </c>
      <c r="G89" s="99">
        <v>79.69</v>
      </c>
      <c r="H89" s="119">
        <f t="shared" si="11"/>
        <v>42.156223010067698</v>
      </c>
    </row>
    <row r="90" spans="1:8" ht="27.2" customHeight="1" x14ac:dyDescent="0.3">
      <c r="A90" s="111" t="s">
        <v>35</v>
      </c>
      <c r="B90" s="98">
        <v>43037</v>
      </c>
      <c r="C90" s="99">
        <v>1.91055</v>
      </c>
      <c r="D90" s="98">
        <v>36403</v>
      </c>
      <c r="E90" s="99">
        <v>1.2600100000000001</v>
      </c>
      <c r="F90" s="125">
        <f t="shared" si="10"/>
        <v>0.51629748970246259</v>
      </c>
      <c r="G90" s="99">
        <v>79.69</v>
      </c>
      <c r="H90" s="119">
        <f t="shared" si="11"/>
        <v>41.143746954389243</v>
      </c>
    </row>
    <row r="91" spans="1:8" ht="27.2" customHeight="1" x14ac:dyDescent="0.3">
      <c r="A91" s="111" t="s">
        <v>36</v>
      </c>
      <c r="B91" s="98">
        <v>43037</v>
      </c>
      <c r="C91" s="99">
        <v>1.91055</v>
      </c>
      <c r="D91" s="98">
        <v>36433</v>
      </c>
      <c r="E91" s="99">
        <v>1.2694099999999999</v>
      </c>
      <c r="F91" s="125">
        <f t="shared" si="10"/>
        <v>0.50506928415563146</v>
      </c>
      <c r="G91" s="119">
        <v>79.7</v>
      </c>
      <c r="H91" s="119">
        <f t="shared" si="11"/>
        <v>40.254021947203832</v>
      </c>
    </row>
    <row r="92" spans="1:8" ht="27.2" customHeight="1" x14ac:dyDescent="0.3">
      <c r="A92" s="111" t="s">
        <v>37</v>
      </c>
      <c r="B92" s="98">
        <v>43037</v>
      </c>
      <c r="C92" s="99">
        <v>1.91055</v>
      </c>
      <c r="D92" s="98">
        <v>36464</v>
      </c>
      <c r="E92" s="99">
        <v>1.2789999999999999</v>
      </c>
      <c r="F92" s="125">
        <f t="shared" si="10"/>
        <v>0.49378420641125897</v>
      </c>
      <c r="G92" s="99">
        <v>79.69</v>
      </c>
      <c r="H92" s="119">
        <f t="shared" si="11"/>
        <v>39.34966340891323</v>
      </c>
    </row>
    <row r="93" spans="1:8" ht="27.2" customHeight="1" x14ac:dyDescent="0.3">
      <c r="A93" s="111" t="s">
        <v>38</v>
      </c>
      <c r="B93" s="98">
        <v>43037</v>
      </c>
      <c r="C93" s="99">
        <v>1.91055</v>
      </c>
      <c r="D93" s="98">
        <v>36494</v>
      </c>
      <c r="E93" s="99">
        <v>1.2889600000000001</v>
      </c>
      <c r="F93" s="125">
        <f t="shared" si="10"/>
        <v>0.48224149702085395</v>
      </c>
      <c r="G93" s="99">
        <v>79.69</v>
      </c>
      <c r="H93" s="119">
        <f t="shared" si="11"/>
        <v>38.42982489759185</v>
      </c>
    </row>
    <row r="94" spans="1:8" ht="27.2" customHeight="1" x14ac:dyDescent="0.3">
      <c r="A94" s="111" t="s">
        <v>39</v>
      </c>
      <c r="B94" s="98">
        <v>43037</v>
      </c>
      <c r="C94" s="99">
        <v>1.91055</v>
      </c>
      <c r="D94" s="98">
        <v>36525</v>
      </c>
      <c r="E94" s="99">
        <v>1.29952</v>
      </c>
      <c r="F94" s="125">
        <f t="shared" si="10"/>
        <v>0.47019668800787984</v>
      </c>
      <c r="G94" s="99">
        <v>79.69</v>
      </c>
      <c r="H94" s="119">
        <f t="shared" si="11"/>
        <v>37.469974067347941</v>
      </c>
    </row>
    <row r="95" spans="1:8" ht="27.2" customHeight="1" x14ac:dyDescent="0.3">
      <c r="A95" s="96" t="s">
        <v>40</v>
      </c>
      <c r="B95" s="96"/>
      <c r="C95" s="96"/>
      <c r="D95" s="96"/>
      <c r="E95" s="127"/>
      <c r="F95" s="96"/>
      <c r="G95" s="123">
        <f>SUM(G83:G94)</f>
        <v>956.30000000000018</v>
      </c>
      <c r="H95" s="123">
        <f>SUM(H83:H94)</f>
        <v>518.00671231026729</v>
      </c>
    </row>
    <row r="96" spans="1:8" ht="27.2" customHeight="1" x14ac:dyDescent="0.3">
      <c r="A96" s="96" t="s">
        <v>358</v>
      </c>
      <c r="B96" s="96"/>
      <c r="C96" s="96"/>
      <c r="D96" s="96"/>
      <c r="E96" s="127"/>
      <c r="F96" s="96"/>
      <c r="G96" s="96"/>
      <c r="H96" s="96"/>
    </row>
    <row r="97" spans="1:8" ht="27.2" customHeight="1" x14ac:dyDescent="0.3">
      <c r="A97" s="97" t="s">
        <v>31</v>
      </c>
      <c r="B97" s="98">
        <v>43037</v>
      </c>
      <c r="C97" s="99">
        <v>1.91055</v>
      </c>
      <c r="D97" s="98">
        <v>36556</v>
      </c>
      <c r="E97" s="99">
        <v>1.3093600000000001</v>
      </c>
      <c r="F97" s="125">
        <f t="shared" ref="F97:F108" si="12">+C97/E97-1</f>
        <v>0.45914798069285756</v>
      </c>
      <c r="G97" s="99">
        <v>79.69</v>
      </c>
      <c r="H97" s="119">
        <f t="shared" ref="H97:H108" si="13">+F97*G97</f>
        <v>36.589502581413818</v>
      </c>
    </row>
    <row r="98" spans="1:8" ht="27.2" customHeight="1" x14ac:dyDescent="0.3">
      <c r="A98" s="97" t="s">
        <v>32</v>
      </c>
      <c r="B98" s="98">
        <v>43037</v>
      </c>
      <c r="C98" s="99">
        <v>1.91055</v>
      </c>
      <c r="D98" s="98">
        <v>36585</v>
      </c>
      <c r="E98" s="99">
        <v>1.31907</v>
      </c>
      <c r="F98" s="125">
        <f t="shared" si="12"/>
        <v>0.44840683208624266</v>
      </c>
      <c r="G98" s="99">
        <v>79.69</v>
      </c>
      <c r="H98" s="119">
        <f t="shared" si="13"/>
        <v>35.733540448952674</v>
      </c>
    </row>
    <row r="99" spans="1:8" ht="27.2" customHeight="1" x14ac:dyDescent="0.3">
      <c r="A99" s="97" t="s">
        <v>33</v>
      </c>
      <c r="B99" s="98">
        <v>43037</v>
      </c>
      <c r="C99" s="99">
        <v>1.91055</v>
      </c>
      <c r="D99" s="98">
        <v>36616</v>
      </c>
      <c r="E99" s="99">
        <v>1.3282400000000001</v>
      </c>
      <c r="F99" s="125">
        <f t="shared" si="12"/>
        <v>0.43840721556345219</v>
      </c>
      <c r="G99" s="99">
        <v>79.69</v>
      </c>
      <c r="H99" s="119">
        <f t="shared" si="13"/>
        <v>34.936671008251501</v>
      </c>
    </row>
    <row r="100" spans="1:8" ht="27.2" customHeight="1" x14ac:dyDescent="0.3">
      <c r="A100" s="97" t="s">
        <v>34</v>
      </c>
      <c r="B100" s="98">
        <v>43037</v>
      </c>
      <c r="C100" s="99">
        <v>1.91055</v>
      </c>
      <c r="D100" s="98">
        <v>36646</v>
      </c>
      <c r="E100" s="99">
        <v>1.3369800000000001</v>
      </c>
      <c r="F100" s="125">
        <f t="shared" si="12"/>
        <v>0.42900417358524434</v>
      </c>
      <c r="G100" s="99">
        <v>79.69</v>
      </c>
      <c r="H100" s="119">
        <f t="shared" si="13"/>
        <v>34.187342593008118</v>
      </c>
    </row>
    <row r="101" spans="1:8" ht="27.2" customHeight="1" x14ac:dyDescent="0.3">
      <c r="A101" s="97" t="s">
        <v>41</v>
      </c>
      <c r="B101" s="98">
        <v>43037</v>
      </c>
      <c r="C101" s="99">
        <v>1.91055</v>
      </c>
      <c r="D101" s="98">
        <v>36677</v>
      </c>
      <c r="E101" s="99">
        <v>1.3457699999999999</v>
      </c>
      <c r="F101" s="125">
        <f t="shared" si="12"/>
        <v>0.41967052319489961</v>
      </c>
      <c r="G101" s="99">
        <v>79.69</v>
      </c>
      <c r="H101" s="119">
        <f t="shared" si="13"/>
        <v>33.443543993401548</v>
      </c>
    </row>
    <row r="102" spans="1:8" ht="27.2" customHeight="1" x14ac:dyDescent="0.3">
      <c r="A102" s="97" t="s">
        <v>42</v>
      </c>
      <c r="B102" s="98">
        <v>43037</v>
      </c>
      <c r="C102" s="99">
        <v>1.91055</v>
      </c>
      <c r="D102" s="98">
        <v>36707</v>
      </c>
      <c r="E102" s="99">
        <v>1.35439</v>
      </c>
      <c r="F102" s="125">
        <f t="shared" si="12"/>
        <v>0.41063504603548462</v>
      </c>
      <c r="G102" s="99">
        <v>79.69</v>
      </c>
      <c r="H102" s="119">
        <f t="shared" si="13"/>
        <v>32.72350681856777</v>
      </c>
    </row>
    <row r="103" spans="1:8" ht="27.2" customHeight="1" x14ac:dyDescent="0.3">
      <c r="A103" s="97" t="s">
        <v>43</v>
      </c>
      <c r="B103" s="98">
        <v>43037</v>
      </c>
      <c r="C103" s="99">
        <v>1.91055</v>
      </c>
      <c r="D103" s="98">
        <v>36738</v>
      </c>
      <c r="E103" s="99">
        <v>1.36311</v>
      </c>
      <c r="F103" s="125">
        <f t="shared" si="12"/>
        <v>0.40161102185443576</v>
      </c>
      <c r="G103" s="99">
        <v>79.69</v>
      </c>
      <c r="H103" s="119">
        <f t="shared" si="13"/>
        <v>32.004382331579983</v>
      </c>
    </row>
    <row r="104" spans="1:8" ht="27.2" customHeight="1" x14ac:dyDescent="0.3">
      <c r="A104" s="97" t="s">
        <v>35</v>
      </c>
      <c r="B104" s="98">
        <v>43037</v>
      </c>
      <c r="C104" s="99">
        <v>1.91055</v>
      </c>
      <c r="D104" s="98">
        <v>36769</v>
      </c>
      <c r="E104" s="99">
        <v>1.37165</v>
      </c>
      <c r="F104" s="125">
        <f t="shared" si="12"/>
        <v>0.39288448219297911</v>
      </c>
      <c r="G104" s="99">
        <v>79.69</v>
      </c>
      <c r="H104" s="119">
        <f t="shared" si="13"/>
        <v>31.308964385958504</v>
      </c>
    </row>
    <row r="105" spans="1:8" ht="27.2" customHeight="1" x14ac:dyDescent="0.3">
      <c r="A105" s="97" t="s">
        <v>36</v>
      </c>
      <c r="B105" s="98">
        <v>43037</v>
      </c>
      <c r="C105" s="99">
        <v>1.91055</v>
      </c>
      <c r="D105" s="98">
        <v>36799</v>
      </c>
      <c r="E105" s="99">
        <v>1.37974</v>
      </c>
      <c r="F105" s="125">
        <f t="shared" si="12"/>
        <v>0.3847174105266209</v>
      </c>
      <c r="G105" s="99">
        <v>79.69</v>
      </c>
      <c r="H105" s="119">
        <f t="shared" si="13"/>
        <v>30.658130444866419</v>
      </c>
    </row>
    <row r="106" spans="1:8" ht="27.2" customHeight="1" x14ac:dyDescent="0.3">
      <c r="A106" s="97" t="s">
        <v>37</v>
      </c>
      <c r="B106" s="98">
        <v>43037</v>
      </c>
      <c r="C106" s="99">
        <v>1.91055</v>
      </c>
      <c r="D106" s="98">
        <v>36830</v>
      </c>
      <c r="E106" s="99">
        <v>1.38798</v>
      </c>
      <c r="F106" s="125">
        <f t="shared" si="12"/>
        <v>0.37649677949249982</v>
      </c>
      <c r="G106" s="99">
        <v>79.69</v>
      </c>
      <c r="H106" s="119">
        <f t="shared" si="13"/>
        <v>30.003028357757309</v>
      </c>
    </row>
    <row r="107" spans="1:8" ht="27.2" customHeight="1" x14ac:dyDescent="0.3">
      <c r="A107" s="97" t="s">
        <v>38</v>
      </c>
      <c r="B107" s="98">
        <v>43037</v>
      </c>
      <c r="C107" s="99">
        <v>1.91055</v>
      </c>
      <c r="D107" s="98">
        <v>36860</v>
      </c>
      <c r="E107" s="99">
        <v>1.39621</v>
      </c>
      <c r="F107" s="125">
        <f t="shared" si="12"/>
        <v>0.36838297963773359</v>
      </c>
      <c r="G107" s="99">
        <v>79.69</v>
      </c>
      <c r="H107" s="119">
        <f t="shared" si="13"/>
        <v>29.356439647330987</v>
      </c>
    </row>
    <row r="108" spans="1:8" ht="27.2" customHeight="1" x14ac:dyDescent="0.3">
      <c r="A108" s="97" t="s">
        <v>39</v>
      </c>
      <c r="B108" s="98">
        <v>43037</v>
      </c>
      <c r="C108" s="99">
        <v>1.91055</v>
      </c>
      <c r="D108" s="98">
        <v>36891</v>
      </c>
      <c r="E108" s="99">
        <v>1.40463</v>
      </c>
      <c r="F108" s="125">
        <f t="shared" si="12"/>
        <v>0.36018026099399836</v>
      </c>
      <c r="G108" s="99">
        <v>79.69</v>
      </c>
      <c r="H108" s="119">
        <f t="shared" si="13"/>
        <v>28.702764998611727</v>
      </c>
    </row>
    <row r="109" spans="1:8" ht="27.2" customHeight="1" x14ac:dyDescent="0.3">
      <c r="A109" s="96" t="s">
        <v>40</v>
      </c>
      <c r="B109" s="96"/>
      <c r="C109" s="96"/>
      <c r="D109" s="96"/>
      <c r="E109" s="127"/>
      <c r="F109" s="96"/>
      <c r="G109" s="123">
        <f>SUM(G97:G108)</f>
        <v>956.2800000000002</v>
      </c>
      <c r="H109" s="123">
        <f>SUM(H97:H108)</f>
        <v>389.64781760970038</v>
      </c>
    </row>
    <row r="110" spans="1:8" ht="27.2" customHeight="1" x14ac:dyDescent="0.3">
      <c r="A110" s="96" t="s">
        <v>359</v>
      </c>
      <c r="B110" s="96"/>
      <c r="C110" s="96"/>
      <c r="D110" s="96"/>
      <c r="E110" s="127"/>
      <c r="F110" s="96"/>
      <c r="G110" s="96"/>
      <c r="H110" s="96"/>
    </row>
    <row r="111" spans="1:8" ht="27.2" customHeight="1" x14ac:dyDescent="0.3">
      <c r="A111" s="97" t="s">
        <v>31</v>
      </c>
      <c r="B111" s="98">
        <v>43037</v>
      </c>
      <c r="C111" s="99">
        <v>1.91055</v>
      </c>
      <c r="D111" s="98">
        <v>36922</v>
      </c>
      <c r="E111" s="99">
        <v>1.41259</v>
      </c>
      <c r="F111" s="125">
        <f t="shared" ref="F111:F122" si="14">+C111/E111-1</f>
        <v>0.35251559192688608</v>
      </c>
      <c r="G111" s="99">
        <v>79.69</v>
      </c>
      <c r="H111" s="119">
        <f t="shared" ref="H111:H122" si="15">+F111*G111</f>
        <v>28.091967520653551</v>
      </c>
    </row>
    <row r="112" spans="1:8" ht="27.2" customHeight="1" x14ac:dyDescent="0.3">
      <c r="A112" s="97" t="s">
        <v>32</v>
      </c>
      <c r="B112" s="98">
        <v>43037</v>
      </c>
      <c r="C112" s="99">
        <v>1.91055</v>
      </c>
      <c r="D112" s="98">
        <v>36950</v>
      </c>
      <c r="E112" s="99">
        <v>1.41967</v>
      </c>
      <c r="F112" s="125">
        <f t="shared" si="14"/>
        <v>0.34577049596032872</v>
      </c>
      <c r="G112" s="99">
        <v>79.69</v>
      </c>
      <c r="H112" s="119">
        <f t="shared" si="15"/>
        <v>27.554450823078593</v>
      </c>
    </row>
    <row r="113" spans="1:8" ht="27.2" customHeight="1" x14ac:dyDescent="0.3">
      <c r="A113" s="97" t="s">
        <v>33</v>
      </c>
      <c r="B113" s="98">
        <v>43037</v>
      </c>
      <c r="C113" s="99">
        <v>1.91055</v>
      </c>
      <c r="D113" s="98">
        <v>36981</v>
      </c>
      <c r="E113" s="99">
        <v>1.42737</v>
      </c>
      <c r="F113" s="125">
        <f t="shared" si="14"/>
        <v>0.33851068748817759</v>
      </c>
      <c r="G113" s="99">
        <v>79.69</v>
      </c>
      <c r="H113" s="119">
        <f t="shared" si="15"/>
        <v>26.975916685932869</v>
      </c>
    </row>
    <row r="114" spans="1:8" ht="27.2" customHeight="1" x14ac:dyDescent="0.3">
      <c r="A114" s="97" t="s">
        <v>34</v>
      </c>
      <c r="B114" s="98">
        <v>43037</v>
      </c>
      <c r="C114" s="99">
        <v>1.91055</v>
      </c>
      <c r="D114" s="98">
        <v>37011</v>
      </c>
      <c r="E114" s="99">
        <v>1.43451</v>
      </c>
      <c r="F114" s="125">
        <f t="shared" si="14"/>
        <v>0.33184850576154923</v>
      </c>
      <c r="G114" s="99">
        <v>79.69</v>
      </c>
      <c r="H114" s="119">
        <f t="shared" si="15"/>
        <v>26.445007424137856</v>
      </c>
    </row>
    <row r="115" spans="1:8" ht="27.2" customHeight="1" x14ac:dyDescent="0.3">
      <c r="A115" s="97" t="s">
        <v>41</v>
      </c>
      <c r="B115" s="98">
        <v>43037</v>
      </c>
      <c r="C115" s="99">
        <v>1.91055</v>
      </c>
      <c r="D115" s="98">
        <v>37042</v>
      </c>
      <c r="E115" s="99">
        <v>1.4420900000000001</v>
      </c>
      <c r="F115" s="125">
        <f t="shared" si="14"/>
        <v>0.32484796371932401</v>
      </c>
      <c r="G115" s="99">
        <v>79.69</v>
      </c>
      <c r="H115" s="119">
        <f t="shared" si="15"/>
        <v>25.887134228792931</v>
      </c>
    </row>
    <row r="116" spans="1:8" ht="27.2" customHeight="1" x14ac:dyDescent="0.3">
      <c r="A116" s="97" t="s">
        <v>42</v>
      </c>
      <c r="B116" s="98">
        <v>43037</v>
      </c>
      <c r="C116" s="99">
        <v>1.91055</v>
      </c>
      <c r="D116" s="98">
        <v>37072</v>
      </c>
      <c r="E116" s="99">
        <v>1.4494199999999999</v>
      </c>
      <c r="F116" s="125">
        <f t="shared" si="14"/>
        <v>0.31814794883470632</v>
      </c>
      <c r="G116" s="99">
        <v>79.69</v>
      </c>
      <c r="H116" s="119">
        <f t="shared" si="15"/>
        <v>25.353210042637745</v>
      </c>
    </row>
    <row r="117" spans="1:8" ht="27.2" customHeight="1" x14ac:dyDescent="0.3">
      <c r="A117" s="97" t="s">
        <v>43</v>
      </c>
      <c r="B117" s="98">
        <v>43037</v>
      </c>
      <c r="C117" s="99">
        <v>1.91055</v>
      </c>
      <c r="D117" s="98">
        <v>37103</v>
      </c>
      <c r="E117" s="99">
        <v>1.4567399999999999</v>
      </c>
      <c r="F117" s="125">
        <f t="shared" si="14"/>
        <v>0.31152436261790029</v>
      </c>
      <c r="G117" s="99">
        <v>79.69</v>
      </c>
      <c r="H117" s="119">
        <f t="shared" si="15"/>
        <v>24.825376457020472</v>
      </c>
    </row>
    <row r="118" spans="1:8" ht="27.2" customHeight="1" x14ac:dyDescent="0.3">
      <c r="A118" s="97" t="s">
        <v>35</v>
      </c>
      <c r="B118" s="98">
        <v>43037</v>
      </c>
      <c r="C118" s="99">
        <v>1.91055</v>
      </c>
      <c r="D118" s="98">
        <v>37134</v>
      </c>
      <c r="E118" s="99">
        <v>1.46374</v>
      </c>
      <c r="F118" s="125">
        <f t="shared" si="14"/>
        <v>0.30525229890554328</v>
      </c>
      <c r="G118" s="119">
        <v>79.7</v>
      </c>
      <c r="H118" s="119">
        <f t="shared" si="15"/>
        <v>24.328608222771802</v>
      </c>
    </row>
    <row r="119" spans="1:8" ht="27.2" customHeight="1" x14ac:dyDescent="0.3">
      <c r="A119" s="97" t="s">
        <v>36</v>
      </c>
      <c r="B119" s="98">
        <v>43037</v>
      </c>
      <c r="C119" s="99">
        <v>1.91055</v>
      </c>
      <c r="D119" s="98">
        <v>37164</v>
      </c>
      <c r="E119" s="99">
        <v>1.4697</v>
      </c>
      <c r="F119" s="125">
        <f t="shared" si="14"/>
        <v>0.29995917534190641</v>
      </c>
      <c r="G119" s="119">
        <v>79.7</v>
      </c>
      <c r="H119" s="119">
        <f t="shared" si="15"/>
        <v>23.906746274749942</v>
      </c>
    </row>
    <row r="120" spans="1:8" ht="27.2" customHeight="1" x14ac:dyDescent="0.3">
      <c r="A120" s="97" t="s">
        <v>37</v>
      </c>
      <c r="B120" s="98">
        <v>43037</v>
      </c>
      <c r="C120" s="99">
        <v>1.91055</v>
      </c>
      <c r="D120" s="98">
        <v>37195</v>
      </c>
      <c r="E120" s="99">
        <v>1.4754799999999999</v>
      </c>
      <c r="F120" s="125">
        <f t="shared" si="14"/>
        <v>0.29486675522541828</v>
      </c>
      <c r="G120" s="119">
        <v>79.7</v>
      </c>
      <c r="H120" s="119">
        <f t="shared" si="15"/>
        <v>23.500880391465838</v>
      </c>
    </row>
    <row r="121" spans="1:8" ht="27.2" customHeight="1" x14ac:dyDescent="0.3">
      <c r="A121" s="97" t="s">
        <v>38</v>
      </c>
      <c r="B121" s="98">
        <v>43037</v>
      </c>
      <c r="C121" s="99">
        <v>1.91055</v>
      </c>
      <c r="D121" s="98">
        <v>37225</v>
      </c>
      <c r="E121" s="99">
        <v>1.4805299999999999</v>
      </c>
      <c r="F121" s="125">
        <f t="shared" si="14"/>
        <v>0.29045004153917864</v>
      </c>
      <c r="G121" s="119">
        <v>79.7</v>
      </c>
      <c r="H121" s="119">
        <f t="shared" si="15"/>
        <v>23.148868310672537</v>
      </c>
    </row>
    <row r="122" spans="1:8" ht="27.2" customHeight="1" x14ac:dyDescent="0.3">
      <c r="A122" s="97" t="s">
        <v>39</v>
      </c>
      <c r="B122" s="98">
        <v>43037</v>
      </c>
      <c r="C122" s="99">
        <v>1.91055</v>
      </c>
      <c r="D122" s="98">
        <v>37256</v>
      </c>
      <c r="E122" s="99">
        <v>1.48478</v>
      </c>
      <c r="F122" s="125">
        <f t="shared" si="14"/>
        <v>0.28675628712671242</v>
      </c>
      <c r="G122" s="99">
        <v>79.69</v>
      </c>
      <c r="H122" s="119">
        <f t="shared" si="15"/>
        <v>22.851608521127712</v>
      </c>
    </row>
    <row r="123" spans="1:8" ht="27.2" customHeight="1" x14ac:dyDescent="0.3">
      <c r="A123" s="96" t="s">
        <v>40</v>
      </c>
      <c r="B123" s="96"/>
      <c r="C123" s="96"/>
      <c r="D123" s="96"/>
      <c r="E123" s="127"/>
      <c r="F123" s="96"/>
      <c r="G123" s="123">
        <f>SUM(G111:G122)</f>
        <v>956.32000000000016</v>
      </c>
      <c r="H123" s="123">
        <f>SUM(H111:H122)</f>
        <v>302.86977490304184</v>
      </c>
    </row>
    <row r="124" spans="1:8" ht="27.2" customHeight="1" x14ac:dyDescent="0.3">
      <c r="A124" s="95" t="s">
        <v>308</v>
      </c>
      <c r="B124" s="96"/>
      <c r="C124" s="96"/>
      <c r="D124" s="96"/>
      <c r="E124" s="126"/>
      <c r="F124" s="96"/>
      <c r="G124" s="96"/>
      <c r="H124" s="96"/>
    </row>
    <row r="125" spans="1:8" ht="27.2" customHeight="1" x14ac:dyDescent="0.3">
      <c r="A125" s="97" t="s">
        <v>31</v>
      </c>
      <c r="B125" s="98">
        <v>43037</v>
      </c>
      <c r="C125" s="99">
        <v>1.91055</v>
      </c>
      <c r="D125" s="98">
        <v>37287</v>
      </c>
      <c r="E125" s="99">
        <v>1.4885999999999999</v>
      </c>
      <c r="F125" s="125">
        <f t="shared" ref="F125:F136" si="16">+C125/E125-1</f>
        <v>0.28345425231761401</v>
      </c>
      <c r="G125" s="99">
        <v>79.69</v>
      </c>
      <c r="H125" s="119">
        <f t="shared" ref="H125:H136" si="17">+F125*G125</f>
        <v>22.588469367190658</v>
      </c>
    </row>
    <row r="126" spans="1:8" ht="27.2" customHeight="1" x14ac:dyDescent="0.3">
      <c r="A126" s="97" t="s">
        <v>32</v>
      </c>
      <c r="B126" s="98">
        <v>43037</v>
      </c>
      <c r="C126" s="99">
        <v>1.91055</v>
      </c>
      <c r="D126" s="98">
        <v>37315</v>
      </c>
      <c r="E126" s="99">
        <v>1.4916700000000001</v>
      </c>
      <c r="F126" s="125">
        <f t="shared" si="16"/>
        <v>0.28081278030663603</v>
      </c>
      <c r="G126" s="99">
        <v>79.69</v>
      </c>
      <c r="H126" s="119">
        <f t="shared" si="17"/>
        <v>22.377970462635826</v>
      </c>
    </row>
    <row r="127" spans="1:8" ht="27.2" customHeight="1" x14ac:dyDescent="0.3">
      <c r="A127" s="97" t="s">
        <v>33</v>
      </c>
      <c r="B127" s="98">
        <v>43037</v>
      </c>
      <c r="C127" s="99">
        <v>1.91055</v>
      </c>
      <c r="D127" s="98">
        <v>37346</v>
      </c>
      <c r="E127" s="99">
        <v>1.4947600000000001</v>
      </c>
      <c r="F127" s="125">
        <f t="shared" si="16"/>
        <v>0.27816505659771451</v>
      </c>
      <c r="G127" s="119">
        <v>79.7</v>
      </c>
      <c r="H127" s="119">
        <f t="shared" si="17"/>
        <v>22.169755010837846</v>
      </c>
    </row>
    <row r="128" spans="1:8" ht="27.2" customHeight="1" x14ac:dyDescent="0.3">
      <c r="A128" s="97" t="s">
        <v>34</v>
      </c>
      <c r="B128" s="98">
        <v>43037</v>
      </c>
      <c r="C128" s="99">
        <v>1.91055</v>
      </c>
      <c r="D128" s="98">
        <v>37376</v>
      </c>
      <c r="E128" s="99">
        <v>1.4975700000000001</v>
      </c>
      <c r="F128" s="125">
        <f t="shared" si="16"/>
        <v>0.27576674212223784</v>
      </c>
      <c r="G128" s="99">
        <v>79.69</v>
      </c>
      <c r="H128" s="119">
        <f t="shared" si="17"/>
        <v>21.975851679721131</v>
      </c>
    </row>
    <row r="129" spans="1:8" ht="27.2" customHeight="1" x14ac:dyDescent="0.3">
      <c r="A129" s="97" t="s">
        <v>41</v>
      </c>
      <c r="B129" s="98">
        <v>43037</v>
      </c>
      <c r="C129" s="99">
        <v>1.91055</v>
      </c>
      <c r="D129" s="98">
        <v>37407</v>
      </c>
      <c r="E129" s="99">
        <v>1.5002899999999999</v>
      </c>
      <c r="F129" s="125">
        <f t="shared" si="16"/>
        <v>0.27345379893220656</v>
      </c>
      <c r="G129" s="99">
        <v>79.69</v>
      </c>
      <c r="H129" s="119">
        <f t="shared" si="17"/>
        <v>21.79153323690754</v>
      </c>
    </row>
    <row r="130" spans="1:8" ht="27.2" customHeight="1" x14ac:dyDescent="0.3">
      <c r="A130" s="97" t="s">
        <v>42</v>
      </c>
      <c r="B130" s="98">
        <v>43037</v>
      </c>
      <c r="C130" s="99">
        <v>1.91055</v>
      </c>
      <c r="D130" s="98">
        <v>37437</v>
      </c>
      <c r="E130" s="99">
        <v>1.5027600000000001</v>
      </c>
      <c r="F130" s="125">
        <f t="shared" si="16"/>
        <v>0.27136069631877335</v>
      </c>
      <c r="G130" s="119">
        <v>79.7</v>
      </c>
      <c r="H130" s="119">
        <f t="shared" si="17"/>
        <v>21.627447496606237</v>
      </c>
    </row>
    <row r="131" spans="1:8" ht="27.2" customHeight="1" x14ac:dyDescent="0.3">
      <c r="A131" s="97" t="s">
        <v>43</v>
      </c>
      <c r="B131" s="98">
        <v>43037</v>
      </c>
      <c r="C131" s="99">
        <v>1.91055</v>
      </c>
      <c r="D131" s="98">
        <v>37468</v>
      </c>
      <c r="E131" s="99">
        <v>1.5053700000000001</v>
      </c>
      <c r="F131" s="125">
        <f t="shared" si="16"/>
        <v>0.26915642001634144</v>
      </c>
      <c r="G131" s="99">
        <v>79.69</v>
      </c>
      <c r="H131" s="119">
        <f t="shared" si="17"/>
        <v>21.44907511110225</v>
      </c>
    </row>
    <row r="132" spans="1:8" ht="27.2" customHeight="1" x14ac:dyDescent="0.3">
      <c r="A132" s="97" t="s">
        <v>35</v>
      </c>
      <c r="B132" s="98">
        <v>43037</v>
      </c>
      <c r="C132" s="99">
        <v>1.91055</v>
      </c>
      <c r="D132" s="98">
        <v>37499</v>
      </c>
      <c r="E132" s="99">
        <v>1.5079899999999999</v>
      </c>
      <c r="F132" s="125">
        <f t="shared" si="16"/>
        <v>0.26695137235658062</v>
      </c>
      <c r="G132" s="99">
        <v>79.69</v>
      </c>
      <c r="H132" s="119">
        <f t="shared" si="17"/>
        <v>21.273354863095911</v>
      </c>
    </row>
    <row r="133" spans="1:8" ht="27.2" customHeight="1" x14ac:dyDescent="0.3">
      <c r="A133" s="100" t="s">
        <v>36</v>
      </c>
      <c r="B133" s="98">
        <v>43037</v>
      </c>
      <c r="C133" s="99">
        <v>1.91055</v>
      </c>
      <c r="D133" s="98">
        <v>37529</v>
      </c>
      <c r="E133" s="99">
        <v>1.51075</v>
      </c>
      <c r="F133" s="125">
        <f t="shared" si="16"/>
        <v>0.26463676981631634</v>
      </c>
      <c r="G133" s="99">
        <v>79.69</v>
      </c>
      <c r="H133" s="119">
        <f t="shared" si="17"/>
        <v>21.088904186662248</v>
      </c>
    </row>
    <row r="134" spans="1:8" ht="27.2" customHeight="1" x14ac:dyDescent="0.3">
      <c r="A134" s="100" t="s">
        <v>37</v>
      </c>
      <c r="B134" s="98">
        <v>43037</v>
      </c>
      <c r="C134" s="99">
        <v>1.91055</v>
      </c>
      <c r="D134" s="98">
        <v>37560</v>
      </c>
      <c r="E134" s="99">
        <v>1.51386</v>
      </c>
      <c r="F134" s="125">
        <f t="shared" si="16"/>
        <v>0.26203876184059283</v>
      </c>
      <c r="G134" s="99">
        <v>79.69</v>
      </c>
      <c r="H134" s="119">
        <f t="shared" si="17"/>
        <v>20.881868931076841</v>
      </c>
    </row>
    <row r="135" spans="1:8" ht="27.2" customHeight="1" x14ac:dyDescent="0.3">
      <c r="A135" s="100" t="s">
        <v>38</v>
      </c>
      <c r="B135" s="98">
        <v>43037</v>
      </c>
      <c r="C135" s="99">
        <v>1.91055</v>
      </c>
      <c r="D135" s="98">
        <v>37590</v>
      </c>
      <c r="E135" s="99">
        <v>1.51691</v>
      </c>
      <c r="F135" s="125">
        <f t="shared" si="16"/>
        <v>0.25950122288072452</v>
      </c>
      <c r="G135" s="99">
        <v>79.69</v>
      </c>
      <c r="H135" s="119">
        <f t="shared" si="17"/>
        <v>20.679652451364937</v>
      </c>
    </row>
    <row r="136" spans="1:8" ht="27.2" customHeight="1" x14ac:dyDescent="0.3">
      <c r="A136" s="100" t="s">
        <v>39</v>
      </c>
      <c r="B136" s="98">
        <v>43037</v>
      </c>
      <c r="C136" s="99">
        <v>1.91055</v>
      </c>
      <c r="D136" s="98">
        <v>37621</v>
      </c>
      <c r="E136" s="99">
        <v>1.51999</v>
      </c>
      <c r="F136" s="125">
        <f t="shared" si="16"/>
        <v>0.25694905887538733</v>
      </c>
      <c r="G136" s="99">
        <v>79.69</v>
      </c>
      <c r="H136" s="119">
        <f t="shared" si="17"/>
        <v>20.476270501779616</v>
      </c>
    </row>
    <row r="137" spans="1:8" ht="27.2" customHeight="1" x14ac:dyDescent="0.3">
      <c r="A137" s="96" t="s">
        <v>40</v>
      </c>
      <c r="B137" s="96"/>
      <c r="C137" s="96"/>
      <c r="D137" s="96"/>
      <c r="E137" s="128"/>
      <c r="F137" s="96"/>
      <c r="G137" s="123">
        <f>SUM(G125:G136)</f>
        <v>956.30000000000018</v>
      </c>
      <c r="H137" s="123">
        <f>SUM(H125:H136)</f>
        <v>258.38015329898104</v>
      </c>
    </row>
    <row r="138" spans="1:8" ht="27.2" customHeight="1" x14ac:dyDescent="0.3">
      <c r="A138" s="95" t="s">
        <v>336</v>
      </c>
      <c r="B138" s="96"/>
      <c r="C138" s="96"/>
      <c r="D138" s="96"/>
      <c r="E138" s="126"/>
      <c r="F138" s="96"/>
      <c r="G138" s="96"/>
      <c r="H138" s="96"/>
    </row>
    <row r="139" spans="1:8" ht="27.2" customHeight="1" x14ac:dyDescent="0.3">
      <c r="A139" s="97" t="s">
        <v>31</v>
      </c>
      <c r="B139" s="98">
        <v>43037</v>
      </c>
      <c r="C139" s="99">
        <v>1.91055</v>
      </c>
      <c r="D139" s="98">
        <v>37652</v>
      </c>
      <c r="E139" s="99">
        <v>1.5229900000000001</v>
      </c>
      <c r="F139" s="125">
        <f t="shared" ref="F139:F150" si="18">+C139/E139-1</f>
        <v>0.25447310881883656</v>
      </c>
      <c r="G139" s="99">
        <v>79.69</v>
      </c>
      <c r="H139" s="119">
        <f t="shared" ref="H139:H150" si="19">+F139*G139</f>
        <v>20.278962041773084</v>
      </c>
    </row>
    <row r="140" spans="1:8" ht="27.2" customHeight="1" x14ac:dyDescent="0.3">
      <c r="A140" s="97" t="s">
        <v>32</v>
      </c>
      <c r="B140" s="98">
        <v>43037</v>
      </c>
      <c r="C140" s="99">
        <v>1.91055</v>
      </c>
      <c r="D140" s="98">
        <v>37680</v>
      </c>
      <c r="E140" s="99">
        <v>1.52565</v>
      </c>
      <c r="F140" s="125">
        <f t="shared" si="18"/>
        <v>0.25228591092321317</v>
      </c>
      <c r="G140" s="99">
        <v>79.69</v>
      </c>
      <c r="H140" s="119">
        <f t="shared" si="19"/>
        <v>20.104664241470857</v>
      </c>
    </row>
    <row r="141" spans="1:8" ht="27.2" customHeight="1" x14ac:dyDescent="0.3">
      <c r="A141" s="97" t="s">
        <v>33</v>
      </c>
      <c r="B141" s="98">
        <v>43037</v>
      </c>
      <c r="C141" s="99">
        <v>1.91055</v>
      </c>
      <c r="D141" s="98">
        <v>37711</v>
      </c>
      <c r="E141" s="99">
        <v>1.52854</v>
      </c>
      <c r="F141" s="125">
        <f t="shared" si="18"/>
        <v>0.24991822261766128</v>
      </c>
      <c r="G141" s="99">
        <v>79.69</v>
      </c>
      <c r="H141" s="119">
        <f t="shared" si="19"/>
        <v>19.915983160401428</v>
      </c>
    </row>
    <row r="142" spans="1:8" ht="27.2" customHeight="1" x14ac:dyDescent="0.3">
      <c r="A142" s="97" t="s">
        <v>34</v>
      </c>
      <c r="B142" s="98">
        <v>43037</v>
      </c>
      <c r="C142" s="99">
        <v>1.91055</v>
      </c>
      <c r="D142" s="98">
        <v>37741</v>
      </c>
      <c r="E142" s="99">
        <v>1.53128</v>
      </c>
      <c r="F142" s="125">
        <f t="shared" si="18"/>
        <v>0.24768167807324581</v>
      </c>
      <c r="G142" s="99">
        <v>79.69</v>
      </c>
      <c r="H142" s="119">
        <f t="shared" si="19"/>
        <v>19.737752925656959</v>
      </c>
    </row>
    <row r="143" spans="1:8" ht="27.2" customHeight="1" x14ac:dyDescent="0.3">
      <c r="A143" s="97" t="s">
        <v>41</v>
      </c>
      <c r="B143" s="98">
        <v>43037</v>
      </c>
      <c r="C143" s="99">
        <v>1.91055</v>
      </c>
      <c r="D143" s="98">
        <v>37772</v>
      </c>
      <c r="E143" s="99">
        <v>1.5340800000000001</v>
      </c>
      <c r="F143" s="125">
        <f t="shared" si="18"/>
        <v>0.24540441176470584</v>
      </c>
      <c r="G143" s="99">
        <v>79.69</v>
      </c>
      <c r="H143" s="119">
        <f t="shared" si="19"/>
        <v>19.556277573529407</v>
      </c>
    </row>
    <row r="144" spans="1:8" ht="27.2" customHeight="1" x14ac:dyDescent="0.3">
      <c r="A144" s="97" t="s">
        <v>42</v>
      </c>
      <c r="B144" s="98">
        <v>43037</v>
      </c>
      <c r="C144" s="99">
        <v>1.91055</v>
      </c>
      <c r="D144" s="98">
        <v>37802</v>
      </c>
      <c r="E144" s="99">
        <v>1.5367500000000001</v>
      </c>
      <c r="F144" s="125">
        <f t="shared" si="18"/>
        <v>0.24324060517325519</v>
      </c>
      <c r="G144" s="99">
        <v>79.69</v>
      </c>
      <c r="H144" s="119">
        <f t="shared" si="19"/>
        <v>19.383843826256705</v>
      </c>
    </row>
    <row r="145" spans="1:8" ht="27.2" customHeight="1" x14ac:dyDescent="0.3">
      <c r="A145" s="97" t="s">
        <v>43</v>
      </c>
      <c r="B145" s="98">
        <v>43037</v>
      </c>
      <c r="C145" s="99">
        <v>1.91055</v>
      </c>
      <c r="D145" s="98">
        <v>37833</v>
      </c>
      <c r="E145" s="99">
        <v>1.53942</v>
      </c>
      <c r="F145" s="125">
        <f t="shared" si="18"/>
        <v>0.24108430447830997</v>
      </c>
      <c r="G145" s="99">
        <v>79.69</v>
      </c>
      <c r="H145" s="119">
        <f t="shared" si="19"/>
        <v>19.21200822387652</v>
      </c>
    </row>
    <row r="146" spans="1:8" ht="27.2" customHeight="1" x14ac:dyDescent="0.3">
      <c r="A146" s="97" t="s">
        <v>35</v>
      </c>
      <c r="B146" s="98">
        <v>43037</v>
      </c>
      <c r="C146" s="99">
        <v>1.91055</v>
      </c>
      <c r="D146" s="98">
        <v>37864</v>
      </c>
      <c r="E146" s="99">
        <v>1.54196</v>
      </c>
      <c r="F146" s="125">
        <f t="shared" si="18"/>
        <v>0.23903992321460987</v>
      </c>
      <c r="G146" s="99">
        <v>79.69</v>
      </c>
      <c r="H146" s="119">
        <f t="shared" si="19"/>
        <v>19.049091480972262</v>
      </c>
    </row>
    <row r="147" spans="1:8" ht="27.2" customHeight="1" x14ac:dyDescent="0.3">
      <c r="A147" s="100" t="s">
        <v>36</v>
      </c>
      <c r="B147" s="98">
        <v>43037</v>
      </c>
      <c r="C147" s="99">
        <v>1.91055</v>
      </c>
      <c r="D147" s="98">
        <v>37894</v>
      </c>
      <c r="E147" s="99">
        <v>1.54434</v>
      </c>
      <c r="F147" s="125">
        <f t="shared" si="18"/>
        <v>0.23713042464742218</v>
      </c>
      <c r="G147" s="99">
        <v>79.69</v>
      </c>
      <c r="H147" s="119">
        <f t="shared" si="19"/>
        <v>18.896923540153072</v>
      </c>
    </row>
    <row r="148" spans="1:8" ht="27.2" customHeight="1" x14ac:dyDescent="0.3">
      <c r="A148" s="100" t="s">
        <v>37</v>
      </c>
      <c r="B148" s="98">
        <v>43037</v>
      </c>
      <c r="C148" s="99">
        <v>1.91055</v>
      </c>
      <c r="D148" s="98">
        <v>37925</v>
      </c>
      <c r="E148" s="99">
        <v>1.54674</v>
      </c>
      <c r="F148" s="125">
        <f t="shared" si="18"/>
        <v>0.23521083052096659</v>
      </c>
      <c r="G148" s="119">
        <v>79.7</v>
      </c>
      <c r="H148" s="119">
        <f t="shared" si="19"/>
        <v>18.746303192521037</v>
      </c>
    </row>
    <row r="149" spans="1:8" ht="27.2" customHeight="1" x14ac:dyDescent="0.3">
      <c r="A149" s="100" t="s">
        <v>38</v>
      </c>
      <c r="B149" s="98">
        <v>43037</v>
      </c>
      <c r="C149" s="99">
        <v>1.91055</v>
      </c>
      <c r="D149" s="98">
        <v>37955</v>
      </c>
      <c r="E149" s="99">
        <v>1.54897</v>
      </c>
      <c r="F149" s="125">
        <f t="shared" si="18"/>
        <v>0.23343253904207306</v>
      </c>
      <c r="G149" s="119">
        <v>79.7</v>
      </c>
      <c r="H149" s="119">
        <f t="shared" si="19"/>
        <v>18.604573361653223</v>
      </c>
    </row>
    <row r="150" spans="1:8" ht="27.2" customHeight="1" x14ac:dyDescent="0.3">
      <c r="A150" s="100" t="s">
        <v>39</v>
      </c>
      <c r="B150" s="98">
        <v>43037</v>
      </c>
      <c r="C150" s="99">
        <v>1.91055</v>
      </c>
      <c r="D150" s="98">
        <v>37986</v>
      </c>
      <c r="E150" s="99">
        <v>1.5511299999999999</v>
      </c>
      <c r="F150" s="125">
        <f t="shared" si="18"/>
        <v>0.23171494329940123</v>
      </c>
      <c r="G150" s="99">
        <v>79.69</v>
      </c>
      <c r="H150" s="119">
        <f t="shared" si="19"/>
        <v>18.465363831529285</v>
      </c>
    </row>
    <row r="151" spans="1:8" ht="27.2" customHeight="1" x14ac:dyDescent="0.3">
      <c r="A151" s="96" t="s">
        <v>40</v>
      </c>
      <c r="B151" s="96"/>
      <c r="C151" s="96"/>
      <c r="D151" s="96"/>
      <c r="E151" s="128"/>
      <c r="F151" s="96"/>
      <c r="G151" s="123">
        <f>SUM(G139:G150)</f>
        <v>956.30000000000018</v>
      </c>
      <c r="H151" s="123">
        <f>SUM(H139:H150)</f>
        <v>231.95174739979385</v>
      </c>
    </row>
    <row r="152" spans="1:8" ht="27.2" customHeight="1" x14ac:dyDescent="0.3">
      <c r="A152" s="95" t="s">
        <v>337</v>
      </c>
      <c r="B152" s="96"/>
      <c r="C152" s="96"/>
      <c r="D152" s="96"/>
      <c r="E152" s="126"/>
      <c r="F152" s="96"/>
      <c r="G152" s="96"/>
      <c r="H152" s="96"/>
    </row>
    <row r="153" spans="1:8" ht="27.2" customHeight="1" x14ac:dyDescent="0.3">
      <c r="A153" s="97" t="s">
        <v>31</v>
      </c>
      <c r="B153" s="98">
        <v>43037</v>
      </c>
      <c r="C153" s="99">
        <v>1.91055</v>
      </c>
      <c r="D153" s="98">
        <v>38017</v>
      </c>
      <c r="E153" s="99">
        <v>1.5532300000000001</v>
      </c>
      <c r="F153" s="125">
        <f t="shared" ref="F153:F164" si="20">+C153/E153-1</f>
        <v>0.23004963849526461</v>
      </c>
      <c r="G153" s="99">
        <v>79.69</v>
      </c>
      <c r="H153" s="119">
        <f t="shared" ref="H153:H164" si="21">+F153*G153</f>
        <v>18.332655691687638</v>
      </c>
    </row>
    <row r="154" spans="1:8" ht="27.2" customHeight="1" x14ac:dyDescent="0.3">
      <c r="A154" s="97" t="s">
        <v>32</v>
      </c>
      <c r="B154" s="98">
        <v>43037</v>
      </c>
      <c r="C154" s="99">
        <v>1.91055</v>
      </c>
      <c r="D154" s="98">
        <v>38046</v>
      </c>
      <c r="E154" s="99">
        <v>1.5551600000000001</v>
      </c>
      <c r="F154" s="125">
        <f t="shared" si="20"/>
        <v>0.22852311016229843</v>
      </c>
      <c r="G154" s="99">
        <v>79.69</v>
      </c>
      <c r="H154" s="119">
        <f t="shared" si="21"/>
        <v>18.21100664883356</v>
      </c>
    </row>
    <row r="155" spans="1:8" ht="27.2" customHeight="1" x14ac:dyDescent="0.3">
      <c r="A155" s="97" t="s">
        <v>33</v>
      </c>
      <c r="B155" s="98">
        <v>43037</v>
      </c>
      <c r="C155" s="99">
        <v>1.91055</v>
      </c>
      <c r="D155" s="98">
        <v>38077</v>
      </c>
      <c r="E155" s="99">
        <v>1.55718</v>
      </c>
      <c r="F155" s="125">
        <f t="shared" si="20"/>
        <v>0.22692944938928061</v>
      </c>
      <c r="G155" s="99">
        <v>79.69</v>
      </c>
      <c r="H155" s="119">
        <f t="shared" si="21"/>
        <v>18.084007821831772</v>
      </c>
    </row>
    <row r="156" spans="1:8" ht="27.2" customHeight="1" x14ac:dyDescent="0.3">
      <c r="A156" s="97" t="s">
        <v>34</v>
      </c>
      <c r="B156" s="98">
        <v>43037</v>
      </c>
      <c r="C156" s="99">
        <v>1.91055</v>
      </c>
      <c r="D156" s="98">
        <v>38107</v>
      </c>
      <c r="E156" s="99">
        <v>1.5590999999999999</v>
      </c>
      <c r="F156" s="125">
        <f t="shared" si="20"/>
        <v>0.22541851067923813</v>
      </c>
      <c r="G156" s="99">
        <v>79.69</v>
      </c>
      <c r="H156" s="119">
        <f t="shared" si="21"/>
        <v>17.963601116028485</v>
      </c>
    </row>
    <row r="157" spans="1:8" ht="27.2" customHeight="1" x14ac:dyDescent="0.3">
      <c r="A157" s="97" t="s">
        <v>41</v>
      </c>
      <c r="B157" s="98">
        <v>43037</v>
      </c>
      <c r="C157" s="99">
        <v>1.91055</v>
      </c>
      <c r="D157" s="98">
        <v>38138</v>
      </c>
      <c r="E157" s="99">
        <v>1.56111</v>
      </c>
      <c r="F157" s="125">
        <f t="shared" si="20"/>
        <v>0.22384072871226235</v>
      </c>
      <c r="G157" s="99">
        <v>79.69</v>
      </c>
      <c r="H157" s="119">
        <f t="shared" si="21"/>
        <v>17.837867671080186</v>
      </c>
    </row>
    <row r="158" spans="1:8" ht="27.2" customHeight="1" x14ac:dyDescent="0.3">
      <c r="A158" s="97" t="s">
        <v>42</v>
      </c>
      <c r="B158" s="98">
        <v>43037</v>
      </c>
      <c r="C158" s="99">
        <v>1.91055</v>
      </c>
      <c r="D158" s="98">
        <v>38168</v>
      </c>
      <c r="E158" s="99">
        <v>1.56307</v>
      </c>
      <c r="F158" s="125">
        <f t="shared" si="20"/>
        <v>0.22230610273372275</v>
      </c>
      <c r="G158" s="119">
        <v>79.7</v>
      </c>
      <c r="H158" s="119">
        <f t="shared" si="21"/>
        <v>17.717796387877705</v>
      </c>
    </row>
    <row r="159" spans="1:8" ht="27.2" customHeight="1" x14ac:dyDescent="0.3">
      <c r="A159" s="97" t="s">
        <v>43</v>
      </c>
      <c r="B159" s="98">
        <v>43037</v>
      </c>
      <c r="C159" s="99">
        <v>1.91055</v>
      </c>
      <c r="D159" s="98">
        <v>38199</v>
      </c>
      <c r="E159" s="99">
        <v>1.56507</v>
      </c>
      <c r="F159" s="125">
        <f t="shared" si="20"/>
        <v>0.22074412007130673</v>
      </c>
      <c r="G159" s="99">
        <v>79.69</v>
      </c>
      <c r="H159" s="119">
        <f t="shared" si="21"/>
        <v>17.591098928482431</v>
      </c>
    </row>
    <row r="160" spans="1:8" ht="27.2" customHeight="1" x14ac:dyDescent="0.3">
      <c r="A160" s="97" t="s">
        <v>35</v>
      </c>
      <c r="B160" s="98">
        <v>43037</v>
      </c>
      <c r="C160" s="99">
        <v>1.91055</v>
      </c>
      <c r="D160" s="98">
        <v>38230</v>
      </c>
      <c r="E160" s="99">
        <v>1.5671299999999999</v>
      </c>
      <c r="F160" s="125">
        <f t="shared" si="20"/>
        <v>0.21913944599363178</v>
      </c>
      <c r="G160" s="119">
        <v>79.7</v>
      </c>
      <c r="H160" s="119">
        <f t="shared" si="21"/>
        <v>17.465413845692453</v>
      </c>
    </row>
    <row r="161" spans="1:8" ht="27.2" customHeight="1" x14ac:dyDescent="0.3">
      <c r="A161" s="100" t="s">
        <v>36</v>
      </c>
      <c r="B161" s="98">
        <v>43037</v>
      </c>
      <c r="C161" s="99">
        <v>1.91055</v>
      </c>
      <c r="D161" s="98">
        <v>38260</v>
      </c>
      <c r="E161" s="99">
        <v>1.56914</v>
      </c>
      <c r="F161" s="125">
        <f t="shared" si="20"/>
        <v>0.21757778145990803</v>
      </c>
      <c r="G161" s="119">
        <v>79.7</v>
      </c>
      <c r="H161" s="119">
        <f t="shared" si="21"/>
        <v>17.34094918235467</v>
      </c>
    </row>
    <row r="162" spans="1:8" ht="27.2" customHeight="1" x14ac:dyDescent="0.3">
      <c r="A162" s="100" t="s">
        <v>37</v>
      </c>
      <c r="B162" s="98">
        <v>43037</v>
      </c>
      <c r="C162" s="99">
        <v>1.91055</v>
      </c>
      <c r="D162" s="98">
        <v>38291</v>
      </c>
      <c r="E162" s="99">
        <v>1.57124</v>
      </c>
      <c r="F162" s="125">
        <f t="shared" si="20"/>
        <v>0.21595045950968661</v>
      </c>
      <c r="G162" s="99">
        <v>79.69</v>
      </c>
      <c r="H162" s="119">
        <f t="shared" si="21"/>
        <v>17.209092118326925</v>
      </c>
    </row>
    <row r="163" spans="1:8" ht="27.2" customHeight="1" x14ac:dyDescent="0.3">
      <c r="A163" s="100" t="s">
        <v>38</v>
      </c>
      <c r="B163" s="98">
        <v>43037</v>
      </c>
      <c r="C163" s="99">
        <v>1.91055</v>
      </c>
      <c r="D163" s="98">
        <v>38321</v>
      </c>
      <c r="E163" s="99">
        <v>1.5732999999999999</v>
      </c>
      <c r="F163" s="125">
        <f t="shared" si="20"/>
        <v>0.21435835504989509</v>
      </c>
      <c r="G163" s="99">
        <v>79.69</v>
      </c>
      <c r="H163" s="119">
        <f t="shared" si="21"/>
        <v>17.08221731392614</v>
      </c>
    </row>
    <row r="164" spans="1:8" ht="27.2" customHeight="1" x14ac:dyDescent="0.3">
      <c r="A164" s="100" t="s">
        <v>39</v>
      </c>
      <c r="B164" s="98">
        <v>43037</v>
      </c>
      <c r="C164" s="99">
        <v>1.91055</v>
      </c>
      <c r="D164" s="98">
        <v>38352</v>
      </c>
      <c r="E164" s="99">
        <v>1.57541</v>
      </c>
      <c r="F164" s="125">
        <f t="shared" si="20"/>
        <v>0.21273192375318173</v>
      </c>
      <c r="G164" s="99">
        <v>79.69</v>
      </c>
      <c r="H164" s="119">
        <f t="shared" si="21"/>
        <v>16.952607003891053</v>
      </c>
    </row>
    <row r="165" spans="1:8" ht="27.2" customHeight="1" x14ac:dyDescent="0.3">
      <c r="A165" s="96" t="s">
        <v>40</v>
      </c>
      <c r="B165" s="96"/>
      <c r="C165" s="96"/>
      <c r="D165" s="96"/>
      <c r="E165" s="128"/>
      <c r="F165" s="96"/>
      <c r="G165" s="123">
        <f>SUM(G153:G164)</f>
        <v>956.31000000000017</v>
      </c>
      <c r="H165" s="123">
        <f>SUM(H153:H164)</f>
        <v>211.78831373001307</v>
      </c>
    </row>
    <row r="166" spans="1:8" ht="27.2" customHeight="1" x14ac:dyDescent="0.3">
      <c r="A166" s="96" t="s">
        <v>338</v>
      </c>
      <c r="B166" s="96"/>
      <c r="C166" s="96"/>
      <c r="D166" s="96"/>
      <c r="E166" s="126"/>
      <c r="F166" s="96"/>
      <c r="G166" s="96"/>
      <c r="H166" s="96"/>
    </row>
    <row r="167" spans="1:8" ht="27.2" customHeight="1" x14ac:dyDescent="0.3">
      <c r="A167" s="97" t="s">
        <v>31</v>
      </c>
      <c r="B167" s="98">
        <v>43037</v>
      </c>
      <c r="C167" s="99">
        <v>1.91055</v>
      </c>
      <c r="D167" s="98">
        <v>38383</v>
      </c>
      <c r="E167" s="99">
        <v>1.57755</v>
      </c>
      <c r="F167" s="125">
        <f t="shared" ref="F167:F178" si="22">+C167/E167-1</f>
        <v>0.21108681182846811</v>
      </c>
      <c r="G167" s="99">
        <v>79.69</v>
      </c>
      <c r="H167" s="119">
        <f t="shared" ref="H167:H178" si="23">+F167*G167</f>
        <v>16.821508034610623</v>
      </c>
    </row>
    <row r="168" spans="1:8" ht="27.2" customHeight="1" x14ac:dyDescent="0.3">
      <c r="A168" s="97" t="s">
        <v>32</v>
      </c>
      <c r="B168" s="98">
        <v>43037</v>
      </c>
      <c r="C168" s="99">
        <v>1.91055</v>
      </c>
      <c r="D168" s="98">
        <v>38411</v>
      </c>
      <c r="E168" s="99">
        <v>1.5794900000000001</v>
      </c>
      <c r="F168" s="125">
        <f t="shared" si="22"/>
        <v>0.20959930104020907</v>
      </c>
      <c r="G168" s="99">
        <v>79.69</v>
      </c>
      <c r="H168" s="119">
        <f t="shared" si="23"/>
        <v>16.702968299894259</v>
      </c>
    </row>
    <row r="169" spans="1:8" ht="27.2" customHeight="1" x14ac:dyDescent="0.3">
      <c r="A169" s="97" t="s">
        <v>33</v>
      </c>
      <c r="B169" s="98">
        <v>43037</v>
      </c>
      <c r="C169" s="99">
        <v>1.91055</v>
      </c>
      <c r="D169" s="98">
        <v>38442</v>
      </c>
      <c r="E169" s="99">
        <v>1.5816399999999999</v>
      </c>
      <c r="F169" s="125">
        <f t="shared" si="22"/>
        <v>0.207955034015326</v>
      </c>
      <c r="G169" s="99">
        <v>79.69</v>
      </c>
      <c r="H169" s="119">
        <f t="shared" si="23"/>
        <v>16.571936660681327</v>
      </c>
    </row>
    <row r="170" spans="1:8" ht="27.2" customHeight="1" x14ac:dyDescent="0.3">
      <c r="A170" s="97" t="s">
        <v>34</v>
      </c>
      <c r="B170" s="98">
        <v>43037</v>
      </c>
      <c r="C170" s="99">
        <v>1.91055</v>
      </c>
      <c r="D170" s="98">
        <v>38472</v>
      </c>
      <c r="E170" s="99">
        <v>1.5837399999999999</v>
      </c>
      <c r="F170" s="125">
        <f t="shared" si="22"/>
        <v>0.20635331556947478</v>
      </c>
      <c r="G170" s="119">
        <v>79.7</v>
      </c>
      <c r="H170" s="119">
        <f t="shared" si="23"/>
        <v>16.446359250887141</v>
      </c>
    </row>
    <row r="171" spans="1:8" ht="27.2" customHeight="1" x14ac:dyDescent="0.3">
      <c r="A171" s="97" t="s">
        <v>41</v>
      </c>
      <c r="B171" s="98">
        <v>43037</v>
      </c>
      <c r="C171" s="99">
        <v>1.91055</v>
      </c>
      <c r="D171" s="98">
        <v>38503</v>
      </c>
      <c r="E171" s="99">
        <v>1.5860000000000001</v>
      </c>
      <c r="F171" s="125">
        <f t="shared" si="22"/>
        <v>0.20463430012610329</v>
      </c>
      <c r="G171" s="99">
        <v>79.69</v>
      </c>
      <c r="H171" s="119">
        <f t="shared" si="23"/>
        <v>16.30730737704917</v>
      </c>
    </row>
    <row r="172" spans="1:8" ht="27.2" customHeight="1" x14ac:dyDescent="0.3">
      <c r="A172" s="97" t="s">
        <v>42</v>
      </c>
      <c r="B172" s="98">
        <v>43037</v>
      </c>
      <c r="C172" s="99">
        <v>1.91055</v>
      </c>
      <c r="D172" s="98">
        <v>38533</v>
      </c>
      <c r="E172" s="99">
        <v>1.5882000000000001</v>
      </c>
      <c r="F172" s="125">
        <f t="shared" si="22"/>
        <v>0.20296562145825447</v>
      </c>
      <c r="G172" s="119">
        <v>79.7</v>
      </c>
      <c r="H172" s="119">
        <f t="shared" si="23"/>
        <v>16.176360030222881</v>
      </c>
    </row>
    <row r="173" spans="1:8" ht="27.2" customHeight="1" x14ac:dyDescent="0.3">
      <c r="A173" s="97" t="s">
        <v>43</v>
      </c>
      <c r="B173" s="98">
        <v>43037</v>
      </c>
      <c r="C173" s="99">
        <v>1.91055</v>
      </c>
      <c r="D173" s="98">
        <v>38564</v>
      </c>
      <c r="E173" s="99">
        <v>1.5904400000000001</v>
      </c>
      <c r="F173" s="125">
        <f t="shared" si="22"/>
        <v>0.20127134629410715</v>
      </c>
      <c r="G173" s="119">
        <v>79.7</v>
      </c>
      <c r="H173" s="119">
        <f t="shared" si="23"/>
        <v>16.041326299640339</v>
      </c>
    </row>
    <row r="174" spans="1:8" ht="27.2" customHeight="1" x14ac:dyDescent="0.3">
      <c r="A174" s="97" t="s">
        <v>35</v>
      </c>
      <c r="B174" s="98">
        <v>43037</v>
      </c>
      <c r="C174" s="99">
        <v>1.91055</v>
      </c>
      <c r="D174" s="98">
        <v>38595</v>
      </c>
      <c r="E174" s="99">
        <v>1.59266</v>
      </c>
      <c r="F174" s="125">
        <f t="shared" si="22"/>
        <v>0.19959690078233905</v>
      </c>
      <c r="G174" s="99">
        <v>79.69</v>
      </c>
      <c r="H174" s="119">
        <f t="shared" si="23"/>
        <v>15.905877023344598</v>
      </c>
    </row>
    <row r="175" spans="1:8" ht="27.2" customHeight="1" x14ac:dyDescent="0.3">
      <c r="A175" s="100" t="s">
        <v>36</v>
      </c>
      <c r="B175" s="98">
        <v>43037</v>
      </c>
      <c r="C175" s="99">
        <v>1.91055</v>
      </c>
      <c r="D175" s="98">
        <v>38625</v>
      </c>
      <c r="E175" s="99">
        <v>1.5947899999999999</v>
      </c>
      <c r="F175" s="125">
        <f t="shared" si="22"/>
        <v>0.19799472030800302</v>
      </c>
      <c r="G175" s="99">
        <v>79.69</v>
      </c>
      <c r="H175" s="119">
        <f t="shared" si="23"/>
        <v>15.77819926134476</v>
      </c>
    </row>
    <row r="176" spans="1:8" ht="27.2" customHeight="1" x14ac:dyDescent="0.3">
      <c r="A176" s="100" t="s">
        <v>37</v>
      </c>
      <c r="B176" s="98">
        <v>43037</v>
      </c>
      <c r="C176" s="99">
        <v>1.91055</v>
      </c>
      <c r="D176" s="98">
        <v>38656</v>
      </c>
      <c r="E176" s="99">
        <v>1.597</v>
      </c>
      <c r="F176" s="125">
        <f t="shared" si="22"/>
        <v>0.19633688165309948</v>
      </c>
      <c r="G176" s="99">
        <v>79.69</v>
      </c>
      <c r="H176" s="119">
        <f t="shared" si="23"/>
        <v>15.646086098935497</v>
      </c>
    </row>
    <row r="177" spans="1:8" ht="27.2" customHeight="1" x14ac:dyDescent="0.3">
      <c r="A177" s="100" t="s">
        <v>38</v>
      </c>
      <c r="B177" s="98">
        <v>43037</v>
      </c>
      <c r="C177" s="99">
        <v>1.91055</v>
      </c>
      <c r="D177" s="98">
        <v>38686</v>
      </c>
      <c r="E177" s="99">
        <v>1.5991299999999999</v>
      </c>
      <c r="F177" s="125">
        <f t="shared" si="22"/>
        <v>0.19474339171924737</v>
      </c>
      <c r="G177" s="99">
        <v>79.69</v>
      </c>
      <c r="H177" s="119">
        <f t="shared" si="23"/>
        <v>15.519100886106823</v>
      </c>
    </row>
    <row r="178" spans="1:8" ht="27.2" customHeight="1" x14ac:dyDescent="0.3">
      <c r="A178" s="100" t="s">
        <v>39</v>
      </c>
      <c r="B178" s="98">
        <v>43037</v>
      </c>
      <c r="C178" s="99">
        <v>1.91055</v>
      </c>
      <c r="D178" s="98">
        <v>38717</v>
      </c>
      <c r="E178" s="99">
        <v>1.6013299999999999</v>
      </c>
      <c r="F178" s="125">
        <f t="shared" si="22"/>
        <v>0.19310198397582012</v>
      </c>
      <c r="G178" s="99">
        <v>79.69</v>
      </c>
      <c r="H178" s="119">
        <f t="shared" si="23"/>
        <v>15.388297103033105</v>
      </c>
    </row>
    <row r="179" spans="1:8" ht="27.2" customHeight="1" x14ac:dyDescent="0.3">
      <c r="A179" s="96" t="s">
        <v>40</v>
      </c>
      <c r="B179" s="96"/>
      <c r="C179" s="96"/>
      <c r="D179" s="96"/>
      <c r="E179" s="128"/>
      <c r="F179" s="96"/>
      <c r="G179" s="123">
        <f>SUM(G167:G178)</f>
        <v>956.31000000000017</v>
      </c>
      <c r="H179" s="123">
        <f>SUM(H167:H178)</f>
        <v>193.30532632575051</v>
      </c>
    </row>
    <row r="180" spans="1:8" ht="27.2" customHeight="1" x14ac:dyDescent="0.3">
      <c r="A180" s="95" t="s">
        <v>339</v>
      </c>
      <c r="B180" s="96"/>
      <c r="C180" s="96"/>
      <c r="D180" s="96"/>
      <c r="E180" s="126"/>
      <c r="F180" s="96"/>
      <c r="G180" s="96"/>
      <c r="H180" s="96"/>
    </row>
    <row r="181" spans="1:8" ht="27.2" customHeight="1" x14ac:dyDescent="0.3">
      <c r="A181" s="97" t="s">
        <v>31</v>
      </c>
      <c r="B181" s="98">
        <v>43037</v>
      </c>
      <c r="C181" s="99">
        <v>1.91055</v>
      </c>
      <c r="D181" s="98">
        <v>38748</v>
      </c>
      <c r="E181" s="99">
        <v>1.6036600000000001</v>
      </c>
      <c r="F181" s="125">
        <f t="shared" ref="F181:F192" si="24">+C181/E181-1</f>
        <v>0.191368494568674</v>
      </c>
      <c r="G181" s="99">
        <v>79.69</v>
      </c>
      <c r="H181" s="119">
        <f t="shared" ref="H181:H192" si="25">+F181*G181</f>
        <v>15.250155332177631</v>
      </c>
    </row>
    <row r="182" spans="1:8" ht="27.2" customHeight="1" x14ac:dyDescent="0.3">
      <c r="A182" s="97" t="s">
        <v>32</v>
      </c>
      <c r="B182" s="98">
        <v>43037</v>
      </c>
      <c r="C182" s="99">
        <v>1.91055</v>
      </c>
      <c r="D182" s="98">
        <v>38776</v>
      </c>
      <c r="E182" s="99">
        <v>1.6059099999999999</v>
      </c>
      <c r="F182" s="125">
        <f t="shared" si="24"/>
        <v>0.1896992982172101</v>
      </c>
      <c r="G182" s="99">
        <v>79.69</v>
      </c>
      <c r="H182" s="119">
        <f t="shared" si="25"/>
        <v>15.117137074929472</v>
      </c>
    </row>
    <row r="183" spans="1:8" ht="27.2" customHeight="1" x14ac:dyDescent="0.3">
      <c r="A183" s="97" t="s">
        <v>33</v>
      </c>
      <c r="B183" s="98">
        <v>43037</v>
      </c>
      <c r="C183" s="99">
        <v>1.91055</v>
      </c>
      <c r="D183" s="98">
        <v>38807</v>
      </c>
      <c r="E183" s="99">
        <v>1.60842</v>
      </c>
      <c r="F183" s="125">
        <f t="shared" si="24"/>
        <v>0.18784272764576415</v>
      </c>
      <c r="G183" s="99">
        <v>79.69</v>
      </c>
      <c r="H183" s="119">
        <f t="shared" si="25"/>
        <v>14.969186966090945</v>
      </c>
    </row>
    <row r="184" spans="1:8" ht="27.2" customHeight="1" x14ac:dyDescent="0.3">
      <c r="A184" s="97" t="s">
        <v>34</v>
      </c>
      <c r="B184" s="98">
        <v>43037</v>
      </c>
      <c r="C184" s="99">
        <v>1.91055</v>
      </c>
      <c r="D184" s="98">
        <v>38837</v>
      </c>
      <c r="E184" s="99">
        <v>1.6110899999999999</v>
      </c>
      <c r="F184" s="125">
        <f t="shared" si="24"/>
        <v>0.18587415973036903</v>
      </c>
      <c r="G184" s="99">
        <v>79.69</v>
      </c>
      <c r="H184" s="119">
        <f t="shared" si="25"/>
        <v>14.812311788913107</v>
      </c>
    </row>
    <row r="185" spans="1:8" ht="27.2" customHeight="1" x14ac:dyDescent="0.3">
      <c r="A185" s="97" t="s">
        <v>41</v>
      </c>
      <c r="B185" s="98">
        <v>43037</v>
      </c>
      <c r="C185" s="99">
        <v>1.91055</v>
      </c>
      <c r="D185" s="98">
        <v>38868</v>
      </c>
      <c r="E185" s="99">
        <v>1.61398</v>
      </c>
      <c r="F185" s="125">
        <f t="shared" si="24"/>
        <v>0.18375072801397785</v>
      </c>
      <c r="G185" s="99">
        <v>79.69</v>
      </c>
      <c r="H185" s="119">
        <f t="shared" si="25"/>
        <v>14.643095515433894</v>
      </c>
    </row>
    <row r="186" spans="1:8" ht="27.2" customHeight="1" x14ac:dyDescent="0.3">
      <c r="A186" s="97" t="s">
        <v>42</v>
      </c>
      <c r="B186" s="98">
        <v>43037</v>
      </c>
      <c r="C186" s="99">
        <v>1.91055</v>
      </c>
      <c r="D186" s="98">
        <v>38898</v>
      </c>
      <c r="E186" s="99">
        <v>1.61676</v>
      </c>
      <c r="F186" s="125">
        <f t="shared" si="24"/>
        <v>0.18171528241668522</v>
      </c>
      <c r="G186" s="99">
        <v>79.69</v>
      </c>
      <c r="H186" s="119">
        <f t="shared" si="25"/>
        <v>14.480890855785645</v>
      </c>
    </row>
    <row r="187" spans="1:8" ht="27.2" customHeight="1" x14ac:dyDescent="0.3">
      <c r="A187" s="97" t="s">
        <v>43</v>
      </c>
      <c r="B187" s="98">
        <v>43037</v>
      </c>
      <c r="C187" s="99">
        <v>1.91055</v>
      </c>
      <c r="D187" s="98">
        <v>38929</v>
      </c>
      <c r="E187" s="99">
        <v>1.61955</v>
      </c>
      <c r="F187" s="125">
        <f t="shared" si="24"/>
        <v>0.17967954061313329</v>
      </c>
      <c r="G187" s="119">
        <v>79.7</v>
      </c>
      <c r="H187" s="119">
        <f t="shared" si="25"/>
        <v>14.320459386866723</v>
      </c>
    </row>
    <row r="188" spans="1:8" ht="27.2" customHeight="1" x14ac:dyDescent="0.3">
      <c r="A188" s="97" t="s">
        <v>35</v>
      </c>
      <c r="B188" s="98">
        <v>43037</v>
      </c>
      <c r="C188" s="99">
        <v>1.91055</v>
      </c>
      <c r="D188" s="98">
        <v>38960</v>
      </c>
      <c r="E188" s="99">
        <v>1.62236</v>
      </c>
      <c r="F188" s="125">
        <f t="shared" si="24"/>
        <v>0.177636282945832</v>
      </c>
      <c r="G188" s="119">
        <v>79.7</v>
      </c>
      <c r="H188" s="119">
        <f t="shared" si="25"/>
        <v>14.157611750782811</v>
      </c>
    </row>
    <row r="189" spans="1:8" ht="27.2" customHeight="1" x14ac:dyDescent="0.3">
      <c r="A189" s="100" t="s">
        <v>36</v>
      </c>
      <c r="B189" s="98">
        <v>43037</v>
      </c>
      <c r="C189" s="99">
        <v>1.91055</v>
      </c>
      <c r="D189" s="98">
        <v>38990</v>
      </c>
      <c r="E189" s="99">
        <v>1.6251</v>
      </c>
      <c r="F189" s="125">
        <f t="shared" si="24"/>
        <v>0.17565072918589619</v>
      </c>
      <c r="G189" s="99">
        <v>79.69</v>
      </c>
      <c r="H189" s="119">
        <f t="shared" si="25"/>
        <v>13.997606608824068</v>
      </c>
    </row>
    <row r="190" spans="1:8" ht="27.2" customHeight="1" x14ac:dyDescent="0.3">
      <c r="A190" s="100" t="s">
        <v>37</v>
      </c>
      <c r="B190" s="98">
        <v>43037</v>
      </c>
      <c r="C190" s="99">
        <v>1.91055</v>
      </c>
      <c r="D190" s="98">
        <v>39021</v>
      </c>
      <c r="E190" s="99">
        <v>1.6278999999999999</v>
      </c>
      <c r="F190" s="125">
        <f t="shared" si="24"/>
        <v>0.173628601265434</v>
      </c>
      <c r="G190" s="99">
        <v>79.69</v>
      </c>
      <c r="H190" s="119">
        <f t="shared" si="25"/>
        <v>13.836463234842435</v>
      </c>
    </row>
    <row r="191" spans="1:8" ht="27.2" customHeight="1" x14ac:dyDescent="0.3">
      <c r="A191" s="100" t="s">
        <v>38</v>
      </c>
      <c r="B191" s="98">
        <v>43037</v>
      </c>
      <c r="C191" s="99">
        <v>1.91055</v>
      </c>
      <c r="D191" s="98">
        <v>39051</v>
      </c>
      <c r="E191" s="99">
        <v>1.6306400000000001</v>
      </c>
      <c r="F191" s="125">
        <f t="shared" si="24"/>
        <v>0.17165652749840543</v>
      </c>
      <c r="G191" s="99">
        <v>79.69</v>
      </c>
      <c r="H191" s="119">
        <f t="shared" si="25"/>
        <v>13.679308676347928</v>
      </c>
    </row>
    <row r="192" spans="1:8" ht="27.2" customHeight="1" x14ac:dyDescent="0.3">
      <c r="A192" s="100" t="s">
        <v>39</v>
      </c>
      <c r="B192" s="98">
        <v>43037</v>
      </c>
      <c r="C192" s="99">
        <v>1.91055</v>
      </c>
      <c r="D192" s="98">
        <v>39082</v>
      </c>
      <c r="E192" s="99">
        <v>1.63334</v>
      </c>
      <c r="F192" s="125">
        <f t="shared" si="24"/>
        <v>0.16971971542973296</v>
      </c>
      <c r="G192" s="99">
        <v>79.69</v>
      </c>
      <c r="H192" s="119">
        <f t="shared" si="25"/>
        <v>13.524964122595419</v>
      </c>
    </row>
    <row r="193" spans="1:8" ht="27.2" customHeight="1" x14ac:dyDescent="0.3">
      <c r="A193" s="96" t="s">
        <v>40</v>
      </c>
      <c r="B193" s="96"/>
      <c r="C193" s="96"/>
      <c r="D193" s="96"/>
      <c r="E193" s="128"/>
      <c r="F193" s="96"/>
      <c r="G193" s="123">
        <f>SUM(G181:G192)</f>
        <v>956.30000000000018</v>
      </c>
      <c r="H193" s="123">
        <f>SUM(H181:H192)</f>
        <v>172.78919131359004</v>
      </c>
    </row>
    <row r="194" spans="1:8" ht="27.2" customHeight="1" x14ac:dyDescent="0.3">
      <c r="A194" s="95" t="s">
        <v>340</v>
      </c>
      <c r="B194" s="96"/>
      <c r="C194" s="96"/>
      <c r="D194" s="96"/>
      <c r="E194" s="126"/>
      <c r="F194" s="96"/>
      <c r="G194" s="96"/>
      <c r="H194" s="96"/>
    </row>
    <row r="195" spans="1:8" ht="27.2" customHeight="1" x14ac:dyDescent="0.3">
      <c r="A195" s="97" t="s">
        <v>31</v>
      </c>
      <c r="B195" s="98">
        <v>43037</v>
      </c>
      <c r="C195" s="99">
        <v>1.91055</v>
      </c>
      <c r="D195" s="98">
        <v>39113</v>
      </c>
      <c r="E195" s="99">
        <v>1.6360300000000001</v>
      </c>
      <c r="F195" s="125">
        <f t="shared" ref="F195:F206" si="26">+C195/E195-1</f>
        <v>0.16779643405072031</v>
      </c>
      <c r="G195" s="99">
        <v>79.69</v>
      </c>
      <c r="H195" s="119">
        <f t="shared" ref="H195:H206" si="27">+F195*G195</f>
        <v>13.371697829501901</v>
      </c>
    </row>
    <row r="196" spans="1:8" ht="27.2" customHeight="1" x14ac:dyDescent="0.3">
      <c r="A196" s="97" t="s">
        <v>32</v>
      </c>
      <c r="B196" s="98">
        <v>43037</v>
      </c>
      <c r="C196" s="99">
        <v>1.91055</v>
      </c>
      <c r="D196" s="98">
        <v>39141</v>
      </c>
      <c r="E196" s="99">
        <v>1.6385000000000001</v>
      </c>
      <c r="F196" s="125">
        <f t="shared" si="26"/>
        <v>0.16603600854440037</v>
      </c>
      <c r="G196" s="99">
        <v>79.69</v>
      </c>
      <c r="H196" s="119">
        <f t="shared" si="27"/>
        <v>13.231409520903265</v>
      </c>
    </row>
    <row r="197" spans="1:8" ht="27.2" customHeight="1" x14ac:dyDescent="0.3">
      <c r="A197" s="97" t="s">
        <v>33</v>
      </c>
      <c r="B197" s="98">
        <v>43037</v>
      </c>
      <c r="C197" s="99">
        <v>1.91055</v>
      </c>
      <c r="D197" s="98">
        <v>39172</v>
      </c>
      <c r="E197" s="99">
        <v>1.64124</v>
      </c>
      <c r="F197" s="125">
        <f t="shared" si="26"/>
        <v>0.16408934707903766</v>
      </c>
      <c r="G197" s="99">
        <v>79.69</v>
      </c>
      <c r="H197" s="119">
        <f t="shared" si="27"/>
        <v>13.076280068728511</v>
      </c>
    </row>
    <row r="198" spans="1:8" ht="27.2" customHeight="1" x14ac:dyDescent="0.3">
      <c r="A198" s="97" t="s">
        <v>34</v>
      </c>
      <c r="B198" s="98">
        <v>43037</v>
      </c>
      <c r="C198" s="99">
        <v>1.91055</v>
      </c>
      <c r="D198" s="98">
        <v>39202</v>
      </c>
      <c r="E198" s="99">
        <v>1.64378</v>
      </c>
      <c r="F198" s="125">
        <f t="shared" si="26"/>
        <v>0.16229057416442583</v>
      </c>
      <c r="G198" s="99">
        <v>79.69</v>
      </c>
      <c r="H198" s="119">
        <f t="shared" si="27"/>
        <v>12.932935855163095</v>
      </c>
    </row>
    <row r="199" spans="1:8" ht="27.2" customHeight="1" x14ac:dyDescent="0.3">
      <c r="A199" s="97" t="s">
        <v>41</v>
      </c>
      <c r="B199" s="98">
        <v>43037</v>
      </c>
      <c r="C199" s="99">
        <v>1.91055</v>
      </c>
      <c r="D199" s="98">
        <v>39233</v>
      </c>
      <c r="E199" s="99">
        <v>1.64642</v>
      </c>
      <c r="F199" s="125">
        <f t="shared" si="26"/>
        <v>0.16042686556285757</v>
      </c>
      <c r="G199" s="99">
        <v>79.69</v>
      </c>
      <c r="H199" s="119">
        <f t="shared" si="27"/>
        <v>12.784416916704119</v>
      </c>
    </row>
    <row r="200" spans="1:8" ht="27.2" customHeight="1" x14ac:dyDescent="0.3">
      <c r="A200" s="97" t="s">
        <v>42</v>
      </c>
      <c r="B200" s="98">
        <v>43037</v>
      </c>
      <c r="C200" s="99">
        <v>1.91055</v>
      </c>
      <c r="D200" s="98">
        <v>39263</v>
      </c>
      <c r="E200" s="99">
        <v>1.64899</v>
      </c>
      <c r="F200" s="125">
        <f t="shared" si="26"/>
        <v>0.15861830575079283</v>
      </c>
      <c r="G200" s="99">
        <v>79.69</v>
      </c>
      <c r="H200" s="119">
        <f t="shared" si="27"/>
        <v>12.64029278528068</v>
      </c>
    </row>
    <row r="201" spans="1:8" ht="27.2" customHeight="1" x14ac:dyDescent="0.3">
      <c r="A201" s="97" t="s">
        <v>43</v>
      </c>
      <c r="B201" s="98">
        <v>43037</v>
      </c>
      <c r="C201" s="99">
        <v>1.91055</v>
      </c>
      <c r="D201" s="98">
        <v>39294</v>
      </c>
      <c r="E201" s="99">
        <v>1.65168</v>
      </c>
      <c r="F201" s="125">
        <f t="shared" si="26"/>
        <v>0.15673132810229573</v>
      </c>
      <c r="G201" s="99">
        <v>79.69</v>
      </c>
      <c r="H201" s="119">
        <f t="shared" si="27"/>
        <v>12.489919536471946</v>
      </c>
    </row>
    <row r="202" spans="1:8" ht="27.2" customHeight="1" x14ac:dyDescent="0.3">
      <c r="A202" s="97" t="s">
        <v>35</v>
      </c>
      <c r="B202" s="98">
        <v>43037</v>
      </c>
      <c r="C202" s="99">
        <v>1.91055</v>
      </c>
      <c r="D202" s="98">
        <v>39325</v>
      </c>
      <c r="E202" s="99">
        <v>1.65438</v>
      </c>
      <c r="F202" s="125">
        <f t="shared" si="26"/>
        <v>0.15484350632865485</v>
      </c>
      <c r="G202" s="119">
        <v>79.7</v>
      </c>
      <c r="H202" s="119">
        <f t="shared" si="27"/>
        <v>12.341027454393792</v>
      </c>
    </row>
    <row r="203" spans="1:8" ht="27.2" customHeight="1" x14ac:dyDescent="0.3">
      <c r="A203" s="100" t="s">
        <v>36</v>
      </c>
      <c r="B203" s="98">
        <v>43037</v>
      </c>
      <c r="C203" s="99">
        <v>1.91055</v>
      </c>
      <c r="D203" s="98">
        <v>39355</v>
      </c>
      <c r="E203" s="99">
        <v>1.65709</v>
      </c>
      <c r="F203" s="125">
        <f t="shared" si="26"/>
        <v>0.15295487873320091</v>
      </c>
      <c r="G203" s="99">
        <v>79.69</v>
      </c>
      <c r="H203" s="119">
        <f t="shared" si="27"/>
        <v>12.188974286248779</v>
      </c>
    </row>
    <row r="204" spans="1:8" ht="27.2" customHeight="1" x14ac:dyDescent="0.3">
      <c r="A204" s="100" t="s">
        <v>37</v>
      </c>
      <c r="B204" s="98">
        <v>43037</v>
      </c>
      <c r="C204" s="99">
        <v>1.91055</v>
      </c>
      <c r="D204" s="98">
        <v>39386</v>
      </c>
      <c r="E204" s="99">
        <v>1.6599299999999999</v>
      </c>
      <c r="F204" s="125">
        <f t="shared" si="26"/>
        <v>0.15098227033670097</v>
      </c>
      <c r="G204" s="119">
        <v>79.7</v>
      </c>
      <c r="H204" s="119">
        <f t="shared" si="27"/>
        <v>12.033286945835068</v>
      </c>
    </row>
    <row r="205" spans="1:8" ht="27.2" customHeight="1" x14ac:dyDescent="0.3">
      <c r="A205" s="100" t="s">
        <v>38</v>
      </c>
      <c r="B205" s="98">
        <v>43037</v>
      </c>
      <c r="C205" s="99">
        <v>1.91055</v>
      </c>
      <c r="D205" s="98">
        <v>39416</v>
      </c>
      <c r="E205" s="99">
        <v>1.66273</v>
      </c>
      <c r="F205" s="125">
        <f t="shared" si="26"/>
        <v>0.14904404202726829</v>
      </c>
      <c r="G205" s="119">
        <v>79.7</v>
      </c>
      <c r="H205" s="119">
        <f t="shared" si="27"/>
        <v>11.878810149573283</v>
      </c>
    </row>
    <row r="206" spans="1:8" ht="27.2" customHeight="1" x14ac:dyDescent="0.3">
      <c r="A206" s="100" t="s">
        <v>39</v>
      </c>
      <c r="B206" s="98">
        <v>43037</v>
      </c>
      <c r="C206" s="99">
        <v>1.91055</v>
      </c>
      <c r="D206" s="98">
        <v>39447</v>
      </c>
      <c r="E206" s="99">
        <v>1.66557</v>
      </c>
      <c r="F206" s="125">
        <f t="shared" si="26"/>
        <v>0.14708478178641538</v>
      </c>
      <c r="G206" s="99">
        <v>79.69</v>
      </c>
      <c r="H206" s="119">
        <f t="shared" si="27"/>
        <v>11.72118626055944</v>
      </c>
    </row>
    <row r="207" spans="1:8" ht="27.2" customHeight="1" x14ac:dyDescent="0.3">
      <c r="A207" s="96" t="s">
        <v>40</v>
      </c>
      <c r="B207" s="96"/>
      <c r="C207" s="96"/>
      <c r="D207" s="96"/>
      <c r="E207" s="128"/>
      <c r="F207" s="96"/>
      <c r="G207" s="123">
        <f>SUM(G195:G206)</f>
        <v>956.31000000000017</v>
      </c>
      <c r="H207" s="123">
        <f>SUM(H195:H206)</f>
        <v>150.69023760936389</v>
      </c>
    </row>
    <row r="208" spans="1:8" ht="27.2" customHeight="1" x14ac:dyDescent="0.3">
      <c r="A208" s="95" t="s">
        <v>341</v>
      </c>
      <c r="B208" s="96"/>
      <c r="C208" s="96"/>
      <c r="D208" s="96"/>
      <c r="E208" s="126"/>
      <c r="F208" s="96"/>
      <c r="G208" s="96"/>
      <c r="H208" s="96"/>
    </row>
    <row r="209" spans="1:8" ht="27.2" customHeight="1" x14ac:dyDescent="0.3">
      <c r="A209" s="97" t="s">
        <v>31</v>
      </c>
      <c r="B209" s="98">
        <v>43037</v>
      </c>
      <c r="C209" s="99">
        <v>1.91055</v>
      </c>
      <c r="D209" s="98">
        <v>39478</v>
      </c>
      <c r="E209" s="99">
        <v>1.66832</v>
      </c>
      <c r="F209" s="125">
        <f t="shared" ref="F209:F220" si="28">+C209/E209-1</f>
        <v>0.14519396758415648</v>
      </c>
      <c r="G209" s="99">
        <v>79.69</v>
      </c>
      <c r="H209" s="119">
        <f t="shared" ref="H209:H220" si="29">+F209*G209</f>
        <v>11.570507276781429</v>
      </c>
    </row>
    <row r="210" spans="1:8" ht="27.2" customHeight="1" x14ac:dyDescent="0.3">
      <c r="A210" s="97" t="s">
        <v>32</v>
      </c>
      <c r="B210" s="98">
        <v>43037</v>
      </c>
      <c r="C210" s="99">
        <v>1.91055</v>
      </c>
      <c r="D210" s="98">
        <v>39507</v>
      </c>
      <c r="E210" s="99">
        <v>1.67089</v>
      </c>
      <c r="F210" s="125">
        <f t="shared" si="28"/>
        <v>0.14343254193872723</v>
      </c>
      <c r="G210" s="99">
        <v>79.69</v>
      </c>
      <c r="H210" s="119">
        <f t="shared" si="29"/>
        <v>11.430139267097173</v>
      </c>
    </row>
    <row r="211" spans="1:8" ht="27.2" customHeight="1" x14ac:dyDescent="0.3">
      <c r="A211" s="97" t="s">
        <v>33</v>
      </c>
      <c r="B211" s="98">
        <v>43037</v>
      </c>
      <c r="C211" s="99">
        <v>1.91055</v>
      </c>
      <c r="D211" s="98">
        <v>39538</v>
      </c>
      <c r="E211" s="99">
        <v>1.6736500000000001</v>
      </c>
      <c r="F211" s="125">
        <f t="shared" si="28"/>
        <v>0.14154691841185429</v>
      </c>
      <c r="G211" s="99">
        <v>79.69</v>
      </c>
      <c r="H211" s="119">
        <f t="shared" si="29"/>
        <v>11.279873928240669</v>
      </c>
    </row>
    <row r="212" spans="1:8" ht="27.2" customHeight="1" x14ac:dyDescent="0.3">
      <c r="A212" s="97" t="s">
        <v>34</v>
      </c>
      <c r="B212" s="98">
        <v>43037</v>
      </c>
      <c r="C212" s="99">
        <v>1.91055</v>
      </c>
      <c r="D212" s="98">
        <v>39568</v>
      </c>
      <c r="E212" s="99">
        <v>1.67631</v>
      </c>
      <c r="F212" s="125">
        <f t="shared" si="28"/>
        <v>0.13973549045224343</v>
      </c>
      <c r="G212" s="99">
        <v>79.69</v>
      </c>
      <c r="H212" s="119">
        <f t="shared" si="29"/>
        <v>11.135521234139278</v>
      </c>
    </row>
    <row r="213" spans="1:8" ht="27.2" customHeight="1" x14ac:dyDescent="0.3">
      <c r="A213" s="97" t="s">
        <v>41</v>
      </c>
      <c r="B213" s="98">
        <v>43037</v>
      </c>
      <c r="C213" s="99">
        <v>1.91055</v>
      </c>
      <c r="D213" s="98">
        <v>39599</v>
      </c>
      <c r="E213" s="99">
        <v>1.6791700000000001</v>
      </c>
      <c r="F213" s="125">
        <f t="shared" si="28"/>
        <v>0.13779426740592071</v>
      </c>
      <c r="G213" s="99">
        <v>79.69</v>
      </c>
      <c r="H213" s="119">
        <f t="shared" si="29"/>
        <v>10.980825169577821</v>
      </c>
    </row>
    <row r="214" spans="1:8" ht="27.2" customHeight="1" x14ac:dyDescent="0.3">
      <c r="A214" s="97" t="s">
        <v>42</v>
      </c>
      <c r="B214" s="98">
        <v>43037</v>
      </c>
      <c r="C214" s="99">
        <v>1.91055</v>
      </c>
      <c r="D214" s="98">
        <v>39629</v>
      </c>
      <c r="E214" s="99">
        <v>1.68205</v>
      </c>
      <c r="F214" s="125">
        <f t="shared" si="28"/>
        <v>0.1358461401266311</v>
      </c>
      <c r="G214" s="119">
        <v>79.7</v>
      </c>
      <c r="H214" s="119">
        <f t="shared" si="29"/>
        <v>10.8269373680925</v>
      </c>
    </row>
    <row r="215" spans="1:8" ht="27.2" customHeight="1" x14ac:dyDescent="0.3">
      <c r="A215" s="97" t="s">
        <v>43</v>
      </c>
      <c r="B215" s="98">
        <v>43037</v>
      </c>
      <c r="C215" s="99">
        <v>1.91055</v>
      </c>
      <c r="D215" s="98">
        <v>39660</v>
      </c>
      <c r="E215" s="99">
        <v>1.68502</v>
      </c>
      <c r="F215" s="125">
        <f t="shared" si="28"/>
        <v>0.13384410867526797</v>
      </c>
      <c r="G215" s="99">
        <v>79.69</v>
      </c>
      <c r="H215" s="119">
        <f t="shared" si="29"/>
        <v>10.666037020332105</v>
      </c>
    </row>
    <row r="216" spans="1:8" ht="27.2" customHeight="1" x14ac:dyDescent="0.3">
      <c r="A216" s="97" t="s">
        <v>35</v>
      </c>
      <c r="B216" s="98">
        <v>43037</v>
      </c>
      <c r="C216" s="99">
        <v>1.91055</v>
      </c>
      <c r="D216" s="98">
        <v>39691</v>
      </c>
      <c r="E216" s="99">
        <v>1.6880500000000001</v>
      </c>
      <c r="F216" s="125">
        <f t="shared" si="28"/>
        <v>0.13180889191670864</v>
      </c>
      <c r="G216" s="119">
        <v>79.7</v>
      </c>
      <c r="H216" s="119">
        <f t="shared" si="29"/>
        <v>10.505168685761678</v>
      </c>
    </row>
    <row r="217" spans="1:8" ht="27.2" customHeight="1" x14ac:dyDescent="0.3">
      <c r="A217" s="100" t="s">
        <v>36</v>
      </c>
      <c r="B217" s="98">
        <v>43037</v>
      </c>
      <c r="C217" s="99">
        <v>1.91055</v>
      </c>
      <c r="D217" s="98">
        <v>39721</v>
      </c>
      <c r="E217" s="99">
        <v>1.6910499999999999</v>
      </c>
      <c r="F217" s="125">
        <f t="shared" si="28"/>
        <v>0.12980101120605547</v>
      </c>
      <c r="G217" s="119">
        <v>79.7</v>
      </c>
      <c r="H217" s="119">
        <f t="shared" si="29"/>
        <v>10.345140593122622</v>
      </c>
    </row>
    <row r="218" spans="1:8" ht="27.2" customHeight="1" x14ac:dyDescent="0.3">
      <c r="A218" s="100" t="s">
        <v>37</v>
      </c>
      <c r="B218" s="98">
        <v>43037</v>
      </c>
      <c r="C218" s="99">
        <v>1.91055</v>
      </c>
      <c r="D218" s="98">
        <v>39752</v>
      </c>
      <c r="E218" s="99">
        <v>1.6941900000000001</v>
      </c>
      <c r="F218" s="125">
        <f t="shared" si="28"/>
        <v>0.12770704584491699</v>
      </c>
      <c r="G218" s="99">
        <v>79.69</v>
      </c>
      <c r="H218" s="119">
        <f t="shared" si="29"/>
        <v>10.176974483381434</v>
      </c>
    </row>
    <row r="219" spans="1:8" ht="27.2" customHeight="1" x14ac:dyDescent="0.3">
      <c r="A219" s="100" t="s">
        <v>38</v>
      </c>
      <c r="B219" s="98">
        <v>43037</v>
      </c>
      <c r="C219" s="99">
        <v>1.91055</v>
      </c>
      <c r="D219" s="98">
        <v>39782</v>
      </c>
      <c r="E219" s="99">
        <v>1.69737</v>
      </c>
      <c r="F219" s="125">
        <f t="shared" si="28"/>
        <v>0.12559430177274256</v>
      </c>
      <c r="G219" s="99">
        <v>79.69</v>
      </c>
      <c r="H219" s="119">
        <f t="shared" si="29"/>
        <v>10.008609908269854</v>
      </c>
    </row>
    <row r="220" spans="1:8" ht="27.2" customHeight="1" x14ac:dyDescent="0.3">
      <c r="A220" s="100" t="s">
        <v>39</v>
      </c>
      <c r="B220" s="98">
        <v>43037</v>
      </c>
      <c r="C220" s="99">
        <v>1.91055</v>
      </c>
      <c r="D220" s="98">
        <v>39813</v>
      </c>
      <c r="E220" s="99">
        <v>1.70061</v>
      </c>
      <c r="F220" s="125">
        <f t="shared" si="28"/>
        <v>0.12344982094660151</v>
      </c>
      <c r="G220" s="99">
        <v>79.69</v>
      </c>
      <c r="H220" s="119">
        <f t="shared" si="29"/>
        <v>9.8377162312346744</v>
      </c>
    </row>
    <row r="221" spans="1:8" ht="27.2" customHeight="1" x14ac:dyDescent="0.3">
      <c r="A221" s="96" t="s">
        <v>40</v>
      </c>
      <c r="B221" s="96"/>
      <c r="C221" s="96"/>
      <c r="D221" s="96"/>
      <c r="E221" s="128"/>
      <c r="F221" s="96"/>
      <c r="G221" s="123">
        <f>SUM(G209:G220)</f>
        <v>956.31000000000017</v>
      </c>
      <c r="H221" s="123">
        <f>SUM(H209:H220)</f>
        <v>128.76345116603125</v>
      </c>
    </row>
    <row r="222" spans="1:8" ht="27.2" customHeight="1" x14ac:dyDescent="0.3">
      <c r="A222" s="95" t="s">
        <v>342</v>
      </c>
      <c r="B222" s="96"/>
      <c r="C222" s="96"/>
      <c r="D222" s="96"/>
      <c r="E222" s="126"/>
      <c r="F222" s="96"/>
      <c r="G222" s="96"/>
      <c r="H222" s="96"/>
    </row>
    <row r="223" spans="1:8" ht="27.2" customHeight="1" x14ac:dyDescent="0.3">
      <c r="A223" s="97" t="s">
        <v>31</v>
      </c>
      <c r="B223" s="98">
        <v>43037</v>
      </c>
      <c r="C223" s="99">
        <v>1.91055</v>
      </c>
      <c r="D223" s="98">
        <v>39844</v>
      </c>
      <c r="E223" s="99">
        <v>1.7038800000000001</v>
      </c>
      <c r="F223" s="125">
        <f t="shared" ref="F223:F234" si="30">+C223/E223-1</f>
        <v>0.12129375308120283</v>
      </c>
      <c r="G223" s="99">
        <v>79.69</v>
      </c>
      <c r="H223" s="119">
        <f t="shared" ref="H223:H234" si="31">+F223*G223</f>
        <v>9.6658991830410521</v>
      </c>
    </row>
    <row r="224" spans="1:8" ht="27.2" customHeight="1" x14ac:dyDescent="0.3">
      <c r="A224" s="97" t="s">
        <v>32</v>
      </c>
      <c r="B224" s="98">
        <v>43037</v>
      </c>
      <c r="C224" s="99">
        <v>1.91055</v>
      </c>
      <c r="D224" s="98">
        <v>39872</v>
      </c>
      <c r="E224" s="99">
        <v>1.70699</v>
      </c>
      <c r="F224" s="125">
        <f t="shared" si="30"/>
        <v>0.11925084505474537</v>
      </c>
      <c r="G224" s="99">
        <v>79.69</v>
      </c>
      <c r="H224" s="119">
        <f t="shared" si="31"/>
        <v>9.5030998424126576</v>
      </c>
    </row>
    <row r="225" spans="1:8" ht="27.2" customHeight="1" x14ac:dyDescent="0.3">
      <c r="A225" s="97" t="s">
        <v>33</v>
      </c>
      <c r="B225" s="98">
        <v>43037</v>
      </c>
      <c r="C225" s="99">
        <v>1.91055</v>
      </c>
      <c r="D225" s="98">
        <v>39903</v>
      </c>
      <c r="E225" s="99">
        <v>1.71034</v>
      </c>
      <c r="F225" s="125">
        <f t="shared" si="30"/>
        <v>0.1170585965363613</v>
      </c>
      <c r="G225" s="99">
        <v>79.69</v>
      </c>
      <c r="H225" s="119">
        <f t="shared" si="31"/>
        <v>9.3283995579826318</v>
      </c>
    </row>
    <row r="226" spans="1:8" ht="27.2" customHeight="1" x14ac:dyDescent="0.3">
      <c r="A226" s="97" t="s">
        <v>34</v>
      </c>
      <c r="B226" s="98">
        <v>43037</v>
      </c>
      <c r="C226" s="99">
        <v>1.91055</v>
      </c>
      <c r="D226" s="98">
        <v>39933</v>
      </c>
      <c r="E226" s="99">
        <v>1.7133799999999999</v>
      </c>
      <c r="F226" s="125">
        <f t="shared" si="30"/>
        <v>0.115076632153988</v>
      </c>
      <c r="G226" s="119">
        <v>79.7</v>
      </c>
      <c r="H226" s="119">
        <f t="shared" si="31"/>
        <v>9.1716075826728432</v>
      </c>
    </row>
    <row r="227" spans="1:8" ht="27.2" customHeight="1" x14ac:dyDescent="0.3">
      <c r="A227" s="97" t="s">
        <v>41</v>
      </c>
      <c r="B227" s="98">
        <v>43037</v>
      </c>
      <c r="C227" s="99">
        <v>1.91055</v>
      </c>
      <c r="D227" s="98">
        <v>39964</v>
      </c>
      <c r="E227" s="99">
        <v>1.71621</v>
      </c>
      <c r="F227" s="125">
        <f t="shared" si="30"/>
        <v>0.11323789046794963</v>
      </c>
      <c r="G227" s="119">
        <v>79.7</v>
      </c>
      <c r="H227" s="119">
        <f t="shared" si="31"/>
        <v>9.0250598702955855</v>
      </c>
    </row>
    <row r="228" spans="1:8" ht="27.2" customHeight="1" x14ac:dyDescent="0.3">
      <c r="A228" s="97" t="s">
        <v>42</v>
      </c>
      <c r="B228" s="98">
        <v>43037</v>
      </c>
      <c r="C228" s="99">
        <v>1.91055</v>
      </c>
      <c r="D228" s="98">
        <v>39994</v>
      </c>
      <c r="E228" s="99">
        <v>1.71868</v>
      </c>
      <c r="F228" s="125">
        <f t="shared" si="30"/>
        <v>0.11163800125677836</v>
      </c>
      <c r="G228" s="119">
        <v>79.7</v>
      </c>
      <c r="H228" s="119">
        <f t="shared" si="31"/>
        <v>8.8975487001652365</v>
      </c>
    </row>
    <row r="229" spans="1:8" ht="27.2" customHeight="1" x14ac:dyDescent="0.3">
      <c r="A229" s="97" t="s">
        <v>43</v>
      </c>
      <c r="B229" s="98">
        <v>43037</v>
      </c>
      <c r="C229" s="99">
        <v>1.91055</v>
      </c>
      <c r="D229" s="98">
        <v>40025</v>
      </c>
      <c r="E229" s="99">
        <v>1.7209000000000001</v>
      </c>
      <c r="F229" s="125">
        <f t="shared" si="30"/>
        <v>0.11020396304259394</v>
      </c>
      <c r="G229" s="119">
        <v>79.7</v>
      </c>
      <c r="H229" s="119">
        <f t="shared" si="31"/>
        <v>8.7832558544947386</v>
      </c>
    </row>
    <row r="230" spans="1:8" ht="27.2" customHeight="1" x14ac:dyDescent="0.3">
      <c r="A230" s="97" t="s">
        <v>35</v>
      </c>
      <c r="B230" s="98">
        <v>43037</v>
      </c>
      <c r="C230" s="99">
        <v>1.91055</v>
      </c>
      <c r="D230" s="98">
        <v>40056</v>
      </c>
      <c r="E230" s="99">
        <v>1.7228300000000001</v>
      </c>
      <c r="F230" s="125">
        <f t="shared" si="30"/>
        <v>0.10896025725115055</v>
      </c>
      <c r="G230" s="99">
        <v>79.69</v>
      </c>
      <c r="H230" s="119">
        <f t="shared" si="31"/>
        <v>8.6830429003441871</v>
      </c>
    </row>
    <row r="231" spans="1:8" ht="27.2" customHeight="1" x14ac:dyDescent="0.3">
      <c r="A231" s="100" t="s">
        <v>36</v>
      </c>
      <c r="B231" s="98">
        <v>43037</v>
      </c>
      <c r="C231" s="99">
        <v>1.91055</v>
      </c>
      <c r="D231" s="98">
        <v>40086</v>
      </c>
      <c r="E231" s="99">
        <v>1.72455</v>
      </c>
      <c r="F231" s="125">
        <f t="shared" si="30"/>
        <v>0.10785422284074109</v>
      </c>
      <c r="G231" s="99">
        <v>79.69</v>
      </c>
      <c r="H231" s="119">
        <f t="shared" si="31"/>
        <v>8.5949030181786572</v>
      </c>
    </row>
    <row r="232" spans="1:8" ht="27.2" customHeight="1" x14ac:dyDescent="0.3">
      <c r="A232" s="100" t="s">
        <v>37</v>
      </c>
      <c r="B232" s="98">
        <v>43037</v>
      </c>
      <c r="C232" s="99">
        <v>1.91055</v>
      </c>
      <c r="D232" s="98">
        <v>40117</v>
      </c>
      <c r="E232" s="99">
        <v>1.72607</v>
      </c>
      <c r="F232" s="125">
        <f t="shared" si="30"/>
        <v>0.10687863180519908</v>
      </c>
      <c r="G232" s="99">
        <v>79.69</v>
      </c>
      <c r="H232" s="119">
        <f t="shared" si="31"/>
        <v>8.517158168556314</v>
      </c>
    </row>
    <row r="233" spans="1:8" ht="27.2" customHeight="1" x14ac:dyDescent="0.3">
      <c r="A233" s="100" t="s">
        <v>38</v>
      </c>
      <c r="B233" s="98">
        <v>43037</v>
      </c>
      <c r="C233" s="99">
        <v>1.91055</v>
      </c>
      <c r="D233" s="98">
        <v>40147</v>
      </c>
      <c r="E233" s="99">
        <v>1.7274400000000001</v>
      </c>
      <c r="F233" s="125">
        <f t="shared" si="30"/>
        <v>0.10600078729217799</v>
      </c>
      <c r="G233" s="99">
        <v>79.69</v>
      </c>
      <c r="H233" s="119">
        <f t="shared" si="31"/>
        <v>8.4472027393136635</v>
      </c>
    </row>
    <row r="234" spans="1:8" ht="27.2" customHeight="1" x14ac:dyDescent="0.3">
      <c r="A234" s="100" t="s">
        <v>39</v>
      </c>
      <c r="B234" s="98">
        <v>43037</v>
      </c>
      <c r="C234" s="99">
        <v>1.91055</v>
      </c>
      <c r="D234" s="98">
        <v>40178</v>
      </c>
      <c r="E234" s="99">
        <v>1.7287699999999999</v>
      </c>
      <c r="F234" s="125">
        <f t="shared" si="30"/>
        <v>0.10514990426719573</v>
      </c>
      <c r="G234" s="99">
        <v>79.69</v>
      </c>
      <c r="H234" s="119">
        <f t="shared" si="31"/>
        <v>8.3793958710528269</v>
      </c>
    </row>
    <row r="235" spans="1:8" ht="27.2" customHeight="1" x14ac:dyDescent="0.3">
      <c r="A235" s="96" t="s">
        <v>40</v>
      </c>
      <c r="B235" s="96"/>
      <c r="C235" s="96"/>
      <c r="D235" s="96"/>
      <c r="E235" s="128"/>
      <c r="F235" s="96"/>
      <c r="G235" s="123">
        <f>SUM(G223:G234)</f>
        <v>956.32000000000016</v>
      </c>
      <c r="H235" s="123">
        <f>SUM(H223:H234)</f>
        <v>106.9965732885104</v>
      </c>
    </row>
    <row r="236" spans="1:8" ht="27.2" customHeight="1" x14ac:dyDescent="0.3">
      <c r="A236" s="95" t="s">
        <v>343</v>
      </c>
      <c r="B236" s="96"/>
      <c r="C236" s="96"/>
      <c r="D236" s="96"/>
      <c r="E236" s="126"/>
      <c r="F236" s="96"/>
      <c r="G236" s="96"/>
      <c r="H236" s="96"/>
    </row>
    <row r="237" spans="1:8" ht="27.2" customHeight="1" x14ac:dyDescent="0.3">
      <c r="A237" s="97" t="s">
        <v>31</v>
      </c>
      <c r="B237" s="98">
        <v>43037</v>
      </c>
      <c r="C237" s="99">
        <v>1.91055</v>
      </c>
      <c r="D237" s="98">
        <v>40209</v>
      </c>
      <c r="E237" s="99">
        <v>1.73001</v>
      </c>
      <c r="F237" s="125">
        <f t="shared" ref="F237:F248" si="32">+C237/E237-1</f>
        <v>0.10435777827873816</v>
      </c>
      <c r="G237" s="99">
        <v>79.69</v>
      </c>
      <c r="H237" s="119">
        <f t="shared" ref="H237:H248" si="33">+F237*G237</f>
        <v>8.3162713510326434</v>
      </c>
    </row>
    <row r="238" spans="1:8" ht="27.2" customHeight="1" x14ac:dyDescent="0.3">
      <c r="A238" s="97" t="s">
        <v>32</v>
      </c>
      <c r="B238" s="98">
        <v>43037</v>
      </c>
      <c r="C238" s="99">
        <v>1.91055</v>
      </c>
      <c r="D238" s="98">
        <v>40237</v>
      </c>
      <c r="E238" s="99">
        <v>1.73108</v>
      </c>
      <c r="F238" s="125">
        <f t="shared" si="32"/>
        <v>0.10367516232640894</v>
      </c>
      <c r="G238" s="99">
        <v>79.69</v>
      </c>
      <c r="H238" s="119">
        <f t="shared" si="33"/>
        <v>8.261873685791528</v>
      </c>
    </row>
    <row r="239" spans="1:8" ht="27.2" customHeight="1" x14ac:dyDescent="0.3">
      <c r="A239" s="97" t="s">
        <v>33</v>
      </c>
      <c r="B239" s="98">
        <v>43037</v>
      </c>
      <c r="C239" s="99">
        <v>1.91055</v>
      </c>
      <c r="D239" s="98">
        <v>40268</v>
      </c>
      <c r="E239" s="99">
        <v>1.7322500000000001</v>
      </c>
      <c r="F239" s="125">
        <f t="shared" si="32"/>
        <v>0.10292971568768938</v>
      </c>
      <c r="G239" s="99">
        <v>79.69</v>
      </c>
      <c r="H239" s="119">
        <f t="shared" si="33"/>
        <v>8.2024690431519662</v>
      </c>
    </row>
    <row r="240" spans="1:8" ht="27.2" customHeight="1" x14ac:dyDescent="0.3">
      <c r="A240" s="97" t="s">
        <v>34</v>
      </c>
      <c r="B240" s="98">
        <v>43037</v>
      </c>
      <c r="C240" s="99">
        <v>1.91055</v>
      </c>
      <c r="D240" s="98">
        <v>40298</v>
      </c>
      <c r="E240" s="99">
        <v>1.73332</v>
      </c>
      <c r="F240" s="125">
        <f t="shared" si="32"/>
        <v>0.10224886345279582</v>
      </c>
      <c r="G240" s="119">
        <v>79.7</v>
      </c>
      <c r="H240" s="119">
        <f t="shared" si="33"/>
        <v>8.1492344171878273</v>
      </c>
    </row>
    <row r="241" spans="1:8" ht="27.2" customHeight="1" x14ac:dyDescent="0.3">
      <c r="A241" s="97" t="s">
        <v>41</v>
      </c>
      <c r="B241" s="98">
        <v>43037</v>
      </c>
      <c r="C241" s="99">
        <v>1.91055</v>
      </c>
      <c r="D241" s="98">
        <v>40329</v>
      </c>
      <c r="E241" s="99">
        <v>1.7344599999999999</v>
      </c>
      <c r="F241" s="125">
        <f t="shared" si="32"/>
        <v>0.101524393759441</v>
      </c>
      <c r="G241" s="99">
        <v>79.69</v>
      </c>
      <c r="H241" s="119">
        <f t="shared" si="33"/>
        <v>8.0904789386898539</v>
      </c>
    </row>
    <row r="242" spans="1:8" ht="27.2" customHeight="1" x14ac:dyDescent="0.3">
      <c r="A242" s="97" t="s">
        <v>42</v>
      </c>
      <c r="B242" s="98">
        <v>43037</v>
      </c>
      <c r="C242" s="99">
        <v>1.91055</v>
      </c>
      <c r="D242" s="98">
        <v>40359</v>
      </c>
      <c r="E242" s="99">
        <v>1.7356100000000001</v>
      </c>
      <c r="F242" s="125">
        <f t="shared" si="32"/>
        <v>0.10079453333410138</v>
      </c>
      <c r="G242" s="119">
        <v>79.7</v>
      </c>
      <c r="H242" s="119">
        <f t="shared" si="33"/>
        <v>8.0333243067278808</v>
      </c>
    </row>
    <row r="243" spans="1:8" ht="27.2" customHeight="1" x14ac:dyDescent="0.3">
      <c r="A243" s="97" t="s">
        <v>43</v>
      </c>
      <c r="B243" s="98">
        <v>43037</v>
      </c>
      <c r="C243" s="99">
        <v>1.91055</v>
      </c>
      <c r="D243" s="98">
        <v>40390</v>
      </c>
      <c r="E243" s="99">
        <v>1.73685</v>
      </c>
      <c r="F243" s="125">
        <f t="shared" si="32"/>
        <v>0.1000086363243804</v>
      </c>
      <c r="G243" s="99">
        <v>79.69</v>
      </c>
      <c r="H243" s="119">
        <v>0</v>
      </c>
    </row>
    <row r="244" spans="1:8" ht="27.2" customHeight="1" x14ac:dyDescent="0.3">
      <c r="A244" s="97" t="s">
        <v>35</v>
      </c>
      <c r="B244" s="98">
        <v>43037</v>
      </c>
      <c r="C244" s="99">
        <v>1.91055</v>
      </c>
      <c r="D244" s="98">
        <v>40421</v>
      </c>
      <c r="E244" s="99">
        <v>1.73824</v>
      </c>
      <c r="F244" s="125">
        <f t="shared" si="32"/>
        <v>9.9129004050073632E-2</v>
      </c>
      <c r="G244" s="99">
        <v>79.69</v>
      </c>
      <c r="H244" s="119">
        <f t="shared" si="33"/>
        <v>7.8995903327503676</v>
      </c>
    </row>
    <row r="245" spans="1:8" ht="27.2" customHeight="1" x14ac:dyDescent="0.3">
      <c r="A245" s="100" t="s">
        <v>36</v>
      </c>
      <c r="B245" s="98">
        <v>43037</v>
      </c>
      <c r="C245" s="99">
        <v>1.91055</v>
      </c>
      <c r="D245" s="98">
        <v>40451</v>
      </c>
      <c r="E245" s="99">
        <v>1.7396799999999999</v>
      </c>
      <c r="F245" s="125">
        <f t="shared" si="32"/>
        <v>9.8219212728777761E-2</v>
      </c>
      <c r="G245" s="99">
        <v>79.69</v>
      </c>
      <c r="H245" s="119">
        <f t="shared" si="33"/>
        <v>7.8270890623562996</v>
      </c>
    </row>
    <row r="246" spans="1:8" ht="27.2" customHeight="1" x14ac:dyDescent="0.3">
      <c r="A246" s="100" t="s">
        <v>37</v>
      </c>
      <c r="B246" s="98">
        <v>43037</v>
      </c>
      <c r="C246" s="99">
        <v>1.91055</v>
      </c>
      <c r="D246" s="98">
        <v>40482</v>
      </c>
      <c r="E246" s="99">
        <v>1.74125</v>
      </c>
      <c r="F246" s="125">
        <f t="shared" si="32"/>
        <v>9.7229002153625288E-2</v>
      </c>
      <c r="G246" s="99">
        <v>79.69</v>
      </c>
      <c r="H246" s="119">
        <v>0</v>
      </c>
    </row>
    <row r="247" spans="1:8" ht="27.2" customHeight="1" x14ac:dyDescent="0.3">
      <c r="A247" s="100" t="s">
        <v>38</v>
      </c>
      <c r="B247" s="98">
        <v>43037</v>
      </c>
      <c r="C247" s="99">
        <v>1.91055</v>
      </c>
      <c r="D247" s="98">
        <v>40512</v>
      </c>
      <c r="E247" s="99">
        <v>1.7427699999999999</v>
      </c>
      <c r="F247" s="125">
        <f t="shared" si="32"/>
        <v>9.627202671608992E-2</v>
      </c>
      <c r="G247" s="99">
        <v>79.69</v>
      </c>
      <c r="H247" s="119">
        <v>0</v>
      </c>
    </row>
    <row r="248" spans="1:8" ht="27.2" customHeight="1" x14ac:dyDescent="0.3">
      <c r="A248" s="100" t="s">
        <v>39</v>
      </c>
      <c r="B248" s="98">
        <v>43037</v>
      </c>
      <c r="C248" s="99">
        <v>1.91055</v>
      </c>
      <c r="D248" s="98">
        <v>40543</v>
      </c>
      <c r="E248" s="99">
        <v>1.74431</v>
      </c>
      <c r="F248" s="125">
        <f t="shared" si="32"/>
        <v>9.5304160384335423E-2</v>
      </c>
      <c r="G248" s="99">
        <v>79.69</v>
      </c>
      <c r="H248" s="119">
        <f t="shared" si="33"/>
        <v>7.5947885410276896</v>
      </c>
    </row>
    <row r="249" spans="1:8" ht="27.2" customHeight="1" x14ac:dyDescent="0.3">
      <c r="A249" s="96" t="s">
        <v>40</v>
      </c>
      <c r="B249" s="96"/>
      <c r="C249" s="96"/>
      <c r="D249" s="96"/>
      <c r="E249" s="128"/>
      <c r="F249" s="96"/>
      <c r="G249" s="123">
        <f>SUM(G237:G248)</f>
        <v>956.30000000000018</v>
      </c>
      <c r="H249" s="123">
        <v>0</v>
      </c>
    </row>
    <row r="250" spans="1:8" ht="27.2" customHeight="1" x14ac:dyDescent="0.3">
      <c r="A250" s="95" t="s">
        <v>344</v>
      </c>
      <c r="B250" s="96"/>
      <c r="C250" s="96"/>
      <c r="D250" s="96"/>
      <c r="E250" s="126"/>
      <c r="F250" s="96"/>
      <c r="G250" s="96"/>
      <c r="H250" s="96"/>
    </row>
    <row r="251" spans="1:8" ht="27.2" customHeight="1" x14ac:dyDescent="0.3">
      <c r="A251" s="97" t="s">
        <v>31</v>
      </c>
      <c r="B251" s="98">
        <v>43037</v>
      </c>
      <c r="C251" s="99">
        <v>1.91055</v>
      </c>
      <c r="D251" s="98">
        <v>40574</v>
      </c>
      <c r="E251" s="99">
        <v>1.7459</v>
      </c>
      <c r="F251" s="125">
        <f t="shared" ref="F251:F262" si="34">+C251/E251-1</f>
        <v>9.4306661320808782E-2</v>
      </c>
      <c r="G251" s="99">
        <v>79.69</v>
      </c>
      <c r="H251" s="119">
        <f t="shared" ref="H251:H262" si="35">+F251*G251</f>
        <v>7.5152978406552515</v>
      </c>
    </row>
    <row r="252" spans="1:8" ht="27.2" customHeight="1" x14ac:dyDescent="0.3">
      <c r="A252" s="97" t="s">
        <v>32</v>
      </c>
      <c r="B252" s="98">
        <v>43037</v>
      </c>
      <c r="C252" s="99">
        <v>1.91055</v>
      </c>
      <c r="D252" s="98">
        <v>40602</v>
      </c>
      <c r="E252" s="99">
        <v>1.74743</v>
      </c>
      <c r="F252" s="125">
        <f t="shared" si="34"/>
        <v>9.3348517537183096E-2</v>
      </c>
      <c r="G252" s="99">
        <v>79.69</v>
      </c>
      <c r="H252" s="119">
        <f t="shared" si="35"/>
        <v>7.4389433625381205</v>
      </c>
    </row>
    <row r="253" spans="1:8" ht="27.2" customHeight="1" x14ac:dyDescent="0.3">
      <c r="A253" s="97" t="s">
        <v>33</v>
      </c>
      <c r="B253" s="98">
        <v>43037</v>
      </c>
      <c r="C253" s="99">
        <v>1.91055</v>
      </c>
      <c r="D253" s="98">
        <v>40633</v>
      </c>
      <c r="E253" s="99">
        <v>1.7491699999999999</v>
      </c>
      <c r="F253" s="125">
        <f t="shared" si="34"/>
        <v>9.2260900884419517E-2</v>
      </c>
      <c r="G253" s="119">
        <v>79.7</v>
      </c>
      <c r="H253" s="119">
        <f t="shared" si="35"/>
        <v>7.3531938004882358</v>
      </c>
    </row>
    <row r="254" spans="1:8" ht="27.2" customHeight="1" x14ac:dyDescent="0.3">
      <c r="A254" s="97" t="s">
        <v>34</v>
      </c>
      <c r="B254" s="98">
        <v>43037</v>
      </c>
      <c r="C254" s="99">
        <v>1.91055</v>
      </c>
      <c r="D254" s="98">
        <v>40663</v>
      </c>
      <c r="E254" s="99">
        <v>1.7508900000000001</v>
      </c>
      <c r="F254" s="125">
        <f t="shared" si="34"/>
        <v>9.1187910148552875E-2</v>
      </c>
      <c r="G254" s="99">
        <v>79.69</v>
      </c>
      <c r="H254" s="119">
        <f t="shared" si="35"/>
        <v>7.2667645597381787</v>
      </c>
    </row>
    <row r="255" spans="1:8" ht="27.2" customHeight="1" x14ac:dyDescent="0.3">
      <c r="A255" s="97" t="s">
        <v>41</v>
      </c>
      <c r="B255" s="98">
        <v>43037</v>
      </c>
      <c r="C255" s="99">
        <v>1.91055</v>
      </c>
      <c r="D255" s="98">
        <v>40694</v>
      </c>
      <c r="E255" s="99">
        <v>1.75285</v>
      </c>
      <c r="F255" s="125">
        <f t="shared" si="34"/>
        <v>8.9967766779815772E-2</v>
      </c>
      <c r="G255" s="99">
        <v>79.69</v>
      </c>
      <c r="H255" s="119">
        <f t="shared" si="35"/>
        <v>7.1695313346835183</v>
      </c>
    </row>
    <row r="256" spans="1:8" ht="27.2" customHeight="1" x14ac:dyDescent="0.3">
      <c r="A256" s="97" t="s">
        <v>42</v>
      </c>
      <c r="B256" s="98">
        <v>43037</v>
      </c>
      <c r="C256" s="99">
        <v>1.91055</v>
      </c>
      <c r="D256" s="98">
        <v>40724</v>
      </c>
      <c r="E256" s="99">
        <v>1.7548900000000001</v>
      </c>
      <c r="F256" s="125">
        <f t="shared" si="34"/>
        <v>8.87007162842115E-2</v>
      </c>
      <c r="G256" s="99">
        <v>79.69</v>
      </c>
      <c r="H256" s="119">
        <f t="shared" si="35"/>
        <v>7.0685600806888145</v>
      </c>
    </row>
    <row r="257" spans="1:8" ht="27.2" customHeight="1" x14ac:dyDescent="0.3">
      <c r="A257" s="97" t="s">
        <v>43</v>
      </c>
      <c r="B257" s="98">
        <v>43037</v>
      </c>
      <c r="C257" s="99">
        <v>1.91055</v>
      </c>
      <c r="D257" s="98">
        <v>40755</v>
      </c>
      <c r="E257" s="99">
        <v>1.7569999999999999</v>
      </c>
      <c r="F257" s="125">
        <f t="shared" si="34"/>
        <v>8.7393284006829886E-2</v>
      </c>
      <c r="G257" s="99">
        <v>79.69</v>
      </c>
      <c r="H257" s="119">
        <f t="shared" si="35"/>
        <v>6.9643708025042734</v>
      </c>
    </row>
    <row r="258" spans="1:8" ht="27.2" customHeight="1" x14ac:dyDescent="0.3">
      <c r="A258" s="97" t="s">
        <v>35</v>
      </c>
      <c r="B258" s="98">
        <v>43037</v>
      </c>
      <c r="C258" s="99">
        <v>1.91055</v>
      </c>
      <c r="D258" s="98">
        <v>40786</v>
      </c>
      <c r="E258" s="99">
        <v>1.7591399999999999</v>
      </c>
      <c r="F258" s="125">
        <f t="shared" si="34"/>
        <v>8.6070466250554256E-2</v>
      </c>
      <c r="G258" s="99">
        <v>79.69</v>
      </c>
      <c r="H258" s="119">
        <f t="shared" si="35"/>
        <v>6.8589554555066687</v>
      </c>
    </row>
    <row r="259" spans="1:8" ht="27.2" customHeight="1" x14ac:dyDescent="0.3">
      <c r="A259" s="100" t="s">
        <v>36</v>
      </c>
      <c r="B259" s="98">
        <v>43037</v>
      </c>
      <c r="C259" s="99">
        <v>1.91055</v>
      </c>
      <c r="D259" s="98">
        <v>40816</v>
      </c>
      <c r="E259" s="99">
        <v>1.7612399999999999</v>
      </c>
      <c r="F259" s="125">
        <f t="shared" si="34"/>
        <v>8.4775499080193439E-2</v>
      </c>
      <c r="G259" s="99">
        <v>79.69</v>
      </c>
      <c r="H259" s="119">
        <f t="shared" si="35"/>
        <v>6.7557595217006146</v>
      </c>
    </row>
    <row r="260" spans="1:8" ht="27.2" customHeight="1" x14ac:dyDescent="0.3">
      <c r="A260" s="100" t="s">
        <v>37</v>
      </c>
      <c r="B260" s="98">
        <v>43037</v>
      </c>
      <c r="C260" s="99">
        <v>1.91055</v>
      </c>
      <c r="D260" s="98">
        <v>40847</v>
      </c>
      <c r="E260" s="99">
        <v>1.7634399999999999</v>
      </c>
      <c r="F260" s="125">
        <f t="shared" si="34"/>
        <v>8.3422174840085406E-2</v>
      </c>
      <c r="G260" s="99">
        <v>79.69</v>
      </c>
      <c r="H260" s="119">
        <f t="shared" si="35"/>
        <v>6.647913113006406</v>
      </c>
    </row>
    <row r="261" spans="1:8" ht="27.2" customHeight="1" x14ac:dyDescent="0.3">
      <c r="A261" s="100" t="s">
        <v>38</v>
      </c>
      <c r="B261" s="98">
        <v>43037</v>
      </c>
      <c r="C261" s="99">
        <v>1.91055</v>
      </c>
      <c r="D261" s="98">
        <v>40877</v>
      </c>
      <c r="E261" s="99">
        <v>1.76556</v>
      </c>
      <c r="F261" s="125">
        <f t="shared" si="34"/>
        <v>8.212125331339637E-2</v>
      </c>
      <c r="G261" s="99">
        <v>79.69</v>
      </c>
      <c r="H261" s="119">
        <f t="shared" si="35"/>
        <v>6.5442426765445569</v>
      </c>
    </row>
    <row r="262" spans="1:8" ht="27.2" customHeight="1" x14ac:dyDescent="0.3">
      <c r="A262" s="100" t="s">
        <v>39</v>
      </c>
      <c r="B262" s="98">
        <v>43037</v>
      </c>
      <c r="C262" s="99">
        <v>1.91055</v>
      </c>
      <c r="D262" s="98">
        <v>40908</v>
      </c>
      <c r="E262" s="99">
        <v>1.7676499999999999</v>
      </c>
      <c r="F262" s="125">
        <f t="shared" si="34"/>
        <v>8.0841795604333466E-2</v>
      </c>
      <c r="G262" s="99">
        <v>79.69</v>
      </c>
      <c r="H262" s="119">
        <f t="shared" si="35"/>
        <v>6.4422826917093339</v>
      </c>
    </row>
    <row r="263" spans="1:8" ht="27.2" customHeight="1" x14ac:dyDescent="0.3">
      <c r="A263" s="96" t="s">
        <v>40</v>
      </c>
      <c r="B263" s="96"/>
      <c r="C263" s="96"/>
      <c r="D263" s="96"/>
      <c r="E263" s="128"/>
      <c r="F263" s="96"/>
      <c r="G263" s="123">
        <f>SUM(G251:G262)</f>
        <v>956.29000000000019</v>
      </c>
      <c r="H263" s="123">
        <f>SUM(H251:H262)</f>
        <v>84.025815239763972</v>
      </c>
    </row>
    <row r="264" spans="1:8" ht="27.2" customHeight="1" x14ac:dyDescent="0.3">
      <c r="A264" s="95" t="s">
        <v>345</v>
      </c>
      <c r="B264" s="96"/>
      <c r="C264" s="96"/>
      <c r="D264" s="96"/>
      <c r="E264" s="126"/>
      <c r="F264" s="96"/>
      <c r="G264" s="96"/>
      <c r="H264" s="96"/>
    </row>
    <row r="265" spans="1:8" ht="27.2" customHeight="1" x14ac:dyDescent="0.3">
      <c r="A265" s="97" t="s">
        <v>31</v>
      </c>
      <c r="B265" s="98">
        <v>43037</v>
      </c>
      <c r="C265" s="99">
        <v>1.91055</v>
      </c>
      <c r="D265" s="98">
        <v>40939</v>
      </c>
      <c r="E265" s="99">
        <v>1.7697499999999999</v>
      </c>
      <c r="F265" s="125">
        <f t="shared" ref="F265:F276" si="36">+C265/E265-1</f>
        <v>7.9559259782455261E-2</v>
      </c>
      <c r="G265" s="99">
        <v>79.69</v>
      </c>
      <c r="H265" s="119">
        <f t="shared" ref="H265:H276" si="37">+F265*G265</f>
        <v>6.3400774120638594</v>
      </c>
    </row>
    <row r="266" spans="1:8" ht="27.2" customHeight="1" x14ac:dyDescent="0.3">
      <c r="A266" s="97" t="s">
        <v>32</v>
      </c>
      <c r="B266" s="98">
        <v>43037</v>
      </c>
      <c r="C266" s="99">
        <v>1.91055</v>
      </c>
      <c r="D266" s="98">
        <v>40968</v>
      </c>
      <c r="E266" s="99">
        <v>1.7717400000000001</v>
      </c>
      <c r="F266" s="125">
        <f t="shared" si="36"/>
        <v>7.8346710013884602E-2</v>
      </c>
      <c r="G266" s="99">
        <v>79.69</v>
      </c>
      <c r="H266" s="119">
        <f t="shared" si="37"/>
        <v>6.2434493210064641</v>
      </c>
    </row>
    <row r="267" spans="1:8" ht="27.2" customHeight="1" x14ac:dyDescent="0.3">
      <c r="A267" s="97" t="s">
        <v>33</v>
      </c>
      <c r="B267" s="98">
        <v>43037</v>
      </c>
      <c r="C267" s="99">
        <v>1.91055</v>
      </c>
      <c r="D267" s="98">
        <v>40999</v>
      </c>
      <c r="E267" s="99">
        <v>1.7738799999999999</v>
      </c>
      <c r="F267" s="125">
        <f t="shared" si="36"/>
        <v>7.7045797911921898E-2</v>
      </c>
      <c r="G267" s="119">
        <v>79.7</v>
      </c>
      <c r="H267" s="119">
        <f t="shared" si="37"/>
        <v>6.1405500935801758</v>
      </c>
    </row>
    <row r="268" spans="1:8" ht="27.2" customHeight="1" x14ac:dyDescent="0.3">
      <c r="A268" s="97" t="s">
        <v>34</v>
      </c>
      <c r="B268" s="98">
        <v>43037</v>
      </c>
      <c r="C268" s="99">
        <v>1.91055</v>
      </c>
      <c r="D268" s="98">
        <v>41029</v>
      </c>
      <c r="E268" s="99">
        <v>1.77589</v>
      </c>
      <c r="F268" s="125">
        <f t="shared" si="36"/>
        <v>7.5826768549853929E-2</v>
      </c>
      <c r="G268" s="119">
        <v>79.7</v>
      </c>
      <c r="H268" s="119">
        <f t="shared" si="37"/>
        <v>6.0433934534233584</v>
      </c>
    </row>
    <row r="269" spans="1:8" ht="27.2" customHeight="1" x14ac:dyDescent="0.3">
      <c r="A269" s="97" t="s">
        <v>41</v>
      </c>
      <c r="B269" s="98">
        <v>43037</v>
      </c>
      <c r="C269" s="99">
        <v>1.91055</v>
      </c>
      <c r="D269" s="98">
        <v>41060</v>
      </c>
      <c r="E269" s="99">
        <v>1.7779799999999999</v>
      </c>
      <c r="F269" s="125">
        <f t="shared" si="36"/>
        <v>7.4562143556170524E-2</v>
      </c>
      <c r="G269" s="99">
        <v>79.69</v>
      </c>
      <c r="H269" s="119">
        <f t="shared" si="37"/>
        <v>5.9418572199912285</v>
      </c>
    </row>
    <row r="270" spans="1:8" ht="27.2" customHeight="1" x14ac:dyDescent="0.3">
      <c r="A270" s="97" t="s">
        <v>42</v>
      </c>
      <c r="B270" s="98">
        <v>43037</v>
      </c>
      <c r="C270" s="99">
        <v>1.91055</v>
      </c>
      <c r="D270" s="98">
        <v>41090</v>
      </c>
      <c r="E270" s="99">
        <v>1.7800199999999999</v>
      </c>
      <c r="F270" s="125">
        <f t="shared" si="36"/>
        <v>7.3330636734418642E-2</v>
      </c>
      <c r="G270" s="119">
        <v>79.7</v>
      </c>
      <c r="H270" s="119">
        <f t="shared" si="37"/>
        <v>5.8444517477331663</v>
      </c>
    </row>
    <row r="271" spans="1:8" ht="27.2" customHeight="1" x14ac:dyDescent="0.3">
      <c r="A271" s="97" t="s">
        <v>43</v>
      </c>
      <c r="B271" s="98">
        <v>43037</v>
      </c>
      <c r="C271" s="99">
        <v>1.91055</v>
      </c>
      <c r="D271" s="98">
        <v>41121</v>
      </c>
      <c r="E271" s="99">
        <v>1.78213</v>
      </c>
      <c r="F271" s="125">
        <f t="shared" si="36"/>
        <v>7.2059838507853025E-2</v>
      </c>
      <c r="G271" s="99">
        <v>79.69</v>
      </c>
      <c r="H271" s="119">
        <f t="shared" si="37"/>
        <v>5.7424485306908073</v>
      </c>
    </row>
    <row r="272" spans="1:8" ht="27.2" customHeight="1" x14ac:dyDescent="0.3">
      <c r="A272" s="97" t="s">
        <v>35</v>
      </c>
      <c r="B272" s="98">
        <v>43037</v>
      </c>
      <c r="C272" s="99">
        <v>1.91055</v>
      </c>
      <c r="D272" s="98">
        <v>41152</v>
      </c>
      <c r="E272" s="99">
        <v>1.7842</v>
      </c>
      <c r="F272" s="125">
        <f t="shared" si="36"/>
        <v>7.0816052012106168E-2</v>
      </c>
      <c r="G272" s="99">
        <v>79.69</v>
      </c>
      <c r="H272" s="119">
        <f t="shared" si="37"/>
        <v>5.6433311848447403</v>
      </c>
    </row>
    <row r="273" spans="1:8" ht="27.2" customHeight="1" x14ac:dyDescent="0.3">
      <c r="A273" s="100" t="s">
        <v>36</v>
      </c>
      <c r="B273" s="98">
        <v>43037</v>
      </c>
      <c r="C273" s="99">
        <v>1.91055</v>
      </c>
      <c r="D273" s="98">
        <v>41182</v>
      </c>
      <c r="E273" s="99">
        <v>1.7862199999999999</v>
      </c>
      <c r="F273" s="125">
        <f t="shared" si="36"/>
        <v>6.9605087839123891E-2</v>
      </c>
      <c r="G273" s="99">
        <v>79.69</v>
      </c>
      <c r="H273" s="119">
        <f t="shared" si="37"/>
        <v>5.546829449899783</v>
      </c>
    </row>
    <row r="274" spans="1:8" ht="27.2" customHeight="1" x14ac:dyDescent="0.3">
      <c r="A274" s="100" t="s">
        <v>37</v>
      </c>
      <c r="B274" s="98">
        <v>43037</v>
      </c>
      <c r="C274" s="99">
        <v>1.91055</v>
      </c>
      <c r="D274" s="98">
        <v>41213</v>
      </c>
      <c r="E274" s="99">
        <v>1.7883</v>
      </c>
      <c r="F274" s="125">
        <f t="shared" si="36"/>
        <v>6.8361013252809855E-2</v>
      </c>
      <c r="G274" s="99">
        <v>79.69</v>
      </c>
      <c r="H274" s="119">
        <f t="shared" si="37"/>
        <v>5.4476891461164172</v>
      </c>
    </row>
    <row r="275" spans="1:8" ht="27.2" customHeight="1" x14ac:dyDescent="0.3">
      <c r="A275" s="100" t="s">
        <v>38</v>
      </c>
      <c r="B275" s="98">
        <v>43037</v>
      </c>
      <c r="C275" s="99">
        <v>1.91055</v>
      </c>
      <c r="D275" s="98">
        <v>41243</v>
      </c>
      <c r="E275" s="99">
        <v>1.7903100000000001</v>
      </c>
      <c r="F275" s="125">
        <f t="shared" si="36"/>
        <v>6.7161553027129228E-2</v>
      </c>
      <c r="G275" s="99">
        <v>79.69</v>
      </c>
      <c r="H275" s="119">
        <f t="shared" si="37"/>
        <v>5.352104160731928</v>
      </c>
    </row>
    <row r="276" spans="1:8" ht="27.2" customHeight="1" x14ac:dyDescent="0.3">
      <c r="A276" s="100" t="s">
        <v>39</v>
      </c>
      <c r="B276" s="98">
        <v>43037</v>
      </c>
      <c r="C276" s="99">
        <v>1.91055</v>
      </c>
      <c r="D276" s="98">
        <v>41274</v>
      </c>
      <c r="E276" s="99">
        <v>1.79233</v>
      </c>
      <c r="F276" s="125">
        <f t="shared" si="36"/>
        <v>6.5958835705478336E-2</v>
      </c>
      <c r="G276" s="99">
        <v>79.69</v>
      </c>
      <c r="H276" s="119">
        <f t="shared" si="37"/>
        <v>5.2562596173695688</v>
      </c>
    </row>
    <row r="277" spans="1:8" ht="27.2" customHeight="1" x14ac:dyDescent="0.3">
      <c r="A277" s="96" t="s">
        <v>40</v>
      </c>
      <c r="B277" s="96"/>
      <c r="C277" s="96"/>
      <c r="D277" s="96"/>
      <c r="E277" s="128"/>
      <c r="F277" s="96"/>
      <c r="G277" s="123">
        <f>SUM(G265:G276)</f>
        <v>956.31000000000017</v>
      </c>
      <c r="H277" s="123">
        <f>SUM(H265:H276)</f>
        <v>69.542441337451493</v>
      </c>
    </row>
    <row r="278" spans="1:8" ht="27.2" customHeight="1" x14ac:dyDescent="0.3">
      <c r="A278" s="101" t="s">
        <v>360</v>
      </c>
      <c r="B278" s="96"/>
      <c r="C278" s="96"/>
      <c r="D278" s="96"/>
      <c r="E278" s="128"/>
      <c r="F278" s="96"/>
      <c r="G278" s="96"/>
      <c r="H278" s="96"/>
    </row>
    <row r="279" spans="1:8" ht="27.2" customHeight="1" x14ac:dyDescent="0.3">
      <c r="A279" s="97" t="s">
        <v>31</v>
      </c>
      <c r="B279" s="98">
        <v>43037</v>
      </c>
      <c r="C279" s="99">
        <v>1.91055</v>
      </c>
      <c r="D279" s="98">
        <v>41305</v>
      </c>
      <c r="E279" s="99">
        <v>1.7943499999999999</v>
      </c>
      <c r="F279" s="125">
        <f t="shared" ref="F279:F290" si="38">+C279/E279-1</f>
        <v>6.4758826315936213E-2</v>
      </c>
      <c r="G279" s="99">
        <v>79.69</v>
      </c>
      <c r="H279" s="119">
        <f t="shared" ref="H279:H290" si="39">+F279*G279</f>
        <v>5.1606308691169565</v>
      </c>
    </row>
    <row r="280" spans="1:8" ht="27.2" customHeight="1" x14ac:dyDescent="0.3">
      <c r="A280" s="97" t="s">
        <v>32</v>
      </c>
      <c r="B280" s="98">
        <v>43037</v>
      </c>
      <c r="C280" s="99">
        <v>1.91055</v>
      </c>
      <c r="D280" s="98">
        <v>41333</v>
      </c>
      <c r="E280" s="99">
        <v>1.79617</v>
      </c>
      <c r="F280" s="125">
        <f t="shared" si="38"/>
        <v>6.3679941208237389E-2</v>
      </c>
      <c r="G280" s="99">
        <v>79.69</v>
      </c>
      <c r="H280" s="119">
        <f t="shared" si="39"/>
        <v>5.0746545148844371</v>
      </c>
    </row>
    <row r="281" spans="1:8" ht="27.2" customHeight="1" x14ac:dyDescent="0.3">
      <c r="A281" s="97" t="s">
        <v>33</v>
      </c>
      <c r="B281" s="98">
        <v>43037</v>
      </c>
      <c r="C281" s="99">
        <v>1.91055</v>
      </c>
      <c r="D281" s="98">
        <v>41364</v>
      </c>
      <c r="E281" s="99">
        <v>1.7981199999999999</v>
      </c>
      <c r="F281" s="125">
        <f t="shared" si="38"/>
        <v>6.2526416479434133E-2</v>
      </c>
      <c r="G281" s="99">
        <v>79.69</v>
      </c>
      <c r="H281" s="119">
        <f t="shared" si="39"/>
        <v>4.9827301292461055</v>
      </c>
    </row>
    <row r="282" spans="1:8" ht="27.2" customHeight="1" x14ac:dyDescent="0.3">
      <c r="A282" s="97" t="s">
        <v>34</v>
      </c>
      <c r="B282" s="98">
        <v>43037</v>
      </c>
      <c r="C282" s="99">
        <v>1.91055</v>
      </c>
      <c r="D282" s="98">
        <v>41394</v>
      </c>
      <c r="E282" s="99">
        <v>1.80002</v>
      </c>
      <c r="F282" s="125">
        <f t="shared" si="38"/>
        <v>6.1404873279185868E-2</v>
      </c>
      <c r="G282" s="99">
        <v>79.69</v>
      </c>
      <c r="H282" s="119">
        <f t="shared" si="39"/>
        <v>4.8933543516183216</v>
      </c>
    </row>
    <row r="283" spans="1:8" ht="27.2" customHeight="1" x14ac:dyDescent="0.3">
      <c r="A283" s="97" t="s">
        <v>41</v>
      </c>
      <c r="B283" s="98">
        <v>43037</v>
      </c>
      <c r="C283" s="99">
        <v>1.91055</v>
      </c>
      <c r="D283" s="98">
        <v>41425</v>
      </c>
      <c r="E283" s="99">
        <v>1.8019799999999999</v>
      </c>
      <c r="F283" s="125">
        <f t="shared" si="38"/>
        <v>6.0250391236306822E-2</v>
      </c>
      <c r="G283" s="119">
        <v>79.7</v>
      </c>
      <c r="H283" s="119">
        <f t="shared" si="39"/>
        <v>4.8019561815336536</v>
      </c>
    </row>
    <row r="284" spans="1:8" ht="27.2" customHeight="1" x14ac:dyDescent="0.3">
      <c r="A284" s="97" t="s">
        <v>42</v>
      </c>
      <c r="B284" s="98">
        <v>43037</v>
      </c>
      <c r="C284" s="99">
        <v>1.91055</v>
      </c>
      <c r="D284" s="98">
        <v>41455</v>
      </c>
      <c r="E284" s="99">
        <v>1.80389</v>
      </c>
      <c r="F284" s="125">
        <f t="shared" si="38"/>
        <v>5.9127773866477495E-2</v>
      </c>
      <c r="G284" s="119">
        <v>79.7</v>
      </c>
      <c r="H284" s="119">
        <f t="shared" si="39"/>
        <v>4.7124835771582569</v>
      </c>
    </row>
    <row r="285" spans="1:8" ht="27.2" customHeight="1" x14ac:dyDescent="0.3">
      <c r="A285" s="97" t="s">
        <v>43</v>
      </c>
      <c r="B285" s="98">
        <v>43037</v>
      </c>
      <c r="C285" s="99">
        <v>1.91055</v>
      </c>
      <c r="D285" s="98">
        <v>41486</v>
      </c>
      <c r="E285" s="99">
        <v>1.8058700000000001</v>
      </c>
      <c r="F285" s="125">
        <f t="shared" si="38"/>
        <v>5.7966520292158208E-2</v>
      </c>
      <c r="G285" s="99">
        <v>79.69</v>
      </c>
      <c r="H285" s="119">
        <f t="shared" si="39"/>
        <v>4.6193520020820875</v>
      </c>
    </row>
    <row r="286" spans="1:8" ht="27.2" customHeight="1" x14ac:dyDescent="0.3">
      <c r="A286" s="97" t="s">
        <v>35</v>
      </c>
      <c r="B286" s="98">
        <v>43037</v>
      </c>
      <c r="C286" s="99">
        <v>1.91055</v>
      </c>
      <c r="D286" s="98">
        <v>41517</v>
      </c>
      <c r="E286" s="99">
        <v>1.80785</v>
      </c>
      <c r="F286" s="125">
        <f t="shared" si="38"/>
        <v>5.6807810382498491E-2</v>
      </c>
      <c r="G286" s="119">
        <v>79.7</v>
      </c>
      <c r="H286" s="119">
        <f t="shared" si="39"/>
        <v>4.5275824874851303</v>
      </c>
    </row>
    <row r="287" spans="1:8" ht="27.2" customHeight="1" x14ac:dyDescent="0.3">
      <c r="A287" s="100" t="s">
        <v>36</v>
      </c>
      <c r="B287" s="98">
        <v>43037</v>
      </c>
      <c r="C287" s="99">
        <v>1.91055</v>
      </c>
      <c r="D287" s="98">
        <v>41547</v>
      </c>
      <c r="E287" s="99">
        <v>1.8097799999999999</v>
      </c>
      <c r="F287" s="125">
        <f t="shared" si="38"/>
        <v>5.5680800981334766E-2</v>
      </c>
      <c r="G287" s="99">
        <v>79.69</v>
      </c>
      <c r="H287" s="119">
        <f t="shared" si="39"/>
        <v>4.4372030302025678</v>
      </c>
    </row>
    <row r="288" spans="1:8" ht="27.2" customHeight="1" x14ac:dyDescent="0.3">
      <c r="A288" s="100" t="s">
        <v>37</v>
      </c>
      <c r="B288" s="98">
        <v>43037</v>
      </c>
      <c r="C288" s="99">
        <v>1.91055</v>
      </c>
      <c r="D288" s="98">
        <v>41578</v>
      </c>
      <c r="E288" s="99">
        <v>1.8117700000000001</v>
      </c>
      <c r="F288" s="125">
        <f t="shared" si="38"/>
        <v>5.4521269256031291E-2</v>
      </c>
      <c r="G288" s="99">
        <v>79.69</v>
      </c>
      <c r="H288" s="119">
        <f t="shared" si="39"/>
        <v>4.3447999470131338</v>
      </c>
    </row>
    <row r="289" spans="1:8" ht="27.2" customHeight="1" x14ac:dyDescent="0.3">
      <c r="A289" s="100" t="s">
        <v>38</v>
      </c>
      <c r="B289" s="98">
        <v>43037</v>
      </c>
      <c r="C289" s="99">
        <v>1.91055</v>
      </c>
      <c r="D289" s="98">
        <v>41608</v>
      </c>
      <c r="E289" s="99">
        <v>1.81369</v>
      </c>
      <c r="F289" s="125">
        <f t="shared" si="38"/>
        <v>5.3404936896602972E-2</v>
      </c>
      <c r="G289" s="99">
        <v>79.69</v>
      </c>
      <c r="H289" s="119">
        <f t="shared" si="39"/>
        <v>4.2558394212902906</v>
      </c>
    </row>
    <row r="290" spans="1:8" ht="27.2" customHeight="1" x14ac:dyDescent="0.3">
      <c r="A290" s="97" t="s">
        <v>39</v>
      </c>
      <c r="B290" s="98">
        <v>43037</v>
      </c>
      <c r="C290" s="99">
        <v>1.91055</v>
      </c>
      <c r="D290" s="98">
        <v>41639</v>
      </c>
      <c r="E290" s="99">
        <v>1.8156300000000001</v>
      </c>
      <c r="F290" s="125">
        <f t="shared" si="38"/>
        <v>5.2279374101551479E-2</v>
      </c>
      <c r="G290" s="99">
        <v>79.69</v>
      </c>
      <c r="H290" s="119">
        <f t="shared" si="39"/>
        <v>4.1661433221526369</v>
      </c>
    </row>
    <row r="291" spans="1:8" ht="27.2" customHeight="1" x14ac:dyDescent="0.3">
      <c r="A291" s="96" t="s">
        <v>40</v>
      </c>
      <c r="B291" s="96"/>
      <c r="C291" s="96"/>
      <c r="D291" s="96"/>
      <c r="E291" s="128"/>
      <c r="F291" s="96"/>
      <c r="G291" s="123">
        <f>SUM(G279:G290)</f>
        <v>956.31000000000017</v>
      </c>
      <c r="H291" s="123">
        <f>SUM(H279:H290)</f>
        <v>55.976729833783573</v>
      </c>
    </row>
    <row r="292" spans="1:8" ht="27.2" customHeight="1" x14ac:dyDescent="0.3">
      <c r="A292" s="101" t="s">
        <v>361</v>
      </c>
      <c r="B292" s="96"/>
      <c r="C292" s="96"/>
      <c r="D292" s="96"/>
      <c r="E292" s="128"/>
      <c r="F292" s="96"/>
      <c r="G292" s="123"/>
      <c r="H292" s="123"/>
    </row>
    <row r="293" spans="1:8" ht="27.2" customHeight="1" x14ac:dyDescent="0.3">
      <c r="A293" s="97" t="s">
        <v>31</v>
      </c>
      <c r="B293" s="98">
        <v>43037</v>
      </c>
      <c r="C293" s="99">
        <v>1.91055</v>
      </c>
      <c r="D293" s="98">
        <v>41670</v>
      </c>
      <c r="E293" s="129">
        <v>1.8175399999999999</v>
      </c>
      <c r="F293" s="125">
        <f t="shared" ref="F293:F304" si="40">+C293/E293-1</f>
        <v>5.1173564268186755E-2</v>
      </c>
      <c r="G293" s="99">
        <v>79.69</v>
      </c>
      <c r="H293" s="119">
        <f t="shared" ref="H293:H304" si="41">+F293*G293</f>
        <v>4.0780213365318021</v>
      </c>
    </row>
    <row r="294" spans="1:8" ht="27.2" customHeight="1" x14ac:dyDescent="0.3">
      <c r="A294" s="97" t="s">
        <v>32</v>
      </c>
      <c r="B294" s="98">
        <v>43037</v>
      </c>
      <c r="C294" s="99">
        <v>1.91055</v>
      </c>
      <c r="D294" s="98">
        <v>41698</v>
      </c>
      <c r="E294" s="129">
        <v>1.81928</v>
      </c>
      <c r="F294" s="125">
        <f t="shared" si="40"/>
        <v>5.0168198408161446E-2</v>
      </c>
      <c r="G294" s="99">
        <v>79.69</v>
      </c>
      <c r="H294" s="119">
        <f t="shared" si="41"/>
        <v>3.9979037311463856</v>
      </c>
    </row>
    <row r="295" spans="1:8" ht="27.2" customHeight="1" x14ac:dyDescent="0.3">
      <c r="A295" s="97" t="s">
        <v>33</v>
      </c>
      <c r="B295" s="98">
        <v>43037</v>
      </c>
      <c r="C295" s="99">
        <v>1.91055</v>
      </c>
      <c r="D295" s="98">
        <v>41729</v>
      </c>
      <c r="E295" s="129">
        <v>1.8212200000000001</v>
      </c>
      <c r="F295" s="125">
        <f t="shared" si="40"/>
        <v>4.9049538221631606E-2</v>
      </c>
      <c r="G295" s="99">
        <v>79.69</v>
      </c>
      <c r="H295" s="119">
        <f t="shared" si="41"/>
        <v>3.9087577008818224</v>
      </c>
    </row>
    <row r="296" spans="1:8" ht="27.2" customHeight="1" x14ac:dyDescent="0.3">
      <c r="A296" s="97" t="s">
        <v>34</v>
      </c>
      <c r="B296" s="98">
        <v>43037</v>
      </c>
      <c r="C296" s="99">
        <v>1.91055</v>
      </c>
      <c r="D296" s="98">
        <v>41759</v>
      </c>
      <c r="E296" s="129">
        <v>1.82311</v>
      </c>
      <c r="F296" s="125">
        <f t="shared" si="40"/>
        <v>4.7961999001705946E-2</v>
      </c>
      <c r="G296" s="99">
        <v>79.69</v>
      </c>
      <c r="H296" s="119">
        <f t="shared" si="41"/>
        <v>3.8220917004459469</v>
      </c>
    </row>
    <row r="297" spans="1:8" ht="27.2" customHeight="1" x14ac:dyDescent="0.3">
      <c r="A297" s="97" t="s">
        <v>41</v>
      </c>
      <c r="B297" s="98">
        <v>43037</v>
      </c>
      <c r="C297" s="99">
        <v>1.91055</v>
      </c>
      <c r="D297" s="98">
        <v>41790</v>
      </c>
      <c r="E297" s="129">
        <v>1.82511</v>
      </c>
      <c r="F297" s="125">
        <f t="shared" si="40"/>
        <v>4.681361671351314E-2</v>
      </c>
      <c r="G297" s="99">
        <v>79.69</v>
      </c>
      <c r="H297" s="119">
        <f t="shared" si="41"/>
        <v>3.730577115899862</v>
      </c>
    </row>
    <row r="298" spans="1:8" ht="27.2" customHeight="1" x14ac:dyDescent="0.3">
      <c r="A298" s="97" t="s">
        <v>42</v>
      </c>
      <c r="B298" s="98">
        <v>43037</v>
      </c>
      <c r="C298" s="99">
        <v>1.91055</v>
      </c>
      <c r="D298" s="98">
        <v>41820</v>
      </c>
      <c r="E298" s="129">
        <v>1.82708</v>
      </c>
      <c r="F298" s="125">
        <f t="shared" si="40"/>
        <v>4.5684918011252851E-2</v>
      </c>
      <c r="G298" s="99">
        <v>79.69</v>
      </c>
      <c r="H298" s="119">
        <f t="shared" si="41"/>
        <v>3.6406311163167397</v>
      </c>
    </row>
    <row r="299" spans="1:8" ht="27.2" customHeight="1" x14ac:dyDescent="0.3">
      <c r="A299" s="97" t="s">
        <v>43</v>
      </c>
      <c r="B299" s="98">
        <v>43037</v>
      </c>
      <c r="C299" s="99">
        <v>1.91055</v>
      </c>
      <c r="D299" s="98">
        <v>41851</v>
      </c>
      <c r="E299" s="129">
        <v>1.82911</v>
      </c>
      <c r="F299" s="125">
        <f t="shared" si="40"/>
        <v>4.4524386176883812E-2</v>
      </c>
      <c r="G299" s="99">
        <v>79.69</v>
      </c>
      <c r="H299" s="119">
        <f t="shared" si="41"/>
        <v>3.5481483344358709</v>
      </c>
    </row>
    <row r="300" spans="1:8" ht="27.2" customHeight="1" x14ac:dyDescent="0.3">
      <c r="A300" s="97" t="s">
        <v>35</v>
      </c>
      <c r="B300" s="98">
        <v>43037</v>
      </c>
      <c r="C300" s="99">
        <v>1.91055</v>
      </c>
      <c r="D300" s="98">
        <v>41882</v>
      </c>
      <c r="E300" s="129">
        <v>1.8310999999999999</v>
      </c>
      <c r="F300" s="125">
        <f t="shared" si="40"/>
        <v>4.3389219594779149E-2</v>
      </c>
      <c r="G300" s="99">
        <v>79.69</v>
      </c>
      <c r="H300" s="119">
        <f t="shared" si="41"/>
        <v>3.4576869095079501</v>
      </c>
    </row>
    <row r="301" spans="1:8" ht="27.2" customHeight="1" x14ac:dyDescent="0.3">
      <c r="A301" s="100" t="s">
        <v>36</v>
      </c>
      <c r="B301" s="98">
        <v>43037</v>
      </c>
      <c r="C301" s="99">
        <v>1.91055</v>
      </c>
      <c r="D301" s="98">
        <v>41912</v>
      </c>
      <c r="E301" s="129">
        <v>1.83301</v>
      </c>
      <c r="F301" s="125">
        <f t="shared" si="40"/>
        <v>4.2302005990147329E-2</v>
      </c>
      <c r="G301" s="99">
        <v>79.69</v>
      </c>
      <c r="H301" s="119">
        <f t="shared" si="41"/>
        <v>3.3710468573548407</v>
      </c>
    </row>
    <row r="302" spans="1:8" ht="27.2" customHeight="1" x14ac:dyDescent="0.3">
      <c r="A302" s="100" t="s">
        <v>37</v>
      </c>
      <c r="B302" s="98">
        <v>43037</v>
      </c>
      <c r="C302" s="99">
        <v>1.91055</v>
      </c>
      <c r="D302" s="98">
        <v>41943</v>
      </c>
      <c r="E302" s="129">
        <v>1.8349800000000001</v>
      </c>
      <c r="F302" s="125">
        <f t="shared" si="40"/>
        <v>4.1183010169048018E-2</v>
      </c>
      <c r="G302" s="99">
        <v>79.69</v>
      </c>
      <c r="H302" s="119">
        <f t="shared" si="41"/>
        <v>3.2818740803714364</v>
      </c>
    </row>
    <row r="303" spans="1:8" ht="27.2" customHeight="1" x14ac:dyDescent="0.3">
      <c r="A303" s="100" t="s">
        <v>38</v>
      </c>
      <c r="B303" s="98">
        <v>43037</v>
      </c>
      <c r="C303" s="99">
        <v>1.91055</v>
      </c>
      <c r="D303" s="98">
        <v>41973</v>
      </c>
      <c r="E303" s="129">
        <v>1.83687</v>
      </c>
      <c r="F303" s="125">
        <f t="shared" si="40"/>
        <v>4.0111711770566272E-2</v>
      </c>
      <c r="G303" s="99">
        <v>79.69</v>
      </c>
      <c r="H303" s="119">
        <f t="shared" si="41"/>
        <v>3.1965023109964261</v>
      </c>
    </row>
    <row r="304" spans="1:8" ht="27.2" customHeight="1" x14ac:dyDescent="0.3">
      <c r="A304" s="97" t="s">
        <v>39</v>
      </c>
      <c r="B304" s="98">
        <v>43037</v>
      </c>
      <c r="C304" s="99">
        <v>1.91055</v>
      </c>
      <c r="D304" s="98">
        <v>42004</v>
      </c>
      <c r="E304" s="129">
        <v>1.8388</v>
      </c>
      <c r="F304" s="125">
        <f t="shared" si="40"/>
        <v>3.9020013051990432E-2</v>
      </c>
      <c r="G304" s="99">
        <v>79.69</v>
      </c>
      <c r="H304" s="119">
        <f t="shared" si="41"/>
        <v>3.1095048401131176</v>
      </c>
    </row>
    <row r="305" spans="1:8" ht="27.2" customHeight="1" x14ac:dyDescent="0.3">
      <c r="A305" s="96" t="s">
        <v>40</v>
      </c>
      <c r="B305" s="96"/>
      <c r="C305" s="96"/>
      <c r="D305" s="96"/>
      <c r="E305" s="127"/>
      <c r="F305" s="96"/>
      <c r="G305" s="123">
        <f>SUM(G293:G304)</f>
        <v>956.2800000000002</v>
      </c>
      <c r="H305" s="123">
        <f>SUM(H293:H304)</f>
        <v>43.142746034002201</v>
      </c>
    </row>
    <row r="306" spans="1:8" ht="27.2" customHeight="1" x14ac:dyDescent="0.3">
      <c r="A306" s="96" t="s">
        <v>362</v>
      </c>
      <c r="B306" s="96"/>
      <c r="C306" s="96"/>
      <c r="D306" s="96"/>
      <c r="E306" s="127"/>
      <c r="F306" s="96"/>
      <c r="G306" s="96"/>
      <c r="H306" s="96"/>
    </row>
    <row r="307" spans="1:8" ht="27.2" customHeight="1" x14ac:dyDescent="0.3">
      <c r="A307" s="97" t="s">
        <v>31</v>
      </c>
      <c r="B307" s="98">
        <v>43037</v>
      </c>
      <c r="C307" s="99">
        <v>1.91055</v>
      </c>
      <c r="D307" s="98">
        <v>42035</v>
      </c>
      <c r="E307" s="129">
        <v>1.8407100000000001</v>
      </c>
      <c r="F307" s="125">
        <f t="shared" ref="F307:F318" si="42">+C307/E307-1</f>
        <v>3.7941881121958287E-2</v>
      </c>
      <c r="G307" s="99">
        <v>79.69</v>
      </c>
      <c r="H307" s="119">
        <f t="shared" ref="H307:H318" si="43">+F307*G307</f>
        <v>3.0235885066088559</v>
      </c>
    </row>
    <row r="308" spans="1:8" ht="27.2" customHeight="1" x14ac:dyDescent="0.3">
      <c r="A308" s="97" t="s">
        <v>32</v>
      </c>
      <c r="B308" s="98">
        <v>43037</v>
      </c>
      <c r="C308" s="99">
        <v>1.91055</v>
      </c>
      <c r="D308" s="98">
        <v>42063</v>
      </c>
      <c r="E308" s="129">
        <v>1.8424199999999999</v>
      </c>
      <c r="F308" s="125">
        <f t="shared" si="42"/>
        <v>3.697853909532034E-2</v>
      </c>
      <c r="G308" s="99">
        <v>79.69</v>
      </c>
      <c r="H308" s="119">
        <f t="shared" si="43"/>
        <v>2.9468197805060776</v>
      </c>
    </row>
    <row r="309" spans="1:8" ht="27.2" customHeight="1" x14ac:dyDescent="0.3">
      <c r="A309" s="97" t="s">
        <v>33</v>
      </c>
      <c r="B309" s="98">
        <v>43037</v>
      </c>
      <c r="C309" s="99">
        <v>1.91055</v>
      </c>
      <c r="D309" s="98">
        <v>42094</v>
      </c>
      <c r="E309" s="129">
        <v>1.84432</v>
      </c>
      <c r="F309" s="125">
        <f t="shared" si="42"/>
        <v>3.5910254185824497E-2</v>
      </c>
      <c r="G309" s="99">
        <v>79.69</v>
      </c>
      <c r="H309" s="119">
        <f t="shared" si="43"/>
        <v>2.8616881560683542</v>
      </c>
    </row>
    <row r="310" spans="1:8" ht="27.2" customHeight="1" x14ac:dyDescent="0.3">
      <c r="A310" s="97" t="s">
        <v>34</v>
      </c>
      <c r="B310" s="98">
        <v>43037</v>
      </c>
      <c r="C310" s="99">
        <v>1.91055</v>
      </c>
      <c r="D310" s="98">
        <v>42124</v>
      </c>
      <c r="E310" s="129">
        <v>1.8461399999999999</v>
      </c>
      <c r="F310" s="125">
        <f t="shared" si="42"/>
        <v>3.4889011667587511E-2</v>
      </c>
      <c r="G310" s="99">
        <v>79.69</v>
      </c>
      <c r="H310" s="119">
        <f t="shared" si="43"/>
        <v>2.7803053397900488</v>
      </c>
    </row>
    <row r="311" spans="1:8" ht="27.2" customHeight="1" x14ac:dyDescent="0.3">
      <c r="A311" s="97" t="s">
        <v>41</v>
      </c>
      <c r="B311" s="98">
        <v>43037</v>
      </c>
      <c r="C311" s="99">
        <v>1.91055</v>
      </c>
      <c r="D311" s="98">
        <v>42155</v>
      </c>
      <c r="E311" s="129">
        <v>1.8480799999999999</v>
      </c>
      <c r="F311" s="125">
        <f t="shared" si="42"/>
        <v>3.3802649235963766E-2</v>
      </c>
      <c r="G311" s="99">
        <v>79.69</v>
      </c>
      <c r="H311" s="119">
        <f t="shared" si="43"/>
        <v>2.6937331176139523</v>
      </c>
    </row>
    <row r="312" spans="1:8" ht="27.2" customHeight="1" x14ac:dyDescent="0.3">
      <c r="A312" s="97" t="s">
        <v>42</v>
      </c>
      <c r="B312" s="98">
        <v>43037</v>
      </c>
      <c r="C312" s="99">
        <v>1.91055</v>
      </c>
      <c r="D312" s="98">
        <v>42185</v>
      </c>
      <c r="E312" s="129">
        <v>1.8499300000000001</v>
      </c>
      <c r="F312" s="125">
        <f t="shared" si="42"/>
        <v>3.2768807468390726E-2</v>
      </c>
      <c r="G312" s="99">
        <v>79.69</v>
      </c>
      <c r="H312" s="119">
        <f t="shared" si="43"/>
        <v>2.611346267156057</v>
      </c>
    </row>
    <row r="313" spans="1:8" ht="27.2" customHeight="1" x14ac:dyDescent="0.3">
      <c r="A313" s="97" t="s">
        <v>43</v>
      </c>
      <c r="B313" s="98">
        <v>43037</v>
      </c>
      <c r="C313" s="99">
        <v>1.91055</v>
      </c>
      <c r="D313" s="98">
        <v>42216</v>
      </c>
      <c r="E313" s="129">
        <v>1.85182</v>
      </c>
      <c r="F313" s="125">
        <f t="shared" si="42"/>
        <v>3.1714745493622409E-2</v>
      </c>
      <c r="G313" s="119">
        <v>79.7</v>
      </c>
      <c r="H313" s="119">
        <f t="shared" si="43"/>
        <v>2.5276652158417061</v>
      </c>
    </row>
    <row r="314" spans="1:8" ht="27.2" customHeight="1" x14ac:dyDescent="0.3">
      <c r="A314" s="97" t="s">
        <v>35</v>
      </c>
      <c r="B314" s="98">
        <v>43037</v>
      </c>
      <c r="C314" s="99">
        <v>1.91055</v>
      </c>
      <c r="D314" s="98">
        <v>42247</v>
      </c>
      <c r="E314" s="129">
        <v>1.8537399999999999</v>
      </c>
      <c r="F314" s="125">
        <f t="shared" si="42"/>
        <v>3.064615318221553E-2</v>
      </c>
      <c r="G314" s="119">
        <v>79.7</v>
      </c>
      <c r="H314" s="119">
        <f t="shared" si="43"/>
        <v>2.4424984086225776</v>
      </c>
    </row>
    <row r="315" spans="1:8" ht="27.2" customHeight="1" x14ac:dyDescent="0.3">
      <c r="A315" s="100" t="s">
        <v>36</v>
      </c>
      <c r="B315" s="98">
        <v>43037</v>
      </c>
      <c r="C315" s="99">
        <v>1.91055</v>
      </c>
      <c r="D315" s="98">
        <v>42277</v>
      </c>
      <c r="E315" s="129">
        <v>1.8556900000000001</v>
      </c>
      <c r="F315" s="125">
        <f t="shared" si="42"/>
        <v>2.9563127462022054E-2</v>
      </c>
      <c r="G315" s="99">
        <v>79.69</v>
      </c>
      <c r="H315" s="119">
        <f t="shared" si="43"/>
        <v>2.3558856274485374</v>
      </c>
    </row>
    <row r="316" spans="1:8" ht="27.2" customHeight="1" x14ac:dyDescent="0.3">
      <c r="A316" s="100" t="s">
        <v>37</v>
      </c>
      <c r="B316" s="98">
        <v>43037</v>
      </c>
      <c r="C316" s="99">
        <v>1.91055</v>
      </c>
      <c r="D316" s="98">
        <v>42308</v>
      </c>
      <c r="E316" s="129">
        <v>1.85771</v>
      </c>
      <c r="F316" s="125">
        <f t="shared" si="42"/>
        <v>2.8443621447911571E-2</v>
      </c>
      <c r="G316" s="99">
        <v>79.69</v>
      </c>
      <c r="H316" s="119">
        <f t="shared" si="43"/>
        <v>2.266672193184073</v>
      </c>
    </row>
    <row r="317" spans="1:8" ht="27.2" customHeight="1" x14ac:dyDescent="0.3">
      <c r="A317" s="100" t="s">
        <v>38</v>
      </c>
      <c r="B317" s="98">
        <v>43037</v>
      </c>
      <c r="C317" s="99">
        <v>1.91055</v>
      </c>
      <c r="D317" s="98">
        <v>42338</v>
      </c>
      <c r="E317" s="129">
        <v>1.85971</v>
      </c>
      <c r="F317" s="125">
        <f t="shared" si="42"/>
        <v>2.7337595646633073E-2</v>
      </c>
      <c r="G317" s="99">
        <v>79.69</v>
      </c>
      <c r="H317" s="119">
        <f t="shared" si="43"/>
        <v>2.1785329970801897</v>
      </c>
    </row>
    <row r="318" spans="1:8" ht="27.2" customHeight="1" x14ac:dyDescent="0.3">
      <c r="A318" s="97" t="s">
        <v>39</v>
      </c>
      <c r="B318" s="98">
        <v>43037</v>
      </c>
      <c r="C318" s="99">
        <v>1.91055</v>
      </c>
      <c r="D318" s="98">
        <v>42369</v>
      </c>
      <c r="E318" s="129">
        <v>1.8617600000000001</v>
      </c>
      <c r="F318" s="125">
        <f t="shared" si="42"/>
        <v>2.6206385355792339E-2</v>
      </c>
      <c r="G318" s="99">
        <v>79.69</v>
      </c>
      <c r="H318" s="119">
        <f t="shared" si="43"/>
        <v>2.0883868490030912</v>
      </c>
    </row>
    <row r="319" spans="1:8" ht="27.2" customHeight="1" x14ac:dyDescent="0.3">
      <c r="A319" s="96" t="s">
        <v>40</v>
      </c>
      <c r="B319" s="96"/>
      <c r="C319" s="96"/>
      <c r="D319" s="96"/>
      <c r="E319" s="127"/>
      <c r="F319" s="96"/>
      <c r="G319" s="123">
        <f>SUM(G307:G318)</f>
        <v>956.30000000000018</v>
      </c>
      <c r="H319" s="123">
        <f>SUM(H307:H318)</f>
        <v>30.777122458923518</v>
      </c>
    </row>
    <row r="320" spans="1:8" ht="27.2" customHeight="1" x14ac:dyDescent="0.3">
      <c r="A320" s="96" t="s">
        <v>363</v>
      </c>
      <c r="B320" s="96"/>
      <c r="C320" s="96"/>
      <c r="D320" s="96"/>
      <c r="E320" s="127"/>
      <c r="F320" s="96"/>
      <c r="G320" s="96"/>
      <c r="H320" s="96"/>
    </row>
    <row r="321" spans="1:8" ht="27.2" customHeight="1" x14ac:dyDescent="0.3">
      <c r="A321" s="97" t="s">
        <v>31</v>
      </c>
      <c r="B321" s="98">
        <v>43037</v>
      </c>
      <c r="C321" s="99">
        <v>1.91055</v>
      </c>
      <c r="D321" s="98">
        <v>42400</v>
      </c>
      <c r="E321" s="129">
        <v>1.86388</v>
      </c>
      <c r="F321" s="125">
        <f t="shared" ref="F321:F332" si="44">+C321/E321-1</f>
        <v>2.5039165611520087E-2</v>
      </c>
      <c r="G321" s="99">
        <v>79.69</v>
      </c>
      <c r="H321" s="119">
        <f t="shared" ref="H321:H332" si="45">+F321*G321</f>
        <v>1.9953711075820357</v>
      </c>
    </row>
    <row r="322" spans="1:8" ht="27.2" customHeight="1" x14ac:dyDescent="0.3">
      <c r="A322" s="97" t="s">
        <v>32</v>
      </c>
      <c r="B322" s="98">
        <v>43037</v>
      </c>
      <c r="C322" s="99">
        <v>1.91055</v>
      </c>
      <c r="D322" s="98">
        <v>42429</v>
      </c>
      <c r="E322" s="129">
        <v>1.8659300000000001</v>
      </c>
      <c r="F322" s="125">
        <f t="shared" si="44"/>
        <v>2.3913008526579071E-2</v>
      </c>
      <c r="G322" s="99">
        <v>79.69</v>
      </c>
      <c r="H322" s="119">
        <f t="shared" si="45"/>
        <v>1.9056276494830862</v>
      </c>
    </row>
    <row r="323" spans="1:8" ht="27.2" customHeight="1" x14ac:dyDescent="0.3">
      <c r="A323" s="97" t="s">
        <v>33</v>
      </c>
      <c r="B323" s="98">
        <v>43037</v>
      </c>
      <c r="C323" s="99">
        <v>1.91055</v>
      </c>
      <c r="D323" s="98">
        <v>42460</v>
      </c>
      <c r="E323" s="129">
        <v>1.86815</v>
      </c>
      <c r="F323" s="125">
        <f t="shared" si="44"/>
        <v>2.2696250301100118E-2</v>
      </c>
      <c r="G323" s="99">
        <v>79.69</v>
      </c>
      <c r="H323" s="119">
        <f t="shared" si="45"/>
        <v>1.8086641864946684</v>
      </c>
    </row>
    <row r="324" spans="1:8" ht="27.2" customHeight="1" x14ac:dyDescent="0.3">
      <c r="A324" s="97" t="s">
        <v>34</v>
      </c>
      <c r="B324" s="98">
        <v>43037</v>
      </c>
      <c r="C324" s="99">
        <v>1.91055</v>
      </c>
      <c r="D324" s="98">
        <v>42490</v>
      </c>
      <c r="E324" s="129">
        <v>1.8703000000000001</v>
      </c>
      <c r="F324" s="125">
        <f t="shared" si="44"/>
        <v>2.1520611666577594E-2</v>
      </c>
      <c r="G324" s="99">
        <v>79.69</v>
      </c>
      <c r="H324" s="119">
        <f t="shared" si="45"/>
        <v>1.7149775437095685</v>
      </c>
    </row>
    <row r="325" spans="1:8" ht="27.2" customHeight="1" x14ac:dyDescent="0.3">
      <c r="A325" s="97" t="s">
        <v>41</v>
      </c>
      <c r="B325" s="98">
        <v>43037</v>
      </c>
      <c r="C325" s="99">
        <v>1.91055</v>
      </c>
      <c r="D325" s="98">
        <v>42521</v>
      </c>
      <c r="E325" s="129">
        <v>1.8726</v>
      </c>
      <c r="F325" s="125">
        <f t="shared" si="44"/>
        <v>2.0265940403716654E-2</v>
      </c>
      <c r="G325" s="99">
        <v>79.69</v>
      </c>
      <c r="H325" s="119">
        <f t="shared" si="45"/>
        <v>1.6149927907721802</v>
      </c>
    </row>
    <row r="326" spans="1:8" ht="27.2" customHeight="1" x14ac:dyDescent="0.3">
      <c r="A326" s="97" t="s">
        <v>42</v>
      </c>
      <c r="B326" s="98">
        <v>43037</v>
      </c>
      <c r="C326" s="99">
        <v>1.91055</v>
      </c>
      <c r="D326" s="98">
        <v>42551</v>
      </c>
      <c r="E326" s="129">
        <v>1.8747799999999999</v>
      </c>
      <c r="F326" s="125">
        <f t="shared" si="44"/>
        <v>1.9079572003115164E-2</v>
      </c>
      <c r="G326" s="99">
        <v>79.69</v>
      </c>
      <c r="H326" s="119">
        <f t="shared" si="45"/>
        <v>1.5204510929282473</v>
      </c>
    </row>
    <row r="327" spans="1:8" ht="27.2" customHeight="1" x14ac:dyDescent="0.3">
      <c r="A327" s="97" t="s">
        <v>43</v>
      </c>
      <c r="B327" s="98">
        <v>43037</v>
      </c>
      <c r="C327" s="99">
        <v>1.91055</v>
      </c>
      <c r="D327" s="98">
        <v>42582</v>
      </c>
      <c r="E327" s="129">
        <v>1.87707</v>
      </c>
      <c r="F327" s="125">
        <f t="shared" si="44"/>
        <v>1.7836308715178495E-2</v>
      </c>
      <c r="G327" s="99">
        <v>79.69</v>
      </c>
      <c r="H327" s="119">
        <f t="shared" si="45"/>
        <v>1.4213754415125741</v>
      </c>
    </row>
    <row r="328" spans="1:8" ht="27.2" customHeight="1" x14ac:dyDescent="0.3">
      <c r="A328" s="97" t="s">
        <v>35</v>
      </c>
      <c r="B328" s="98">
        <v>43037</v>
      </c>
      <c r="C328" s="99">
        <v>1.91055</v>
      </c>
      <c r="D328" s="98">
        <v>42613</v>
      </c>
      <c r="E328" s="129">
        <v>1.8793800000000001</v>
      </c>
      <c r="F328" s="125">
        <f t="shared" si="44"/>
        <v>1.6585256840021767E-2</v>
      </c>
      <c r="G328" s="99">
        <v>79.69</v>
      </c>
      <c r="H328" s="119">
        <f t="shared" si="45"/>
        <v>1.3216791175813345</v>
      </c>
    </row>
    <row r="329" spans="1:8" ht="27.2" customHeight="1" x14ac:dyDescent="0.3">
      <c r="A329" s="100" t="s">
        <v>36</v>
      </c>
      <c r="B329" s="98">
        <v>43037</v>
      </c>
      <c r="C329" s="99">
        <v>1.91055</v>
      </c>
      <c r="D329" s="98">
        <v>42643</v>
      </c>
      <c r="E329" s="129">
        <v>1.8815999999999999</v>
      </c>
      <c r="F329" s="125">
        <f t="shared" si="44"/>
        <v>1.5385841836734748E-2</v>
      </c>
      <c r="G329" s="99">
        <v>79.69</v>
      </c>
      <c r="H329" s="119">
        <f t="shared" si="45"/>
        <v>1.2260977359693921</v>
      </c>
    </row>
    <row r="330" spans="1:8" ht="27.2" customHeight="1" x14ac:dyDescent="0.3">
      <c r="A330" s="100" t="s">
        <v>37</v>
      </c>
      <c r="B330" s="98">
        <v>43037</v>
      </c>
      <c r="C330" s="99">
        <v>1.91055</v>
      </c>
      <c r="D330" s="98">
        <v>42674</v>
      </c>
      <c r="E330" s="129">
        <v>1.8838999999999999</v>
      </c>
      <c r="F330" s="125">
        <f t="shared" si="44"/>
        <v>1.4146186103296321E-2</v>
      </c>
      <c r="G330" s="99">
        <v>79.69</v>
      </c>
      <c r="H330" s="119">
        <f t="shared" si="45"/>
        <v>1.1273095705716838</v>
      </c>
    </row>
    <row r="331" spans="1:8" ht="27.2" customHeight="1" x14ac:dyDescent="0.3">
      <c r="A331" s="100" t="s">
        <v>38</v>
      </c>
      <c r="B331" s="98">
        <v>43037</v>
      </c>
      <c r="C331" s="99">
        <v>1.91055</v>
      </c>
      <c r="D331" s="98">
        <v>42704</v>
      </c>
      <c r="E331" s="129">
        <v>1.8861000000000001</v>
      </c>
      <c r="F331" s="125">
        <f t="shared" si="44"/>
        <v>1.2963257515508086E-2</v>
      </c>
      <c r="G331" s="99">
        <v>79.69</v>
      </c>
      <c r="H331" s="119">
        <f t="shared" si="45"/>
        <v>1.0330419914108393</v>
      </c>
    </row>
    <row r="332" spans="1:8" ht="27.2" customHeight="1" x14ac:dyDescent="0.3">
      <c r="A332" s="97" t="s">
        <v>39</v>
      </c>
      <c r="B332" s="98">
        <v>43037</v>
      </c>
      <c r="C332" s="99">
        <v>1.91055</v>
      </c>
      <c r="D332" s="98">
        <v>42735</v>
      </c>
      <c r="E332" s="129">
        <v>1.8883300000000001</v>
      </c>
      <c r="F332" s="125">
        <f t="shared" si="44"/>
        <v>1.1767011062685073E-2</v>
      </c>
      <c r="G332" s="99">
        <v>79.69</v>
      </c>
      <c r="H332" s="119">
        <f t="shared" si="45"/>
        <v>0.9377131115853734</v>
      </c>
    </row>
    <row r="333" spans="1:8" ht="27.2" customHeight="1" x14ac:dyDescent="0.3">
      <c r="A333" s="96" t="s">
        <v>40</v>
      </c>
      <c r="B333" s="96"/>
      <c r="C333" s="96"/>
      <c r="D333" s="96"/>
      <c r="E333" s="127"/>
      <c r="F333" s="96"/>
      <c r="G333" s="123">
        <f>SUM(G321:G332)</f>
        <v>956.2800000000002</v>
      </c>
      <c r="H333" s="123">
        <f>SUM(H321:H332)</f>
        <v>17.627301339600983</v>
      </c>
    </row>
    <row r="334" spans="1:8" ht="27.2" customHeight="1" x14ac:dyDescent="0.3">
      <c r="A334" s="96" t="s">
        <v>364</v>
      </c>
      <c r="B334" s="96"/>
      <c r="C334" s="96"/>
      <c r="D334" s="96"/>
      <c r="E334" s="127"/>
      <c r="F334" s="96"/>
      <c r="G334" s="96"/>
      <c r="H334" s="96"/>
    </row>
    <row r="335" spans="1:8" ht="27.2" customHeight="1" x14ac:dyDescent="0.3">
      <c r="A335" s="97" t="s">
        <v>31</v>
      </c>
      <c r="B335" s="98">
        <v>43037</v>
      </c>
      <c r="C335" s="99">
        <v>1.91055</v>
      </c>
      <c r="D335" s="98">
        <v>42766</v>
      </c>
      <c r="E335" s="129">
        <v>1.89063</v>
      </c>
      <c r="F335" s="125">
        <f t="shared" ref="F335:F343" si="46">+C335/E335-1</f>
        <v>1.0536170482854823E-2</v>
      </c>
      <c r="G335" s="99">
        <v>79.69</v>
      </c>
      <c r="H335" s="119">
        <f t="shared" ref="H335:H343" si="47">+F335*G335</f>
        <v>0.83962742577870086</v>
      </c>
    </row>
    <row r="336" spans="1:8" ht="27.2" customHeight="1" x14ac:dyDescent="0.3">
      <c r="A336" s="97" t="s">
        <v>32</v>
      </c>
      <c r="B336" s="98">
        <v>43037</v>
      </c>
      <c r="C336" s="99">
        <v>1.91055</v>
      </c>
      <c r="D336" s="98">
        <v>42794</v>
      </c>
      <c r="E336" s="129">
        <v>1.89273</v>
      </c>
      <c r="F336" s="125">
        <f t="shared" si="46"/>
        <v>9.4149720245360058E-3</v>
      </c>
      <c r="G336" s="99">
        <v>79.69</v>
      </c>
      <c r="H336" s="119">
        <f t="shared" si="47"/>
        <v>0.75027912063527424</v>
      </c>
    </row>
    <row r="337" spans="1:11" ht="27.2" customHeight="1" x14ac:dyDescent="0.3">
      <c r="A337" s="97" t="s">
        <v>33</v>
      </c>
      <c r="B337" s="98">
        <v>43037</v>
      </c>
      <c r="C337" s="99">
        <v>1.91055</v>
      </c>
      <c r="D337" s="98">
        <v>42825</v>
      </c>
      <c r="E337" s="129">
        <v>1.89503</v>
      </c>
      <c r="F337" s="125">
        <f t="shared" si="46"/>
        <v>8.1898439602539064E-3</v>
      </c>
      <c r="G337" s="99">
        <v>79.69</v>
      </c>
      <c r="H337" s="119">
        <f t="shared" si="47"/>
        <v>0.65264866519263376</v>
      </c>
    </row>
    <row r="338" spans="1:11" ht="27.2" customHeight="1" x14ac:dyDescent="0.3">
      <c r="A338" s="97" t="s">
        <v>34</v>
      </c>
      <c r="B338" s="98">
        <v>43037</v>
      </c>
      <c r="C338" s="99">
        <v>1.91055</v>
      </c>
      <c r="D338" s="98">
        <v>42855</v>
      </c>
      <c r="E338" s="114">
        <v>1.8972599999999999</v>
      </c>
      <c r="F338" s="125">
        <f t="shared" si="46"/>
        <v>7.0048385566554572E-3</v>
      </c>
      <c r="G338" s="99">
        <v>79.69</v>
      </c>
      <c r="H338" s="119">
        <f t="shared" si="47"/>
        <v>0.55821558457987341</v>
      </c>
      <c r="J338" s="85">
        <f>79.69*285</f>
        <v>22711.649999999998</v>
      </c>
    </row>
    <row r="339" spans="1:11" ht="27.2" customHeight="1" x14ac:dyDescent="0.3">
      <c r="A339" s="97" t="s">
        <v>41</v>
      </c>
      <c r="B339" s="98">
        <v>43037</v>
      </c>
      <c r="C339" s="99">
        <v>1.91055</v>
      </c>
      <c r="D339" s="98">
        <v>42886</v>
      </c>
      <c r="E339" s="114">
        <v>1.89958</v>
      </c>
      <c r="F339" s="125">
        <f t="shared" si="46"/>
        <v>5.7749607808041947E-3</v>
      </c>
      <c r="G339" s="99">
        <v>79.69</v>
      </c>
      <c r="H339" s="119">
        <f t="shared" si="47"/>
        <v>0.46020662462228629</v>
      </c>
      <c r="J339" s="85">
        <f>79.7*285</f>
        <v>22714.5</v>
      </c>
    </row>
    <row r="340" spans="1:11" ht="27.2" customHeight="1" x14ac:dyDescent="0.3">
      <c r="A340" s="97" t="s">
        <v>42</v>
      </c>
      <c r="B340" s="98">
        <v>43037</v>
      </c>
      <c r="C340" s="99">
        <v>1.91055</v>
      </c>
      <c r="D340" s="98">
        <v>42916</v>
      </c>
      <c r="E340" s="114">
        <v>1.90181</v>
      </c>
      <c r="F340" s="125">
        <f t="shared" si="46"/>
        <v>4.5956220652956237E-3</v>
      </c>
      <c r="G340" s="99">
        <v>79.69</v>
      </c>
      <c r="H340" s="119">
        <f t="shared" si="47"/>
        <v>0.36622512238340826</v>
      </c>
    </row>
    <row r="341" spans="1:11" ht="27.2" customHeight="1" x14ac:dyDescent="0.3">
      <c r="A341" s="97" t="s">
        <v>43</v>
      </c>
      <c r="B341" s="98">
        <v>43037</v>
      </c>
      <c r="C341" s="99">
        <v>1.91055</v>
      </c>
      <c r="D341" s="98">
        <v>42947</v>
      </c>
      <c r="E341" s="114">
        <v>1.9040999999999999</v>
      </c>
      <c r="F341" s="125">
        <f t="shared" si="46"/>
        <v>3.3874271309279891E-3</v>
      </c>
      <c r="G341" s="99">
        <v>79.69</v>
      </c>
      <c r="H341" s="119">
        <f t="shared" si="47"/>
        <v>0.26994406806365145</v>
      </c>
    </row>
    <row r="342" spans="1:11" ht="25.35" customHeight="1" x14ac:dyDescent="0.3">
      <c r="A342" s="111" t="s">
        <v>35</v>
      </c>
      <c r="B342" s="98">
        <v>43037</v>
      </c>
      <c r="C342" s="99">
        <v>1.91055</v>
      </c>
      <c r="D342" s="98">
        <v>42978</v>
      </c>
      <c r="E342" s="114">
        <v>1.9063600000000001</v>
      </c>
      <c r="F342" s="125">
        <f t="shared" si="46"/>
        <v>2.1979059569021686E-3</v>
      </c>
      <c r="G342" s="99">
        <v>79.69</v>
      </c>
      <c r="H342" s="119">
        <f t="shared" si="47"/>
        <v>0.17515112570553382</v>
      </c>
    </row>
    <row r="343" spans="1:11" ht="25.35" customHeight="1" x14ac:dyDescent="0.3">
      <c r="A343" s="111" t="s">
        <v>36</v>
      </c>
      <c r="B343" s="98">
        <v>43037</v>
      </c>
      <c r="C343" s="99">
        <v>1.91055</v>
      </c>
      <c r="D343" s="98">
        <v>43008</v>
      </c>
      <c r="E343" s="114">
        <v>1.9085000000000001</v>
      </c>
      <c r="F343" s="125">
        <f t="shared" si="46"/>
        <v>1.0741419963320453E-3</v>
      </c>
      <c r="G343" s="99">
        <v>79.69</v>
      </c>
      <c r="H343" s="119">
        <f t="shared" si="47"/>
        <v>8.5598375687700692E-2</v>
      </c>
    </row>
    <row r="344" spans="1:11" ht="25.35" customHeight="1" x14ac:dyDescent="0.3">
      <c r="A344" s="96" t="s">
        <v>40</v>
      </c>
      <c r="B344" s="96"/>
      <c r="C344" s="96"/>
      <c r="D344" s="96"/>
      <c r="E344" s="96"/>
      <c r="F344" s="96"/>
      <c r="G344" s="96">
        <f>SUM(G335:G343)</f>
        <v>717.21</v>
      </c>
      <c r="H344" s="112">
        <f>SUM(H335:H343)</f>
        <v>4.1578961126490626</v>
      </c>
      <c r="K344" s="85">
        <f>+K346/285</f>
        <v>79.691508771929833</v>
      </c>
    </row>
    <row r="345" spans="1:11" ht="25.35" customHeight="1" x14ac:dyDescent="0.3">
      <c r="A345" s="132" t="s">
        <v>351</v>
      </c>
      <c r="B345" s="96"/>
      <c r="C345" s="96"/>
      <c r="D345" s="96"/>
      <c r="E345" s="96"/>
      <c r="F345" s="96"/>
      <c r="G345" s="123">
        <f>+G344+G333+G319+G305+G291+G277+G263+G249+G235+G221+G207+G193+G179+G165+G151+G137+G123+G109+G95+G81+G67+G53+G39+G25</f>
        <v>22712.079999999998</v>
      </c>
      <c r="H345" s="123">
        <f>+H344+H333+H319+H305+H291+H277+H263+H249+H235+H221+H207+H193+H179+H165+H151+H137+H123+H109+H95+H81+H67+H53+H39+H25</f>
        <v>11049.136248236879</v>
      </c>
    </row>
    <row r="346" spans="1:11" x14ac:dyDescent="0.3">
      <c r="K346" s="85">
        <f>26350.79-3638.71</f>
        <v>22712.080000000002</v>
      </c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5"/>
  <sheetViews>
    <sheetView view="pageBreakPreview" topLeftCell="B331" zoomScale="85" zoomScaleNormal="100" zoomScaleSheetLayoutView="85" workbookViewId="0">
      <selection activeCell="K344" sqref="K344"/>
    </sheetView>
  </sheetViews>
  <sheetFormatPr baseColWidth="10" defaultColWidth="11.42578125" defaultRowHeight="16.5" x14ac:dyDescent="0.3"/>
  <cols>
    <col min="1" max="1" width="17.28515625" style="85" customWidth="1"/>
    <col min="2" max="2" width="14.42578125" style="85" customWidth="1"/>
    <col min="3" max="3" width="17.140625" style="85" customWidth="1"/>
    <col min="4" max="4" width="15.5703125" style="85" customWidth="1"/>
    <col min="5" max="5" width="13.7109375" style="120" customWidth="1"/>
    <col min="6" max="6" width="15.5703125" style="130" customWidth="1"/>
    <col min="7" max="7" width="18.5703125" style="131" customWidth="1"/>
    <col min="8" max="8" width="21.42578125" style="131" customWidth="1"/>
    <col min="9" max="16384" width="11.42578125" style="85"/>
  </cols>
  <sheetData>
    <row r="1" spans="1:11" x14ac:dyDescent="0.3">
      <c r="F1" s="120"/>
      <c r="G1" s="85"/>
      <c r="H1" s="85"/>
    </row>
    <row r="2" spans="1:11" ht="24" customHeight="1" x14ac:dyDescent="0.3">
      <c r="A2" s="273" t="s">
        <v>365</v>
      </c>
      <c r="B2" s="273"/>
      <c r="C2" s="273"/>
      <c r="D2" s="273"/>
      <c r="E2" s="273"/>
      <c r="F2" s="273"/>
      <c r="G2" s="273"/>
      <c r="H2" s="273"/>
      <c r="I2" s="118"/>
      <c r="J2" s="118"/>
      <c r="K2" s="118"/>
    </row>
    <row r="3" spans="1:11" ht="24" customHeight="1" x14ac:dyDescent="0.3">
      <c r="A3" s="273"/>
      <c r="B3" s="273"/>
      <c r="C3" s="273"/>
      <c r="D3" s="273"/>
      <c r="E3" s="273"/>
      <c r="F3" s="273"/>
      <c r="G3" s="273"/>
      <c r="H3" s="273"/>
      <c r="I3" s="118"/>
      <c r="J3" s="118"/>
      <c r="K3" s="118"/>
    </row>
    <row r="4" spans="1:11" ht="23.25" customHeight="1" x14ac:dyDescent="0.3">
      <c r="A4" s="86" t="s">
        <v>352</v>
      </c>
      <c r="B4" s="86"/>
      <c r="C4" s="86" t="s">
        <v>370</v>
      </c>
      <c r="D4" s="86"/>
      <c r="E4" s="88"/>
      <c r="F4" s="88"/>
      <c r="G4" s="87"/>
      <c r="H4" s="85"/>
    </row>
    <row r="5" spans="1:11" ht="23.25" customHeight="1" x14ac:dyDescent="0.3">
      <c r="A5" s="86" t="s">
        <v>353</v>
      </c>
      <c r="B5" s="86"/>
      <c r="C5" s="107" t="s">
        <v>368</v>
      </c>
      <c r="D5" s="92"/>
      <c r="E5" s="108"/>
      <c r="F5" s="108"/>
      <c r="G5" s="108"/>
      <c r="H5" s="85"/>
      <c r="J5" s="93"/>
    </row>
    <row r="6" spans="1:11" ht="23.25" customHeight="1" x14ac:dyDescent="0.3">
      <c r="A6" s="89" t="s">
        <v>327</v>
      </c>
      <c r="B6" s="89"/>
      <c r="C6" s="116" t="s">
        <v>372</v>
      </c>
      <c r="D6" s="109"/>
      <c r="E6" s="108"/>
      <c r="F6" s="108"/>
      <c r="G6" s="109"/>
      <c r="H6" s="89"/>
    </row>
    <row r="7" spans="1:11" ht="23.25" customHeight="1" x14ac:dyDescent="0.3">
      <c r="A7" s="86" t="s">
        <v>355</v>
      </c>
      <c r="B7" s="86"/>
      <c r="C7" s="116">
        <v>34365</v>
      </c>
      <c r="D7" s="86"/>
      <c r="E7" s="88"/>
      <c r="F7" s="121"/>
      <c r="G7" s="88"/>
      <c r="H7" s="85"/>
    </row>
    <row r="8" spans="1:11" ht="23.25" customHeight="1" x14ac:dyDescent="0.3">
      <c r="A8" s="86" t="s">
        <v>354</v>
      </c>
      <c r="B8" s="86"/>
      <c r="C8" s="116">
        <v>43008</v>
      </c>
      <c r="D8" s="86"/>
      <c r="E8" s="88"/>
      <c r="F8" s="121"/>
      <c r="G8" s="88"/>
      <c r="H8" s="85"/>
    </row>
    <row r="9" spans="1:11" ht="23.25" customHeight="1" x14ac:dyDescent="0.3">
      <c r="A9" s="86" t="s">
        <v>356</v>
      </c>
      <c r="B9" s="86"/>
      <c r="C9" s="117">
        <f>+H345</f>
        <v>8749.8082293969437</v>
      </c>
      <c r="D9" s="115"/>
      <c r="E9" s="88"/>
      <c r="F9" s="121"/>
      <c r="G9" s="88"/>
      <c r="H9" s="85"/>
      <c r="J9" s="85">
        <f>40621.93/285</f>
        <v>142.53308771929824</v>
      </c>
    </row>
    <row r="10" spans="1:11" ht="15.75" customHeight="1" x14ac:dyDescent="0.3">
      <c r="A10" s="90"/>
      <c r="B10" s="90"/>
      <c r="C10" s="90"/>
      <c r="D10" s="90"/>
      <c r="E10" s="91"/>
      <c r="F10" s="120"/>
      <c r="G10" s="91"/>
      <c r="H10" s="85"/>
    </row>
    <row r="11" spans="1:11" ht="36.75" customHeight="1" x14ac:dyDescent="0.3">
      <c r="A11" s="94" t="s">
        <v>307</v>
      </c>
      <c r="B11" s="274" t="s">
        <v>331</v>
      </c>
      <c r="C11" s="274"/>
      <c r="D11" s="274" t="s">
        <v>350</v>
      </c>
      <c r="E11" s="274"/>
      <c r="F11" s="124" t="s">
        <v>332</v>
      </c>
      <c r="G11" s="124" t="s">
        <v>333</v>
      </c>
      <c r="H11" s="124" t="s">
        <v>334</v>
      </c>
    </row>
    <row r="12" spans="1:11" ht="27.2" customHeight="1" x14ac:dyDescent="0.3">
      <c r="A12" s="94">
        <v>1994</v>
      </c>
      <c r="B12" s="124"/>
      <c r="C12" s="124"/>
      <c r="D12" s="124"/>
      <c r="E12" s="124"/>
      <c r="F12" s="124"/>
      <c r="G12" s="124"/>
      <c r="H12" s="124"/>
    </row>
    <row r="13" spans="1:11" ht="27.2" customHeight="1" x14ac:dyDescent="0.3">
      <c r="A13" s="111" t="s">
        <v>31</v>
      </c>
      <c r="B13" s="98">
        <v>43037</v>
      </c>
      <c r="C13" s="99">
        <v>1.91055</v>
      </c>
      <c r="D13" s="98">
        <v>34365</v>
      </c>
      <c r="E13" s="99">
        <v>0.35924</v>
      </c>
      <c r="F13" s="125">
        <f>+C13/E13-1</f>
        <v>4.3183108785213227</v>
      </c>
      <c r="G13" s="99">
        <v>62.56</v>
      </c>
      <c r="H13" s="119">
        <f>+F13*G13</f>
        <v>270.15352856029398</v>
      </c>
    </row>
    <row r="14" spans="1:11" ht="27.2" customHeight="1" x14ac:dyDescent="0.3">
      <c r="A14" s="111" t="s">
        <v>32</v>
      </c>
      <c r="B14" s="98">
        <v>43037</v>
      </c>
      <c r="C14" s="99">
        <v>1.91055</v>
      </c>
      <c r="D14" s="98">
        <v>34393</v>
      </c>
      <c r="E14" s="99">
        <v>0.37886999999999998</v>
      </c>
      <c r="F14" s="125">
        <f t="shared" ref="F14:F24" si="0">+C14/E14-1</f>
        <v>4.042758729907356</v>
      </c>
      <c r="G14" s="99">
        <v>62.57</v>
      </c>
      <c r="H14" s="119">
        <f t="shared" ref="H14:H24" si="1">+F14*G14</f>
        <v>252.95541373030326</v>
      </c>
    </row>
    <row r="15" spans="1:11" ht="27.2" customHeight="1" x14ac:dyDescent="0.3">
      <c r="A15" s="111" t="s">
        <v>33</v>
      </c>
      <c r="B15" s="98">
        <v>43037</v>
      </c>
      <c r="C15" s="99">
        <v>1.91055</v>
      </c>
      <c r="D15" s="98">
        <v>34424</v>
      </c>
      <c r="E15" s="99">
        <v>0.39910000000000001</v>
      </c>
      <c r="F15" s="125">
        <f t="shared" si="0"/>
        <v>3.787146078677023</v>
      </c>
      <c r="G15" s="99">
        <v>62.57</v>
      </c>
      <c r="H15" s="119">
        <f t="shared" si="1"/>
        <v>236.96173014282132</v>
      </c>
    </row>
    <row r="16" spans="1:11" ht="27.2" customHeight="1" x14ac:dyDescent="0.3">
      <c r="A16" s="111" t="s">
        <v>34</v>
      </c>
      <c r="B16" s="98">
        <v>43037</v>
      </c>
      <c r="C16" s="99">
        <v>1.91055</v>
      </c>
      <c r="D16" s="98">
        <v>34454</v>
      </c>
      <c r="E16" s="99">
        <v>0.41864000000000001</v>
      </c>
      <c r="F16" s="125">
        <f t="shared" si="0"/>
        <v>3.563706287024651</v>
      </c>
      <c r="G16" s="99">
        <v>62.57</v>
      </c>
      <c r="H16" s="119">
        <f t="shared" si="1"/>
        <v>222.98110237913241</v>
      </c>
    </row>
    <row r="17" spans="1:8" ht="27.2" customHeight="1" x14ac:dyDescent="0.3">
      <c r="A17" s="111" t="s">
        <v>41</v>
      </c>
      <c r="B17" s="98">
        <v>43037</v>
      </c>
      <c r="C17" s="99">
        <v>1.91055</v>
      </c>
      <c r="D17" s="98">
        <v>34485</v>
      </c>
      <c r="E17" s="99">
        <v>0.43708000000000002</v>
      </c>
      <c r="F17" s="125">
        <f t="shared" si="0"/>
        <v>3.3711677496110548</v>
      </c>
      <c r="G17" s="99">
        <v>62.57</v>
      </c>
      <c r="H17" s="119">
        <f t="shared" si="1"/>
        <v>210.93396609316369</v>
      </c>
    </row>
    <row r="18" spans="1:8" ht="27.2" customHeight="1" x14ac:dyDescent="0.3">
      <c r="A18" s="111" t="s">
        <v>42</v>
      </c>
      <c r="B18" s="98">
        <v>43037</v>
      </c>
      <c r="C18" s="99">
        <v>1.91055</v>
      </c>
      <c r="D18" s="98">
        <v>34515</v>
      </c>
      <c r="E18" s="99">
        <v>0.45457999999999998</v>
      </c>
      <c r="F18" s="125">
        <f t="shared" si="0"/>
        <v>3.2028905803158958</v>
      </c>
      <c r="G18" s="99">
        <v>62.56</v>
      </c>
      <c r="H18" s="119">
        <f t="shared" si="1"/>
        <v>200.37283470456245</v>
      </c>
    </row>
    <row r="19" spans="1:8" ht="27.2" customHeight="1" x14ac:dyDescent="0.3">
      <c r="A19" s="111" t="s">
        <v>43</v>
      </c>
      <c r="B19" s="98">
        <v>43037</v>
      </c>
      <c r="C19" s="99">
        <v>1.91055</v>
      </c>
      <c r="D19" s="98">
        <v>34546</v>
      </c>
      <c r="E19" s="99">
        <v>0.47091</v>
      </c>
      <c r="F19" s="125">
        <f t="shared" si="0"/>
        <v>3.0571446773268773</v>
      </c>
      <c r="G19" s="99">
        <v>62.56</v>
      </c>
      <c r="H19" s="119">
        <f t="shared" si="1"/>
        <v>191.25497101356945</v>
      </c>
    </row>
    <row r="20" spans="1:8" ht="27.2" customHeight="1" x14ac:dyDescent="0.3">
      <c r="A20" s="111" t="s">
        <v>35</v>
      </c>
      <c r="B20" s="98">
        <v>43037</v>
      </c>
      <c r="C20" s="99">
        <v>1.91055</v>
      </c>
      <c r="D20" s="98">
        <v>34577</v>
      </c>
      <c r="E20" s="99">
        <v>0.48520999999999997</v>
      </c>
      <c r="F20" s="125">
        <f t="shared" si="0"/>
        <v>2.9375734218173575</v>
      </c>
      <c r="G20" s="99">
        <v>62.56</v>
      </c>
      <c r="H20" s="119">
        <f t="shared" si="1"/>
        <v>183.77459326889388</v>
      </c>
    </row>
    <row r="21" spans="1:8" ht="27.2" customHeight="1" x14ac:dyDescent="0.3">
      <c r="A21" s="111" t="s">
        <v>36</v>
      </c>
      <c r="B21" s="98">
        <v>43037</v>
      </c>
      <c r="C21" s="99">
        <v>1.91055</v>
      </c>
      <c r="D21" s="98">
        <v>34607</v>
      </c>
      <c r="E21" s="99">
        <v>0.49802999999999997</v>
      </c>
      <c r="F21" s="125">
        <f t="shared" si="0"/>
        <v>2.8362146858622976</v>
      </c>
      <c r="G21" s="99">
        <v>62.57</v>
      </c>
      <c r="H21" s="119">
        <f t="shared" si="1"/>
        <v>177.46195289440396</v>
      </c>
    </row>
    <row r="22" spans="1:8" ht="27.2" customHeight="1" x14ac:dyDescent="0.3">
      <c r="A22" s="111" t="s">
        <v>37</v>
      </c>
      <c r="B22" s="98">
        <v>43037</v>
      </c>
      <c r="C22" s="99">
        <v>1.91055</v>
      </c>
      <c r="D22" s="98">
        <v>34638</v>
      </c>
      <c r="E22" s="99">
        <v>0.51070000000000004</v>
      </c>
      <c r="F22" s="125">
        <f t="shared" si="0"/>
        <v>2.7410417074603481</v>
      </c>
      <c r="G22" s="99">
        <v>62.57</v>
      </c>
      <c r="H22" s="119">
        <f t="shared" si="1"/>
        <v>171.50697963579398</v>
      </c>
    </row>
    <row r="23" spans="1:8" ht="27.2" customHeight="1" x14ac:dyDescent="0.3">
      <c r="A23" s="111" t="s">
        <v>38</v>
      </c>
      <c r="B23" s="98">
        <v>43037</v>
      </c>
      <c r="C23" s="99">
        <v>1.91055</v>
      </c>
      <c r="D23" s="98">
        <v>34668</v>
      </c>
      <c r="E23" s="99">
        <v>0.52297000000000005</v>
      </c>
      <c r="F23" s="125">
        <f>+C23/E23-1</f>
        <v>2.6532688299520046</v>
      </c>
      <c r="G23" s="99">
        <v>62.57</v>
      </c>
      <c r="H23" s="119">
        <f t="shared" si="1"/>
        <v>166.01503069009692</v>
      </c>
    </row>
    <row r="24" spans="1:8" ht="27.2" customHeight="1" x14ac:dyDescent="0.3">
      <c r="A24" s="111" t="s">
        <v>39</v>
      </c>
      <c r="B24" s="98">
        <v>43037</v>
      </c>
      <c r="C24" s="99">
        <v>1.91055</v>
      </c>
      <c r="D24" s="98">
        <v>34699</v>
      </c>
      <c r="E24" s="99">
        <v>0.53541000000000005</v>
      </c>
      <c r="F24" s="125">
        <f t="shared" si="0"/>
        <v>2.5683868437272368</v>
      </c>
      <c r="G24" s="99">
        <v>62.57</v>
      </c>
      <c r="H24" s="119">
        <f t="shared" si="1"/>
        <v>160.7039648120132</v>
      </c>
    </row>
    <row r="25" spans="1:8" ht="27.2" customHeight="1" x14ac:dyDescent="0.3">
      <c r="A25" s="124" t="s">
        <v>40</v>
      </c>
      <c r="B25" s="124"/>
      <c r="C25" s="124"/>
      <c r="D25" s="124"/>
      <c r="E25" s="124"/>
      <c r="F25" s="124"/>
      <c r="G25" s="123">
        <f>SUM(G13:G24)</f>
        <v>750.80000000000018</v>
      </c>
      <c r="H25" s="123">
        <f>SUM(H13:H24)</f>
        <v>2445.0760679250484</v>
      </c>
    </row>
    <row r="26" spans="1:8" ht="27.2" customHeight="1" x14ac:dyDescent="0.3">
      <c r="A26" s="124">
        <v>1995</v>
      </c>
      <c r="B26" s="124"/>
      <c r="C26" s="124"/>
      <c r="D26" s="124"/>
      <c r="E26" s="124"/>
      <c r="F26" s="124"/>
      <c r="G26" s="124"/>
      <c r="H26" s="124"/>
    </row>
    <row r="27" spans="1:8" ht="27.2" customHeight="1" x14ac:dyDescent="0.3">
      <c r="A27" s="111" t="s">
        <v>31</v>
      </c>
      <c r="B27" s="98">
        <v>43037</v>
      </c>
      <c r="C27" s="99">
        <v>1.91055</v>
      </c>
      <c r="D27" s="98">
        <v>34730</v>
      </c>
      <c r="E27" s="99">
        <v>0.54801</v>
      </c>
      <c r="F27" s="125">
        <f>+C27/E27-1</f>
        <v>2.4863414901187935</v>
      </c>
      <c r="G27" s="99">
        <v>62.56</v>
      </c>
      <c r="H27" s="119">
        <f t="shared" ref="H27:H38" si="2">+F27*G27</f>
        <v>155.54552362183173</v>
      </c>
    </row>
    <row r="28" spans="1:8" ht="27.2" customHeight="1" x14ac:dyDescent="0.3">
      <c r="A28" s="111" t="s">
        <v>32</v>
      </c>
      <c r="B28" s="98">
        <v>43037</v>
      </c>
      <c r="C28" s="99">
        <v>1.91055</v>
      </c>
      <c r="D28" s="98">
        <v>34758</v>
      </c>
      <c r="E28" s="99">
        <v>0.56088000000000005</v>
      </c>
      <c r="F28" s="125">
        <f t="shared" ref="F28:F38" si="3">+C28/E28-1</f>
        <v>2.4063436029097129</v>
      </c>
      <c r="G28" s="99">
        <v>62.56</v>
      </c>
      <c r="H28" s="119">
        <f t="shared" si="2"/>
        <v>150.54085579803166</v>
      </c>
    </row>
    <row r="29" spans="1:8" ht="27.2" customHeight="1" x14ac:dyDescent="0.3">
      <c r="A29" s="111" t="s">
        <v>33</v>
      </c>
      <c r="B29" s="98">
        <v>43037</v>
      </c>
      <c r="C29" s="99">
        <v>1.91055</v>
      </c>
      <c r="D29" s="98">
        <v>34789</v>
      </c>
      <c r="E29" s="99">
        <v>0.57530999999999999</v>
      </c>
      <c r="F29" s="125">
        <f t="shared" si="3"/>
        <v>2.3209052510820252</v>
      </c>
      <c r="G29" s="99">
        <v>62.57</v>
      </c>
      <c r="H29" s="119">
        <f t="shared" si="2"/>
        <v>145.21904156020233</v>
      </c>
    </row>
    <row r="30" spans="1:8" ht="27.2" customHeight="1" x14ac:dyDescent="0.3">
      <c r="A30" s="111" t="s">
        <v>34</v>
      </c>
      <c r="B30" s="98">
        <v>43037</v>
      </c>
      <c r="C30" s="99">
        <v>1.91055</v>
      </c>
      <c r="D30" s="98">
        <v>34819</v>
      </c>
      <c r="E30" s="99">
        <v>0.58918999999999999</v>
      </c>
      <c r="F30" s="125">
        <f t="shared" si="3"/>
        <v>2.2426721431117298</v>
      </c>
      <c r="G30" s="99">
        <v>62.57</v>
      </c>
      <c r="H30" s="119">
        <f t="shared" si="2"/>
        <v>140.32399599450093</v>
      </c>
    </row>
    <row r="31" spans="1:8" ht="27.2" customHeight="1" x14ac:dyDescent="0.3">
      <c r="A31" s="111" t="s">
        <v>41</v>
      </c>
      <c r="B31" s="98">
        <v>43037</v>
      </c>
      <c r="C31" s="99">
        <v>1.91055</v>
      </c>
      <c r="D31" s="98">
        <v>34850</v>
      </c>
      <c r="E31" s="99">
        <v>0.60362000000000005</v>
      </c>
      <c r="F31" s="125">
        <f t="shared" si="3"/>
        <v>2.1651535734402434</v>
      </c>
      <c r="G31" s="99">
        <v>62.57</v>
      </c>
      <c r="H31" s="119">
        <f t="shared" si="2"/>
        <v>135.47365909015602</v>
      </c>
    </row>
    <row r="32" spans="1:8" ht="27.2" customHeight="1" x14ac:dyDescent="0.3">
      <c r="A32" s="111" t="s">
        <v>42</v>
      </c>
      <c r="B32" s="98">
        <v>43037</v>
      </c>
      <c r="C32" s="99">
        <v>1.91055</v>
      </c>
      <c r="D32" s="98">
        <v>34880</v>
      </c>
      <c r="E32" s="99">
        <v>0.61834</v>
      </c>
      <c r="F32" s="125">
        <f t="shared" si="3"/>
        <v>2.0898049616715721</v>
      </c>
      <c r="G32" s="99">
        <v>62.57</v>
      </c>
      <c r="H32" s="119">
        <f t="shared" si="2"/>
        <v>130.75909645179027</v>
      </c>
    </row>
    <row r="33" spans="1:13" ht="27.2" customHeight="1" x14ac:dyDescent="0.3">
      <c r="A33" s="111" t="s">
        <v>43</v>
      </c>
      <c r="B33" s="98">
        <v>43037</v>
      </c>
      <c r="C33" s="99">
        <v>1.91055</v>
      </c>
      <c r="D33" s="98">
        <v>34911</v>
      </c>
      <c r="E33" s="99">
        <v>0.63412999999999997</v>
      </c>
      <c r="F33" s="125">
        <f t="shared" si="3"/>
        <v>2.01286802390677</v>
      </c>
      <c r="G33" s="99">
        <v>62.57</v>
      </c>
      <c r="H33" s="119">
        <f t="shared" si="2"/>
        <v>125.94515225584659</v>
      </c>
    </row>
    <row r="34" spans="1:13" ht="27.2" customHeight="1" x14ac:dyDescent="0.3">
      <c r="A34" s="111" t="s">
        <v>35</v>
      </c>
      <c r="B34" s="98">
        <v>43037</v>
      </c>
      <c r="C34" s="99">
        <v>1.91055</v>
      </c>
      <c r="D34" s="98">
        <v>34942</v>
      </c>
      <c r="E34" s="99">
        <v>0.65049000000000001</v>
      </c>
      <c r="F34" s="125">
        <f t="shared" si="3"/>
        <v>1.9370935756122307</v>
      </c>
      <c r="G34" s="99">
        <v>62.57</v>
      </c>
      <c r="H34" s="119">
        <f t="shared" si="2"/>
        <v>121.20394502605728</v>
      </c>
    </row>
    <row r="35" spans="1:13" ht="27.2" customHeight="1" x14ac:dyDescent="0.3">
      <c r="A35" s="111" t="s">
        <v>36</v>
      </c>
      <c r="B35" s="98">
        <v>43037</v>
      </c>
      <c r="C35" s="99">
        <v>1.91055</v>
      </c>
      <c r="D35" s="98">
        <v>34972</v>
      </c>
      <c r="E35" s="99">
        <v>0.66639000000000004</v>
      </c>
      <c r="F35" s="125">
        <f t="shared" si="3"/>
        <v>1.8670148111466256</v>
      </c>
      <c r="G35" s="99">
        <v>62.56</v>
      </c>
      <c r="H35" s="119">
        <f t="shared" si="2"/>
        <v>116.80044658533291</v>
      </c>
    </row>
    <row r="36" spans="1:13" ht="27.2" customHeight="1" x14ac:dyDescent="0.3">
      <c r="A36" s="111" t="s">
        <v>37</v>
      </c>
      <c r="B36" s="98">
        <v>43037</v>
      </c>
      <c r="C36" s="99">
        <v>1.91055</v>
      </c>
      <c r="D36" s="98">
        <v>35003</v>
      </c>
      <c r="E36" s="99">
        <v>0.68274000000000001</v>
      </c>
      <c r="F36" s="125">
        <f t="shared" si="3"/>
        <v>1.7983566218472622</v>
      </c>
      <c r="G36" s="99">
        <v>62.56</v>
      </c>
      <c r="H36" s="119">
        <f t="shared" si="2"/>
        <v>112.50519026276473</v>
      </c>
    </row>
    <row r="37" spans="1:13" ht="27.2" customHeight="1" x14ac:dyDescent="0.3">
      <c r="A37" s="111" t="s">
        <v>38</v>
      </c>
      <c r="B37" s="98">
        <v>43037</v>
      </c>
      <c r="C37" s="99">
        <v>1.91055</v>
      </c>
      <c r="D37" s="98">
        <v>35033</v>
      </c>
      <c r="E37" s="99">
        <v>0.69828000000000001</v>
      </c>
      <c r="F37" s="125">
        <f t="shared" si="3"/>
        <v>1.7360800824884</v>
      </c>
      <c r="G37" s="99">
        <v>62.56</v>
      </c>
      <c r="H37" s="119">
        <f t="shared" si="2"/>
        <v>108.6091699604743</v>
      </c>
    </row>
    <row r="38" spans="1:13" ht="27.2" customHeight="1" x14ac:dyDescent="0.3">
      <c r="A38" s="111" t="s">
        <v>39</v>
      </c>
      <c r="B38" s="98">
        <v>43037</v>
      </c>
      <c r="C38" s="99">
        <v>1.91055</v>
      </c>
      <c r="D38" s="98">
        <v>35064</v>
      </c>
      <c r="E38" s="99">
        <v>0.71384999999999998</v>
      </c>
      <c r="F38" s="125">
        <f t="shared" si="3"/>
        <v>1.6764026055894097</v>
      </c>
      <c r="G38" s="99">
        <v>62.56</v>
      </c>
      <c r="H38" s="119">
        <f t="shared" si="2"/>
        <v>104.87574700567347</v>
      </c>
    </row>
    <row r="39" spans="1:13" ht="27.2" customHeight="1" x14ac:dyDescent="0.3">
      <c r="A39" s="124" t="s">
        <v>40</v>
      </c>
      <c r="B39" s="124"/>
      <c r="C39" s="124"/>
      <c r="D39" s="124"/>
      <c r="E39" s="124"/>
      <c r="F39" s="124"/>
      <c r="G39" s="123">
        <f>SUM(G27:G38)</f>
        <v>750.77999999999975</v>
      </c>
      <c r="H39" s="123">
        <f>SUM(H27:H38)</f>
        <v>1547.801823612662</v>
      </c>
    </row>
    <row r="40" spans="1:13" ht="27.75" customHeight="1" x14ac:dyDescent="0.3">
      <c r="A40" s="96" t="s">
        <v>366</v>
      </c>
      <c r="B40" s="96"/>
      <c r="C40" s="96"/>
      <c r="D40" s="96"/>
      <c r="E40" s="122"/>
      <c r="F40" s="122"/>
      <c r="G40" s="102"/>
      <c r="H40" s="103"/>
      <c r="M40" s="113"/>
    </row>
    <row r="41" spans="1:13" s="105" customFormat="1" ht="27.95" customHeight="1" x14ac:dyDescent="0.3">
      <c r="A41" s="111" t="s">
        <v>31</v>
      </c>
      <c r="B41" s="98">
        <v>43037</v>
      </c>
      <c r="C41" s="99">
        <v>1.91055</v>
      </c>
      <c r="D41" s="98">
        <v>35095</v>
      </c>
      <c r="E41" s="99">
        <v>0.72926999999999997</v>
      </c>
      <c r="F41" s="125">
        <f t="shared" ref="F41:F52" si="4">+C41/E41-1</f>
        <v>1.6198115924143321</v>
      </c>
      <c r="G41" s="99">
        <v>62.56</v>
      </c>
      <c r="H41" s="119">
        <f t="shared" ref="H41:H52" si="5">+F41*G41</f>
        <v>101.33541322144062</v>
      </c>
    </row>
    <row r="42" spans="1:13" s="105" customFormat="1" ht="27.95" customHeight="1" x14ac:dyDescent="0.3">
      <c r="A42" s="111" t="s">
        <v>32</v>
      </c>
      <c r="B42" s="98">
        <v>43037</v>
      </c>
      <c r="C42" s="99">
        <v>1.91055</v>
      </c>
      <c r="D42" s="98">
        <v>35124</v>
      </c>
      <c r="E42" s="99">
        <v>0.74373</v>
      </c>
      <c r="F42" s="125">
        <f t="shared" si="4"/>
        <v>1.5688758017022306</v>
      </c>
      <c r="G42" s="99">
        <v>62.56</v>
      </c>
      <c r="H42" s="119">
        <f t="shared" si="5"/>
        <v>98.148870154491547</v>
      </c>
    </row>
    <row r="43" spans="1:13" s="105" customFormat="1" ht="27.95" customHeight="1" x14ac:dyDescent="0.3">
      <c r="A43" s="111" t="s">
        <v>33</v>
      </c>
      <c r="B43" s="98">
        <v>43037</v>
      </c>
      <c r="C43" s="99">
        <v>1.91055</v>
      </c>
      <c r="D43" s="98">
        <v>35155</v>
      </c>
      <c r="E43" s="99">
        <v>0.75946999999999998</v>
      </c>
      <c r="F43" s="125">
        <f t="shared" si="4"/>
        <v>1.5156359039856744</v>
      </c>
      <c r="G43" s="99">
        <v>62.56</v>
      </c>
      <c r="H43" s="119">
        <f t="shared" si="5"/>
        <v>94.818182153343798</v>
      </c>
    </row>
    <row r="44" spans="1:13" s="105" customFormat="1" ht="27.95" customHeight="1" x14ac:dyDescent="0.3">
      <c r="A44" s="111" t="s">
        <v>34</v>
      </c>
      <c r="B44" s="98">
        <v>43037</v>
      </c>
      <c r="C44" s="99">
        <v>1.91055</v>
      </c>
      <c r="D44" s="98">
        <v>35185</v>
      </c>
      <c r="E44" s="99">
        <v>0.77495000000000003</v>
      </c>
      <c r="F44" s="125">
        <f t="shared" si="4"/>
        <v>1.4653848635395832</v>
      </c>
      <c r="G44" s="99">
        <v>62.57</v>
      </c>
      <c r="H44" s="119">
        <f t="shared" si="5"/>
        <v>91.689130911671725</v>
      </c>
    </row>
    <row r="45" spans="1:13" s="105" customFormat="1" ht="27.95" customHeight="1" x14ac:dyDescent="0.3">
      <c r="A45" s="111" t="s">
        <v>41</v>
      </c>
      <c r="B45" s="98">
        <v>43037</v>
      </c>
      <c r="C45" s="99">
        <v>1.91055</v>
      </c>
      <c r="D45" s="98">
        <v>35216</v>
      </c>
      <c r="E45" s="99">
        <v>0.79086000000000001</v>
      </c>
      <c r="F45" s="125">
        <f t="shared" si="4"/>
        <v>1.4157878764888854</v>
      </c>
      <c r="G45" s="99">
        <v>62.57</v>
      </c>
      <c r="H45" s="119">
        <f t="shared" si="5"/>
        <v>88.585847431909556</v>
      </c>
    </row>
    <row r="46" spans="1:13" s="105" customFormat="1" ht="27.95" customHeight="1" x14ac:dyDescent="0.3">
      <c r="A46" s="111" t="s">
        <v>42</v>
      </c>
      <c r="B46" s="98">
        <v>43037</v>
      </c>
      <c r="C46" s="99">
        <v>1.91055</v>
      </c>
      <c r="D46" s="98">
        <v>35246</v>
      </c>
      <c r="E46" s="99">
        <v>0.80625000000000002</v>
      </c>
      <c r="F46" s="125">
        <f t="shared" si="4"/>
        <v>1.3696744186046512</v>
      </c>
      <c r="G46" s="99">
        <v>62.57</v>
      </c>
      <c r="H46" s="119">
        <f t="shared" si="5"/>
        <v>85.700528372093032</v>
      </c>
    </row>
    <row r="47" spans="1:13" s="105" customFormat="1" ht="27.95" customHeight="1" x14ac:dyDescent="0.3">
      <c r="A47" s="111" t="s">
        <v>43</v>
      </c>
      <c r="B47" s="98">
        <v>43037</v>
      </c>
      <c r="C47" s="99">
        <v>1.91055</v>
      </c>
      <c r="D47" s="98">
        <v>35277</v>
      </c>
      <c r="E47" s="99">
        <v>0.82255</v>
      </c>
      <c r="F47" s="125">
        <f t="shared" si="4"/>
        <v>1.3227159443194942</v>
      </c>
      <c r="G47" s="99">
        <v>62.57</v>
      </c>
      <c r="H47" s="119">
        <f t="shared" si="5"/>
        <v>82.762336636070756</v>
      </c>
    </row>
    <row r="48" spans="1:13" s="105" customFormat="1" ht="27.95" customHeight="1" x14ac:dyDescent="0.3">
      <c r="A48" s="111" t="s">
        <v>35</v>
      </c>
      <c r="B48" s="98">
        <v>43037</v>
      </c>
      <c r="C48" s="99">
        <v>1.91055</v>
      </c>
      <c r="D48" s="98">
        <v>35308</v>
      </c>
      <c r="E48" s="99">
        <v>0.83421999999999996</v>
      </c>
      <c r="F48" s="125">
        <f t="shared" si="4"/>
        <v>1.2902232025125269</v>
      </c>
      <c r="G48" s="99">
        <v>62.57</v>
      </c>
      <c r="H48" s="119">
        <f t="shared" si="5"/>
        <v>80.729265781208809</v>
      </c>
    </row>
    <row r="49" spans="1:13" s="105" customFormat="1" ht="27.95" customHeight="1" x14ac:dyDescent="0.3">
      <c r="A49" s="111" t="s">
        <v>36</v>
      </c>
      <c r="B49" s="98">
        <v>43037</v>
      </c>
      <c r="C49" s="99">
        <v>1.91055</v>
      </c>
      <c r="D49" s="98">
        <v>35338</v>
      </c>
      <c r="E49" s="99">
        <v>0.84560999999999997</v>
      </c>
      <c r="F49" s="125">
        <f t="shared" si="4"/>
        <v>1.2593748891332885</v>
      </c>
      <c r="G49" s="99">
        <v>62.57</v>
      </c>
      <c r="H49" s="119">
        <f t="shared" si="5"/>
        <v>78.799086813069863</v>
      </c>
    </row>
    <row r="50" spans="1:13" s="105" customFormat="1" ht="27.95" customHeight="1" x14ac:dyDescent="0.3">
      <c r="A50" s="111" t="s">
        <v>37</v>
      </c>
      <c r="B50" s="98">
        <v>43037</v>
      </c>
      <c r="C50" s="99">
        <v>1.91055</v>
      </c>
      <c r="D50" s="98">
        <v>35369</v>
      </c>
      <c r="E50" s="99">
        <v>0.85721000000000003</v>
      </c>
      <c r="F50" s="125">
        <f t="shared" si="4"/>
        <v>1.2288004106345003</v>
      </c>
      <c r="G50" s="99">
        <v>62.56</v>
      </c>
      <c r="H50" s="119">
        <f t="shared" si="5"/>
        <v>76.873753689294347</v>
      </c>
    </row>
    <row r="51" spans="1:13" s="105" customFormat="1" ht="27.95" customHeight="1" x14ac:dyDescent="0.3">
      <c r="A51" s="111" t="s">
        <v>38</v>
      </c>
      <c r="B51" s="98">
        <v>43037</v>
      </c>
      <c r="C51" s="99">
        <v>1.91055</v>
      </c>
      <c r="D51" s="98">
        <v>35399</v>
      </c>
      <c r="E51" s="99">
        <v>0.86836999999999998</v>
      </c>
      <c r="F51" s="125">
        <f t="shared" si="4"/>
        <v>1.2001566152676855</v>
      </c>
      <c r="G51" s="99">
        <v>62.56</v>
      </c>
      <c r="H51" s="119">
        <f t="shared" si="5"/>
        <v>75.081797851146405</v>
      </c>
    </row>
    <row r="52" spans="1:13" s="105" customFormat="1" ht="27.95" customHeight="1" x14ac:dyDescent="0.3">
      <c r="A52" s="111" t="s">
        <v>39</v>
      </c>
      <c r="B52" s="98">
        <v>43037</v>
      </c>
      <c r="C52" s="99">
        <v>1.91055</v>
      </c>
      <c r="D52" s="98">
        <v>35430</v>
      </c>
      <c r="E52" s="99">
        <v>0.88014000000000003</v>
      </c>
      <c r="F52" s="125">
        <f t="shared" si="4"/>
        <v>1.1707342013770536</v>
      </c>
      <c r="G52" s="99">
        <v>62.56</v>
      </c>
      <c r="H52" s="119">
        <f t="shared" si="5"/>
        <v>73.241131638148474</v>
      </c>
    </row>
    <row r="53" spans="1:13" ht="27.2" customHeight="1" x14ac:dyDescent="0.3">
      <c r="A53" s="124" t="s">
        <v>40</v>
      </c>
      <c r="B53" s="124"/>
      <c r="C53" s="124"/>
      <c r="D53" s="124"/>
      <c r="E53" s="124"/>
      <c r="F53" s="124"/>
      <c r="G53" s="123">
        <f>SUM(G41:G52)</f>
        <v>750.78</v>
      </c>
      <c r="H53" s="123">
        <f>SUM(H41:H52)</f>
        <v>1027.7653446538889</v>
      </c>
    </row>
    <row r="54" spans="1:13" ht="27.95" customHeight="1" x14ac:dyDescent="0.3">
      <c r="A54" s="96" t="s">
        <v>367</v>
      </c>
      <c r="B54" s="96"/>
      <c r="C54" s="96"/>
      <c r="D54" s="96"/>
      <c r="E54" s="122"/>
      <c r="F54" s="122"/>
      <c r="G54" s="102"/>
      <c r="H54" s="103"/>
      <c r="M54" s="113"/>
    </row>
    <row r="55" spans="1:13" s="105" customFormat="1" ht="27.95" customHeight="1" x14ac:dyDescent="0.3">
      <c r="A55" s="111" t="s">
        <v>31</v>
      </c>
      <c r="B55" s="98">
        <v>43037</v>
      </c>
      <c r="C55" s="99">
        <v>1.91055</v>
      </c>
      <c r="D55" s="98">
        <v>35461</v>
      </c>
      <c r="E55" s="99">
        <v>0.89176999999999995</v>
      </c>
      <c r="F55" s="125">
        <f t="shared" ref="F55:F65" si="6">+C55/E55-1</f>
        <v>1.1424246162127005</v>
      </c>
      <c r="G55" s="99">
        <v>62.56</v>
      </c>
      <c r="H55" s="119">
        <f t="shared" ref="H55:H66" si="7">+F55*G55</f>
        <v>71.470083990266545</v>
      </c>
    </row>
    <row r="56" spans="1:13" s="105" customFormat="1" ht="27.95" customHeight="1" x14ac:dyDescent="0.3">
      <c r="A56" s="111" t="s">
        <v>32</v>
      </c>
      <c r="B56" s="98">
        <v>43037</v>
      </c>
      <c r="C56" s="99">
        <v>1.91055</v>
      </c>
      <c r="D56" s="98">
        <v>35489</v>
      </c>
      <c r="E56" s="99">
        <v>0.90224000000000004</v>
      </c>
      <c r="F56" s="125">
        <f t="shared" si="6"/>
        <v>1.1175629544245433</v>
      </c>
      <c r="G56" s="99">
        <v>62.56</v>
      </c>
      <c r="H56" s="119">
        <f t="shared" si="7"/>
        <v>69.914738428799438</v>
      </c>
    </row>
    <row r="57" spans="1:13" s="105" customFormat="1" ht="27.95" customHeight="1" x14ac:dyDescent="0.3">
      <c r="A57" s="111" t="s">
        <v>33</v>
      </c>
      <c r="B57" s="98">
        <v>43037</v>
      </c>
      <c r="C57" s="99">
        <v>1.91055</v>
      </c>
      <c r="D57" s="98">
        <v>35520</v>
      </c>
      <c r="E57" s="99">
        <v>0.91422999999999999</v>
      </c>
      <c r="F57" s="125">
        <f t="shared" si="6"/>
        <v>1.089791409163996</v>
      </c>
      <c r="G57" s="99">
        <v>62.57</v>
      </c>
      <c r="H57" s="119">
        <f t="shared" si="7"/>
        <v>68.188248471391233</v>
      </c>
    </row>
    <row r="58" spans="1:13" s="105" customFormat="1" ht="27.95" customHeight="1" x14ac:dyDescent="0.3">
      <c r="A58" s="111" t="s">
        <v>34</v>
      </c>
      <c r="B58" s="98">
        <v>43037</v>
      </c>
      <c r="C58" s="99">
        <v>1.91055</v>
      </c>
      <c r="D58" s="98">
        <v>35550</v>
      </c>
      <c r="E58" s="99">
        <v>0.92554000000000003</v>
      </c>
      <c r="F58" s="125">
        <f t="shared" si="6"/>
        <v>1.0642543812260947</v>
      </c>
      <c r="G58" s="99">
        <v>62.57</v>
      </c>
      <c r="H58" s="119">
        <f t="shared" si="7"/>
        <v>66.590396633316743</v>
      </c>
    </row>
    <row r="59" spans="1:13" s="105" customFormat="1" ht="27.95" customHeight="1" x14ac:dyDescent="0.3">
      <c r="A59" s="111" t="s">
        <v>41</v>
      </c>
      <c r="B59" s="98">
        <v>43037</v>
      </c>
      <c r="C59" s="99">
        <v>1.91055</v>
      </c>
      <c r="D59" s="98">
        <v>35581</v>
      </c>
      <c r="E59" s="99">
        <v>0.93720000000000003</v>
      </c>
      <c r="F59" s="125">
        <f t="shared" si="6"/>
        <v>1.038572343149808</v>
      </c>
      <c r="G59" s="99">
        <v>62.57</v>
      </c>
      <c r="H59" s="119">
        <f t="shared" si="7"/>
        <v>64.98347151088349</v>
      </c>
    </row>
    <row r="60" spans="1:13" s="105" customFormat="1" ht="27.95" customHeight="1" x14ac:dyDescent="0.3">
      <c r="A60" s="111" t="s">
        <v>42</v>
      </c>
      <c r="B60" s="98">
        <v>43037</v>
      </c>
      <c r="C60" s="99">
        <v>1.91055</v>
      </c>
      <c r="D60" s="98">
        <v>35611</v>
      </c>
      <c r="E60" s="99">
        <v>0.94813000000000003</v>
      </c>
      <c r="F60" s="125">
        <f t="shared" si="6"/>
        <v>1.0150717728581524</v>
      </c>
      <c r="G60" s="99">
        <v>62.57</v>
      </c>
      <c r="H60" s="119">
        <f t="shared" si="7"/>
        <v>63.513040827734599</v>
      </c>
    </row>
    <row r="61" spans="1:13" s="105" customFormat="1" ht="27.95" customHeight="1" x14ac:dyDescent="0.3">
      <c r="A61" s="111" t="s">
        <v>43</v>
      </c>
      <c r="B61" s="98">
        <v>43037</v>
      </c>
      <c r="C61" s="99">
        <v>1.91055</v>
      </c>
      <c r="D61" s="98">
        <v>35642</v>
      </c>
      <c r="E61" s="99">
        <v>0.95955999999999997</v>
      </c>
      <c r="F61" s="125">
        <f t="shared" si="6"/>
        <v>0.99106882321063816</v>
      </c>
      <c r="G61" s="99">
        <v>62.57</v>
      </c>
      <c r="H61" s="119">
        <f t="shared" si="7"/>
        <v>62.011176268289631</v>
      </c>
    </row>
    <row r="62" spans="1:13" s="105" customFormat="1" ht="27.95" customHeight="1" x14ac:dyDescent="0.3">
      <c r="A62" s="111" t="s">
        <v>35</v>
      </c>
      <c r="B62" s="98">
        <v>43037</v>
      </c>
      <c r="C62" s="99">
        <v>1.91055</v>
      </c>
      <c r="D62" s="98">
        <v>35673</v>
      </c>
      <c r="E62" s="99">
        <v>0.97114</v>
      </c>
      <c r="F62" s="125">
        <f t="shared" si="6"/>
        <v>0.96732705892044391</v>
      </c>
      <c r="G62" s="99">
        <v>62.57</v>
      </c>
      <c r="H62" s="119">
        <f t="shared" si="7"/>
        <v>60.525654076652174</v>
      </c>
    </row>
    <row r="63" spans="1:13" s="105" customFormat="1" ht="27.95" customHeight="1" x14ac:dyDescent="0.3">
      <c r="A63" s="111" t="s">
        <v>36</v>
      </c>
      <c r="B63" s="98">
        <v>43037</v>
      </c>
      <c r="C63" s="99">
        <v>1.91055</v>
      </c>
      <c r="D63" s="98">
        <v>35703</v>
      </c>
      <c r="E63" s="99">
        <v>0.98243000000000003</v>
      </c>
      <c r="F63" s="125">
        <f t="shared" si="6"/>
        <v>0.94471870769418675</v>
      </c>
      <c r="G63" s="99">
        <v>62.57</v>
      </c>
      <c r="H63" s="119">
        <f t="shared" si="7"/>
        <v>59.111049540425263</v>
      </c>
    </row>
    <row r="64" spans="1:13" s="105" customFormat="1" ht="27.95" customHeight="1" x14ac:dyDescent="0.3">
      <c r="A64" s="111" t="s">
        <v>37</v>
      </c>
      <c r="B64" s="98">
        <v>43037</v>
      </c>
      <c r="C64" s="99">
        <v>1.91055</v>
      </c>
      <c r="D64" s="98">
        <v>35734</v>
      </c>
      <c r="E64" s="99">
        <v>0.99395999999999995</v>
      </c>
      <c r="F64" s="125">
        <f t="shared" si="6"/>
        <v>0.92215984546661844</v>
      </c>
      <c r="G64" s="99">
        <v>62.57</v>
      </c>
      <c r="H64" s="119">
        <f t="shared" si="7"/>
        <v>57.699541530846318</v>
      </c>
    </row>
    <row r="65" spans="1:8" s="105" customFormat="1" ht="27.95" customHeight="1" x14ac:dyDescent="0.3">
      <c r="A65" s="111" t="s">
        <v>38</v>
      </c>
      <c r="B65" s="98">
        <v>43037</v>
      </c>
      <c r="C65" s="99">
        <v>1.91055</v>
      </c>
      <c r="D65" s="98">
        <v>35764</v>
      </c>
      <c r="E65" s="99">
        <v>1.00482</v>
      </c>
      <c r="F65" s="125">
        <f t="shared" si="6"/>
        <v>0.901385322744372</v>
      </c>
      <c r="G65" s="99">
        <v>62.57</v>
      </c>
      <c r="H65" s="119">
        <f t="shared" si="7"/>
        <v>56.399679644115359</v>
      </c>
    </row>
    <row r="66" spans="1:8" s="105" customFormat="1" ht="27.95" customHeight="1" x14ac:dyDescent="0.3">
      <c r="A66" s="111" t="s">
        <v>39</v>
      </c>
      <c r="B66" s="98">
        <v>43037</v>
      </c>
      <c r="C66" s="99">
        <v>1.91055</v>
      </c>
      <c r="D66" s="98">
        <v>35795</v>
      </c>
      <c r="E66" s="99">
        <v>1.0160100000000001</v>
      </c>
      <c r="F66" s="125">
        <f>+C66/E66-1</f>
        <v>0.88044409011722302</v>
      </c>
      <c r="G66" s="99">
        <v>62.56</v>
      </c>
      <c r="H66" s="119">
        <f t="shared" si="7"/>
        <v>55.080582277733477</v>
      </c>
    </row>
    <row r="67" spans="1:8" ht="27.2" customHeight="1" x14ac:dyDescent="0.3">
      <c r="A67" s="124" t="s">
        <v>40</v>
      </c>
      <c r="B67" s="124"/>
      <c r="C67" s="124"/>
      <c r="D67" s="124"/>
      <c r="E67" s="124"/>
      <c r="F67" s="124"/>
      <c r="G67" s="123">
        <f>SUM(G55:G66)</f>
        <v>750.81000000000017</v>
      </c>
      <c r="H67" s="123">
        <f>SUM(H55:H66)</f>
        <v>755.48766320045422</v>
      </c>
    </row>
    <row r="68" spans="1:8" ht="27.2" customHeight="1" x14ac:dyDescent="0.3">
      <c r="A68" s="95" t="s">
        <v>312</v>
      </c>
      <c r="B68" s="96"/>
      <c r="C68" s="96"/>
      <c r="D68" s="96"/>
      <c r="E68" s="126"/>
      <c r="F68" s="96"/>
      <c r="G68" s="96"/>
      <c r="H68" s="96"/>
    </row>
    <row r="69" spans="1:8" ht="27.2" customHeight="1" x14ac:dyDescent="0.3">
      <c r="A69" s="111" t="s">
        <v>31</v>
      </c>
      <c r="B69" s="98">
        <v>43037</v>
      </c>
      <c r="C69" s="99">
        <v>1.91055</v>
      </c>
      <c r="D69" s="98">
        <v>35826</v>
      </c>
      <c r="E69" s="99">
        <v>1.02721</v>
      </c>
      <c r="F69" s="125">
        <f>+C69/E69-1</f>
        <v>0.85994100524722317</v>
      </c>
      <c r="G69" s="99">
        <v>62.56</v>
      </c>
      <c r="H69" s="119">
        <f t="shared" ref="H69:H80" si="8">+F69*G69</f>
        <v>53.797909288266283</v>
      </c>
    </row>
    <row r="70" spans="1:8" ht="27.2" customHeight="1" x14ac:dyDescent="0.3">
      <c r="A70" s="111" t="s">
        <v>32</v>
      </c>
      <c r="B70" s="98">
        <v>43037</v>
      </c>
      <c r="C70" s="99">
        <v>1.91055</v>
      </c>
      <c r="D70" s="98">
        <v>35854</v>
      </c>
      <c r="E70" s="99">
        <v>1.03718</v>
      </c>
      <c r="F70" s="125">
        <f>+C70/E70-1</f>
        <v>0.84206213000636332</v>
      </c>
      <c r="G70" s="99">
        <v>62.56</v>
      </c>
      <c r="H70" s="119">
        <f t="shared" si="8"/>
        <v>52.679406853198088</v>
      </c>
    </row>
    <row r="71" spans="1:8" ht="27.2" customHeight="1" x14ac:dyDescent="0.3">
      <c r="A71" s="111" t="s">
        <v>33</v>
      </c>
      <c r="B71" s="98">
        <v>43037</v>
      </c>
      <c r="C71" s="99">
        <v>1.91055</v>
      </c>
      <c r="D71" s="98">
        <v>35885</v>
      </c>
      <c r="E71" s="99">
        <v>1.04844</v>
      </c>
      <c r="F71" s="125">
        <f>+C71/E71-1</f>
        <v>0.82227881423829685</v>
      </c>
      <c r="G71" s="99">
        <v>62.56</v>
      </c>
      <c r="H71" s="119">
        <f t="shared" si="8"/>
        <v>51.441762618747852</v>
      </c>
    </row>
    <row r="72" spans="1:8" ht="27.2" customHeight="1" x14ac:dyDescent="0.3">
      <c r="A72" s="106" t="s">
        <v>34</v>
      </c>
      <c r="B72" s="98">
        <v>43037</v>
      </c>
      <c r="C72" s="99">
        <v>1.91055</v>
      </c>
      <c r="D72" s="98">
        <v>35915</v>
      </c>
      <c r="E72" s="99">
        <v>1.0597000000000001</v>
      </c>
      <c r="F72" s="125">
        <f>+C72/E72-1</f>
        <v>0.80291591959988651</v>
      </c>
      <c r="G72" s="99">
        <v>62.56</v>
      </c>
      <c r="H72" s="119">
        <f t="shared" si="8"/>
        <v>50.2304199301689</v>
      </c>
    </row>
    <row r="73" spans="1:8" ht="27.2" customHeight="1" x14ac:dyDescent="0.3">
      <c r="A73" s="100" t="s">
        <v>41</v>
      </c>
      <c r="B73" s="98">
        <v>43037</v>
      </c>
      <c r="C73" s="99">
        <v>1.91055</v>
      </c>
      <c r="D73" s="98">
        <v>35946</v>
      </c>
      <c r="E73" s="99">
        <v>1.0705499999999999</v>
      </c>
      <c r="F73" s="125">
        <f t="shared" ref="F73:F80" si="9">+C73/E73-1</f>
        <v>0.78464340759422746</v>
      </c>
      <c r="G73" s="99">
        <v>62.56</v>
      </c>
      <c r="H73" s="119">
        <f t="shared" si="8"/>
        <v>49.087291579094874</v>
      </c>
    </row>
    <row r="74" spans="1:8" ht="27.2" customHeight="1" x14ac:dyDescent="0.3">
      <c r="A74" s="100" t="s">
        <v>42</v>
      </c>
      <c r="B74" s="98">
        <v>43037</v>
      </c>
      <c r="C74" s="99">
        <v>1.91055</v>
      </c>
      <c r="D74" s="98">
        <v>35976</v>
      </c>
      <c r="E74" s="99">
        <v>1.0822000000000001</v>
      </c>
      <c r="F74" s="125">
        <f t="shared" si="9"/>
        <v>0.76543152836813877</v>
      </c>
      <c r="G74" s="99">
        <v>62.56</v>
      </c>
      <c r="H74" s="119">
        <f t="shared" si="8"/>
        <v>47.885396414710762</v>
      </c>
    </row>
    <row r="75" spans="1:8" ht="27.2" customHeight="1" x14ac:dyDescent="0.3">
      <c r="A75" s="100" t="s">
        <v>43</v>
      </c>
      <c r="B75" s="98">
        <v>43037</v>
      </c>
      <c r="C75" s="99">
        <v>1.91055</v>
      </c>
      <c r="D75" s="98">
        <v>36007</v>
      </c>
      <c r="E75" s="99">
        <v>1.09439</v>
      </c>
      <c r="F75" s="125">
        <f t="shared" si="9"/>
        <v>0.74576704831001739</v>
      </c>
      <c r="G75" s="99">
        <v>62.57</v>
      </c>
      <c r="H75" s="119">
        <f t="shared" si="8"/>
        <v>46.66264421275779</v>
      </c>
    </row>
    <row r="76" spans="1:8" ht="27.2" customHeight="1" x14ac:dyDescent="0.3">
      <c r="A76" s="100" t="s">
        <v>35</v>
      </c>
      <c r="B76" s="98">
        <v>43037</v>
      </c>
      <c r="C76" s="99">
        <v>1.91055</v>
      </c>
      <c r="D76" s="98">
        <v>36038</v>
      </c>
      <c r="E76" s="99">
        <v>1.1069</v>
      </c>
      <c r="F76" s="125">
        <f t="shared" si="9"/>
        <v>0.72603667901346092</v>
      </c>
      <c r="G76" s="99">
        <v>62.57</v>
      </c>
      <c r="H76" s="119">
        <f t="shared" si="8"/>
        <v>45.42811500587225</v>
      </c>
    </row>
    <row r="77" spans="1:8" ht="27.2" customHeight="1" x14ac:dyDescent="0.3">
      <c r="A77" s="100" t="s">
        <v>36</v>
      </c>
      <c r="B77" s="98">
        <v>43037</v>
      </c>
      <c r="C77" s="99">
        <v>1.91055</v>
      </c>
      <c r="D77" s="98">
        <v>36068</v>
      </c>
      <c r="E77" s="99">
        <v>1.1193900000000001</v>
      </c>
      <c r="F77" s="125">
        <f t="shared" si="9"/>
        <v>0.70677779862246393</v>
      </c>
      <c r="G77" s="99">
        <v>62.57</v>
      </c>
      <c r="H77" s="119">
        <f t="shared" si="8"/>
        <v>44.223086859807566</v>
      </c>
    </row>
    <row r="78" spans="1:8" ht="27.2" customHeight="1" x14ac:dyDescent="0.3">
      <c r="A78" s="100" t="s">
        <v>37</v>
      </c>
      <c r="B78" s="98">
        <v>43037</v>
      </c>
      <c r="C78" s="99">
        <v>1.91055</v>
      </c>
      <c r="D78" s="98">
        <v>36099</v>
      </c>
      <c r="E78" s="99">
        <v>1.1331</v>
      </c>
      <c r="F78" s="125">
        <f t="shared" si="9"/>
        <v>0.68612655546730217</v>
      </c>
      <c r="G78" s="99">
        <v>62.57</v>
      </c>
      <c r="H78" s="119">
        <f t="shared" si="8"/>
        <v>42.930938575589096</v>
      </c>
    </row>
    <row r="79" spans="1:8" ht="27.2" customHeight="1" x14ac:dyDescent="0.3">
      <c r="A79" s="100" t="s">
        <v>38</v>
      </c>
      <c r="B79" s="98">
        <v>43037</v>
      </c>
      <c r="C79" s="99">
        <v>1.91055</v>
      </c>
      <c r="D79" s="98">
        <v>36129</v>
      </c>
      <c r="E79" s="99">
        <v>1.14646</v>
      </c>
      <c r="F79" s="125">
        <f t="shared" si="9"/>
        <v>0.66647767911658495</v>
      </c>
      <c r="G79" s="99">
        <v>62.56</v>
      </c>
      <c r="H79" s="119">
        <f t="shared" si="8"/>
        <v>41.694843605533556</v>
      </c>
    </row>
    <row r="80" spans="1:8" ht="27.2" customHeight="1" x14ac:dyDescent="0.3">
      <c r="A80" s="111" t="s">
        <v>39</v>
      </c>
      <c r="B80" s="98">
        <v>43037</v>
      </c>
      <c r="C80" s="99">
        <v>1.91055</v>
      </c>
      <c r="D80" s="98">
        <v>36160</v>
      </c>
      <c r="E80" s="99">
        <v>1.1604399999999999</v>
      </c>
      <c r="F80" s="125">
        <f t="shared" si="9"/>
        <v>0.64640136499948309</v>
      </c>
      <c r="G80" s="99">
        <v>62.56</v>
      </c>
      <c r="H80" s="119">
        <f t="shared" si="8"/>
        <v>40.438869394367664</v>
      </c>
    </row>
    <row r="81" spans="1:8" ht="27.2" customHeight="1" x14ac:dyDescent="0.3">
      <c r="A81" s="101" t="s">
        <v>40</v>
      </c>
      <c r="B81" s="96"/>
      <c r="C81" s="96"/>
      <c r="D81" s="96"/>
      <c r="E81" s="96"/>
      <c r="F81" s="96"/>
      <c r="G81" s="123">
        <f>SUM(G69:G80)</f>
        <v>750.76</v>
      </c>
      <c r="H81" s="123">
        <f>SUM(H69:H80)</f>
        <v>566.50068433811475</v>
      </c>
    </row>
    <row r="82" spans="1:8" ht="27.2" customHeight="1" x14ac:dyDescent="0.3">
      <c r="A82" s="96" t="s">
        <v>357</v>
      </c>
      <c r="B82" s="96"/>
      <c r="C82" s="96"/>
      <c r="D82" s="96"/>
      <c r="E82" s="96"/>
      <c r="F82" s="96"/>
      <c r="G82" s="96"/>
      <c r="H82" s="96"/>
    </row>
    <row r="83" spans="1:8" ht="27.2" customHeight="1" x14ac:dyDescent="0.3">
      <c r="A83" s="111" t="s">
        <v>31</v>
      </c>
      <c r="B83" s="98">
        <v>43037</v>
      </c>
      <c r="C83" s="99">
        <v>1.91055</v>
      </c>
      <c r="D83" s="98">
        <v>36191</v>
      </c>
      <c r="E83" s="99">
        <v>1.1739299999999999</v>
      </c>
      <c r="F83" s="125">
        <f t="shared" ref="F83:F94" si="10">+C83/E83-1</f>
        <v>0.62748204748153658</v>
      </c>
      <c r="G83" s="99">
        <v>62.56</v>
      </c>
      <c r="H83" s="119">
        <f t="shared" ref="H83:H94" si="11">+F83*G83</f>
        <v>39.255276890444932</v>
      </c>
    </row>
    <row r="84" spans="1:8" ht="27.2" customHeight="1" x14ac:dyDescent="0.3">
      <c r="A84" s="111" t="s">
        <v>32</v>
      </c>
      <c r="B84" s="98">
        <v>43037</v>
      </c>
      <c r="C84" s="99">
        <v>1.91055</v>
      </c>
      <c r="D84" s="98">
        <v>36219</v>
      </c>
      <c r="E84" s="99">
        <v>1.1871</v>
      </c>
      <c r="F84" s="125">
        <f t="shared" si="10"/>
        <v>0.60942633308061644</v>
      </c>
      <c r="G84" s="99">
        <v>62.56</v>
      </c>
      <c r="H84" s="119">
        <f t="shared" si="11"/>
        <v>38.125711397523368</v>
      </c>
    </row>
    <row r="85" spans="1:8" ht="27.2" customHeight="1" x14ac:dyDescent="0.3">
      <c r="A85" s="111" t="s">
        <v>33</v>
      </c>
      <c r="B85" s="98">
        <v>43037</v>
      </c>
      <c r="C85" s="99">
        <v>1.91055</v>
      </c>
      <c r="D85" s="98">
        <v>36250</v>
      </c>
      <c r="E85" s="99">
        <v>1.2008000000000001</v>
      </c>
      <c r="F85" s="125">
        <f t="shared" si="10"/>
        <v>0.59106429047301789</v>
      </c>
      <c r="G85" s="99">
        <v>62.56</v>
      </c>
      <c r="H85" s="119">
        <f t="shared" si="11"/>
        <v>36.976982011992</v>
      </c>
    </row>
    <row r="86" spans="1:8" ht="27.2" customHeight="1" x14ac:dyDescent="0.3">
      <c r="A86" s="111" t="s">
        <v>34</v>
      </c>
      <c r="B86" s="98">
        <v>43037</v>
      </c>
      <c r="C86" s="99">
        <v>1.91055</v>
      </c>
      <c r="D86" s="98">
        <v>36280</v>
      </c>
      <c r="E86" s="99">
        <v>1.21343</v>
      </c>
      <c r="F86" s="125">
        <f t="shared" si="10"/>
        <v>0.57450367965189586</v>
      </c>
      <c r="G86" s="99">
        <v>62.56</v>
      </c>
      <c r="H86" s="119">
        <f t="shared" si="11"/>
        <v>35.940950199022609</v>
      </c>
    </row>
    <row r="87" spans="1:8" ht="27.2" customHeight="1" x14ac:dyDescent="0.3">
      <c r="A87" s="111" t="s">
        <v>41</v>
      </c>
      <c r="B87" s="98">
        <v>43037</v>
      </c>
      <c r="C87" s="99">
        <v>1.91055</v>
      </c>
      <c r="D87" s="98">
        <v>36311</v>
      </c>
      <c r="E87" s="99">
        <v>1.2262900000000001</v>
      </c>
      <c r="F87" s="125">
        <f t="shared" si="10"/>
        <v>0.55799199210627171</v>
      </c>
      <c r="G87" s="99">
        <v>62.56</v>
      </c>
      <c r="H87" s="119">
        <f t="shared" si="11"/>
        <v>34.907979026168363</v>
      </c>
    </row>
    <row r="88" spans="1:8" ht="27.2" customHeight="1" x14ac:dyDescent="0.3">
      <c r="A88" s="111" t="s">
        <v>42</v>
      </c>
      <c r="B88" s="98">
        <v>43037</v>
      </c>
      <c r="C88" s="99">
        <v>1.91055</v>
      </c>
      <c r="D88" s="98">
        <v>36341</v>
      </c>
      <c r="E88" s="99">
        <v>1.23814</v>
      </c>
      <c r="F88" s="125">
        <f t="shared" si="10"/>
        <v>0.54308075015749435</v>
      </c>
      <c r="G88" s="99">
        <v>62.56</v>
      </c>
      <c r="H88" s="119">
        <f t="shared" si="11"/>
        <v>33.975131729852848</v>
      </c>
    </row>
    <row r="89" spans="1:8" ht="27.2" customHeight="1" x14ac:dyDescent="0.3">
      <c r="A89" s="111" t="s">
        <v>43</v>
      </c>
      <c r="B89" s="98">
        <v>43037</v>
      </c>
      <c r="C89" s="99">
        <v>1.91055</v>
      </c>
      <c r="D89" s="98">
        <v>36372</v>
      </c>
      <c r="E89" s="99">
        <v>1.2495400000000001</v>
      </c>
      <c r="F89" s="125">
        <f t="shared" si="10"/>
        <v>0.52900267298365788</v>
      </c>
      <c r="G89" s="99">
        <v>62.57</v>
      </c>
      <c r="H89" s="119">
        <f t="shared" si="11"/>
        <v>33.099697248587475</v>
      </c>
    </row>
    <row r="90" spans="1:8" ht="27.2" customHeight="1" x14ac:dyDescent="0.3">
      <c r="A90" s="111" t="s">
        <v>35</v>
      </c>
      <c r="B90" s="98">
        <v>43037</v>
      </c>
      <c r="C90" s="99">
        <v>1.91055</v>
      </c>
      <c r="D90" s="98">
        <v>36403</v>
      </c>
      <c r="E90" s="99">
        <v>1.2600100000000001</v>
      </c>
      <c r="F90" s="125">
        <f t="shared" si="10"/>
        <v>0.51629748970246259</v>
      </c>
      <c r="G90" s="99">
        <v>62.57</v>
      </c>
      <c r="H90" s="119">
        <f t="shared" si="11"/>
        <v>32.304733930683085</v>
      </c>
    </row>
    <row r="91" spans="1:8" ht="27.2" customHeight="1" x14ac:dyDescent="0.3">
      <c r="A91" s="111" t="s">
        <v>36</v>
      </c>
      <c r="B91" s="98">
        <v>43037</v>
      </c>
      <c r="C91" s="99">
        <v>1.91055</v>
      </c>
      <c r="D91" s="98">
        <v>36433</v>
      </c>
      <c r="E91" s="99">
        <v>1.2694099999999999</v>
      </c>
      <c r="F91" s="125">
        <f t="shared" si="10"/>
        <v>0.50506928415563146</v>
      </c>
      <c r="G91" s="99">
        <v>62.57</v>
      </c>
      <c r="H91" s="119">
        <f t="shared" si="11"/>
        <v>31.60218510961786</v>
      </c>
    </row>
    <row r="92" spans="1:8" ht="27.2" customHeight="1" x14ac:dyDescent="0.3">
      <c r="A92" s="111" t="s">
        <v>37</v>
      </c>
      <c r="B92" s="98">
        <v>43037</v>
      </c>
      <c r="C92" s="99">
        <v>1.91055</v>
      </c>
      <c r="D92" s="98">
        <v>36464</v>
      </c>
      <c r="E92" s="99">
        <v>1.2789999999999999</v>
      </c>
      <c r="F92" s="125">
        <f t="shared" si="10"/>
        <v>0.49378420641125897</v>
      </c>
      <c r="G92" s="99">
        <v>62.57</v>
      </c>
      <c r="H92" s="119">
        <f t="shared" si="11"/>
        <v>30.896077795152475</v>
      </c>
    </row>
    <row r="93" spans="1:8" ht="27.2" customHeight="1" x14ac:dyDescent="0.3">
      <c r="A93" s="111" t="s">
        <v>38</v>
      </c>
      <c r="B93" s="98">
        <v>43037</v>
      </c>
      <c r="C93" s="99">
        <v>1.91055</v>
      </c>
      <c r="D93" s="98">
        <v>36494</v>
      </c>
      <c r="E93" s="99">
        <v>1.2889600000000001</v>
      </c>
      <c r="F93" s="125">
        <f t="shared" si="10"/>
        <v>0.48224149702085395</v>
      </c>
      <c r="G93" s="99">
        <v>62.56</v>
      </c>
      <c r="H93" s="119">
        <f t="shared" si="11"/>
        <v>30.169028053624626</v>
      </c>
    </row>
    <row r="94" spans="1:8" ht="27.2" customHeight="1" x14ac:dyDescent="0.3">
      <c r="A94" s="111" t="s">
        <v>39</v>
      </c>
      <c r="B94" s="98">
        <v>43037</v>
      </c>
      <c r="C94" s="99">
        <v>1.91055</v>
      </c>
      <c r="D94" s="98">
        <v>36525</v>
      </c>
      <c r="E94" s="99">
        <v>1.29952</v>
      </c>
      <c r="F94" s="125">
        <f t="shared" si="10"/>
        <v>0.47019668800787984</v>
      </c>
      <c r="G94" s="99">
        <v>62.56</v>
      </c>
      <c r="H94" s="119">
        <f t="shared" si="11"/>
        <v>29.415504801772965</v>
      </c>
    </row>
    <row r="95" spans="1:8" ht="27.2" customHeight="1" x14ac:dyDescent="0.3">
      <c r="A95" s="96" t="s">
        <v>40</v>
      </c>
      <c r="B95" s="96"/>
      <c r="C95" s="96"/>
      <c r="D95" s="96"/>
      <c r="E95" s="127"/>
      <c r="F95" s="96"/>
      <c r="G95" s="123">
        <f>SUM(G83:G94)</f>
        <v>750.76</v>
      </c>
      <c r="H95" s="123">
        <f>SUM(H83:H94)</f>
        <v>406.66925819444253</v>
      </c>
    </row>
    <row r="96" spans="1:8" ht="27.2" customHeight="1" x14ac:dyDescent="0.3">
      <c r="A96" s="96" t="s">
        <v>358</v>
      </c>
      <c r="B96" s="96"/>
      <c r="C96" s="96"/>
      <c r="D96" s="96"/>
      <c r="E96" s="127"/>
      <c r="F96" s="96"/>
      <c r="G96" s="96"/>
      <c r="H96" s="96"/>
    </row>
    <row r="97" spans="1:8" ht="27.2" customHeight="1" x14ac:dyDescent="0.3">
      <c r="A97" s="97" t="s">
        <v>31</v>
      </c>
      <c r="B97" s="98">
        <v>43037</v>
      </c>
      <c r="C97" s="99">
        <v>1.91055</v>
      </c>
      <c r="D97" s="98">
        <v>36556</v>
      </c>
      <c r="E97" s="99">
        <v>1.3093600000000001</v>
      </c>
      <c r="F97" s="125">
        <f t="shared" ref="F97:F108" si="12">+C97/E97-1</f>
        <v>0.45914798069285756</v>
      </c>
      <c r="G97" s="99">
        <v>62.56</v>
      </c>
      <c r="H97" s="119">
        <f t="shared" ref="H97:H108" si="13">+F97*G97</f>
        <v>28.72429767214517</v>
      </c>
    </row>
    <row r="98" spans="1:8" ht="27.2" customHeight="1" x14ac:dyDescent="0.3">
      <c r="A98" s="97" t="s">
        <v>32</v>
      </c>
      <c r="B98" s="98">
        <v>43037</v>
      </c>
      <c r="C98" s="99">
        <v>1.91055</v>
      </c>
      <c r="D98" s="98">
        <v>36585</v>
      </c>
      <c r="E98" s="99">
        <v>1.31907</v>
      </c>
      <c r="F98" s="125">
        <f t="shared" si="12"/>
        <v>0.44840683208624266</v>
      </c>
      <c r="G98" s="99">
        <v>62.56</v>
      </c>
      <c r="H98" s="119">
        <f t="shared" si="13"/>
        <v>28.05233141531534</v>
      </c>
    </row>
    <row r="99" spans="1:8" ht="27.2" customHeight="1" x14ac:dyDescent="0.3">
      <c r="A99" s="97" t="s">
        <v>33</v>
      </c>
      <c r="B99" s="98">
        <v>43037</v>
      </c>
      <c r="C99" s="99">
        <v>1.91055</v>
      </c>
      <c r="D99" s="98">
        <v>36616</v>
      </c>
      <c r="E99" s="99">
        <v>1.3282400000000001</v>
      </c>
      <c r="F99" s="125">
        <f t="shared" si="12"/>
        <v>0.43840721556345219</v>
      </c>
      <c r="G99" s="99">
        <v>62.56</v>
      </c>
      <c r="H99" s="119">
        <f t="shared" si="13"/>
        <v>27.426755405649569</v>
      </c>
    </row>
    <row r="100" spans="1:8" ht="27.2" customHeight="1" x14ac:dyDescent="0.3">
      <c r="A100" s="97" t="s">
        <v>34</v>
      </c>
      <c r="B100" s="98">
        <v>43037</v>
      </c>
      <c r="C100" s="99">
        <v>1.91055</v>
      </c>
      <c r="D100" s="98">
        <v>36646</v>
      </c>
      <c r="E100" s="99">
        <v>1.3369800000000001</v>
      </c>
      <c r="F100" s="125">
        <f t="shared" si="12"/>
        <v>0.42900417358524434</v>
      </c>
      <c r="G100" s="99">
        <v>62.56</v>
      </c>
      <c r="H100" s="119">
        <f t="shared" si="13"/>
        <v>26.838501099492888</v>
      </c>
    </row>
    <row r="101" spans="1:8" ht="27.2" customHeight="1" x14ac:dyDescent="0.3">
      <c r="A101" s="97" t="s">
        <v>41</v>
      </c>
      <c r="B101" s="98">
        <v>43037</v>
      </c>
      <c r="C101" s="99">
        <v>1.91055</v>
      </c>
      <c r="D101" s="98">
        <v>36677</v>
      </c>
      <c r="E101" s="99">
        <v>1.3457699999999999</v>
      </c>
      <c r="F101" s="125">
        <f t="shared" si="12"/>
        <v>0.41967052319489961</v>
      </c>
      <c r="G101" s="99">
        <v>62.56</v>
      </c>
      <c r="H101" s="119">
        <f t="shared" si="13"/>
        <v>26.254587931072919</v>
      </c>
    </row>
    <row r="102" spans="1:8" ht="27.2" customHeight="1" x14ac:dyDescent="0.3">
      <c r="A102" s="97" t="s">
        <v>42</v>
      </c>
      <c r="B102" s="98">
        <v>43037</v>
      </c>
      <c r="C102" s="99">
        <v>1.91055</v>
      </c>
      <c r="D102" s="98">
        <v>36707</v>
      </c>
      <c r="E102" s="99">
        <v>1.35439</v>
      </c>
      <c r="F102" s="125">
        <f t="shared" si="12"/>
        <v>0.41063504603548462</v>
      </c>
      <c r="G102" s="99">
        <v>62.57</v>
      </c>
      <c r="H102" s="119">
        <f t="shared" si="13"/>
        <v>25.693434830440271</v>
      </c>
    </row>
    <row r="103" spans="1:8" ht="27.2" customHeight="1" x14ac:dyDescent="0.3">
      <c r="A103" s="97" t="s">
        <v>43</v>
      </c>
      <c r="B103" s="98">
        <v>43037</v>
      </c>
      <c r="C103" s="99">
        <v>1.91055</v>
      </c>
      <c r="D103" s="98">
        <v>36738</v>
      </c>
      <c r="E103" s="99">
        <v>1.36311</v>
      </c>
      <c r="F103" s="125">
        <f t="shared" si="12"/>
        <v>0.40161102185443576</v>
      </c>
      <c r="G103" s="99">
        <v>62.57</v>
      </c>
      <c r="H103" s="119">
        <f t="shared" si="13"/>
        <v>25.128801637432044</v>
      </c>
    </row>
    <row r="104" spans="1:8" ht="27.2" customHeight="1" x14ac:dyDescent="0.3">
      <c r="A104" s="97" t="s">
        <v>35</v>
      </c>
      <c r="B104" s="98">
        <v>43037</v>
      </c>
      <c r="C104" s="99">
        <v>1.91055</v>
      </c>
      <c r="D104" s="98">
        <v>36769</v>
      </c>
      <c r="E104" s="99">
        <v>1.37165</v>
      </c>
      <c r="F104" s="125">
        <f t="shared" si="12"/>
        <v>0.39288448219297911</v>
      </c>
      <c r="G104" s="99">
        <v>62.57</v>
      </c>
      <c r="H104" s="119">
        <f t="shared" si="13"/>
        <v>24.582782050814703</v>
      </c>
    </row>
    <row r="105" spans="1:8" ht="27.2" customHeight="1" x14ac:dyDescent="0.3">
      <c r="A105" s="97" t="s">
        <v>36</v>
      </c>
      <c r="B105" s="98">
        <v>43037</v>
      </c>
      <c r="C105" s="99">
        <v>1.91055</v>
      </c>
      <c r="D105" s="98">
        <v>36799</v>
      </c>
      <c r="E105" s="99">
        <v>1.37974</v>
      </c>
      <c r="F105" s="125">
        <f t="shared" si="12"/>
        <v>0.3847174105266209</v>
      </c>
      <c r="G105" s="99">
        <v>62.57</v>
      </c>
      <c r="H105" s="119">
        <f t="shared" si="13"/>
        <v>24.07176837665067</v>
      </c>
    </row>
    <row r="106" spans="1:8" ht="27.2" customHeight="1" x14ac:dyDescent="0.3">
      <c r="A106" s="97" t="s">
        <v>37</v>
      </c>
      <c r="B106" s="98">
        <v>43037</v>
      </c>
      <c r="C106" s="99">
        <v>1.91055</v>
      </c>
      <c r="D106" s="98">
        <v>36830</v>
      </c>
      <c r="E106" s="99">
        <v>1.38798</v>
      </c>
      <c r="F106" s="125">
        <f t="shared" si="12"/>
        <v>0.37649677949249982</v>
      </c>
      <c r="G106" s="99">
        <v>62.56</v>
      </c>
      <c r="H106" s="119">
        <f t="shared" si="13"/>
        <v>23.55363852505079</v>
      </c>
    </row>
    <row r="107" spans="1:8" ht="27.2" customHeight="1" x14ac:dyDescent="0.3">
      <c r="A107" s="97" t="s">
        <v>38</v>
      </c>
      <c r="B107" s="98">
        <v>43037</v>
      </c>
      <c r="C107" s="99">
        <v>1.91055</v>
      </c>
      <c r="D107" s="98">
        <v>36860</v>
      </c>
      <c r="E107" s="99">
        <v>1.39621</v>
      </c>
      <c r="F107" s="125">
        <f t="shared" si="12"/>
        <v>0.36838297963773359</v>
      </c>
      <c r="G107" s="99">
        <v>62.56</v>
      </c>
      <c r="H107" s="119">
        <f t="shared" si="13"/>
        <v>23.046039206136616</v>
      </c>
    </row>
    <row r="108" spans="1:8" ht="27.2" customHeight="1" x14ac:dyDescent="0.3">
      <c r="A108" s="97" t="s">
        <v>39</v>
      </c>
      <c r="B108" s="98">
        <v>43037</v>
      </c>
      <c r="C108" s="99">
        <v>1.91055</v>
      </c>
      <c r="D108" s="98">
        <v>36891</v>
      </c>
      <c r="E108" s="99">
        <v>1.40463</v>
      </c>
      <c r="F108" s="125">
        <f t="shared" si="12"/>
        <v>0.36018026099399836</v>
      </c>
      <c r="G108" s="99">
        <v>62.56</v>
      </c>
      <c r="H108" s="119">
        <f t="shared" si="13"/>
        <v>22.532877127784538</v>
      </c>
    </row>
    <row r="109" spans="1:8" ht="27.2" customHeight="1" x14ac:dyDescent="0.3">
      <c r="A109" s="96" t="s">
        <v>40</v>
      </c>
      <c r="B109" s="96"/>
      <c r="C109" s="96"/>
      <c r="D109" s="96"/>
      <c r="E109" s="127"/>
      <c r="F109" s="96"/>
      <c r="G109" s="123">
        <f>SUM(G97:G108)</f>
        <v>750.76</v>
      </c>
      <c r="H109" s="123">
        <f>SUM(H97:H108)</f>
        <v>305.9058152779856</v>
      </c>
    </row>
    <row r="110" spans="1:8" ht="27.2" customHeight="1" x14ac:dyDescent="0.3">
      <c r="A110" s="96" t="s">
        <v>359</v>
      </c>
      <c r="B110" s="96"/>
      <c r="C110" s="96"/>
      <c r="D110" s="96"/>
      <c r="E110" s="127"/>
      <c r="F110" s="96"/>
      <c r="G110" s="96"/>
      <c r="H110" s="96"/>
    </row>
    <row r="111" spans="1:8" ht="27.2" customHeight="1" x14ac:dyDescent="0.3">
      <c r="A111" s="97" t="s">
        <v>31</v>
      </c>
      <c r="B111" s="98">
        <v>43037</v>
      </c>
      <c r="C111" s="99">
        <v>1.91055</v>
      </c>
      <c r="D111" s="98">
        <v>36922</v>
      </c>
      <c r="E111" s="99">
        <v>1.41259</v>
      </c>
      <c r="F111" s="125">
        <f t="shared" ref="F111:F122" si="14">+C111/E111-1</f>
        <v>0.35251559192688608</v>
      </c>
      <c r="G111" s="99">
        <v>62.56</v>
      </c>
      <c r="H111" s="119">
        <f t="shared" ref="H111:H122" si="15">+F111*G111</f>
        <v>22.053375430945994</v>
      </c>
    </row>
    <row r="112" spans="1:8" ht="27.2" customHeight="1" x14ac:dyDescent="0.3">
      <c r="A112" s="97" t="s">
        <v>32</v>
      </c>
      <c r="B112" s="98">
        <v>43037</v>
      </c>
      <c r="C112" s="99">
        <v>1.91055</v>
      </c>
      <c r="D112" s="98">
        <v>36950</v>
      </c>
      <c r="E112" s="99">
        <v>1.41967</v>
      </c>
      <c r="F112" s="125">
        <f t="shared" si="14"/>
        <v>0.34577049596032872</v>
      </c>
      <c r="G112" s="99">
        <v>62.56</v>
      </c>
      <c r="H112" s="119">
        <f t="shared" si="15"/>
        <v>21.631402227278166</v>
      </c>
    </row>
    <row r="113" spans="1:8" ht="27.2" customHeight="1" x14ac:dyDescent="0.3">
      <c r="A113" s="97" t="s">
        <v>33</v>
      </c>
      <c r="B113" s="98">
        <v>43037</v>
      </c>
      <c r="C113" s="99">
        <v>1.91055</v>
      </c>
      <c r="D113" s="98">
        <v>36981</v>
      </c>
      <c r="E113" s="99">
        <v>1.42737</v>
      </c>
      <c r="F113" s="125">
        <f t="shared" si="14"/>
        <v>0.33851068748817759</v>
      </c>
      <c r="G113" s="99">
        <v>62.56</v>
      </c>
      <c r="H113" s="119">
        <f t="shared" si="15"/>
        <v>21.177228609260389</v>
      </c>
    </row>
    <row r="114" spans="1:8" ht="27.2" customHeight="1" x14ac:dyDescent="0.3">
      <c r="A114" s="97" t="s">
        <v>34</v>
      </c>
      <c r="B114" s="98">
        <v>43037</v>
      </c>
      <c r="C114" s="99">
        <v>1.91055</v>
      </c>
      <c r="D114" s="98">
        <v>37011</v>
      </c>
      <c r="E114" s="99">
        <v>1.43451</v>
      </c>
      <c r="F114" s="125">
        <f t="shared" si="14"/>
        <v>0.33184850576154923</v>
      </c>
      <c r="G114" s="99">
        <v>62.56</v>
      </c>
      <c r="H114" s="119">
        <f t="shared" si="15"/>
        <v>20.76044252044252</v>
      </c>
    </row>
    <row r="115" spans="1:8" ht="27.2" customHeight="1" x14ac:dyDescent="0.3">
      <c r="A115" s="97" t="s">
        <v>41</v>
      </c>
      <c r="B115" s="98">
        <v>43037</v>
      </c>
      <c r="C115" s="99">
        <v>1.91055</v>
      </c>
      <c r="D115" s="98">
        <v>37042</v>
      </c>
      <c r="E115" s="99">
        <v>1.4420900000000001</v>
      </c>
      <c r="F115" s="125">
        <f t="shared" si="14"/>
        <v>0.32484796371932401</v>
      </c>
      <c r="G115" s="99">
        <v>62.56</v>
      </c>
      <c r="H115" s="119">
        <f t="shared" si="15"/>
        <v>20.32248861028091</v>
      </c>
    </row>
    <row r="116" spans="1:8" ht="27.2" customHeight="1" x14ac:dyDescent="0.3">
      <c r="A116" s="97" t="s">
        <v>42</v>
      </c>
      <c r="B116" s="98">
        <v>43037</v>
      </c>
      <c r="C116" s="99">
        <v>1.91055</v>
      </c>
      <c r="D116" s="98">
        <v>37072</v>
      </c>
      <c r="E116" s="99">
        <v>1.4494199999999999</v>
      </c>
      <c r="F116" s="125">
        <f t="shared" si="14"/>
        <v>0.31814794883470632</v>
      </c>
      <c r="G116" s="99">
        <v>62.56</v>
      </c>
      <c r="H116" s="119">
        <f t="shared" si="15"/>
        <v>19.903335679099229</v>
      </c>
    </row>
    <row r="117" spans="1:8" ht="27.2" customHeight="1" x14ac:dyDescent="0.3">
      <c r="A117" s="97" t="s">
        <v>43</v>
      </c>
      <c r="B117" s="98">
        <v>43037</v>
      </c>
      <c r="C117" s="99">
        <v>1.91055</v>
      </c>
      <c r="D117" s="98">
        <v>37103</v>
      </c>
      <c r="E117" s="99">
        <v>1.4567399999999999</v>
      </c>
      <c r="F117" s="125">
        <f t="shared" si="14"/>
        <v>0.31152436261790029</v>
      </c>
      <c r="G117" s="99">
        <v>62.56</v>
      </c>
      <c r="H117" s="119">
        <f t="shared" si="15"/>
        <v>19.488964125375844</v>
      </c>
    </row>
    <row r="118" spans="1:8" ht="27.2" customHeight="1" x14ac:dyDescent="0.3">
      <c r="A118" s="97" t="s">
        <v>35</v>
      </c>
      <c r="B118" s="98">
        <v>43037</v>
      </c>
      <c r="C118" s="99">
        <v>1.91055</v>
      </c>
      <c r="D118" s="98">
        <v>37134</v>
      </c>
      <c r="E118" s="99">
        <v>1.46374</v>
      </c>
      <c r="F118" s="125">
        <f t="shared" si="14"/>
        <v>0.30525229890554328</v>
      </c>
      <c r="G118" s="99">
        <v>62.56</v>
      </c>
      <c r="H118" s="119">
        <f t="shared" si="15"/>
        <v>19.096583819530789</v>
      </c>
    </row>
    <row r="119" spans="1:8" ht="27.2" customHeight="1" x14ac:dyDescent="0.3">
      <c r="A119" s="97" t="s">
        <v>36</v>
      </c>
      <c r="B119" s="98">
        <v>43037</v>
      </c>
      <c r="C119" s="99">
        <v>1.91055</v>
      </c>
      <c r="D119" s="98">
        <v>37164</v>
      </c>
      <c r="E119" s="99">
        <v>1.4697</v>
      </c>
      <c r="F119" s="125">
        <f t="shared" si="14"/>
        <v>0.29995917534190641</v>
      </c>
      <c r="G119" s="99">
        <v>62.57</v>
      </c>
      <c r="H119" s="119">
        <f t="shared" si="15"/>
        <v>18.768445601143085</v>
      </c>
    </row>
    <row r="120" spans="1:8" ht="27.2" customHeight="1" x14ac:dyDescent="0.3">
      <c r="A120" s="97" t="s">
        <v>37</v>
      </c>
      <c r="B120" s="98">
        <v>43037</v>
      </c>
      <c r="C120" s="99">
        <v>1.91055</v>
      </c>
      <c r="D120" s="98">
        <v>37195</v>
      </c>
      <c r="E120" s="99">
        <v>1.4754799999999999</v>
      </c>
      <c r="F120" s="125">
        <f t="shared" si="14"/>
        <v>0.29486675522541828</v>
      </c>
      <c r="G120" s="99">
        <v>62.57</v>
      </c>
      <c r="H120" s="119">
        <f t="shared" si="15"/>
        <v>18.449812874454423</v>
      </c>
    </row>
    <row r="121" spans="1:8" ht="27.2" customHeight="1" x14ac:dyDescent="0.3">
      <c r="A121" s="97" t="s">
        <v>38</v>
      </c>
      <c r="B121" s="98">
        <v>43037</v>
      </c>
      <c r="C121" s="99">
        <v>1.91055</v>
      </c>
      <c r="D121" s="98">
        <v>37225</v>
      </c>
      <c r="E121" s="99">
        <v>1.4805299999999999</v>
      </c>
      <c r="F121" s="125">
        <f t="shared" si="14"/>
        <v>0.29045004153917864</v>
      </c>
      <c r="G121" s="99">
        <v>62.57</v>
      </c>
      <c r="H121" s="119">
        <f t="shared" si="15"/>
        <v>18.173459099106406</v>
      </c>
    </row>
    <row r="122" spans="1:8" ht="27.2" customHeight="1" x14ac:dyDescent="0.3">
      <c r="A122" s="97" t="s">
        <v>39</v>
      </c>
      <c r="B122" s="98">
        <v>43037</v>
      </c>
      <c r="C122" s="99">
        <v>1.91055</v>
      </c>
      <c r="D122" s="98">
        <v>37256</v>
      </c>
      <c r="E122" s="99">
        <v>1.48478</v>
      </c>
      <c r="F122" s="125">
        <f t="shared" si="14"/>
        <v>0.28675628712671242</v>
      </c>
      <c r="G122" s="99">
        <v>62.57</v>
      </c>
      <c r="H122" s="119">
        <f t="shared" si="15"/>
        <v>17.942340885518394</v>
      </c>
    </row>
    <row r="123" spans="1:8" ht="27.2" customHeight="1" x14ac:dyDescent="0.3">
      <c r="A123" s="96" t="s">
        <v>40</v>
      </c>
      <c r="B123" s="96"/>
      <c r="C123" s="96"/>
      <c r="D123" s="96"/>
      <c r="E123" s="127"/>
      <c r="F123" s="96"/>
      <c r="G123" s="123">
        <f>SUM(G111:G122)</f>
        <v>750.76000000000022</v>
      </c>
      <c r="H123" s="123">
        <f>SUM(H111:H122)</f>
        <v>237.76787948243617</v>
      </c>
    </row>
    <row r="124" spans="1:8" ht="27.2" customHeight="1" x14ac:dyDescent="0.3">
      <c r="A124" s="95" t="s">
        <v>308</v>
      </c>
      <c r="B124" s="96"/>
      <c r="C124" s="96"/>
      <c r="D124" s="96"/>
      <c r="E124" s="126"/>
      <c r="F124" s="96"/>
      <c r="G124" s="96"/>
      <c r="H124" s="96"/>
    </row>
    <row r="125" spans="1:8" ht="27.2" customHeight="1" x14ac:dyDescent="0.3">
      <c r="A125" s="97" t="s">
        <v>31</v>
      </c>
      <c r="B125" s="98">
        <v>43037</v>
      </c>
      <c r="C125" s="99">
        <v>1.91055</v>
      </c>
      <c r="D125" s="98">
        <v>37287</v>
      </c>
      <c r="E125" s="99">
        <v>1.4885999999999999</v>
      </c>
      <c r="F125" s="125">
        <f t="shared" ref="F125:F136" si="16">+C125/E125-1</f>
        <v>0.28345425231761401</v>
      </c>
      <c r="G125" s="99">
        <v>62.56</v>
      </c>
      <c r="H125" s="119">
        <f t="shared" ref="H125:H136" si="17">+F125*G125</f>
        <v>17.732898024989932</v>
      </c>
    </row>
    <row r="126" spans="1:8" ht="27.2" customHeight="1" x14ac:dyDescent="0.3">
      <c r="A126" s="97" t="s">
        <v>32</v>
      </c>
      <c r="B126" s="98">
        <v>43037</v>
      </c>
      <c r="C126" s="99">
        <v>1.91055</v>
      </c>
      <c r="D126" s="98">
        <v>37315</v>
      </c>
      <c r="E126" s="99">
        <v>1.4916700000000001</v>
      </c>
      <c r="F126" s="125">
        <f t="shared" si="16"/>
        <v>0.28081278030663603</v>
      </c>
      <c r="G126" s="99">
        <v>62.56</v>
      </c>
      <c r="H126" s="119">
        <f t="shared" si="17"/>
        <v>17.567647535983152</v>
      </c>
    </row>
    <row r="127" spans="1:8" ht="27.2" customHeight="1" x14ac:dyDescent="0.3">
      <c r="A127" s="97" t="s">
        <v>33</v>
      </c>
      <c r="B127" s="98">
        <v>43037</v>
      </c>
      <c r="C127" s="99">
        <v>1.91055</v>
      </c>
      <c r="D127" s="98">
        <v>37346</v>
      </c>
      <c r="E127" s="99">
        <v>1.4947600000000001</v>
      </c>
      <c r="F127" s="125">
        <f t="shared" si="16"/>
        <v>0.27816505659771451</v>
      </c>
      <c r="G127" s="99">
        <v>62.56</v>
      </c>
      <c r="H127" s="119">
        <f t="shared" si="17"/>
        <v>17.402005940753021</v>
      </c>
    </row>
    <row r="128" spans="1:8" ht="27.2" customHeight="1" x14ac:dyDescent="0.3">
      <c r="A128" s="97" t="s">
        <v>34</v>
      </c>
      <c r="B128" s="98">
        <v>43037</v>
      </c>
      <c r="C128" s="99">
        <v>1.91055</v>
      </c>
      <c r="D128" s="98">
        <v>37376</v>
      </c>
      <c r="E128" s="99">
        <v>1.4975700000000001</v>
      </c>
      <c r="F128" s="125">
        <f t="shared" si="16"/>
        <v>0.27576674212223784</v>
      </c>
      <c r="G128" s="99">
        <v>62.56</v>
      </c>
      <c r="H128" s="119">
        <f t="shared" si="17"/>
        <v>17.251967387167198</v>
      </c>
    </row>
    <row r="129" spans="1:8" ht="27.2" customHeight="1" x14ac:dyDescent="0.3">
      <c r="A129" s="97" t="s">
        <v>41</v>
      </c>
      <c r="B129" s="98">
        <v>43037</v>
      </c>
      <c r="C129" s="99">
        <v>1.91055</v>
      </c>
      <c r="D129" s="98">
        <v>37407</v>
      </c>
      <c r="E129" s="99">
        <v>1.5002899999999999</v>
      </c>
      <c r="F129" s="125">
        <f t="shared" si="16"/>
        <v>0.27345379893220656</v>
      </c>
      <c r="G129" s="99">
        <v>62.56</v>
      </c>
      <c r="H129" s="119">
        <f t="shared" si="17"/>
        <v>17.107269661198842</v>
      </c>
    </row>
    <row r="130" spans="1:8" ht="27.2" customHeight="1" x14ac:dyDescent="0.3">
      <c r="A130" s="97" t="s">
        <v>42</v>
      </c>
      <c r="B130" s="98">
        <v>43037</v>
      </c>
      <c r="C130" s="99">
        <v>1.91055</v>
      </c>
      <c r="D130" s="98">
        <v>37437</v>
      </c>
      <c r="E130" s="99">
        <v>1.5027600000000001</v>
      </c>
      <c r="F130" s="125">
        <f t="shared" si="16"/>
        <v>0.27136069631877335</v>
      </c>
      <c r="G130" s="99">
        <v>62.56</v>
      </c>
      <c r="H130" s="119">
        <f t="shared" si="17"/>
        <v>16.976325161702462</v>
      </c>
    </row>
    <row r="131" spans="1:8" ht="27.2" customHeight="1" x14ac:dyDescent="0.3">
      <c r="A131" s="97" t="s">
        <v>43</v>
      </c>
      <c r="B131" s="98">
        <v>43037</v>
      </c>
      <c r="C131" s="99">
        <v>1.91055</v>
      </c>
      <c r="D131" s="98">
        <v>37468</v>
      </c>
      <c r="E131" s="99">
        <v>1.5053700000000001</v>
      </c>
      <c r="F131" s="125">
        <f t="shared" si="16"/>
        <v>0.26915642001634144</v>
      </c>
      <c r="G131" s="99">
        <v>62.56</v>
      </c>
      <c r="H131" s="119">
        <f t="shared" si="17"/>
        <v>16.838425636222322</v>
      </c>
    </row>
    <row r="132" spans="1:8" ht="27.2" customHeight="1" x14ac:dyDescent="0.3">
      <c r="A132" s="97" t="s">
        <v>35</v>
      </c>
      <c r="B132" s="98">
        <v>43037</v>
      </c>
      <c r="C132" s="99">
        <v>1.91055</v>
      </c>
      <c r="D132" s="98">
        <v>37499</v>
      </c>
      <c r="E132" s="99">
        <v>1.5079899999999999</v>
      </c>
      <c r="F132" s="125">
        <f t="shared" si="16"/>
        <v>0.26695137235658062</v>
      </c>
      <c r="G132" s="99">
        <v>62.56</v>
      </c>
      <c r="H132" s="119">
        <f t="shared" si="17"/>
        <v>16.700477854627685</v>
      </c>
    </row>
    <row r="133" spans="1:8" ht="27.2" customHeight="1" x14ac:dyDescent="0.3">
      <c r="A133" s="100" t="s">
        <v>36</v>
      </c>
      <c r="B133" s="98">
        <v>43037</v>
      </c>
      <c r="C133" s="99">
        <v>1.91055</v>
      </c>
      <c r="D133" s="98">
        <v>37529</v>
      </c>
      <c r="E133" s="99">
        <v>1.51075</v>
      </c>
      <c r="F133" s="125">
        <f t="shared" si="16"/>
        <v>0.26463676981631634</v>
      </c>
      <c r="G133" s="99">
        <v>62.56</v>
      </c>
      <c r="H133" s="119">
        <f t="shared" si="17"/>
        <v>16.555676319708752</v>
      </c>
    </row>
    <row r="134" spans="1:8" ht="27.2" customHeight="1" x14ac:dyDescent="0.3">
      <c r="A134" s="100" t="s">
        <v>37</v>
      </c>
      <c r="B134" s="98">
        <v>43037</v>
      </c>
      <c r="C134" s="99">
        <v>1.91055</v>
      </c>
      <c r="D134" s="98">
        <v>37560</v>
      </c>
      <c r="E134" s="99">
        <v>1.51386</v>
      </c>
      <c r="F134" s="125">
        <f t="shared" si="16"/>
        <v>0.26203876184059283</v>
      </c>
      <c r="G134" s="99">
        <v>62.56</v>
      </c>
      <c r="H134" s="119">
        <f t="shared" si="17"/>
        <v>16.393144940747487</v>
      </c>
    </row>
    <row r="135" spans="1:8" ht="27.2" customHeight="1" x14ac:dyDescent="0.3">
      <c r="A135" s="100" t="s">
        <v>38</v>
      </c>
      <c r="B135" s="98">
        <v>43037</v>
      </c>
      <c r="C135" s="99">
        <v>1.91055</v>
      </c>
      <c r="D135" s="98">
        <v>37590</v>
      </c>
      <c r="E135" s="99">
        <v>1.51691</v>
      </c>
      <c r="F135" s="125">
        <f t="shared" si="16"/>
        <v>0.25950122288072452</v>
      </c>
      <c r="G135" s="99">
        <v>62.56</v>
      </c>
      <c r="H135" s="119">
        <f t="shared" si="17"/>
        <v>16.234396503418125</v>
      </c>
    </row>
    <row r="136" spans="1:8" ht="27.2" customHeight="1" x14ac:dyDescent="0.3">
      <c r="A136" s="100" t="s">
        <v>39</v>
      </c>
      <c r="B136" s="98">
        <v>43037</v>
      </c>
      <c r="C136" s="99">
        <v>1.91055</v>
      </c>
      <c r="D136" s="98">
        <v>37621</v>
      </c>
      <c r="E136" s="99">
        <v>1.51999</v>
      </c>
      <c r="F136" s="125">
        <f t="shared" si="16"/>
        <v>0.25694905887538733</v>
      </c>
      <c r="G136" s="99">
        <v>62.56</v>
      </c>
      <c r="H136" s="119">
        <f t="shared" si="17"/>
        <v>16.074733123244233</v>
      </c>
    </row>
    <row r="137" spans="1:8" ht="27.2" customHeight="1" x14ac:dyDescent="0.3">
      <c r="A137" s="101" t="s">
        <v>40</v>
      </c>
      <c r="B137" s="96"/>
      <c r="C137" s="96"/>
      <c r="D137" s="96"/>
      <c r="E137" s="128"/>
      <c r="F137" s="96"/>
      <c r="G137" s="123">
        <f>SUM(G125:G136)</f>
        <v>750.7199999999998</v>
      </c>
      <c r="H137" s="123">
        <f>SUM(H125:H136)</f>
        <v>202.83496808976321</v>
      </c>
    </row>
    <row r="138" spans="1:8" ht="27.2" customHeight="1" x14ac:dyDescent="0.3">
      <c r="A138" s="95" t="s">
        <v>336</v>
      </c>
      <c r="B138" s="96"/>
      <c r="C138" s="96"/>
      <c r="D138" s="96"/>
      <c r="E138" s="126"/>
      <c r="F138" s="96"/>
      <c r="G138" s="96"/>
      <c r="H138" s="96"/>
    </row>
    <row r="139" spans="1:8" ht="27.2" customHeight="1" x14ac:dyDescent="0.3">
      <c r="A139" s="97" t="s">
        <v>31</v>
      </c>
      <c r="B139" s="98">
        <v>43037</v>
      </c>
      <c r="C139" s="99">
        <v>1.91055</v>
      </c>
      <c r="D139" s="98">
        <v>37652</v>
      </c>
      <c r="E139" s="99">
        <v>1.5229900000000001</v>
      </c>
      <c r="F139" s="125">
        <f t="shared" ref="F139:F150" si="18">+C139/E139-1</f>
        <v>0.25447310881883656</v>
      </c>
      <c r="G139" s="99">
        <v>62.56</v>
      </c>
      <c r="H139" s="119">
        <f t="shared" ref="H139:H150" si="19">+F139*G139</f>
        <v>15.919837687706416</v>
      </c>
    </row>
    <row r="140" spans="1:8" ht="27.2" customHeight="1" x14ac:dyDescent="0.3">
      <c r="A140" s="97" t="s">
        <v>32</v>
      </c>
      <c r="B140" s="98">
        <v>43037</v>
      </c>
      <c r="C140" s="99">
        <v>1.91055</v>
      </c>
      <c r="D140" s="98">
        <v>37680</v>
      </c>
      <c r="E140" s="99">
        <v>1.52565</v>
      </c>
      <c r="F140" s="125">
        <f t="shared" si="18"/>
        <v>0.25228591092321317</v>
      </c>
      <c r="G140" s="99">
        <v>62.57</v>
      </c>
      <c r="H140" s="119">
        <f t="shared" si="19"/>
        <v>15.785529446465448</v>
      </c>
    </row>
    <row r="141" spans="1:8" ht="27.2" customHeight="1" x14ac:dyDescent="0.3">
      <c r="A141" s="97" t="s">
        <v>33</v>
      </c>
      <c r="B141" s="98">
        <v>43037</v>
      </c>
      <c r="C141" s="99">
        <v>1.91055</v>
      </c>
      <c r="D141" s="98">
        <v>37711</v>
      </c>
      <c r="E141" s="99">
        <v>1.52854</v>
      </c>
      <c r="F141" s="125">
        <f t="shared" si="18"/>
        <v>0.24991822261766128</v>
      </c>
      <c r="G141" s="99">
        <v>62.57</v>
      </c>
      <c r="H141" s="119">
        <f t="shared" si="19"/>
        <v>15.637383189187066</v>
      </c>
    </row>
    <row r="142" spans="1:8" ht="27.2" customHeight="1" x14ac:dyDescent="0.3">
      <c r="A142" s="97" t="s">
        <v>34</v>
      </c>
      <c r="B142" s="98">
        <v>43037</v>
      </c>
      <c r="C142" s="99">
        <v>1.91055</v>
      </c>
      <c r="D142" s="98">
        <v>37741</v>
      </c>
      <c r="E142" s="99">
        <v>1.53128</v>
      </c>
      <c r="F142" s="125">
        <f t="shared" si="18"/>
        <v>0.24768167807324581</v>
      </c>
      <c r="G142" s="99">
        <v>62.57</v>
      </c>
      <c r="H142" s="119">
        <f t="shared" si="19"/>
        <v>15.497442597042991</v>
      </c>
    </row>
    <row r="143" spans="1:8" ht="27.2" customHeight="1" x14ac:dyDescent="0.3">
      <c r="A143" s="97" t="s">
        <v>41</v>
      </c>
      <c r="B143" s="98">
        <v>43037</v>
      </c>
      <c r="C143" s="99">
        <v>1.91055</v>
      </c>
      <c r="D143" s="98">
        <v>37772</v>
      </c>
      <c r="E143" s="99">
        <v>1.5340800000000001</v>
      </c>
      <c r="F143" s="125">
        <f t="shared" si="18"/>
        <v>0.24540441176470584</v>
      </c>
      <c r="G143" s="99">
        <v>62.57</v>
      </c>
      <c r="H143" s="119">
        <f t="shared" si="19"/>
        <v>15.354954044117644</v>
      </c>
    </row>
    <row r="144" spans="1:8" ht="27.2" customHeight="1" x14ac:dyDescent="0.3">
      <c r="A144" s="97" t="s">
        <v>42</v>
      </c>
      <c r="B144" s="98">
        <v>43037</v>
      </c>
      <c r="C144" s="99">
        <v>1.91055</v>
      </c>
      <c r="D144" s="98">
        <v>37802</v>
      </c>
      <c r="E144" s="99">
        <v>1.5367500000000001</v>
      </c>
      <c r="F144" s="125">
        <f t="shared" si="18"/>
        <v>0.24324060517325519</v>
      </c>
      <c r="G144" s="99">
        <v>62.56</v>
      </c>
      <c r="H144" s="119">
        <f t="shared" si="19"/>
        <v>15.217132259638845</v>
      </c>
    </row>
    <row r="145" spans="1:8" ht="27.2" customHeight="1" x14ac:dyDescent="0.3">
      <c r="A145" s="97" t="s">
        <v>43</v>
      </c>
      <c r="B145" s="98">
        <v>43037</v>
      </c>
      <c r="C145" s="99">
        <v>1.91055</v>
      </c>
      <c r="D145" s="98">
        <v>37833</v>
      </c>
      <c r="E145" s="99">
        <v>1.53942</v>
      </c>
      <c r="F145" s="125">
        <f t="shared" si="18"/>
        <v>0.24108430447830997</v>
      </c>
      <c r="G145" s="99">
        <v>62.57</v>
      </c>
      <c r="H145" s="119">
        <f t="shared" si="19"/>
        <v>15.084644931207855</v>
      </c>
    </row>
    <row r="146" spans="1:8" ht="27.2" customHeight="1" x14ac:dyDescent="0.3">
      <c r="A146" s="97" t="s">
        <v>35</v>
      </c>
      <c r="B146" s="98">
        <v>43037</v>
      </c>
      <c r="C146" s="99">
        <v>1.91055</v>
      </c>
      <c r="D146" s="98">
        <v>37864</v>
      </c>
      <c r="E146" s="99">
        <v>1.54196</v>
      </c>
      <c r="F146" s="125">
        <f t="shared" si="18"/>
        <v>0.23903992321460987</v>
      </c>
      <c r="G146" s="99">
        <v>62.57</v>
      </c>
      <c r="H146" s="119">
        <f t="shared" si="19"/>
        <v>14.95672799553814</v>
      </c>
    </row>
    <row r="147" spans="1:8" ht="27.2" customHeight="1" x14ac:dyDescent="0.3">
      <c r="A147" s="100" t="s">
        <v>36</v>
      </c>
      <c r="B147" s="98">
        <v>43037</v>
      </c>
      <c r="C147" s="99">
        <v>1.91055</v>
      </c>
      <c r="D147" s="98">
        <v>37894</v>
      </c>
      <c r="E147" s="99">
        <v>1.54434</v>
      </c>
      <c r="F147" s="125">
        <f t="shared" si="18"/>
        <v>0.23713042464742218</v>
      </c>
      <c r="G147" s="99">
        <v>62.57</v>
      </c>
      <c r="H147" s="119">
        <f t="shared" si="19"/>
        <v>14.837250670189206</v>
      </c>
    </row>
    <row r="148" spans="1:8" ht="27.2" customHeight="1" x14ac:dyDescent="0.3">
      <c r="A148" s="100" t="s">
        <v>37</v>
      </c>
      <c r="B148" s="98">
        <v>43037</v>
      </c>
      <c r="C148" s="99">
        <v>1.91055</v>
      </c>
      <c r="D148" s="98">
        <v>37925</v>
      </c>
      <c r="E148" s="99">
        <v>1.54674</v>
      </c>
      <c r="F148" s="125">
        <f t="shared" si="18"/>
        <v>0.23521083052096659</v>
      </c>
      <c r="G148" s="99">
        <v>62.57</v>
      </c>
      <c r="H148" s="119">
        <f t="shared" si="19"/>
        <v>14.717141665696879</v>
      </c>
    </row>
    <row r="149" spans="1:8" ht="27.2" customHeight="1" x14ac:dyDescent="0.3">
      <c r="A149" s="100" t="s">
        <v>38</v>
      </c>
      <c r="B149" s="98">
        <v>43037</v>
      </c>
      <c r="C149" s="99">
        <v>1.91055</v>
      </c>
      <c r="D149" s="98">
        <v>37955</v>
      </c>
      <c r="E149" s="99">
        <v>1.54897</v>
      </c>
      <c r="F149" s="125">
        <f t="shared" si="18"/>
        <v>0.23343253904207306</v>
      </c>
      <c r="G149" s="99">
        <v>62.56</v>
      </c>
      <c r="H149" s="119">
        <f t="shared" si="19"/>
        <v>14.603539642472091</v>
      </c>
    </row>
    <row r="150" spans="1:8" ht="27.2" customHeight="1" x14ac:dyDescent="0.3">
      <c r="A150" s="100" t="s">
        <v>39</v>
      </c>
      <c r="B150" s="98">
        <v>43037</v>
      </c>
      <c r="C150" s="99">
        <v>1.91055</v>
      </c>
      <c r="D150" s="98">
        <v>37986</v>
      </c>
      <c r="E150" s="99">
        <v>1.5511299999999999</v>
      </c>
      <c r="F150" s="125">
        <f t="shared" si="18"/>
        <v>0.23171494329940123</v>
      </c>
      <c r="G150" s="99">
        <v>62.56</v>
      </c>
      <c r="H150" s="119">
        <f t="shared" si="19"/>
        <v>14.496086852810542</v>
      </c>
    </row>
    <row r="151" spans="1:8" ht="27.2" customHeight="1" x14ac:dyDescent="0.3">
      <c r="A151" s="101" t="s">
        <v>40</v>
      </c>
      <c r="B151" s="96"/>
      <c r="C151" s="96"/>
      <c r="D151" s="96"/>
      <c r="E151" s="128"/>
      <c r="F151" s="96"/>
      <c r="G151" s="123">
        <f>SUM(G139:G150)</f>
        <v>750.8</v>
      </c>
      <c r="H151" s="123">
        <f>SUM(H139:H150)</f>
        <v>182.10767098207313</v>
      </c>
    </row>
    <row r="152" spans="1:8" ht="27.2" customHeight="1" x14ac:dyDescent="0.3">
      <c r="A152" s="95" t="s">
        <v>337</v>
      </c>
      <c r="B152" s="96"/>
      <c r="C152" s="96"/>
      <c r="D152" s="96"/>
      <c r="E152" s="126"/>
      <c r="F152" s="96"/>
      <c r="G152" s="96"/>
      <c r="H152" s="96"/>
    </row>
    <row r="153" spans="1:8" ht="27.2" customHeight="1" x14ac:dyDescent="0.3">
      <c r="A153" s="97" t="s">
        <v>31</v>
      </c>
      <c r="B153" s="98">
        <v>43037</v>
      </c>
      <c r="C153" s="99">
        <v>1.91055</v>
      </c>
      <c r="D153" s="98">
        <v>38017</v>
      </c>
      <c r="E153" s="99">
        <v>1.5532300000000001</v>
      </c>
      <c r="F153" s="125">
        <f t="shared" ref="F153:F164" si="20">+C153/E153-1</f>
        <v>0.23004963849526461</v>
      </c>
      <c r="G153" s="99">
        <v>62.56</v>
      </c>
      <c r="H153" s="119">
        <f t="shared" ref="H153:H164" si="21">+F153*G153</f>
        <v>14.391905384263755</v>
      </c>
    </row>
    <row r="154" spans="1:8" ht="27.2" customHeight="1" x14ac:dyDescent="0.3">
      <c r="A154" s="97" t="s">
        <v>32</v>
      </c>
      <c r="B154" s="98">
        <v>43037</v>
      </c>
      <c r="C154" s="99">
        <v>1.91055</v>
      </c>
      <c r="D154" s="98">
        <v>38046</v>
      </c>
      <c r="E154" s="99">
        <v>1.5551600000000001</v>
      </c>
      <c r="F154" s="125">
        <f t="shared" si="20"/>
        <v>0.22852311016229843</v>
      </c>
      <c r="G154" s="99">
        <v>62.56</v>
      </c>
      <c r="H154" s="119">
        <f t="shared" si="21"/>
        <v>14.29640577175339</v>
      </c>
    </row>
    <row r="155" spans="1:8" ht="27.2" customHeight="1" x14ac:dyDescent="0.3">
      <c r="A155" s="97" t="s">
        <v>33</v>
      </c>
      <c r="B155" s="98">
        <v>43037</v>
      </c>
      <c r="C155" s="99">
        <v>1.91055</v>
      </c>
      <c r="D155" s="98">
        <v>38077</v>
      </c>
      <c r="E155" s="99">
        <v>1.55718</v>
      </c>
      <c r="F155" s="125">
        <f t="shared" si="20"/>
        <v>0.22692944938928061</v>
      </c>
      <c r="G155" s="99">
        <v>62.56</v>
      </c>
      <c r="H155" s="119">
        <f t="shared" si="21"/>
        <v>14.196706353793395</v>
      </c>
    </row>
    <row r="156" spans="1:8" ht="27.2" customHeight="1" x14ac:dyDescent="0.3">
      <c r="A156" s="97" t="s">
        <v>34</v>
      </c>
      <c r="B156" s="98">
        <v>43037</v>
      </c>
      <c r="C156" s="99">
        <v>1.91055</v>
      </c>
      <c r="D156" s="98">
        <v>38107</v>
      </c>
      <c r="E156" s="99">
        <v>1.5590999999999999</v>
      </c>
      <c r="F156" s="125">
        <f t="shared" si="20"/>
        <v>0.22541851067923813</v>
      </c>
      <c r="G156" s="99">
        <v>62.56</v>
      </c>
      <c r="H156" s="119">
        <f t="shared" si="21"/>
        <v>14.102182028093138</v>
      </c>
    </row>
    <row r="157" spans="1:8" ht="27.2" customHeight="1" x14ac:dyDescent="0.3">
      <c r="A157" s="97" t="s">
        <v>41</v>
      </c>
      <c r="B157" s="98">
        <v>43037</v>
      </c>
      <c r="C157" s="99">
        <v>1.91055</v>
      </c>
      <c r="D157" s="98">
        <v>38138</v>
      </c>
      <c r="E157" s="99">
        <v>1.56111</v>
      </c>
      <c r="F157" s="125">
        <f t="shared" si="20"/>
        <v>0.22384072871226235</v>
      </c>
      <c r="G157" s="99">
        <v>62.57</v>
      </c>
      <c r="H157" s="119">
        <f t="shared" si="21"/>
        <v>14.005714395526255</v>
      </c>
    </row>
    <row r="158" spans="1:8" ht="27.2" customHeight="1" x14ac:dyDescent="0.3">
      <c r="A158" s="97" t="s">
        <v>42</v>
      </c>
      <c r="B158" s="98">
        <v>43037</v>
      </c>
      <c r="C158" s="99">
        <v>1.91055</v>
      </c>
      <c r="D158" s="98">
        <v>38168</v>
      </c>
      <c r="E158" s="99">
        <v>1.56307</v>
      </c>
      <c r="F158" s="125">
        <f t="shared" si="20"/>
        <v>0.22230610273372275</v>
      </c>
      <c r="G158" s="99">
        <v>62.57</v>
      </c>
      <c r="H158" s="119">
        <f t="shared" si="21"/>
        <v>13.909692848049033</v>
      </c>
    </row>
    <row r="159" spans="1:8" ht="27.2" customHeight="1" x14ac:dyDescent="0.3">
      <c r="A159" s="97" t="s">
        <v>43</v>
      </c>
      <c r="B159" s="98">
        <v>43037</v>
      </c>
      <c r="C159" s="99">
        <v>1.91055</v>
      </c>
      <c r="D159" s="98">
        <v>38199</v>
      </c>
      <c r="E159" s="99">
        <v>1.56507</v>
      </c>
      <c r="F159" s="125">
        <f t="shared" si="20"/>
        <v>0.22074412007130673</v>
      </c>
      <c r="G159" s="99">
        <v>62.57</v>
      </c>
      <c r="H159" s="119">
        <f t="shared" si="21"/>
        <v>13.811959592861662</v>
      </c>
    </row>
    <row r="160" spans="1:8" ht="27.2" customHeight="1" x14ac:dyDescent="0.3">
      <c r="A160" s="97" t="s">
        <v>35</v>
      </c>
      <c r="B160" s="98">
        <v>43037</v>
      </c>
      <c r="C160" s="99">
        <v>1.91055</v>
      </c>
      <c r="D160" s="98">
        <v>38230</v>
      </c>
      <c r="E160" s="99">
        <v>1.5671299999999999</v>
      </c>
      <c r="F160" s="125">
        <f t="shared" si="20"/>
        <v>0.21913944599363178</v>
      </c>
      <c r="G160" s="99">
        <v>62.57</v>
      </c>
      <c r="H160" s="119">
        <f t="shared" si="21"/>
        <v>13.71155513582154</v>
      </c>
    </row>
    <row r="161" spans="1:8" ht="27.2" customHeight="1" x14ac:dyDescent="0.3">
      <c r="A161" s="100" t="s">
        <v>36</v>
      </c>
      <c r="B161" s="98">
        <v>43037</v>
      </c>
      <c r="C161" s="99">
        <v>1.91055</v>
      </c>
      <c r="D161" s="98">
        <v>38260</v>
      </c>
      <c r="E161" s="99">
        <v>1.56914</v>
      </c>
      <c r="F161" s="125">
        <f t="shared" si="20"/>
        <v>0.21757778145990803</v>
      </c>
      <c r="G161" s="99">
        <v>62.56</v>
      </c>
      <c r="H161" s="119">
        <f t="shared" si="21"/>
        <v>13.611666008131847</v>
      </c>
    </row>
    <row r="162" spans="1:8" ht="27.2" customHeight="1" x14ac:dyDescent="0.3">
      <c r="A162" s="100" t="s">
        <v>37</v>
      </c>
      <c r="B162" s="98">
        <v>43037</v>
      </c>
      <c r="C162" s="99">
        <v>1.91055</v>
      </c>
      <c r="D162" s="98">
        <v>38291</v>
      </c>
      <c r="E162" s="99">
        <v>1.57124</v>
      </c>
      <c r="F162" s="125">
        <f t="shared" si="20"/>
        <v>0.21595045950968661</v>
      </c>
      <c r="G162" s="99">
        <v>62.56</v>
      </c>
      <c r="H162" s="119">
        <f t="shared" si="21"/>
        <v>13.509860746925995</v>
      </c>
    </row>
    <row r="163" spans="1:8" ht="27.2" customHeight="1" x14ac:dyDescent="0.3">
      <c r="A163" s="100" t="s">
        <v>38</v>
      </c>
      <c r="B163" s="98">
        <v>43037</v>
      </c>
      <c r="C163" s="99">
        <v>1.91055</v>
      </c>
      <c r="D163" s="98">
        <v>38321</v>
      </c>
      <c r="E163" s="99">
        <v>1.5732999999999999</v>
      </c>
      <c r="F163" s="125">
        <f t="shared" si="20"/>
        <v>0.21435835504989509</v>
      </c>
      <c r="G163" s="99">
        <v>62.56</v>
      </c>
      <c r="H163" s="119">
        <f t="shared" si="21"/>
        <v>13.410258691921436</v>
      </c>
    </row>
    <row r="164" spans="1:8" ht="27.2" customHeight="1" x14ac:dyDescent="0.3">
      <c r="A164" s="100" t="s">
        <v>39</v>
      </c>
      <c r="B164" s="98">
        <v>43037</v>
      </c>
      <c r="C164" s="99">
        <v>1.91055</v>
      </c>
      <c r="D164" s="98">
        <v>38352</v>
      </c>
      <c r="E164" s="99">
        <v>1.57541</v>
      </c>
      <c r="F164" s="125">
        <f t="shared" si="20"/>
        <v>0.21273192375318173</v>
      </c>
      <c r="G164" s="99">
        <v>62.56</v>
      </c>
      <c r="H164" s="119">
        <f t="shared" si="21"/>
        <v>13.308509149999049</v>
      </c>
    </row>
    <row r="165" spans="1:8" ht="27.2" customHeight="1" x14ac:dyDescent="0.3">
      <c r="A165" s="110" t="s">
        <v>40</v>
      </c>
      <c r="B165" s="96"/>
      <c r="C165" s="96"/>
      <c r="D165" s="96"/>
      <c r="E165" s="128"/>
      <c r="F165" s="96"/>
      <c r="G165" s="123">
        <f>SUM(G153:G164)</f>
        <v>750.75999999999976</v>
      </c>
      <c r="H165" s="123">
        <f>SUM(H153:H164)</f>
        <v>166.26641610714049</v>
      </c>
    </row>
    <row r="166" spans="1:8" ht="27.2" customHeight="1" x14ac:dyDescent="0.3">
      <c r="A166" s="96" t="s">
        <v>338</v>
      </c>
      <c r="B166" s="96"/>
      <c r="C166" s="96"/>
      <c r="D166" s="96"/>
      <c r="E166" s="126"/>
      <c r="F166" s="96"/>
      <c r="G166" s="96"/>
      <c r="H166" s="96"/>
    </row>
    <row r="167" spans="1:8" ht="27.2" customHeight="1" x14ac:dyDescent="0.3">
      <c r="A167" s="97" t="s">
        <v>31</v>
      </c>
      <c r="B167" s="98">
        <v>43037</v>
      </c>
      <c r="C167" s="99">
        <v>1.91055</v>
      </c>
      <c r="D167" s="98">
        <v>38383</v>
      </c>
      <c r="E167" s="99">
        <v>1.57755</v>
      </c>
      <c r="F167" s="125">
        <f t="shared" ref="F167:F178" si="22">+C167/E167-1</f>
        <v>0.21108681182846811</v>
      </c>
      <c r="G167" s="99">
        <v>62.56</v>
      </c>
      <c r="H167" s="119">
        <f t="shared" ref="H167:H178" si="23">+F167*G167</f>
        <v>13.205590947988966</v>
      </c>
    </row>
    <row r="168" spans="1:8" ht="27.2" customHeight="1" x14ac:dyDescent="0.3">
      <c r="A168" s="97" t="s">
        <v>32</v>
      </c>
      <c r="B168" s="98">
        <v>43037</v>
      </c>
      <c r="C168" s="99">
        <v>1.91055</v>
      </c>
      <c r="D168" s="98">
        <v>38411</v>
      </c>
      <c r="E168" s="99">
        <v>1.5794900000000001</v>
      </c>
      <c r="F168" s="125">
        <f t="shared" si="22"/>
        <v>0.20959930104020907</v>
      </c>
      <c r="G168" s="99">
        <v>62.56</v>
      </c>
      <c r="H168" s="119">
        <f t="shared" si="23"/>
        <v>13.11253227307548</v>
      </c>
    </row>
    <row r="169" spans="1:8" ht="27.2" customHeight="1" x14ac:dyDescent="0.3">
      <c r="A169" s="97" t="s">
        <v>33</v>
      </c>
      <c r="B169" s="98">
        <v>43037</v>
      </c>
      <c r="C169" s="99">
        <v>1.91055</v>
      </c>
      <c r="D169" s="98">
        <v>38442</v>
      </c>
      <c r="E169" s="99">
        <v>1.5816399999999999</v>
      </c>
      <c r="F169" s="125">
        <f t="shared" si="22"/>
        <v>0.207955034015326</v>
      </c>
      <c r="G169" s="99">
        <v>62.57</v>
      </c>
      <c r="H169" s="119">
        <f t="shared" si="23"/>
        <v>13.011746478338948</v>
      </c>
    </row>
    <row r="170" spans="1:8" ht="27.2" customHeight="1" x14ac:dyDescent="0.3">
      <c r="A170" s="97" t="s">
        <v>34</v>
      </c>
      <c r="B170" s="98">
        <v>43037</v>
      </c>
      <c r="C170" s="99">
        <v>1.91055</v>
      </c>
      <c r="D170" s="98">
        <v>38472</v>
      </c>
      <c r="E170" s="99">
        <v>1.5837399999999999</v>
      </c>
      <c r="F170" s="125">
        <f t="shared" si="22"/>
        <v>0.20635331556947478</v>
      </c>
      <c r="G170" s="99">
        <v>62.57</v>
      </c>
      <c r="H170" s="119">
        <f t="shared" si="23"/>
        <v>12.911526955182037</v>
      </c>
    </row>
    <row r="171" spans="1:8" ht="27.2" customHeight="1" x14ac:dyDescent="0.3">
      <c r="A171" s="97" t="s">
        <v>41</v>
      </c>
      <c r="B171" s="98">
        <v>43037</v>
      </c>
      <c r="C171" s="99">
        <v>1.91055</v>
      </c>
      <c r="D171" s="98">
        <v>38503</v>
      </c>
      <c r="E171" s="99">
        <v>1.5860000000000001</v>
      </c>
      <c r="F171" s="125">
        <f t="shared" si="22"/>
        <v>0.20463430012610329</v>
      </c>
      <c r="G171" s="99">
        <v>62.57</v>
      </c>
      <c r="H171" s="119">
        <f t="shared" si="23"/>
        <v>12.803968158890283</v>
      </c>
    </row>
    <row r="172" spans="1:8" ht="27.2" customHeight="1" x14ac:dyDescent="0.3">
      <c r="A172" s="97" t="s">
        <v>42</v>
      </c>
      <c r="B172" s="98">
        <v>43037</v>
      </c>
      <c r="C172" s="99">
        <v>1.91055</v>
      </c>
      <c r="D172" s="98">
        <v>38533</v>
      </c>
      <c r="E172" s="99">
        <v>1.5882000000000001</v>
      </c>
      <c r="F172" s="125">
        <f t="shared" si="22"/>
        <v>0.20296562145825447</v>
      </c>
      <c r="G172" s="99">
        <v>62.57</v>
      </c>
      <c r="H172" s="119">
        <f t="shared" si="23"/>
        <v>12.699558934642983</v>
      </c>
    </row>
    <row r="173" spans="1:8" ht="27.2" customHeight="1" x14ac:dyDescent="0.3">
      <c r="A173" s="97" t="s">
        <v>43</v>
      </c>
      <c r="B173" s="98">
        <v>43037</v>
      </c>
      <c r="C173" s="99">
        <v>1.91055</v>
      </c>
      <c r="D173" s="98">
        <v>38564</v>
      </c>
      <c r="E173" s="99">
        <v>1.5904400000000001</v>
      </c>
      <c r="F173" s="125">
        <f t="shared" si="22"/>
        <v>0.20127134629410715</v>
      </c>
      <c r="G173" s="99">
        <v>62.56</v>
      </c>
      <c r="H173" s="119">
        <f t="shared" si="23"/>
        <v>12.591535424159343</v>
      </c>
    </row>
    <row r="174" spans="1:8" ht="27.2" customHeight="1" x14ac:dyDescent="0.3">
      <c r="A174" s="97" t="s">
        <v>35</v>
      </c>
      <c r="B174" s="98">
        <v>43037</v>
      </c>
      <c r="C174" s="99">
        <v>1.91055</v>
      </c>
      <c r="D174" s="98">
        <v>38595</v>
      </c>
      <c r="E174" s="99">
        <v>1.59266</v>
      </c>
      <c r="F174" s="125">
        <f t="shared" si="22"/>
        <v>0.19959690078233905</v>
      </c>
      <c r="G174" s="99">
        <v>62.56</v>
      </c>
      <c r="H174" s="119">
        <f t="shared" si="23"/>
        <v>12.486782112943132</v>
      </c>
    </row>
    <row r="175" spans="1:8" ht="27.2" customHeight="1" x14ac:dyDescent="0.3">
      <c r="A175" s="100" t="s">
        <v>36</v>
      </c>
      <c r="B175" s="98">
        <v>43037</v>
      </c>
      <c r="C175" s="99">
        <v>1.91055</v>
      </c>
      <c r="D175" s="98">
        <v>38625</v>
      </c>
      <c r="E175" s="99">
        <v>1.5947899999999999</v>
      </c>
      <c r="F175" s="125">
        <f t="shared" si="22"/>
        <v>0.19799472030800302</v>
      </c>
      <c r="G175" s="99">
        <v>62.56</v>
      </c>
      <c r="H175" s="119">
        <f t="shared" si="23"/>
        <v>12.38654970246867</v>
      </c>
    </row>
    <row r="176" spans="1:8" ht="27.2" customHeight="1" x14ac:dyDescent="0.3">
      <c r="A176" s="100" t="s">
        <v>37</v>
      </c>
      <c r="B176" s="98">
        <v>43037</v>
      </c>
      <c r="C176" s="99">
        <v>1.91055</v>
      </c>
      <c r="D176" s="98">
        <v>38656</v>
      </c>
      <c r="E176" s="99">
        <v>1.597</v>
      </c>
      <c r="F176" s="125">
        <f t="shared" si="22"/>
        <v>0.19633688165309948</v>
      </c>
      <c r="G176" s="99">
        <v>62.56</v>
      </c>
      <c r="H176" s="119">
        <f t="shared" si="23"/>
        <v>12.282835316217904</v>
      </c>
    </row>
    <row r="177" spans="1:8" ht="27.2" customHeight="1" x14ac:dyDescent="0.3">
      <c r="A177" s="100" t="s">
        <v>38</v>
      </c>
      <c r="B177" s="98">
        <v>43037</v>
      </c>
      <c r="C177" s="99">
        <v>1.91055</v>
      </c>
      <c r="D177" s="98">
        <v>38686</v>
      </c>
      <c r="E177" s="99">
        <v>1.5991299999999999</v>
      </c>
      <c r="F177" s="125">
        <f t="shared" si="22"/>
        <v>0.19474339171924737</v>
      </c>
      <c r="G177" s="99">
        <v>62.56</v>
      </c>
      <c r="H177" s="119">
        <f t="shared" si="23"/>
        <v>12.183146585956116</v>
      </c>
    </row>
    <row r="178" spans="1:8" ht="27.2" customHeight="1" x14ac:dyDescent="0.3">
      <c r="A178" s="100" t="s">
        <v>39</v>
      </c>
      <c r="B178" s="98">
        <v>43037</v>
      </c>
      <c r="C178" s="99">
        <v>1.91055</v>
      </c>
      <c r="D178" s="98">
        <v>38717</v>
      </c>
      <c r="E178" s="99">
        <v>1.6013299999999999</v>
      </c>
      <c r="F178" s="125">
        <f t="shared" si="22"/>
        <v>0.19310198397582012</v>
      </c>
      <c r="G178" s="99">
        <v>62.56</v>
      </c>
      <c r="H178" s="119">
        <f t="shared" si="23"/>
        <v>12.080460117527307</v>
      </c>
    </row>
    <row r="179" spans="1:8" ht="27.2" customHeight="1" x14ac:dyDescent="0.3">
      <c r="A179" s="101" t="s">
        <v>40</v>
      </c>
      <c r="B179" s="96"/>
      <c r="C179" s="96"/>
      <c r="D179" s="96"/>
      <c r="E179" s="128"/>
      <c r="F179" s="96"/>
      <c r="G179" s="123">
        <f>SUM(G167:G178)</f>
        <v>750.75999999999976</v>
      </c>
      <c r="H179" s="123">
        <f>SUM(H167:H178)</f>
        <v>151.75623300739116</v>
      </c>
    </row>
    <row r="180" spans="1:8" ht="27.2" customHeight="1" x14ac:dyDescent="0.3">
      <c r="A180" s="95" t="s">
        <v>339</v>
      </c>
      <c r="B180" s="96"/>
      <c r="C180" s="96"/>
      <c r="D180" s="96"/>
      <c r="E180" s="126"/>
      <c r="F180" s="96"/>
      <c r="G180" s="96"/>
      <c r="H180" s="96"/>
    </row>
    <row r="181" spans="1:8" ht="27.2" customHeight="1" x14ac:dyDescent="0.3">
      <c r="A181" s="97" t="s">
        <v>31</v>
      </c>
      <c r="B181" s="98">
        <v>43037</v>
      </c>
      <c r="C181" s="99">
        <v>1.91055</v>
      </c>
      <c r="D181" s="98">
        <v>38748</v>
      </c>
      <c r="E181" s="99">
        <v>1.6036600000000001</v>
      </c>
      <c r="F181" s="125">
        <f t="shared" ref="F181:F192" si="24">+C181/E181-1</f>
        <v>0.191368494568674</v>
      </c>
      <c r="G181" s="99">
        <v>62.57</v>
      </c>
      <c r="H181" s="119">
        <f t="shared" ref="H181:H192" si="25">+F181*G181</f>
        <v>11.973926705161933</v>
      </c>
    </row>
    <row r="182" spans="1:8" ht="27.2" customHeight="1" x14ac:dyDescent="0.3">
      <c r="A182" s="97" t="s">
        <v>32</v>
      </c>
      <c r="B182" s="98">
        <v>43037</v>
      </c>
      <c r="C182" s="99">
        <v>1.91055</v>
      </c>
      <c r="D182" s="98">
        <v>38776</v>
      </c>
      <c r="E182" s="99">
        <v>1.6059099999999999</v>
      </c>
      <c r="F182" s="125">
        <f t="shared" si="24"/>
        <v>0.1896992982172101</v>
      </c>
      <c r="G182" s="99">
        <v>62.57</v>
      </c>
      <c r="H182" s="119">
        <f t="shared" si="25"/>
        <v>11.869485089450835</v>
      </c>
    </row>
    <row r="183" spans="1:8" ht="27.2" customHeight="1" x14ac:dyDescent="0.3">
      <c r="A183" s="97" t="s">
        <v>33</v>
      </c>
      <c r="B183" s="98">
        <v>43037</v>
      </c>
      <c r="C183" s="99">
        <v>1.91055</v>
      </c>
      <c r="D183" s="98">
        <v>38807</v>
      </c>
      <c r="E183" s="99">
        <v>1.60842</v>
      </c>
      <c r="F183" s="125">
        <f t="shared" si="24"/>
        <v>0.18784272764576415</v>
      </c>
      <c r="G183" s="99">
        <v>62.57</v>
      </c>
      <c r="H183" s="119">
        <f t="shared" si="25"/>
        <v>11.753319468795462</v>
      </c>
    </row>
    <row r="184" spans="1:8" ht="27.2" customHeight="1" x14ac:dyDescent="0.3">
      <c r="A184" s="97" t="s">
        <v>34</v>
      </c>
      <c r="B184" s="98">
        <v>43037</v>
      </c>
      <c r="C184" s="99">
        <v>1.91055</v>
      </c>
      <c r="D184" s="98">
        <v>38837</v>
      </c>
      <c r="E184" s="99">
        <v>1.6110899999999999</v>
      </c>
      <c r="F184" s="125">
        <f t="shared" si="24"/>
        <v>0.18587415973036903</v>
      </c>
      <c r="G184" s="99">
        <v>62.57</v>
      </c>
      <c r="H184" s="119">
        <f t="shared" si="25"/>
        <v>11.630146174329189</v>
      </c>
    </row>
    <row r="185" spans="1:8" ht="27.2" customHeight="1" x14ac:dyDescent="0.3">
      <c r="A185" s="97" t="s">
        <v>41</v>
      </c>
      <c r="B185" s="98">
        <v>43037</v>
      </c>
      <c r="C185" s="99">
        <v>1.91055</v>
      </c>
      <c r="D185" s="98">
        <v>38868</v>
      </c>
      <c r="E185" s="99">
        <v>1.61398</v>
      </c>
      <c r="F185" s="125">
        <f t="shared" si="24"/>
        <v>0.18375072801397785</v>
      </c>
      <c r="G185" s="99">
        <v>62.56</v>
      </c>
      <c r="H185" s="119">
        <f t="shared" si="25"/>
        <v>11.495445544554455</v>
      </c>
    </row>
    <row r="186" spans="1:8" ht="27.2" customHeight="1" x14ac:dyDescent="0.3">
      <c r="A186" s="97" t="s">
        <v>42</v>
      </c>
      <c r="B186" s="98">
        <v>43037</v>
      </c>
      <c r="C186" s="99">
        <v>1.91055</v>
      </c>
      <c r="D186" s="98">
        <v>38898</v>
      </c>
      <c r="E186" s="99">
        <v>1.61676</v>
      </c>
      <c r="F186" s="125">
        <f t="shared" si="24"/>
        <v>0.18171528241668522</v>
      </c>
      <c r="G186" s="99">
        <v>62.56</v>
      </c>
      <c r="H186" s="119">
        <f t="shared" si="25"/>
        <v>11.368108067987828</v>
      </c>
    </row>
    <row r="187" spans="1:8" ht="27.2" customHeight="1" x14ac:dyDescent="0.3">
      <c r="A187" s="97" t="s">
        <v>43</v>
      </c>
      <c r="B187" s="98">
        <v>43037</v>
      </c>
      <c r="C187" s="99">
        <v>1.91055</v>
      </c>
      <c r="D187" s="98">
        <v>38929</v>
      </c>
      <c r="E187" s="99">
        <v>1.61955</v>
      </c>
      <c r="F187" s="125">
        <f t="shared" si="24"/>
        <v>0.17967954061313329</v>
      </c>
      <c r="G187" s="99">
        <v>62.56</v>
      </c>
      <c r="H187" s="119">
        <f t="shared" si="25"/>
        <v>11.24075206075762</v>
      </c>
    </row>
    <row r="188" spans="1:8" ht="27.2" customHeight="1" x14ac:dyDescent="0.3">
      <c r="A188" s="97" t="s">
        <v>35</v>
      </c>
      <c r="B188" s="98">
        <v>43037</v>
      </c>
      <c r="C188" s="99">
        <v>1.91055</v>
      </c>
      <c r="D188" s="98">
        <v>38960</v>
      </c>
      <c r="E188" s="99">
        <v>1.62236</v>
      </c>
      <c r="F188" s="125">
        <f t="shared" si="24"/>
        <v>0.177636282945832</v>
      </c>
      <c r="G188" s="99">
        <v>62.56</v>
      </c>
      <c r="H188" s="119">
        <f t="shared" si="25"/>
        <v>11.11292586109125</v>
      </c>
    </row>
    <row r="189" spans="1:8" ht="27.2" customHeight="1" x14ac:dyDescent="0.3">
      <c r="A189" s="100" t="s">
        <v>36</v>
      </c>
      <c r="B189" s="98">
        <v>43037</v>
      </c>
      <c r="C189" s="99">
        <v>1.91055</v>
      </c>
      <c r="D189" s="98">
        <v>38990</v>
      </c>
      <c r="E189" s="99">
        <v>1.6251</v>
      </c>
      <c r="F189" s="125">
        <f t="shared" si="24"/>
        <v>0.17565072918589619</v>
      </c>
      <c r="G189" s="99">
        <v>62.56</v>
      </c>
      <c r="H189" s="119">
        <f t="shared" si="25"/>
        <v>10.988709617869667</v>
      </c>
    </row>
    <row r="190" spans="1:8" ht="27.2" customHeight="1" x14ac:dyDescent="0.3">
      <c r="A190" s="100" t="s">
        <v>37</v>
      </c>
      <c r="B190" s="98">
        <v>43037</v>
      </c>
      <c r="C190" s="99">
        <v>1.91055</v>
      </c>
      <c r="D190" s="98">
        <v>39021</v>
      </c>
      <c r="E190" s="99">
        <v>1.6278999999999999</v>
      </c>
      <c r="F190" s="125">
        <f t="shared" si="24"/>
        <v>0.173628601265434</v>
      </c>
      <c r="G190" s="99">
        <v>62.56</v>
      </c>
      <c r="H190" s="119">
        <f t="shared" si="25"/>
        <v>10.862205295165552</v>
      </c>
    </row>
    <row r="191" spans="1:8" ht="27.2" customHeight="1" x14ac:dyDescent="0.3">
      <c r="A191" s="100" t="s">
        <v>38</v>
      </c>
      <c r="B191" s="98">
        <v>43037</v>
      </c>
      <c r="C191" s="99">
        <v>1.91055</v>
      </c>
      <c r="D191" s="98">
        <v>39051</v>
      </c>
      <c r="E191" s="99">
        <v>1.6306400000000001</v>
      </c>
      <c r="F191" s="125">
        <f t="shared" si="24"/>
        <v>0.17165652749840543</v>
      </c>
      <c r="G191" s="99">
        <v>62.56</v>
      </c>
      <c r="H191" s="119">
        <f t="shared" si="25"/>
        <v>10.738832360300243</v>
      </c>
    </row>
    <row r="192" spans="1:8" ht="27.2" customHeight="1" x14ac:dyDescent="0.3">
      <c r="A192" s="100" t="s">
        <v>39</v>
      </c>
      <c r="B192" s="98">
        <v>43037</v>
      </c>
      <c r="C192" s="99">
        <v>1.91055</v>
      </c>
      <c r="D192" s="98">
        <v>39082</v>
      </c>
      <c r="E192" s="99">
        <v>1.63334</v>
      </c>
      <c r="F192" s="125">
        <f t="shared" si="24"/>
        <v>0.16971971542973296</v>
      </c>
      <c r="G192" s="99">
        <v>62.56</v>
      </c>
      <c r="H192" s="119">
        <f t="shared" si="25"/>
        <v>10.617665397284094</v>
      </c>
    </row>
    <row r="193" spans="1:8" ht="27.2" customHeight="1" x14ac:dyDescent="0.3">
      <c r="A193" s="101" t="s">
        <v>40</v>
      </c>
      <c r="B193" s="96"/>
      <c r="C193" s="96"/>
      <c r="D193" s="96"/>
      <c r="E193" s="128"/>
      <c r="F193" s="96"/>
      <c r="G193" s="123">
        <f>SUM(G181:G192)</f>
        <v>750.76</v>
      </c>
      <c r="H193" s="123">
        <f>SUM(H181:H192)</f>
        <v>135.65152164274815</v>
      </c>
    </row>
    <row r="194" spans="1:8" ht="27.2" customHeight="1" x14ac:dyDescent="0.3">
      <c r="A194" s="95" t="s">
        <v>340</v>
      </c>
      <c r="B194" s="96"/>
      <c r="C194" s="96"/>
      <c r="D194" s="96"/>
      <c r="E194" s="126"/>
      <c r="F194" s="96"/>
      <c r="G194" s="96"/>
      <c r="H194" s="96"/>
    </row>
    <row r="195" spans="1:8" ht="27.2" customHeight="1" x14ac:dyDescent="0.3">
      <c r="A195" s="97" t="s">
        <v>31</v>
      </c>
      <c r="B195" s="98">
        <v>43037</v>
      </c>
      <c r="C195" s="99">
        <v>1.91055</v>
      </c>
      <c r="D195" s="98">
        <v>39113</v>
      </c>
      <c r="E195" s="99">
        <v>1.6360300000000001</v>
      </c>
      <c r="F195" s="125">
        <f t="shared" ref="F195:F206" si="26">+C195/E195-1</f>
        <v>0.16779643405072031</v>
      </c>
      <c r="G195" s="99">
        <v>62.56</v>
      </c>
      <c r="H195" s="119">
        <f t="shared" ref="H195:H206" si="27">+F195*G195</f>
        <v>10.497344914213063</v>
      </c>
    </row>
    <row r="196" spans="1:8" ht="27.2" customHeight="1" x14ac:dyDescent="0.3">
      <c r="A196" s="97" t="s">
        <v>32</v>
      </c>
      <c r="B196" s="98">
        <v>43037</v>
      </c>
      <c r="C196" s="99">
        <v>1.91055</v>
      </c>
      <c r="D196" s="98">
        <v>39141</v>
      </c>
      <c r="E196" s="99">
        <v>1.6385000000000001</v>
      </c>
      <c r="F196" s="125">
        <f t="shared" si="26"/>
        <v>0.16603600854440037</v>
      </c>
      <c r="G196" s="99">
        <v>62.56</v>
      </c>
      <c r="H196" s="119">
        <f t="shared" si="27"/>
        <v>10.387212694537688</v>
      </c>
    </row>
    <row r="197" spans="1:8" ht="27.2" customHeight="1" x14ac:dyDescent="0.3">
      <c r="A197" s="97" t="s">
        <v>33</v>
      </c>
      <c r="B197" s="98">
        <v>43037</v>
      </c>
      <c r="C197" s="99">
        <v>1.91055</v>
      </c>
      <c r="D197" s="98">
        <v>39172</v>
      </c>
      <c r="E197" s="99">
        <v>1.64124</v>
      </c>
      <c r="F197" s="125">
        <f t="shared" si="26"/>
        <v>0.16408934707903766</v>
      </c>
      <c r="G197" s="99">
        <v>62.56</v>
      </c>
      <c r="H197" s="119">
        <f t="shared" si="27"/>
        <v>10.265429553264596</v>
      </c>
    </row>
    <row r="198" spans="1:8" ht="27.2" customHeight="1" x14ac:dyDescent="0.3">
      <c r="A198" s="97" t="s">
        <v>34</v>
      </c>
      <c r="B198" s="98">
        <v>43037</v>
      </c>
      <c r="C198" s="99">
        <v>1.91055</v>
      </c>
      <c r="D198" s="98">
        <v>39202</v>
      </c>
      <c r="E198" s="99">
        <v>1.64378</v>
      </c>
      <c r="F198" s="125">
        <f t="shared" si="26"/>
        <v>0.16229057416442583</v>
      </c>
      <c r="G198" s="99">
        <v>62.56</v>
      </c>
      <c r="H198" s="119">
        <f t="shared" si="27"/>
        <v>10.15289831972648</v>
      </c>
    </row>
    <row r="199" spans="1:8" ht="27.2" customHeight="1" x14ac:dyDescent="0.3">
      <c r="A199" s="97" t="s">
        <v>41</v>
      </c>
      <c r="B199" s="98">
        <v>43037</v>
      </c>
      <c r="C199" s="99">
        <v>1.91055</v>
      </c>
      <c r="D199" s="98">
        <v>39233</v>
      </c>
      <c r="E199" s="99">
        <v>1.64642</v>
      </c>
      <c r="F199" s="125">
        <f t="shared" si="26"/>
        <v>0.16042686556285757</v>
      </c>
      <c r="G199" s="99">
        <v>62.56</v>
      </c>
      <c r="H199" s="119">
        <f t="shared" si="27"/>
        <v>10.03630470961237</v>
      </c>
    </row>
    <row r="200" spans="1:8" ht="27.2" customHeight="1" x14ac:dyDescent="0.3">
      <c r="A200" s="97" t="s">
        <v>42</v>
      </c>
      <c r="B200" s="98">
        <v>43037</v>
      </c>
      <c r="C200" s="99">
        <v>1.91055</v>
      </c>
      <c r="D200" s="98">
        <v>39263</v>
      </c>
      <c r="E200" s="99">
        <v>1.64899</v>
      </c>
      <c r="F200" s="125">
        <f t="shared" si="26"/>
        <v>0.15861830575079283</v>
      </c>
      <c r="G200" s="99">
        <v>62.57</v>
      </c>
      <c r="H200" s="119">
        <f t="shared" si="27"/>
        <v>9.9247473908271076</v>
      </c>
    </row>
    <row r="201" spans="1:8" ht="27.2" customHeight="1" x14ac:dyDescent="0.3">
      <c r="A201" s="97" t="s">
        <v>43</v>
      </c>
      <c r="B201" s="98">
        <v>43037</v>
      </c>
      <c r="C201" s="99">
        <v>1.91055</v>
      </c>
      <c r="D201" s="98">
        <v>39294</v>
      </c>
      <c r="E201" s="99">
        <v>1.65168</v>
      </c>
      <c r="F201" s="125">
        <f t="shared" si="26"/>
        <v>0.15673132810229573</v>
      </c>
      <c r="G201" s="99">
        <v>62.57</v>
      </c>
      <c r="H201" s="119">
        <f t="shared" si="27"/>
        <v>9.8066791993606444</v>
      </c>
    </row>
    <row r="202" spans="1:8" ht="27.2" customHeight="1" x14ac:dyDescent="0.3">
      <c r="A202" s="97" t="s">
        <v>35</v>
      </c>
      <c r="B202" s="98">
        <v>43037</v>
      </c>
      <c r="C202" s="99">
        <v>1.91055</v>
      </c>
      <c r="D202" s="98">
        <v>39325</v>
      </c>
      <c r="E202" s="99">
        <v>1.65438</v>
      </c>
      <c r="F202" s="125">
        <f t="shared" si="26"/>
        <v>0.15484350632865485</v>
      </c>
      <c r="G202" s="99">
        <v>62.57</v>
      </c>
      <c r="H202" s="119">
        <f t="shared" si="27"/>
        <v>9.6885581909839331</v>
      </c>
    </row>
    <row r="203" spans="1:8" ht="27.2" customHeight="1" x14ac:dyDescent="0.3">
      <c r="A203" s="100" t="s">
        <v>36</v>
      </c>
      <c r="B203" s="98">
        <v>43037</v>
      </c>
      <c r="C203" s="99">
        <v>1.91055</v>
      </c>
      <c r="D203" s="98">
        <v>39355</v>
      </c>
      <c r="E203" s="99">
        <v>1.65709</v>
      </c>
      <c r="F203" s="125">
        <f t="shared" si="26"/>
        <v>0.15295487873320091</v>
      </c>
      <c r="G203" s="99">
        <v>62.57</v>
      </c>
      <c r="H203" s="119">
        <f t="shared" si="27"/>
        <v>9.5703867623363799</v>
      </c>
    </row>
    <row r="204" spans="1:8" ht="27.2" customHeight="1" x14ac:dyDescent="0.3">
      <c r="A204" s="100" t="s">
        <v>37</v>
      </c>
      <c r="B204" s="98">
        <v>43037</v>
      </c>
      <c r="C204" s="99">
        <v>1.91055</v>
      </c>
      <c r="D204" s="98">
        <v>39386</v>
      </c>
      <c r="E204" s="99">
        <v>1.6599299999999999</v>
      </c>
      <c r="F204" s="125">
        <f t="shared" si="26"/>
        <v>0.15098227033670097</v>
      </c>
      <c r="G204" s="99">
        <v>62.56</v>
      </c>
      <c r="H204" s="119">
        <f t="shared" si="27"/>
        <v>9.4454508322640134</v>
      </c>
    </row>
    <row r="205" spans="1:8" ht="27.2" customHeight="1" x14ac:dyDescent="0.3">
      <c r="A205" s="100" t="s">
        <v>38</v>
      </c>
      <c r="B205" s="98">
        <v>43037</v>
      </c>
      <c r="C205" s="99">
        <v>1.91055</v>
      </c>
      <c r="D205" s="98">
        <v>39416</v>
      </c>
      <c r="E205" s="99">
        <v>1.66273</v>
      </c>
      <c r="F205" s="125">
        <f t="shared" si="26"/>
        <v>0.14904404202726829</v>
      </c>
      <c r="G205" s="99">
        <v>62.56</v>
      </c>
      <c r="H205" s="119">
        <f t="shared" si="27"/>
        <v>9.3241952692259051</v>
      </c>
    </row>
    <row r="206" spans="1:8" ht="27.2" customHeight="1" x14ac:dyDescent="0.3">
      <c r="A206" s="100" t="s">
        <v>39</v>
      </c>
      <c r="B206" s="98">
        <v>43037</v>
      </c>
      <c r="C206" s="99">
        <v>1.91055</v>
      </c>
      <c r="D206" s="98">
        <v>39447</v>
      </c>
      <c r="E206" s="99">
        <v>1.66557</v>
      </c>
      <c r="F206" s="125">
        <f t="shared" si="26"/>
        <v>0.14708478178641538</v>
      </c>
      <c r="G206" s="99">
        <v>62.56</v>
      </c>
      <c r="H206" s="119">
        <f t="shared" si="27"/>
        <v>9.2016239485581455</v>
      </c>
    </row>
    <row r="207" spans="1:8" ht="27.2" customHeight="1" x14ac:dyDescent="0.3">
      <c r="A207" s="101" t="s">
        <v>40</v>
      </c>
      <c r="B207" s="96"/>
      <c r="C207" s="96"/>
      <c r="D207" s="96"/>
      <c r="E207" s="128"/>
      <c r="F207" s="96"/>
      <c r="G207" s="123">
        <f>SUM(G195:G206)</f>
        <v>750.76</v>
      </c>
      <c r="H207" s="123">
        <f>SUM(H195:H206)</f>
        <v>118.30083178491033</v>
      </c>
    </row>
    <row r="208" spans="1:8" ht="27.2" customHeight="1" x14ac:dyDescent="0.3">
      <c r="A208" s="95" t="s">
        <v>341</v>
      </c>
      <c r="B208" s="96"/>
      <c r="C208" s="96"/>
      <c r="D208" s="96"/>
      <c r="E208" s="126"/>
      <c r="F208" s="96"/>
      <c r="G208" s="96"/>
      <c r="H208" s="96"/>
    </row>
    <row r="209" spans="1:8" ht="27.2" customHeight="1" x14ac:dyDescent="0.3">
      <c r="A209" s="97" t="s">
        <v>31</v>
      </c>
      <c r="B209" s="98">
        <v>43037</v>
      </c>
      <c r="C209" s="99">
        <v>1.91055</v>
      </c>
      <c r="D209" s="98">
        <v>39478</v>
      </c>
      <c r="E209" s="99">
        <v>1.66832</v>
      </c>
      <c r="F209" s="125">
        <f t="shared" ref="F209:F220" si="28">+C209/E209-1</f>
        <v>0.14519396758415648</v>
      </c>
      <c r="G209" s="99">
        <v>62.56</v>
      </c>
      <c r="H209" s="119">
        <f t="shared" ref="H209:H220" si="29">+F209*G209</f>
        <v>9.0833346120648297</v>
      </c>
    </row>
    <row r="210" spans="1:8" ht="27.2" customHeight="1" x14ac:dyDescent="0.3">
      <c r="A210" s="97" t="s">
        <v>32</v>
      </c>
      <c r="B210" s="98">
        <v>43037</v>
      </c>
      <c r="C210" s="99">
        <v>1.91055</v>
      </c>
      <c r="D210" s="98">
        <v>39507</v>
      </c>
      <c r="E210" s="99">
        <v>1.67089</v>
      </c>
      <c r="F210" s="125">
        <f t="shared" si="28"/>
        <v>0.14343254193872723</v>
      </c>
      <c r="G210" s="99">
        <v>62.56</v>
      </c>
      <c r="H210" s="119">
        <f t="shared" si="29"/>
        <v>8.9731398236867754</v>
      </c>
    </row>
    <row r="211" spans="1:8" ht="27.2" customHeight="1" x14ac:dyDescent="0.3">
      <c r="A211" s="97" t="s">
        <v>33</v>
      </c>
      <c r="B211" s="98">
        <v>43037</v>
      </c>
      <c r="C211" s="99">
        <v>1.91055</v>
      </c>
      <c r="D211" s="98">
        <v>39538</v>
      </c>
      <c r="E211" s="99">
        <v>1.6736500000000001</v>
      </c>
      <c r="F211" s="125">
        <f t="shared" si="28"/>
        <v>0.14154691841185429</v>
      </c>
      <c r="G211" s="99">
        <v>62.56</v>
      </c>
      <c r="H211" s="119">
        <f t="shared" si="29"/>
        <v>8.8551752158456054</v>
      </c>
    </row>
    <row r="212" spans="1:8" ht="27.2" customHeight="1" x14ac:dyDescent="0.3">
      <c r="A212" s="97" t="s">
        <v>34</v>
      </c>
      <c r="B212" s="98">
        <v>43037</v>
      </c>
      <c r="C212" s="99">
        <v>1.91055</v>
      </c>
      <c r="D212" s="98">
        <v>39568</v>
      </c>
      <c r="E212" s="99">
        <v>1.67631</v>
      </c>
      <c r="F212" s="125">
        <f t="shared" si="28"/>
        <v>0.13973549045224343</v>
      </c>
      <c r="G212" s="99">
        <v>62.56</v>
      </c>
      <c r="H212" s="119">
        <f t="shared" si="29"/>
        <v>8.7418522826923493</v>
      </c>
    </row>
    <row r="213" spans="1:8" ht="27.2" customHeight="1" x14ac:dyDescent="0.3">
      <c r="A213" s="97" t="s">
        <v>41</v>
      </c>
      <c r="B213" s="98">
        <v>43037</v>
      </c>
      <c r="C213" s="99">
        <v>1.91055</v>
      </c>
      <c r="D213" s="98">
        <v>39599</v>
      </c>
      <c r="E213" s="99">
        <v>1.6791700000000001</v>
      </c>
      <c r="F213" s="125">
        <f t="shared" si="28"/>
        <v>0.13779426740592071</v>
      </c>
      <c r="G213" s="99">
        <v>62.56</v>
      </c>
      <c r="H213" s="119">
        <f t="shared" si="29"/>
        <v>8.6204093689143999</v>
      </c>
    </row>
    <row r="214" spans="1:8" ht="27.2" customHeight="1" x14ac:dyDescent="0.3">
      <c r="A214" s="97" t="s">
        <v>42</v>
      </c>
      <c r="B214" s="98">
        <v>43037</v>
      </c>
      <c r="C214" s="99">
        <v>1.91055</v>
      </c>
      <c r="D214" s="98">
        <v>39629</v>
      </c>
      <c r="E214" s="99">
        <v>1.68205</v>
      </c>
      <c r="F214" s="125">
        <f t="shared" si="28"/>
        <v>0.1358461401266311</v>
      </c>
      <c r="G214" s="99">
        <v>62.56</v>
      </c>
      <c r="H214" s="119">
        <f t="shared" si="29"/>
        <v>8.4985345263220413</v>
      </c>
    </row>
    <row r="215" spans="1:8" ht="27.2" customHeight="1" x14ac:dyDescent="0.3">
      <c r="A215" s="97" t="s">
        <v>43</v>
      </c>
      <c r="B215" s="98">
        <v>43037</v>
      </c>
      <c r="C215" s="99">
        <v>1.91055</v>
      </c>
      <c r="D215" s="98">
        <v>39660</v>
      </c>
      <c r="E215" s="99">
        <v>1.68502</v>
      </c>
      <c r="F215" s="125">
        <f t="shared" si="28"/>
        <v>0.13384410867526797</v>
      </c>
      <c r="G215" s="99">
        <v>62.57</v>
      </c>
      <c r="H215" s="119">
        <f t="shared" si="29"/>
        <v>8.3746258798115161</v>
      </c>
    </row>
    <row r="216" spans="1:8" ht="27.2" customHeight="1" x14ac:dyDescent="0.3">
      <c r="A216" s="97" t="s">
        <v>35</v>
      </c>
      <c r="B216" s="98">
        <v>43037</v>
      </c>
      <c r="C216" s="99">
        <v>1.91055</v>
      </c>
      <c r="D216" s="98">
        <v>39691</v>
      </c>
      <c r="E216" s="99">
        <v>1.6880500000000001</v>
      </c>
      <c r="F216" s="125">
        <f t="shared" si="28"/>
        <v>0.13180889191670864</v>
      </c>
      <c r="G216" s="99">
        <v>62.57</v>
      </c>
      <c r="H216" s="119">
        <f t="shared" si="29"/>
        <v>8.2472823672284594</v>
      </c>
    </row>
    <row r="217" spans="1:8" ht="27.2" customHeight="1" x14ac:dyDescent="0.3">
      <c r="A217" s="100" t="s">
        <v>36</v>
      </c>
      <c r="B217" s="98">
        <v>43037</v>
      </c>
      <c r="C217" s="99">
        <v>1.91055</v>
      </c>
      <c r="D217" s="98">
        <v>39721</v>
      </c>
      <c r="E217" s="99">
        <v>1.6910499999999999</v>
      </c>
      <c r="F217" s="125">
        <f t="shared" si="28"/>
        <v>0.12980101120605547</v>
      </c>
      <c r="G217" s="99">
        <v>62.57</v>
      </c>
      <c r="H217" s="119">
        <f t="shared" si="29"/>
        <v>8.1216492711628909</v>
      </c>
    </row>
    <row r="218" spans="1:8" ht="27.2" customHeight="1" x14ac:dyDescent="0.3">
      <c r="A218" s="100" t="s">
        <v>37</v>
      </c>
      <c r="B218" s="98">
        <v>43037</v>
      </c>
      <c r="C218" s="99">
        <v>1.91055</v>
      </c>
      <c r="D218" s="98">
        <v>39752</v>
      </c>
      <c r="E218" s="99">
        <v>1.6941900000000001</v>
      </c>
      <c r="F218" s="125">
        <f t="shared" si="28"/>
        <v>0.12770704584491699</v>
      </c>
      <c r="G218" s="99">
        <v>62.57</v>
      </c>
      <c r="H218" s="119">
        <f t="shared" si="29"/>
        <v>7.9906298585164564</v>
      </c>
    </row>
    <row r="219" spans="1:8" ht="27.2" customHeight="1" x14ac:dyDescent="0.3">
      <c r="A219" s="100" t="s">
        <v>38</v>
      </c>
      <c r="B219" s="98">
        <v>43037</v>
      </c>
      <c r="C219" s="99">
        <v>1.91055</v>
      </c>
      <c r="D219" s="98">
        <v>39782</v>
      </c>
      <c r="E219" s="99">
        <v>1.69737</v>
      </c>
      <c r="F219" s="125">
        <f t="shared" si="28"/>
        <v>0.12559430177274256</v>
      </c>
      <c r="G219" s="99">
        <v>62.56</v>
      </c>
      <c r="H219" s="119">
        <f t="shared" si="29"/>
        <v>7.8571795189027744</v>
      </c>
    </row>
    <row r="220" spans="1:8" ht="27.2" customHeight="1" x14ac:dyDescent="0.3">
      <c r="A220" s="100" t="s">
        <v>39</v>
      </c>
      <c r="B220" s="98">
        <v>43037</v>
      </c>
      <c r="C220" s="99">
        <v>1.91055</v>
      </c>
      <c r="D220" s="98">
        <v>39813</v>
      </c>
      <c r="E220" s="99">
        <v>1.70061</v>
      </c>
      <c r="F220" s="125">
        <f t="shared" si="28"/>
        <v>0.12344982094660151</v>
      </c>
      <c r="G220" s="99">
        <v>62.56</v>
      </c>
      <c r="H220" s="119">
        <f t="shared" si="29"/>
        <v>7.7230207984193902</v>
      </c>
    </row>
    <row r="221" spans="1:8" ht="27.2" customHeight="1" x14ac:dyDescent="0.3">
      <c r="A221" s="101" t="s">
        <v>40</v>
      </c>
      <c r="B221" s="96"/>
      <c r="C221" s="96"/>
      <c r="D221" s="96"/>
      <c r="E221" s="128"/>
      <c r="F221" s="96"/>
      <c r="G221" s="123">
        <f>SUM(G209:G220)</f>
        <v>750.76</v>
      </c>
      <c r="H221" s="123">
        <f>SUM(H209:H220)</f>
        <v>101.08683352356748</v>
      </c>
    </row>
    <row r="222" spans="1:8" ht="27.2" customHeight="1" x14ac:dyDescent="0.3">
      <c r="A222" s="95" t="s">
        <v>342</v>
      </c>
      <c r="B222" s="96"/>
      <c r="C222" s="96"/>
      <c r="D222" s="96"/>
      <c r="E222" s="126"/>
      <c r="F222" s="96"/>
      <c r="G222" s="96"/>
      <c r="H222" s="96"/>
    </row>
    <row r="223" spans="1:8" ht="27.2" customHeight="1" x14ac:dyDescent="0.3">
      <c r="A223" s="97" t="s">
        <v>31</v>
      </c>
      <c r="B223" s="98">
        <v>43037</v>
      </c>
      <c r="C223" s="99">
        <v>1.91055</v>
      </c>
      <c r="D223" s="98">
        <v>39844</v>
      </c>
      <c r="E223" s="99">
        <v>1.7038800000000001</v>
      </c>
      <c r="F223" s="125">
        <f t="shared" ref="F223:F234" si="30">+C223/E223-1</f>
        <v>0.12129375308120283</v>
      </c>
      <c r="G223" s="99">
        <v>62.56</v>
      </c>
      <c r="H223" s="119">
        <f t="shared" ref="H223:H234" si="31">+F223*G223</f>
        <v>7.5881371927600494</v>
      </c>
    </row>
    <row r="224" spans="1:8" ht="27.2" customHeight="1" x14ac:dyDescent="0.3">
      <c r="A224" s="97" t="s">
        <v>32</v>
      </c>
      <c r="B224" s="98">
        <v>43037</v>
      </c>
      <c r="C224" s="99">
        <v>1.91055</v>
      </c>
      <c r="D224" s="98">
        <v>39872</v>
      </c>
      <c r="E224" s="99">
        <v>1.70699</v>
      </c>
      <c r="F224" s="125">
        <f t="shared" si="30"/>
        <v>0.11925084505474537</v>
      </c>
      <c r="G224" s="99">
        <v>62.56</v>
      </c>
      <c r="H224" s="119">
        <f t="shared" si="31"/>
        <v>7.4603328666248707</v>
      </c>
    </row>
    <row r="225" spans="1:8" ht="27.2" customHeight="1" x14ac:dyDescent="0.3">
      <c r="A225" s="97" t="s">
        <v>33</v>
      </c>
      <c r="B225" s="98">
        <v>43037</v>
      </c>
      <c r="C225" s="99">
        <v>1.91055</v>
      </c>
      <c r="D225" s="98">
        <v>39903</v>
      </c>
      <c r="E225" s="99">
        <v>1.71034</v>
      </c>
      <c r="F225" s="125">
        <f t="shared" si="30"/>
        <v>0.1170585965363613</v>
      </c>
      <c r="G225" s="99">
        <v>62.56</v>
      </c>
      <c r="H225" s="119">
        <f t="shared" si="31"/>
        <v>7.3231857993147633</v>
      </c>
    </row>
    <row r="226" spans="1:8" ht="27.2" customHeight="1" x14ac:dyDescent="0.3">
      <c r="A226" s="97" t="s">
        <v>34</v>
      </c>
      <c r="B226" s="98">
        <v>43037</v>
      </c>
      <c r="C226" s="99">
        <v>1.91055</v>
      </c>
      <c r="D226" s="98">
        <v>39933</v>
      </c>
      <c r="E226" s="99">
        <v>1.7133799999999999</v>
      </c>
      <c r="F226" s="125">
        <f t="shared" si="30"/>
        <v>0.115076632153988</v>
      </c>
      <c r="G226" s="99">
        <v>62.56</v>
      </c>
      <c r="H226" s="119">
        <f t="shared" si="31"/>
        <v>7.19919410755349</v>
      </c>
    </row>
    <row r="227" spans="1:8" ht="27.2" customHeight="1" x14ac:dyDescent="0.3">
      <c r="A227" s="97" t="s">
        <v>41</v>
      </c>
      <c r="B227" s="98">
        <v>43037</v>
      </c>
      <c r="C227" s="99">
        <v>1.91055</v>
      </c>
      <c r="D227" s="98">
        <v>39964</v>
      </c>
      <c r="E227" s="99">
        <v>1.71621</v>
      </c>
      <c r="F227" s="125">
        <f t="shared" si="30"/>
        <v>0.11323789046794963</v>
      </c>
      <c r="G227" s="99">
        <v>62.56</v>
      </c>
      <c r="H227" s="119">
        <f t="shared" si="31"/>
        <v>7.0841624276749293</v>
      </c>
    </row>
    <row r="228" spans="1:8" ht="27.2" customHeight="1" x14ac:dyDescent="0.3">
      <c r="A228" s="97" t="s">
        <v>42</v>
      </c>
      <c r="B228" s="98">
        <v>43037</v>
      </c>
      <c r="C228" s="99">
        <v>1.91055</v>
      </c>
      <c r="D228" s="98">
        <v>39994</v>
      </c>
      <c r="E228" s="99">
        <v>1.71868</v>
      </c>
      <c r="F228" s="125">
        <f t="shared" si="30"/>
        <v>0.11163800125677836</v>
      </c>
      <c r="G228" s="99">
        <v>62.56</v>
      </c>
      <c r="H228" s="119">
        <f t="shared" si="31"/>
        <v>6.9840733586240544</v>
      </c>
    </row>
    <row r="229" spans="1:8" ht="27.2" customHeight="1" x14ac:dyDescent="0.3">
      <c r="A229" s="97" t="s">
        <v>43</v>
      </c>
      <c r="B229" s="98">
        <v>43037</v>
      </c>
      <c r="C229" s="99">
        <v>1.91055</v>
      </c>
      <c r="D229" s="98">
        <v>40025</v>
      </c>
      <c r="E229" s="99">
        <v>1.7209000000000001</v>
      </c>
      <c r="F229" s="125">
        <f t="shared" si="30"/>
        <v>0.11020396304259394</v>
      </c>
      <c r="G229" s="99">
        <v>62.57</v>
      </c>
      <c r="H229" s="119">
        <f t="shared" si="31"/>
        <v>6.8954619675751028</v>
      </c>
    </row>
    <row r="230" spans="1:8" ht="27.2" customHeight="1" x14ac:dyDescent="0.3">
      <c r="A230" s="97" t="s">
        <v>35</v>
      </c>
      <c r="B230" s="98">
        <v>43037</v>
      </c>
      <c r="C230" s="99">
        <v>1.91055</v>
      </c>
      <c r="D230" s="98">
        <v>40056</v>
      </c>
      <c r="E230" s="99">
        <v>1.7228300000000001</v>
      </c>
      <c r="F230" s="125">
        <f t="shared" si="30"/>
        <v>0.10896025725115055</v>
      </c>
      <c r="G230" s="99">
        <v>62.57</v>
      </c>
      <c r="H230" s="119">
        <f t="shared" si="31"/>
        <v>6.8176432962044897</v>
      </c>
    </row>
    <row r="231" spans="1:8" ht="27.2" customHeight="1" x14ac:dyDescent="0.3">
      <c r="A231" s="100" t="s">
        <v>36</v>
      </c>
      <c r="B231" s="98">
        <v>43037</v>
      </c>
      <c r="C231" s="99">
        <v>1.91055</v>
      </c>
      <c r="D231" s="98">
        <v>40086</v>
      </c>
      <c r="E231" s="99">
        <v>1.72455</v>
      </c>
      <c r="F231" s="125">
        <f t="shared" si="30"/>
        <v>0.10785422284074109</v>
      </c>
      <c r="G231" s="99">
        <v>62.57</v>
      </c>
      <c r="H231" s="119">
        <f t="shared" si="31"/>
        <v>6.7484387231451697</v>
      </c>
    </row>
    <row r="232" spans="1:8" ht="27.2" customHeight="1" x14ac:dyDescent="0.3">
      <c r="A232" s="100" t="s">
        <v>37</v>
      </c>
      <c r="B232" s="98">
        <v>43037</v>
      </c>
      <c r="C232" s="99">
        <v>1.91055</v>
      </c>
      <c r="D232" s="98">
        <v>40117</v>
      </c>
      <c r="E232" s="99">
        <v>1.72607</v>
      </c>
      <c r="F232" s="125">
        <f t="shared" si="30"/>
        <v>0.10687863180519908</v>
      </c>
      <c r="G232" s="99">
        <v>62.57</v>
      </c>
      <c r="H232" s="119">
        <f t="shared" si="31"/>
        <v>6.6873959920513064</v>
      </c>
    </row>
    <row r="233" spans="1:8" ht="27.2" customHeight="1" x14ac:dyDescent="0.3">
      <c r="A233" s="100" t="s">
        <v>38</v>
      </c>
      <c r="B233" s="98">
        <v>43037</v>
      </c>
      <c r="C233" s="99">
        <v>1.91055</v>
      </c>
      <c r="D233" s="98">
        <v>40147</v>
      </c>
      <c r="E233" s="99">
        <v>1.7274400000000001</v>
      </c>
      <c r="F233" s="125">
        <f t="shared" si="30"/>
        <v>0.10600078729217799</v>
      </c>
      <c r="G233" s="99">
        <v>62.56</v>
      </c>
      <c r="H233" s="119">
        <f t="shared" si="31"/>
        <v>6.6314092529986555</v>
      </c>
    </row>
    <row r="234" spans="1:8" ht="27.2" customHeight="1" x14ac:dyDescent="0.3">
      <c r="A234" s="100" t="s">
        <v>39</v>
      </c>
      <c r="B234" s="98">
        <v>43037</v>
      </c>
      <c r="C234" s="99">
        <v>1.91055</v>
      </c>
      <c r="D234" s="98">
        <v>40178</v>
      </c>
      <c r="E234" s="99">
        <v>1.7287699999999999</v>
      </c>
      <c r="F234" s="125">
        <f t="shared" si="30"/>
        <v>0.10514990426719573</v>
      </c>
      <c r="G234" s="99">
        <v>62.56</v>
      </c>
      <c r="H234" s="119">
        <f t="shared" si="31"/>
        <v>6.5781780109557646</v>
      </c>
    </row>
    <row r="235" spans="1:8" ht="27.2" customHeight="1" x14ac:dyDescent="0.3">
      <c r="A235" s="101" t="s">
        <v>40</v>
      </c>
      <c r="B235" s="96"/>
      <c r="C235" s="96"/>
      <c r="D235" s="96"/>
      <c r="E235" s="128"/>
      <c r="F235" s="96"/>
      <c r="G235" s="123">
        <f>SUM(G223:G234)</f>
        <v>750.76</v>
      </c>
      <c r="H235" s="123">
        <f>SUM(H223:H234)</f>
        <v>83.99761299548264</v>
      </c>
    </row>
    <row r="236" spans="1:8" ht="27.2" customHeight="1" x14ac:dyDescent="0.3">
      <c r="A236" s="95" t="s">
        <v>343</v>
      </c>
      <c r="B236" s="96"/>
      <c r="C236" s="96"/>
      <c r="D236" s="96"/>
      <c r="E236" s="126"/>
      <c r="F236" s="96"/>
      <c r="G236" s="96"/>
      <c r="H236" s="96"/>
    </row>
    <row r="237" spans="1:8" ht="27.2" customHeight="1" x14ac:dyDescent="0.3">
      <c r="A237" s="97" t="s">
        <v>31</v>
      </c>
      <c r="B237" s="98">
        <v>43037</v>
      </c>
      <c r="C237" s="99">
        <v>1.91055</v>
      </c>
      <c r="D237" s="98">
        <v>40209</v>
      </c>
      <c r="E237" s="99">
        <v>1.73001</v>
      </c>
      <c r="F237" s="125">
        <f t="shared" ref="F237:F248" si="32">+C237/E237-1</f>
        <v>0.10435777827873816</v>
      </c>
      <c r="G237" s="99">
        <v>62.57</v>
      </c>
      <c r="H237" s="119">
        <f t="shared" ref="H237:H248" si="33">+F237*G237</f>
        <v>6.5296661869006467</v>
      </c>
    </row>
    <row r="238" spans="1:8" ht="27.2" customHeight="1" x14ac:dyDescent="0.3">
      <c r="A238" s="97" t="s">
        <v>32</v>
      </c>
      <c r="B238" s="98">
        <v>43037</v>
      </c>
      <c r="C238" s="99">
        <v>1.91055</v>
      </c>
      <c r="D238" s="98">
        <v>40237</v>
      </c>
      <c r="E238" s="99">
        <v>1.73108</v>
      </c>
      <c r="F238" s="125">
        <f t="shared" si="32"/>
        <v>0.10367516232640894</v>
      </c>
      <c r="G238" s="99">
        <v>62.56</v>
      </c>
      <c r="H238" s="119">
        <f t="shared" si="33"/>
        <v>6.4859181551401441</v>
      </c>
    </row>
    <row r="239" spans="1:8" ht="27.2" customHeight="1" x14ac:dyDescent="0.3">
      <c r="A239" s="97" t="s">
        <v>33</v>
      </c>
      <c r="B239" s="98">
        <v>43037</v>
      </c>
      <c r="C239" s="99">
        <v>1.91055</v>
      </c>
      <c r="D239" s="98">
        <v>40268</v>
      </c>
      <c r="E239" s="99">
        <v>1.7322500000000001</v>
      </c>
      <c r="F239" s="125">
        <f t="shared" si="32"/>
        <v>0.10292971568768938</v>
      </c>
      <c r="G239" s="99">
        <v>62.56</v>
      </c>
      <c r="H239" s="119">
        <f t="shared" si="33"/>
        <v>6.4392830134218482</v>
      </c>
    </row>
    <row r="240" spans="1:8" ht="27.2" customHeight="1" x14ac:dyDescent="0.3">
      <c r="A240" s="97" t="s">
        <v>34</v>
      </c>
      <c r="B240" s="98">
        <v>43037</v>
      </c>
      <c r="C240" s="99">
        <v>1.91055</v>
      </c>
      <c r="D240" s="98">
        <v>40298</v>
      </c>
      <c r="E240" s="99">
        <v>1.73332</v>
      </c>
      <c r="F240" s="125">
        <f t="shared" si="32"/>
        <v>0.10224886345279582</v>
      </c>
      <c r="G240" s="99">
        <v>62.57</v>
      </c>
      <c r="H240" s="119">
        <f t="shared" si="33"/>
        <v>6.3977113862414345</v>
      </c>
    </row>
    <row r="241" spans="1:8" ht="27.2" customHeight="1" x14ac:dyDescent="0.3">
      <c r="A241" s="97" t="s">
        <v>41</v>
      </c>
      <c r="B241" s="98">
        <v>43037</v>
      </c>
      <c r="C241" s="99">
        <v>1.91055</v>
      </c>
      <c r="D241" s="98">
        <v>40329</v>
      </c>
      <c r="E241" s="99">
        <v>1.7344599999999999</v>
      </c>
      <c r="F241" s="125">
        <f t="shared" si="32"/>
        <v>0.101524393759441</v>
      </c>
      <c r="G241" s="99">
        <v>62.56</v>
      </c>
      <c r="H241" s="119">
        <f t="shared" si="33"/>
        <v>6.3513660735906292</v>
      </c>
    </row>
    <row r="242" spans="1:8" ht="27.2" customHeight="1" x14ac:dyDescent="0.3">
      <c r="A242" s="97" t="s">
        <v>42</v>
      </c>
      <c r="B242" s="98">
        <v>43037</v>
      </c>
      <c r="C242" s="99">
        <v>1.91055</v>
      </c>
      <c r="D242" s="98">
        <v>40359</v>
      </c>
      <c r="E242" s="99">
        <v>1.7356100000000001</v>
      </c>
      <c r="F242" s="125">
        <f t="shared" si="32"/>
        <v>0.10079453333410138</v>
      </c>
      <c r="G242" s="99">
        <v>62.56</v>
      </c>
      <c r="H242" s="119">
        <f t="shared" si="33"/>
        <v>6.3057060053813823</v>
      </c>
    </row>
    <row r="243" spans="1:8" ht="27.2" customHeight="1" x14ac:dyDescent="0.3">
      <c r="A243" s="97" t="s">
        <v>43</v>
      </c>
      <c r="B243" s="98">
        <v>43037</v>
      </c>
      <c r="C243" s="99">
        <v>1.91055</v>
      </c>
      <c r="D243" s="98">
        <v>40390</v>
      </c>
      <c r="E243" s="99">
        <v>1.73685</v>
      </c>
      <c r="F243" s="125">
        <f t="shared" si="32"/>
        <v>0.1000086363243804</v>
      </c>
      <c r="G243" s="99">
        <v>62.56</v>
      </c>
      <c r="H243" s="119">
        <f t="shared" si="33"/>
        <v>6.2565402884532375</v>
      </c>
    </row>
    <row r="244" spans="1:8" ht="27.2" customHeight="1" x14ac:dyDescent="0.3">
      <c r="A244" s="97" t="s">
        <v>35</v>
      </c>
      <c r="B244" s="98">
        <v>43037</v>
      </c>
      <c r="C244" s="99">
        <v>1.91055</v>
      </c>
      <c r="D244" s="98">
        <v>40421</v>
      </c>
      <c r="E244" s="99">
        <v>1.73824</v>
      </c>
      <c r="F244" s="125">
        <f t="shared" si="32"/>
        <v>9.9129004050073632E-2</v>
      </c>
      <c r="G244" s="99">
        <v>62.56</v>
      </c>
      <c r="H244" s="119">
        <f t="shared" si="33"/>
        <v>6.2015104933726066</v>
      </c>
    </row>
    <row r="245" spans="1:8" ht="27.2" customHeight="1" x14ac:dyDescent="0.3">
      <c r="A245" s="100" t="s">
        <v>36</v>
      </c>
      <c r="B245" s="98">
        <v>43037</v>
      </c>
      <c r="C245" s="99">
        <v>1.91055</v>
      </c>
      <c r="D245" s="98">
        <v>40451</v>
      </c>
      <c r="E245" s="99">
        <v>1.7396799999999999</v>
      </c>
      <c r="F245" s="125">
        <f t="shared" si="32"/>
        <v>9.8219212728777761E-2</v>
      </c>
      <c r="G245" s="99">
        <v>62.56</v>
      </c>
      <c r="H245" s="119">
        <f t="shared" si="33"/>
        <v>6.1445939483123366</v>
      </c>
    </row>
    <row r="246" spans="1:8" ht="27.2" customHeight="1" x14ac:dyDescent="0.3">
      <c r="A246" s="100" t="s">
        <v>37</v>
      </c>
      <c r="B246" s="98">
        <v>43037</v>
      </c>
      <c r="C246" s="99">
        <v>1.91055</v>
      </c>
      <c r="D246" s="98">
        <v>40482</v>
      </c>
      <c r="E246" s="99">
        <v>1.74125</v>
      </c>
      <c r="F246" s="125">
        <f t="shared" si="32"/>
        <v>9.7229002153625288E-2</v>
      </c>
      <c r="G246" s="99">
        <v>62.56</v>
      </c>
      <c r="H246" s="119">
        <f t="shared" si="33"/>
        <v>6.0826463747307979</v>
      </c>
    </row>
    <row r="247" spans="1:8" ht="27.2" customHeight="1" x14ac:dyDescent="0.3">
      <c r="A247" s="100" t="s">
        <v>38</v>
      </c>
      <c r="B247" s="98">
        <v>43037</v>
      </c>
      <c r="C247" s="99">
        <v>1.91055</v>
      </c>
      <c r="D247" s="98">
        <v>40512</v>
      </c>
      <c r="E247" s="99">
        <v>1.7427699999999999</v>
      </c>
      <c r="F247" s="125">
        <f t="shared" si="32"/>
        <v>9.627202671608992E-2</v>
      </c>
      <c r="G247" s="99">
        <v>62.56</v>
      </c>
      <c r="H247" s="119">
        <f t="shared" si="33"/>
        <v>6.0227779913585859</v>
      </c>
    </row>
    <row r="248" spans="1:8" ht="27.2" customHeight="1" x14ac:dyDescent="0.3">
      <c r="A248" s="100" t="s">
        <v>39</v>
      </c>
      <c r="B248" s="98">
        <v>43037</v>
      </c>
      <c r="C248" s="99">
        <v>1.91055</v>
      </c>
      <c r="D248" s="98">
        <v>40543</v>
      </c>
      <c r="E248" s="99">
        <v>1.74431</v>
      </c>
      <c r="F248" s="125">
        <f t="shared" si="32"/>
        <v>9.5304160384335423E-2</v>
      </c>
      <c r="G248" s="99">
        <v>62.56</v>
      </c>
      <c r="H248" s="119">
        <f t="shared" si="33"/>
        <v>5.9622282736440244</v>
      </c>
    </row>
    <row r="249" spans="1:8" ht="27.2" customHeight="1" x14ac:dyDescent="0.3">
      <c r="A249" s="101" t="s">
        <v>40</v>
      </c>
      <c r="B249" s="96"/>
      <c r="C249" s="96"/>
      <c r="D249" s="96"/>
      <c r="E249" s="128"/>
      <c r="F249" s="96"/>
      <c r="G249" s="123">
        <f>SUM(G237:G248)</f>
        <v>750.73999999999978</v>
      </c>
      <c r="H249" s="123">
        <f>SUM(H237:H248)</f>
        <v>75.179948190547677</v>
      </c>
    </row>
    <row r="250" spans="1:8" ht="27.2" customHeight="1" x14ac:dyDescent="0.3">
      <c r="A250" s="95" t="s">
        <v>344</v>
      </c>
      <c r="B250" s="96"/>
      <c r="C250" s="96"/>
      <c r="D250" s="96"/>
      <c r="E250" s="126"/>
      <c r="F250" s="96"/>
      <c r="G250" s="96"/>
      <c r="H250" s="96"/>
    </row>
    <row r="251" spans="1:8" ht="27.2" customHeight="1" x14ac:dyDescent="0.3">
      <c r="A251" s="97" t="s">
        <v>31</v>
      </c>
      <c r="B251" s="98">
        <v>43037</v>
      </c>
      <c r="C251" s="99">
        <v>1.91055</v>
      </c>
      <c r="D251" s="98">
        <v>40574</v>
      </c>
      <c r="E251" s="99">
        <v>1.7459</v>
      </c>
      <c r="F251" s="125">
        <f t="shared" ref="F251:F262" si="34">+C251/E251-1</f>
        <v>9.4306661320808782E-2</v>
      </c>
      <c r="G251" s="99">
        <v>62.56</v>
      </c>
      <c r="H251" s="119">
        <f t="shared" ref="H251:H262" si="35">+F251*G251</f>
        <v>5.8998247322297974</v>
      </c>
    </row>
    <row r="252" spans="1:8" ht="27.2" customHeight="1" x14ac:dyDescent="0.3">
      <c r="A252" s="97" t="s">
        <v>32</v>
      </c>
      <c r="B252" s="98">
        <v>43037</v>
      </c>
      <c r="C252" s="99">
        <v>1.91055</v>
      </c>
      <c r="D252" s="98">
        <v>40602</v>
      </c>
      <c r="E252" s="99">
        <v>1.74743</v>
      </c>
      <c r="F252" s="125">
        <f t="shared" si="34"/>
        <v>9.3348517537183096E-2</v>
      </c>
      <c r="G252" s="99">
        <v>62.57</v>
      </c>
      <c r="H252" s="119">
        <f t="shared" si="35"/>
        <v>5.8408167423015467</v>
      </c>
    </row>
    <row r="253" spans="1:8" ht="27.2" customHeight="1" x14ac:dyDescent="0.3">
      <c r="A253" s="97" t="s">
        <v>33</v>
      </c>
      <c r="B253" s="98">
        <v>43037</v>
      </c>
      <c r="C253" s="99">
        <v>1.91055</v>
      </c>
      <c r="D253" s="98">
        <v>40633</v>
      </c>
      <c r="E253" s="99">
        <v>1.7491699999999999</v>
      </c>
      <c r="F253" s="125">
        <f t="shared" si="34"/>
        <v>9.2260900884419517E-2</v>
      </c>
      <c r="G253" s="99">
        <v>62.57</v>
      </c>
      <c r="H253" s="119">
        <f t="shared" si="35"/>
        <v>5.772764568338129</v>
      </c>
    </row>
    <row r="254" spans="1:8" ht="27.2" customHeight="1" x14ac:dyDescent="0.3">
      <c r="A254" s="97" t="s">
        <v>34</v>
      </c>
      <c r="B254" s="98">
        <v>43037</v>
      </c>
      <c r="C254" s="99">
        <v>1.91055</v>
      </c>
      <c r="D254" s="98">
        <v>40663</v>
      </c>
      <c r="E254" s="99">
        <v>1.7508900000000001</v>
      </c>
      <c r="F254" s="125">
        <f t="shared" si="34"/>
        <v>9.1187910148552875E-2</v>
      </c>
      <c r="G254" s="99">
        <v>62.57</v>
      </c>
      <c r="H254" s="119">
        <f t="shared" si="35"/>
        <v>5.7056275379949533</v>
      </c>
    </row>
    <row r="255" spans="1:8" ht="27.2" customHeight="1" x14ac:dyDescent="0.3">
      <c r="A255" s="97" t="s">
        <v>41</v>
      </c>
      <c r="B255" s="98">
        <v>43037</v>
      </c>
      <c r="C255" s="99">
        <v>1.91055</v>
      </c>
      <c r="D255" s="98">
        <v>40694</v>
      </c>
      <c r="E255" s="99">
        <v>1.75285</v>
      </c>
      <c r="F255" s="125">
        <f t="shared" si="34"/>
        <v>8.9967766779815772E-2</v>
      </c>
      <c r="G255" s="99">
        <v>62.57</v>
      </c>
      <c r="H255" s="119">
        <f t="shared" si="35"/>
        <v>5.6292831674130728</v>
      </c>
    </row>
    <row r="256" spans="1:8" ht="27.2" customHeight="1" x14ac:dyDescent="0.3">
      <c r="A256" s="97" t="s">
        <v>42</v>
      </c>
      <c r="B256" s="98">
        <v>43037</v>
      </c>
      <c r="C256" s="99">
        <v>1.91055</v>
      </c>
      <c r="D256" s="98">
        <v>40724</v>
      </c>
      <c r="E256" s="99">
        <v>1.7548900000000001</v>
      </c>
      <c r="F256" s="125">
        <f t="shared" si="34"/>
        <v>8.87007162842115E-2</v>
      </c>
      <c r="G256" s="99">
        <v>62.56</v>
      </c>
      <c r="H256" s="119">
        <f t="shared" si="35"/>
        <v>5.549116810740272</v>
      </c>
    </row>
    <row r="257" spans="1:8" ht="27.2" customHeight="1" x14ac:dyDescent="0.3">
      <c r="A257" s="97" t="s">
        <v>43</v>
      </c>
      <c r="B257" s="98">
        <v>43037</v>
      </c>
      <c r="C257" s="99">
        <v>1.91055</v>
      </c>
      <c r="D257" s="98">
        <v>40755</v>
      </c>
      <c r="E257" s="99">
        <v>1.7569999999999999</v>
      </c>
      <c r="F257" s="125">
        <f t="shared" si="34"/>
        <v>8.7393284006829886E-2</v>
      </c>
      <c r="G257" s="99">
        <v>62.56</v>
      </c>
      <c r="H257" s="119">
        <f t="shared" si="35"/>
        <v>5.4673238474672781</v>
      </c>
    </row>
    <row r="258" spans="1:8" ht="27.2" customHeight="1" x14ac:dyDescent="0.3">
      <c r="A258" s="97" t="s">
        <v>35</v>
      </c>
      <c r="B258" s="98">
        <v>43037</v>
      </c>
      <c r="C258" s="99">
        <v>1.91055</v>
      </c>
      <c r="D258" s="98">
        <v>40786</v>
      </c>
      <c r="E258" s="99">
        <v>1.7591399999999999</v>
      </c>
      <c r="F258" s="125">
        <f t="shared" si="34"/>
        <v>8.6070466250554256E-2</v>
      </c>
      <c r="G258" s="99">
        <v>62.56</v>
      </c>
      <c r="H258" s="119">
        <f t="shared" si="35"/>
        <v>5.3845683686346746</v>
      </c>
    </row>
    <row r="259" spans="1:8" ht="27.2" customHeight="1" x14ac:dyDescent="0.3">
      <c r="A259" s="100" t="s">
        <v>36</v>
      </c>
      <c r="B259" s="98">
        <v>43037</v>
      </c>
      <c r="C259" s="99">
        <v>1.91055</v>
      </c>
      <c r="D259" s="98">
        <v>40816</v>
      </c>
      <c r="E259" s="99">
        <v>1.7612399999999999</v>
      </c>
      <c r="F259" s="125">
        <f t="shared" si="34"/>
        <v>8.4775499080193439E-2</v>
      </c>
      <c r="G259" s="99">
        <v>62.56</v>
      </c>
      <c r="H259" s="119">
        <f t="shared" si="35"/>
        <v>5.303555222456902</v>
      </c>
    </row>
    <row r="260" spans="1:8" ht="27.2" customHeight="1" x14ac:dyDescent="0.3">
      <c r="A260" s="100" t="s">
        <v>37</v>
      </c>
      <c r="B260" s="98">
        <v>43037</v>
      </c>
      <c r="C260" s="99">
        <v>1.91055</v>
      </c>
      <c r="D260" s="98">
        <v>40847</v>
      </c>
      <c r="E260" s="99">
        <v>1.7634399999999999</v>
      </c>
      <c r="F260" s="125">
        <f t="shared" si="34"/>
        <v>8.3422174840085406E-2</v>
      </c>
      <c r="G260" s="99">
        <v>62.56</v>
      </c>
      <c r="H260" s="119">
        <f t="shared" si="35"/>
        <v>5.2188912579957432</v>
      </c>
    </row>
    <row r="261" spans="1:8" ht="27.2" customHeight="1" x14ac:dyDescent="0.3">
      <c r="A261" s="100" t="s">
        <v>38</v>
      </c>
      <c r="B261" s="98">
        <v>43037</v>
      </c>
      <c r="C261" s="99">
        <v>1.91055</v>
      </c>
      <c r="D261" s="98">
        <v>40877</v>
      </c>
      <c r="E261" s="99">
        <v>1.76556</v>
      </c>
      <c r="F261" s="125">
        <f t="shared" si="34"/>
        <v>8.212125331339637E-2</v>
      </c>
      <c r="G261" s="99">
        <v>62.56</v>
      </c>
      <c r="H261" s="119">
        <f t="shared" si="35"/>
        <v>5.1375056072860774</v>
      </c>
    </row>
    <row r="262" spans="1:8" ht="27.2" customHeight="1" x14ac:dyDescent="0.3">
      <c r="A262" s="100" t="s">
        <v>39</v>
      </c>
      <c r="B262" s="98">
        <v>43037</v>
      </c>
      <c r="C262" s="99">
        <v>1.91055</v>
      </c>
      <c r="D262" s="98">
        <v>40908</v>
      </c>
      <c r="E262" s="99">
        <v>1.7676499999999999</v>
      </c>
      <c r="F262" s="125">
        <f t="shared" si="34"/>
        <v>8.0841795604333466E-2</v>
      </c>
      <c r="G262" s="99">
        <v>62.56</v>
      </c>
      <c r="H262" s="119">
        <f t="shared" si="35"/>
        <v>5.0574627330071023</v>
      </c>
    </row>
    <row r="263" spans="1:8" ht="27.2" customHeight="1" x14ac:dyDescent="0.3">
      <c r="A263" s="101" t="s">
        <v>40</v>
      </c>
      <c r="B263" s="96"/>
      <c r="C263" s="96"/>
      <c r="D263" s="96"/>
      <c r="E263" s="128"/>
      <c r="F263" s="96"/>
      <c r="G263" s="123">
        <f>SUM(G251:G262)</f>
        <v>750.75999999999976</v>
      </c>
      <c r="H263" s="123">
        <f>SUM(H251:H262)</f>
        <v>65.966740595865545</v>
      </c>
    </row>
    <row r="264" spans="1:8" ht="27.2" customHeight="1" x14ac:dyDescent="0.3">
      <c r="A264" s="95" t="s">
        <v>345</v>
      </c>
      <c r="B264" s="96"/>
      <c r="C264" s="96"/>
      <c r="D264" s="96"/>
      <c r="E264" s="126"/>
      <c r="F264" s="96"/>
      <c r="G264" s="96"/>
      <c r="H264" s="96"/>
    </row>
    <row r="265" spans="1:8" ht="27.2" customHeight="1" x14ac:dyDescent="0.3">
      <c r="A265" s="97" t="s">
        <v>31</v>
      </c>
      <c r="B265" s="98">
        <v>43037</v>
      </c>
      <c r="C265" s="99">
        <v>1.91055</v>
      </c>
      <c r="D265" s="98">
        <v>40939</v>
      </c>
      <c r="E265" s="99">
        <v>1.7697499999999999</v>
      </c>
      <c r="F265" s="125">
        <f t="shared" ref="F265:F276" si="36">+C265/E265-1</f>
        <v>7.9559259782455261E-2</v>
      </c>
      <c r="G265" s="99">
        <v>62.56</v>
      </c>
      <c r="H265" s="119">
        <f t="shared" ref="H265:H276" si="37">+F265*G265</f>
        <v>4.9772272919904017</v>
      </c>
    </row>
    <row r="266" spans="1:8" ht="27.2" customHeight="1" x14ac:dyDescent="0.3">
      <c r="A266" s="97" t="s">
        <v>32</v>
      </c>
      <c r="B266" s="98">
        <v>43037</v>
      </c>
      <c r="C266" s="99">
        <v>1.91055</v>
      </c>
      <c r="D266" s="98">
        <v>40968</v>
      </c>
      <c r="E266" s="99">
        <v>1.7717400000000001</v>
      </c>
      <c r="F266" s="125">
        <f t="shared" si="36"/>
        <v>7.8346710013884602E-2</v>
      </c>
      <c r="G266" s="99">
        <v>62.57</v>
      </c>
      <c r="H266" s="119">
        <f t="shared" si="37"/>
        <v>4.9021536455687595</v>
      </c>
    </row>
    <row r="267" spans="1:8" ht="27.2" customHeight="1" x14ac:dyDescent="0.3">
      <c r="A267" s="97" t="s">
        <v>33</v>
      </c>
      <c r="B267" s="98">
        <v>43037</v>
      </c>
      <c r="C267" s="99">
        <v>1.91055</v>
      </c>
      <c r="D267" s="98">
        <v>40999</v>
      </c>
      <c r="E267" s="99">
        <v>1.7738799999999999</v>
      </c>
      <c r="F267" s="125">
        <f t="shared" si="36"/>
        <v>7.7045797911921898E-2</v>
      </c>
      <c r="G267" s="99">
        <v>62.57</v>
      </c>
      <c r="H267" s="119">
        <f t="shared" si="37"/>
        <v>4.8207555753489535</v>
      </c>
    </row>
    <row r="268" spans="1:8" ht="27.2" customHeight="1" x14ac:dyDescent="0.3">
      <c r="A268" s="97" t="s">
        <v>34</v>
      </c>
      <c r="B268" s="98">
        <v>43037</v>
      </c>
      <c r="C268" s="99">
        <v>1.91055</v>
      </c>
      <c r="D268" s="98">
        <v>41029</v>
      </c>
      <c r="E268" s="99">
        <v>1.77589</v>
      </c>
      <c r="F268" s="125">
        <f t="shared" si="36"/>
        <v>7.5826768549853929E-2</v>
      </c>
      <c r="G268" s="99">
        <v>62.57</v>
      </c>
      <c r="H268" s="119">
        <f t="shared" si="37"/>
        <v>4.74448090816436</v>
      </c>
    </row>
    <row r="269" spans="1:8" ht="27.2" customHeight="1" x14ac:dyDescent="0.3">
      <c r="A269" s="97" t="s">
        <v>41</v>
      </c>
      <c r="B269" s="98">
        <v>43037</v>
      </c>
      <c r="C269" s="99">
        <v>1.91055</v>
      </c>
      <c r="D269" s="98">
        <v>41060</v>
      </c>
      <c r="E269" s="99">
        <v>1.7779799999999999</v>
      </c>
      <c r="F269" s="125">
        <f t="shared" si="36"/>
        <v>7.4562143556170524E-2</v>
      </c>
      <c r="G269" s="99">
        <v>62.57</v>
      </c>
      <c r="H269" s="119">
        <f t="shared" si="37"/>
        <v>4.6653533223095893</v>
      </c>
    </row>
    <row r="270" spans="1:8" ht="27.2" customHeight="1" x14ac:dyDescent="0.3">
      <c r="A270" s="97" t="s">
        <v>42</v>
      </c>
      <c r="B270" s="98">
        <v>43037</v>
      </c>
      <c r="C270" s="99">
        <v>1.91055</v>
      </c>
      <c r="D270" s="98">
        <v>41090</v>
      </c>
      <c r="E270" s="99">
        <v>1.7800199999999999</v>
      </c>
      <c r="F270" s="125">
        <f t="shared" si="36"/>
        <v>7.3330636734418642E-2</v>
      </c>
      <c r="G270" s="99">
        <v>62.56</v>
      </c>
      <c r="H270" s="119">
        <f t="shared" si="37"/>
        <v>4.5875646341052301</v>
      </c>
    </row>
    <row r="271" spans="1:8" ht="27.2" customHeight="1" x14ac:dyDescent="0.3">
      <c r="A271" s="97" t="s">
        <v>43</v>
      </c>
      <c r="B271" s="98">
        <v>43037</v>
      </c>
      <c r="C271" s="99">
        <v>1.91055</v>
      </c>
      <c r="D271" s="98">
        <v>41121</v>
      </c>
      <c r="E271" s="99">
        <v>1.78213</v>
      </c>
      <c r="F271" s="125">
        <f t="shared" si="36"/>
        <v>7.2059838507853025E-2</v>
      </c>
      <c r="G271" s="99">
        <v>62.56</v>
      </c>
      <c r="H271" s="119">
        <f t="shared" si="37"/>
        <v>4.5080634970512854</v>
      </c>
    </row>
    <row r="272" spans="1:8" ht="27.2" customHeight="1" x14ac:dyDescent="0.3">
      <c r="A272" s="97" t="s">
        <v>35</v>
      </c>
      <c r="B272" s="98">
        <v>43037</v>
      </c>
      <c r="C272" s="99">
        <v>1.91055</v>
      </c>
      <c r="D272" s="98">
        <v>41152</v>
      </c>
      <c r="E272" s="99">
        <v>1.7842</v>
      </c>
      <c r="F272" s="125">
        <f t="shared" si="36"/>
        <v>7.0816052012106168E-2</v>
      </c>
      <c r="G272" s="99">
        <v>62.57</v>
      </c>
      <c r="H272" s="119">
        <f t="shared" si="37"/>
        <v>4.4309603743974826</v>
      </c>
    </row>
    <row r="273" spans="1:8" ht="27.2" customHeight="1" x14ac:dyDescent="0.3">
      <c r="A273" s="100" t="s">
        <v>36</v>
      </c>
      <c r="B273" s="98">
        <v>43037</v>
      </c>
      <c r="C273" s="99">
        <v>1.91055</v>
      </c>
      <c r="D273" s="98">
        <v>41182</v>
      </c>
      <c r="E273" s="99">
        <v>1.7862199999999999</v>
      </c>
      <c r="F273" s="125">
        <f t="shared" si="36"/>
        <v>6.9605087839123891E-2</v>
      </c>
      <c r="G273" s="99">
        <v>62.57</v>
      </c>
      <c r="H273" s="119">
        <f t="shared" si="37"/>
        <v>4.3551903460939823</v>
      </c>
    </row>
    <row r="274" spans="1:8" ht="27.2" customHeight="1" x14ac:dyDescent="0.3">
      <c r="A274" s="100" t="s">
        <v>37</v>
      </c>
      <c r="B274" s="98">
        <v>43037</v>
      </c>
      <c r="C274" s="99">
        <v>1.91055</v>
      </c>
      <c r="D274" s="98">
        <v>41213</v>
      </c>
      <c r="E274" s="99">
        <v>1.7883</v>
      </c>
      <c r="F274" s="125">
        <f t="shared" si="36"/>
        <v>6.8361013252809855E-2</v>
      </c>
      <c r="G274" s="99">
        <v>62.57</v>
      </c>
      <c r="H274" s="119">
        <f t="shared" si="37"/>
        <v>4.2773485992283122</v>
      </c>
    </row>
    <row r="275" spans="1:8" ht="27.2" customHeight="1" x14ac:dyDescent="0.3">
      <c r="A275" s="100" t="s">
        <v>38</v>
      </c>
      <c r="B275" s="98">
        <v>43037</v>
      </c>
      <c r="C275" s="99">
        <v>1.91055</v>
      </c>
      <c r="D275" s="98">
        <v>41243</v>
      </c>
      <c r="E275" s="99">
        <v>1.7903100000000001</v>
      </c>
      <c r="F275" s="125">
        <f t="shared" si="36"/>
        <v>6.7161553027129228E-2</v>
      </c>
      <c r="G275" s="99">
        <v>62.57</v>
      </c>
      <c r="H275" s="119">
        <f t="shared" si="37"/>
        <v>4.2022983729074754</v>
      </c>
    </row>
    <row r="276" spans="1:8" ht="27.2" customHeight="1" x14ac:dyDescent="0.3">
      <c r="A276" s="100" t="s">
        <v>39</v>
      </c>
      <c r="B276" s="98">
        <v>43037</v>
      </c>
      <c r="C276" s="99">
        <v>1.91055</v>
      </c>
      <c r="D276" s="98">
        <v>41274</v>
      </c>
      <c r="E276" s="99">
        <v>1.79233</v>
      </c>
      <c r="F276" s="125">
        <f t="shared" si="36"/>
        <v>6.5958835705478336E-2</v>
      </c>
      <c r="G276" s="99">
        <v>62.56</v>
      </c>
      <c r="H276" s="119">
        <f t="shared" si="37"/>
        <v>4.1263847617347249</v>
      </c>
    </row>
    <row r="277" spans="1:8" ht="27.2" customHeight="1" x14ac:dyDescent="0.3">
      <c r="A277" s="101" t="s">
        <v>40</v>
      </c>
      <c r="B277" s="96"/>
      <c r="C277" s="96"/>
      <c r="D277" s="96"/>
      <c r="E277" s="128"/>
      <c r="F277" s="96"/>
      <c r="G277" s="123">
        <f>SUM(G265:G276)</f>
        <v>750.80000000000018</v>
      </c>
      <c r="H277" s="123">
        <f>SUM(H265:H276)</f>
        <v>54.597781328900567</v>
      </c>
    </row>
    <row r="278" spans="1:8" ht="27.2" customHeight="1" x14ac:dyDescent="0.3">
      <c r="A278" s="101" t="s">
        <v>360</v>
      </c>
      <c r="B278" s="96"/>
      <c r="C278" s="96"/>
      <c r="D278" s="96"/>
      <c r="E278" s="128"/>
      <c r="F278" s="96"/>
      <c r="G278" s="96"/>
      <c r="H278" s="96"/>
    </row>
    <row r="279" spans="1:8" ht="27.2" customHeight="1" x14ac:dyDescent="0.3">
      <c r="A279" s="97" t="s">
        <v>31</v>
      </c>
      <c r="B279" s="98">
        <v>43037</v>
      </c>
      <c r="C279" s="99">
        <v>1.91055</v>
      </c>
      <c r="D279" s="98">
        <v>41305</v>
      </c>
      <c r="E279" s="99">
        <v>1.7943499999999999</v>
      </c>
      <c r="F279" s="125">
        <f t="shared" ref="F279:F290" si="38">+C279/E279-1</f>
        <v>6.4758826315936213E-2</v>
      </c>
      <c r="G279" s="99">
        <v>62.56</v>
      </c>
      <c r="H279" s="119">
        <f t="shared" ref="H279:H290" si="39">+F279*G279</f>
        <v>4.0513121743249698</v>
      </c>
    </row>
    <row r="280" spans="1:8" ht="27.2" customHeight="1" x14ac:dyDescent="0.3">
      <c r="A280" s="97" t="s">
        <v>32</v>
      </c>
      <c r="B280" s="98">
        <v>43037</v>
      </c>
      <c r="C280" s="99">
        <v>1.91055</v>
      </c>
      <c r="D280" s="98">
        <v>41333</v>
      </c>
      <c r="E280" s="99">
        <v>1.79617</v>
      </c>
      <c r="F280" s="125">
        <f t="shared" si="38"/>
        <v>6.3679941208237389E-2</v>
      </c>
      <c r="G280" s="99">
        <v>62.57</v>
      </c>
      <c r="H280" s="119">
        <f t="shared" si="39"/>
        <v>3.9844539213994135</v>
      </c>
    </row>
    <row r="281" spans="1:8" ht="27.2" customHeight="1" x14ac:dyDescent="0.3">
      <c r="A281" s="97" t="s">
        <v>33</v>
      </c>
      <c r="B281" s="98">
        <v>43037</v>
      </c>
      <c r="C281" s="99">
        <v>1.91055</v>
      </c>
      <c r="D281" s="98">
        <v>41364</v>
      </c>
      <c r="E281" s="99">
        <v>1.7981199999999999</v>
      </c>
      <c r="F281" s="125">
        <f t="shared" si="38"/>
        <v>6.2526416479434133E-2</v>
      </c>
      <c r="G281" s="99">
        <v>62.57</v>
      </c>
      <c r="H281" s="119">
        <f t="shared" si="39"/>
        <v>3.9122778791181938</v>
      </c>
    </row>
    <row r="282" spans="1:8" ht="27.2" customHeight="1" x14ac:dyDescent="0.3">
      <c r="A282" s="97" t="s">
        <v>34</v>
      </c>
      <c r="B282" s="98">
        <v>43037</v>
      </c>
      <c r="C282" s="99">
        <v>1.91055</v>
      </c>
      <c r="D282" s="98">
        <v>41394</v>
      </c>
      <c r="E282" s="99">
        <v>1.80002</v>
      </c>
      <c r="F282" s="125">
        <f t="shared" si="38"/>
        <v>6.1404873279185868E-2</v>
      </c>
      <c r="G282" s="99">
        <v>62.57</v>
      </c>
      <c r="H282" s="119">
        <f t="shared" si="39"/>
        <v>3.8421029210786597</v>
      </c>
    </row>
    <row r="283" spans="1:8" ht="27.2" customHeight="1" x14ac:dyDescent="0.3">
      <c r="A283" s="97" t="s">
        <v>41</v>
      </c>
      <c r="B283" s="98">
        <v>43037</v>
      </c>
      <c r="C283" s="99">
        <v>1.91055</v>
      </c>
      <c r="D283" s="98">
        <v>41425</v>
      </c>
      <c r="E283" s="99">
        <v>1.8019799999999999</v>
      </c>
      <c r="F283" s="125">
        <f t="shared" si="38"/>
        <v>6.0250391236306822E-2</v>
      </c>
      <c r="G283" s="99">
        <v>62.57</v>
      </c>
      <c r="H283" s="119">
        <f t="shared" si="39"/>
        <v>3.7698669796557178</v>
      </c>
    </row>
    <row r="284" spans="1:8" ht="27.2" customHeight="1" x14ac:dyDescent="0.3">
      <c r="A284" s="97" t="s">
        <v>42</v>
      </c>
      <c r="B284" s="98">
        <v>43037</v>
      </c>
      <c r="C284" s="99">
        <v>1.91055</v>
      </c>
      <c r="D284" s="98">
        <v>41455</v>
      </c>
      <c r="E284" s="99">
        <v>1.80389</v>
      </c>
      <c r="F284" s="125">
        <f t="shared" si="38"/>
        <v>5.9127773866477495E-2</v>
      </c>
      <c r="G284" s="99">
        <v>62.57</v>
      </c>
      <c r="H284" s="119">
        <f t="shared" si="39"/>
        <v>3.699624810825497</v>
      </c>
    </row>
    <row r="285" spans="1:8" ht="27.2" customHeight="1" x14ac:dyDescent="0.3">
      <c r="A285" s="97" t="s">
        <v>43</v>
      </c>
      <c r="B285" s="98">
        <v>43037</v>
      </c>
      <c r="C285" s="99">
        <v>1.91055</v>
      </c>
      <c r="D285" s="98">
        <v>41486</v>
      </c>
      <c r="E285" s="99">
        <v>1.8058700000000001</v>
      </c>
      <c r="F285" s="125">
        <f t="shared" si="38"/>
        <v>5.7966520292158208E-2</v>
      </c>
      <c r="G285" s="99">
        <v>62.57</v>
      </c>
      <c r="H285" s="119">
        <f t="shared" si="39"/>
        <v>3.6269651746803393</v>
      </c>
    </row>
    <row r="286" spans="1:8" ht="27.2" customHeight="1" x14ac:dyDescent="0.3">
      <c r="A286" s="97" t="s">
        <v>35</v>
      </c>
      <c r="B286" s="98">
        <v>43037</v>
      </c>
      <c r="C286" s="99">
        <v>1.91055</v>
      </c>
      <c r="D286" s="98">
        <v>41517</v>
      </c>
      <c r="E286" s="99">
        <v>1.80785</v>
      </c>
      <c r="F286" s="125">
        <f t="shared" si="38"/>
        <v>5.6807810382498491E-2</v>
      </c>
      <c r="G286" s="99">
        <v>62.57</v>
      </c>
      <c r="H286" s="119">
        <f t="shared" si="39"/>
        <v>3.5544646956329307</v>
      </c>
    </row>
    <row r="287" spans="1:8" ht="27.2" customHeight="1" x14ac:dyDescent="0.3">
      <c r="A287" s="100" t="s">
        <v>36</v>
      </c>
      <c r="B287" s="98">
        <v>43037</v>
      </c>
      <c r="C287" s="99">
        <v>1.91055</v>
      </c>
      <c r="D287" s="98">
        <v>41547</v>
      </c>
      <c r="E287" s="99">
        <v>1.8097799999999999</v>
      </c>
      <c r="F287" s="125">
        <f t="shared" si="38"/>
        <v>5.5680800981334766E-2</v>
      </c>
      <c r="G287" s="99">
        <v>62.57</v>
      </c>
      <c r="H287" s="119">
        <f t="shared" si="39"/>
        <v>3.4839477174021165</v>
      </c>
    </row>
    <row r="288" spans="1:8" ht="27.2" customHeight="1" x14ac:dyDescent="0.3">
      <c r="A288" s="100" t="s">
        <v>37</v>
      </c>
      <c r="B288" s="98">
        <v>43037</v>
      </c>
      <c r="C288" s="99">
        <v>1.91055</v>
      </c>
      <c r="D288" s="98">
        <v>41578</v>
      </c>
      <c r="E288" s="99">
        <v>1.8117700000000001</v>
      </c>
      <c r="F288" s="125">
        <f t="shared" si="38"/>
        <v>5.4521269256031291E-2</v>
      </c>
      <c r="G288" s="99">
        <v>62.56</v>
      </c>
      <c r="H288" s="119">
        <f t="shared" si="39"/>
        <v>3.4108506046573175</v>
      </c>
    </row>
    <row r="289" spans="1:8" ht="27.2" customHeight="1" x14ac:dyDescent="0.3">
      <c r="A289" s="100" t="s">
        <v>38</v>
      </c>
      <c r="B289" s="98">
        <v>43037</v>
      </c>
      <c r="C289" s="99">
        <v>1.91055</v>
      </c>
      <c r="D289" s="98">
        <v>41608</v>
      </c>
      <c r="E289" s="99">
        <v>1.81369</v>
      </c>
      <c r="F289" s="125">
        <f t="shared" si="38"/>
        <v>5.3404936896602972E-2</v>
      </c>
      <c r="G289" s="99">
        <v>62.56</v>
      </c>
      <c r="H289" s="119">
        <f t="shared" si="39"/>
        <v>3.3410128522514819</v>
      </c>
    </row>
    <row r="290" spans="1:8" ht="27.2" customHeight="1" x14ac:dyDescent="0.3">
      <c r="A290" s="97" t="s">
        <v>39</v>
      </c>
      <c r="B290" s="98">
        <v>43037</v>
      </c>
      <c r="C290" s="99">
        <v>1.91055</v>
      </c>
      <c r="D290" s="98">
        <v>41639</v>
      </c>
      <c r="E290" s="99">
        <v>1.8156300000000001</v>
      </c>
      <c r="F290" s="125">
        <f t="shared" si="38"/>
        <v>5.2279374101551479E-2</v>
      </c>
      <c r="G290" s="99">
        <v>62.56</v>
      </c>
      <c r="H290" s="119">
        <f t="shared" si="39"/>
        <v>3.2705976437930606</v>
      </c>
    </row>
    <row r="291" spans="1:8" ht="27.2" customHeight="1" x14ac:dyDescent="0.3">
      <c r="A291" s="101" t="s">
        <v>40</v>
      </c>
      <c r="B291" s="96"/>
      <c r="C291" s="96"/>
      <c r="D291" s="96"/>
      <c r="E291" s="128"/>
      <c r="F291" s="96"/>
      <c r="G291" s="123">
        <f>SUM(G279:G290)</f>
        <v>750.8</v>
      </c>
      <c r="H291" s="123">
        <f>SUM(H279:H290)</f>
        <v>43.947477374819698</v>
      </c>
    </row>
    <row r="292" spans="1:8" ht="27.2" customHeight="1" x14ac:dyDescent="0.3">
      <c r="A292" s="101" t="s">
        <v>361</v>
      </c>
      <c r="B292" s="96"/>
      <c r="C292" s="96"/>
      <c r="D292" s="96"/>
      <c r="E292" s="128"/>
      <c r="F292" s="96"/>
      <c r="G292" s="96"/>
      <c r="H292" s="96"/>
    </row>
    <row r="293" spans="1:8" ht="27.2" customHeight="1" x14ac:dyDescent="0.3">
      <c r="A293" s="97" t="s">
        <v>31</v>
      </c>
      <c r="B293" s="98">
        <v>43037</v>
      </c>
      <c r="C293" s="99">
        <v>1.91055</v>
      </c>
      <c r="D293" s="98">
        <v>41670</v>
      </c>
      <c r="E293" s="129">
        <v>1.8175399999999999</v>
      </c>
      <c r="F293" s="125">
        <f t="shared" ref="F293:F304" si="40">+C293/E293-1</f>
        <v>5.1173564268186755E-2</v>
      </c>
      <c r="G293" s="99">
        <v>62.56</v>
      </c>
      <c r="H293" s="119">
        <f t="shared" ref="H293:H304" si="41">+F293*G293</f>
        <v>3.2014181806177637</v>
      </c>
    </row>
    <row r="294" spans="1:8" ht="27.2" customHeight="1" x14ac:dyDescent="0.3">
      <c r="A294" s="97" t="s">
        <v>32</v>
      </c>
      <c r="B294" s="98">
        <v>43037</v>
      </c>
      <c r="C294" s="99">
        <v>1.91055</v>
      </c>
      <c r="D294" s="98">
        <v>41698</v>
      </c>
      <c r="E294" s="129">
        <v>1.81928</v>
      </c>
      <c r="F294" s="125">
        <f t="shared" si="40"/>
        <v>5.0168198408161446E-2</v>
      </c>
      <c r="G294" s="99">
        <v>62.57</v>
      </c>
      <c r="H294" s="119">
        <f t="shared" si="41"/>
        <v>3.1390241743986618</v>
      </c>
    </row>
    <row r="295" spans="1:8" ht="27.2" customHeight="1" x14ac:dyDescent="0.3">
      <c r="A295" s="97" t="s">
        <v>33</v>
      </c>
      <c r="B295" s="98">
        <v>43037</v>
      </c>
      <c r="C295" s="99">
        <v>1.91055</v>
      </c>
      <c r="D295" s="98">
        <v>41729</v>
      </c>
      <c r="E295" s="129">
        <v>1.8212200000000001</v>
      </c>
      <c r="F295" s="125">
        <f t="shared" si="40"/>
        <v>4.9049538221631606E-2</v>
      </c>
      <c r="G295" s="99">
        <v>62.57</v>
      </c>
      <c r="H295" s="119">
        <f t="shared" si="41"/>
        <v>3.0690296065274896</v>
      </c>
    </row>
    <row r="296" spans="1:8" ht="27.2" customHeight="1" x14ac:dyDescent="0.3">
      <c r="A296" s="97" t="s">
        <v>34</v>
      </c>
      <c r="B296" s="98">
        <v>43037</v>
      </c>
      <c r="C296" s="99">
        <v>1.91055</v>
      </c>
      <c r="D296" s="98">
        <v>41759</v>
      </c>
      <c r="E296" s="129">
        <v>1.82311</v>
      </c>
      <c r="F296" s="125">
        <f t="shared" si="40"/>
        <v>4.7961999001705946E-2</v>
      </c>
      <c r="G296" s="99">
        <v>62.57</v>
      </c>
      <c r="H296" s="119">
        <f t="shared" si="41"/>
        <v>3.0009822775367412</v>
      </c>
    </row>
    <row r="297" spans="1:8" ht="27.2" customHeight="1" x14ac:dyDescent="0.3">
      <c r="A297" s="97" t="s">
        <v>41</v>
      </c>
      <c r="B297" s="98">
        <v>43037</v>
      </c>
      <c r="C297" s="99">
        <v>1.91055</v>
      </c>
      <c r="D297" s="98">
        <v>41790</v>
      </c>
      <c r="E297" s="129">
        <v>1.82511</v>
      </c>
      <c r="F297" s="125">
        <f t="shared" si="40"/>
        <v>4.681361671351314E-2</v>
      </c>
      <c r="G297" s="99">
        <v>62.57</v>
      </c>
      <c r="H297" s="119">
        <f t="shared" si="41"/>
        <v>2.929127997764517</v>
      </c>
    </row>
    <row r="298" spans="1:8" ht="27.2" customHeight="1" x14ac:dyDescent="0.3">
      <c r="A298" s="97" t="s">
        <v>42</v>
      </c>
      <c r="B298" s="98">
        <v>43037</v>
      </c>
      <c r="C298" s="99">
        <v>1.91055</v>
      </c>
      <c r="D298" s="98">
        <v>41820</v>
      </c>
      <c r="E298" s="129">
        <v>1.82708</v>
      </c>
      <c r="F298" s="125">
        <f t="shared" si="40"/>
        <v>4.5684918011252851E-2</v>
      </c>
      <c r="G298" s="99">
        <v>62.57</v>
      </c>
      <c r="H298" s="119">
        <f t="shared" si="41"/>
        <v>2.8585053199640909</v>
      </c>
    </row>
    <row r="299" spans="1:8" ht="27.2" customHeight="1" x14ac:dyDescent="0.3">
      <c r="A299" s="97" t="s">
        <v>43</v>
      </c>
      <c r="B299" s="98">
        <v>43037</v>
      </c>
      <c r="C299" s="99">
        <v>1.91055</v>
      </c>
      <c r="D299" s="98">
        <v>41851</v>
      </c>
      <c r="E299" s="129">
        <v>1.82911</v>
      </c>
      <c r="F299" s="125">
        <f t="shared" si="40"/>
        <v>4.4524386176883812E-2</v>
      </c>
      <c r="G299" s="99">
        <v>62.57</v>
      </c>
      <c r="H299" s="119">
        <f t="shared" si="41"/>
        <v>2.7858908430876204</v>
      </c>
    </row>
    <row r="300" spans="1:8" ht="27.2" customHeight="1" x14ac:dyDescent="0.3">
      <c r="A300" s="97" t="s">
        <v>35</v>
      </c>
      <c r="B300" s="98">
        <v>43037</v>
      </c>
      <c r="C300" s="99">
        <v>1.91055</v>
      </c>
      <c r="D300" s="98">
        <v>41882</v>
      </c>
      <c r="E300" s="129">
        <v>1.8310999999999999</v>
      </c>
      <c r="F300" s="125">
        <f t="shared" si="40"/>
        <v>4.3389219594779149E-2</v>
      </c>
      <c r="G300" s="99">
        <v>62.57</v>
      </c>
      <c r="H300" s="119">
        <f t="shared" si="41"/>
        <v>2.7148634700453314</v>
      </c>
    </row>
    <row r="301" spans="1:8" ht="27.2" customHeight="1" x14ac:dyDescent="0.3">
      <c r="A301" s="100" t="s">
        <v>36</v>
      </c>
      <c r="B301" s="98">
        <v>43037</v>
      </c>
      <c r="C301" s="99">
        <v>1.91055</v>
      </c>
      <c r="D301" s="98">
        <v>41912</v>
      </c>
      <c r="E301" s="129">
        <v>1.83301</v>
      </c>
      <c r="F301" s="125">
        <f t="shared" si="40"/>
        <v>4.2302005990147329E-2</v>
      </c>
      <c r="G301" s="99">
        <v>62.56</v>
      </c>
      <c r="H301" s="119">
        <f t="shared" si="41"/>
        <v>2.6464134947436171</v>
      </c>
    </row>
    <row r="302" spans="1:8" ht="27.2" customHeight="1" x14ac:dyDescent="0.3">
      <c r="A302" s="100" t="s">
        <v>37</v>
      </c>
      <c r="B302" s="98">
        <v>43037</v>
      </c>
      <c r="C302" s="99">
        <v>1.91055</v>
      </c>
      <c r="D302" s="98">
        <v>41943</v>
      </c>
      <c r="E302" s="129">
        <v>1.8349800000000001</v>
      </c>
      <c r="F302" s="125">
        <f t="shared" si="40"/>
        <v>4.1183010169048018E-2</v>
      </c>
      <c r="G302" s="99">
        <v>62.56</v>
      </c>
      <c r="H302" s="119">
        <f t="shared" si="41"/>
        <v>2.5764091161756442</v>
      </c>
    </row>
    <row r="303" spans="1:8" ht="27.2" customHeight="1" x14ac:dyDescent="0.3">
      <c r="A303" s="100" t="s">
        <v>38</v>
      </c>
      <c r="B303" s="98">
        <v>43037</v>
      </c>
      <c r="C303" s="99">
        <v>1.91055</v>
      </c>
      <c r="D303" s="98">
        <v>41973</v>
      </c>
      <c r="E303" s="129">
        <v>1.83687</v>
      </c>
      <c r="F303" s="125">
        <f t="shared" si="40"/>
        <v>4.0111711770566272E-2</v>
      </c>
      <c r="G303" s="99">
        <v>62.56</v>
      </c>
      <c r="H303" s="119">
        <f t="shared" si="41"/>
        <v>2.5093886883666259</v>
      </c>
    </row>
    <row r="304" spans="1:8" ht="27.2" customHeight="1" x14ac:dyDescent="0.3">
      <c r="A304" s="97" t="s">
        <v>39</v>
      </c>
      <c r="B304" s="98">
        <v>43037</v>
      </c>
      <c r="C304" s="99">
        <v>1.91055</v>
      </c>
      <c r="D304" s="98">
        <v>42004</v>
      </c>
      <c r="E304" s="129">
        <v>1.8388</v>
      </c>
      <c r="F304" s="125">
        <f t="shared" si="40"/>
        <v>3.9020013051990432E-2</v>
      </c>
      <c r="G304" s="99">
        <v>62.56</v>
      </c>
      <c r="H304" s="119">
        <f t="shared" si="41"/>
        <v>2.4410920165325214</v>
      </c>
    </row>
    <row r="305" spans="1:8" ht="27.2" customHeight="1" x14ac:dyDescent="0.3">
      <c r="A305" s="96" t="s">
        <v>40</v>
      </c>
      <c r="B305" s="96"/>
      <c r="C305" s="96"/>
      <c r="D305" s="96"/>
      <c r="E305" s="127"/>
      <c r="F305" s="96"/>
      <c r="G305" s="123">
        <f>SUM(G293:G304)</f>
        <v>750.78999999999974</v>
      </c>
      <c r="H305" s="123">
        <f>SUM(H293:H304)</f>
        <v>33.872145185760623</v>
      </c>
    </row>
    <row r="306" spans="1:8" ht="27.2" customHeight="1" x14ac:dyDescent="0.3">
      <c r="A306" s="96" t="s">
        <v>362</v>
      </c>
      <c r="B306" s="96"/>
      <c r="C306" s="96"/>
      <c r="D306" s="96"/>
      <c r="E306" s="127"/>
      <c r="F306" s="96"/>
      <c r="G306" s="96"/>
      <c r="H306" s="96"/>
    </row>
    <row r="307" spans="1:8" ht="27.2" customHeight="1" x14ac:dyDescent="0.3">
      <c r="A307" s="97" t="s">
        <v>31</v>
      </c>
      <c r="B307" s="98">
        <v>43037</v>
      </c>
      <c r="C307" s="99">
        <v>1.91055</v>
      </c>
      <c r="D307" s="98">
        <v>42035</v>
      </c>
      <c r="E307" s="129">
        <v>1.8407100000000001</v>
      </c>
      <c r="F307" s="125">
        <f t="shared" ref="F307:F318" si="42">+C307/E307-1</f>
        <v>3.7941881121958287E-2</v>
      </c>
      <c r="G307" s="99">
        <v>62.56</v>
      </c>
      <c r="H307" s="119">
        <f t="shared" ref="H307:H318" si="43">+F307*G307</f>
        <v>2.3736440829897107</v>
      </c>
    </row>
    <row r="308" spans="1:8" ht="27.2" customHeight="1" x14ac:dyDescent="0.3">
      <c r="A308" s="97" t="s">
        <v>32</v>
      </c>
      <c r="B308" s="98">
        <v>43037</v>
      </c>
      <c r="C308" s="99">
        <v>1.91055</v>
      </c>
      <c r="D308" s="98">
        <v>42063</v>
      </c>
      <c r="E308" s="129">
        <v>1.8424199999999999</v>
      </c>
      <c r="F308" s="125">
        <f t="shared" si="42"/>
        <v>3.697853909532034E-2</v>
      </c>
      <c r="G308" s="99">
        <v>62.57</v>
      </c>
      <c r="H308" s="119">
        <f t="shared" si="43"/>
        <v>2.3137471911941936</v>
      </c>
    </row>
    <row r="309" spans="1:8" ht="27.2" customHeight="1" x14ac:dyDescent="0.3">
      <c r="A309" s="97" t="s">
        <v>33</v>
      </c>
      <c r="B309" s="98">
        <v>43037</v>
      </c>
      <c r="C309" s="99">
        <v>1.91055</v>
      </c>
      <c r="D309" s="98">
        <v>42094</v>
      </c>
      <c r="E309" s="129">
        <v>1.84432</v>
      </c>
      <c r="F309" s="125">
        <f t="shared" si="42"/>
        <v>3.5910254185824497E-2</v>
      </c>
      <c r="G309" s="99">
        <v>62.57</v>
      </c>
      <c r="H309" s="119">
        <f t="shared" si="43"/>
        <v>2.2469046044070389</v>
      </c>
    </row>
    <row r="310" spans="1:8" ht="27.2" customHeight="1" x14ac:dyDescent="0.3">
      <c r="A310" s="97" t="s">
        <v>34</v>
      </c>
      <c r="B310" s="98">
        <v>43037</v>
      </c>
      <c r="C310" s="99">
        <v>1.91055</v>
      </c>
      <c r="D310" s="98">
        <v>42124</v>
      </c>
      <c r="E310" s="129">
        <v>1.8461399999999999</v>
      </c>
      <c r="F310" s="125">
        <f t="shared" si="42"/>
        <v>3.4889011667587511E-2</v>
      </c>
      <c r="G310" s="99">
        <v>62.57</v>
      </c>
      <c r="H310" s="119">
        <f t="shared" si="43"/>
        <v>2.1830054600409508</v>
      </c>
    </row>
    <row r="311" spans="1:8" ht="27.2" customHeight="1" x14ac:dyDescent="0.3">
      <c r="A311" s="97" t="s">
        <v>41</v>
      </c>
      <c r="B311" s="98">
        <v>43037</v>
      </c>
      <c r="C311" s="99">
        <v>1.91055</v>
      </c>
      <c r="D311" s="98">
        <v>42155</v>
      </c>
      <c r="E311" s="129">
        <v>1.8480799999999999</v>
      </c>
      <c r="F311" s="125">
        <f t="shared" si="42"/>
        <v>3.3802649235963766E-2</v>
      </c>
      <c r="G311" s="99">
        <v>62.57</v>
      </c>
      <c r="H311" s="119">
        <f t="shared" si="43"/>
        <v>2.1150317626942527</v>
      </c>
    </row>
    <row r="312" spans="1:8" ht="27.2" customHeight="1" x14ac:dyDescent="0.3">
      <c r="A312" s="97" t="s">
        <v>42</v>
      </c>
      <c r="B312" s="98">
        <v>43037</v>
      </c>
      <c r="C312" s="99">
        <v>1.91055</v>
      </c>
      <c r="D312" s="98">
        <v>42185</v>
      </c>
      <c r="E312" s="129">
        <v>1.8499300000000001</v>
      </c>
      <c r="F312" s="125">
        <f t="shared" si="42"/>
        <v>3.2768807468390726E-2</v>
      </c>
      <c r="G312" s="99">
        <v>62.57</v>
      </c>
      <c r="H312" s="119">
        <f t="shared" si="43"/>
        <v>2.0503442832972079</v>
      </c>
    </row>
    <row r="313" spans="1:8" ht="27.2" customHeight="1" x14ac:dyDescent="0.3">
      <c r="A313" s="97" t="s">
        <v>43</v>
      </c>
      <c r="B313" s="98">
        <v>43037</v>
      </c>
      <c r="C313" s="99">
        <v>1.91055</v>
      </c>
      <c r="D313" s="98">
        <v>42216</v>
      </c>
      <c r="E313" s="129">
        <v>1.85182</v>
      </c>
      <c r="F313" s="125">
        <f t="shared" si="42"/>
        <v>3.1714745493622409E-2</v>
      </c>
      <c r="G313" s="99">
        <v>62.57</v>
      </c>
      <c r="H313" s="119">
        <f t="shared" si="43"/>
        <v>1.9843916255359542</v>
      </c>
    </row>
    <row r="314" spans="1:8" ht="27.2" customHeight="1" x14ac:dyDescent="0.3">
      <c r="A314" s="97" t="s">
        <v>35</v>
      </c>
      <c r="B314" s="98">
        <v>43037</v>
      </c>
      <c r="C314" s="99">
        <v>1.91055</v>
      </c>
      <c r="D314" s="98">
        <v>42247</v>
      </c>
      <c r="E314" s="129">
        <v>1.8537399999999999</v>
      </c>
      <c r="F314" s="125">
        <f t="shared" si="42"/>
        <v>3.064615318221553E-2</v>
      </c>
      <c r="G314" s="99">
        <v>62.57</v>
      </c>
      <c r="H314" s="119">
        <f t="shared" si="43"/>
        <v>1.9175298046112257</v>
      </c>
    </row>
    <row r="315" spans="1:8" ht="27.2" customHeight="1" x14ac:dyDescent="0.3">
      <c r="A315" s="100" t="s">
        <v>36</v>
      </c>
      <c r="B315" s="98">
        <v>43037</v>
      </c>
      <c r="C315" s="99">
        <v>1.91055</v>
      </c>
      <c r="D315" s="98">
        <v>42277</v>
      </c>
      <c r="E315" s="129">
        <v>1.8556900000000001</v>
      </c>
      <c r="F315" s="125">
        <f t="shared" si="42"/>
        <v>2.9563127462022054E-2</v>
      </c>
      <c r="G315" s="99">
        <v>62.57</v>
      </c>
      <c r="H315" s="119">
        <f t="shared" si="43"/>
        <v>1.8497648852987199</v>
      </c>
    </row>
    <row r="316" spans="1:8" ht="27.2" customHeight="1" x14ac:dyDescent="0.3">
      <c r="A316" s="100" t="s">
        <v>37</v>
      </c>
      <c r="B316" s="98">
        <v>43037</v>
      </c>
      <c r="C316" s="99">
        <v>1.91055</v>
      </c>
      <c r="D316" s="98">
        <v>42308</v>
      </c>
      <c r="E316" s="129">
        <v>1.85771</v>
      </c>
      <c r="F316" s="125">
        <f t="shared" si="42"/>
        <v>2.8443621447911571E-2</v>
      </c>
      <c r="G316" s="99">
        <v>62.56</v>
      </c>
      <c r="H316" s="119">
        <f t="shared" si="43"/>
        <v>1.7794329577813479</v>
      </c>
    </row>
    <row r="317" spans="1:8" ht="27.2" customHeight="1" x14ac:dyDescent="0.3">
      <c r="A317" s="100" t="s">
        <v>38</v>
      </c>
      <c r="B317" s="98">
        <v>43037</v>
      </c>
      <c r="C317" s="99">
        <v>1.91055</v>
      </c>
      <c r="D317" s="98">
        <v>42338</v>
      </c>
      <c r="E317" s="129">
        <v>1.85971</v>
      </c>
      <c r="F317" s="125">
        <f t="shared" si="42"/>
        <v>2.7337595646633073E-2</v>
      </c>
      <c r="G317" s="99">
        <v>62.56</v>
      </c>
      <c r="H317" s="119">
        <f t="shared" si="43"/>
        <v>1.710239983653365</v>
      </c>
    </row>
    <row r="318" spans="1:8" ht="27.2" customHeight="1" x14ac:dyDescent="0.3">
      <c r="A318" s="97" t="s">
        <v>39</v>
      </c>
      <c r="B318" s="98">
        <v>43037</v>
      </c>
      <c r="C318" s="99">
        <v>1.91055</v>
      </c>
      <c r="D318" s="98">
        <v>42369</v>
      </c>
      <c r="E318" s="129">
        <v>1.8617600000000001</v>
      </c>
      <c r="F318" s="125">
        <f t="shared" si="42"/>
        <v>2.6206385355792339E-2</v>
      </c>
      <c r="G318" s="99">
        <v>62.56</v>
      </c>
      <c r="H318" s="119">
        <f t="shared" si="43"/>
        <v>1.6394714678583688</v>
      </c>
    </row>
    <row r="319" spans="1:8" ht="27.2" customHeight="1" x14ac:dyDescent="0.3">
      <c r="A319" s="96" t="s">
        <v>40</v>
      </c>
      <c r="B319" s="96"/>
      <c r="C319" s="96"/>
      <c r="D319" s="96"/>
      <c r="E319" s="127"/>
      <c r="F319" s="96"/>
      <c r="G319" s="123">
        <f>SUM(G307:G318)</f>
        <v>750.8</v>
      </c>
      <c r="H319" s="123">
        <f>SUM(H307:H318)</f>
        <v>24.163508109362336</v>
      </c>
    </row>
    <row r="320" spans="1:8" ht="27.2" customHeight="1" x14ac:dyDescent="0.3">
      <c r="A320" s="96" t="s">
        <v>363</v>
      </c>
      <c r="B320" s="96"/>
      <c r="C320" s="96"/>
      <c r="D320" s="96"/>
      <c r="E320" s="127"/>
      <c r="F320" s="96"/>
      <c r="G320" s="96"/>
      <c r="H320" s="96"/>
    </row>
    <row r="321" spans="1:8" ht="27.2" customHeight="1" x14ac:dyDescent="0.3">
      <c r="A321" s="97" t="s">
        <v>31</v>
      </c>
      <c r="B321" s="98">
        <v>43037</v>
      </c>
      <c r="C321" s="99">
        <v>1.91055</v>
      </c>
      <c r="D321" s="98">
        <v>42400</v>
      </c>
      <c r="E321" s="129">
        <v>1.86388</v>
      </c>
      <c r="F321" s="125">
        <f t="shared" ref="F321:F332" si="44">+C321/E321-1</f>
        <v>2.5039165611520087E-2</v>
      </c>
      <c r="G321" s="99">
        <v>62.56</v>
      </c>
      <c r="H321" s="119">
        <f t="shared" ref="H321:H332" si="45">+F321*G321</f>
        <v>1.5664502006566967</v>
      </c>
    </row>
    <row r="322" spans="1:8" ht="27.2" customHeight="1" x14ac:dyDescent="0.3">
      <c r="A322" s="97" t="s">
        <v>32</v>
      </c>
      <c r="B322" s="98">
        <v>43037</v>
      </c>
      <c r="C322" s="99">
        <v>1.91055</v>
      </c>
      <c r="D322" s="98">
        <v>42429</v>
      </c>
      <c r="E322" s="129">
        <v>1.8659300000000001</v>
      </c>
      <c r="F322" s="125">
        <f t="shared" si="44"/>
        <v>2.3913008526579071E-2</v>
      </c>
      <c r="G322" s="99">
        <v>62.57</v>
      </c>
      <c r="H322" s="119">
        <f t="shared" si="45"/>
        <v>1.4962369435080525</v>
      </c>
    </row>
    <row r="323" spans="1:8" ht="27.2" customHeight="1" x14ac:dyDescent="0.3">
      <c r="A323" s="97" t="s">
        <v>33</v>
      </c>
      <c r="B323" s="98">
        <v>43037</v>
      </c>
      <c r="C323" s="99">
        <v>1.91055</v>
      </c>
      <c r="D323" s="98">
        <v>42460</v>
      </c>
      <c r="E323" s="129">
        <v>1.86815</v>
      </c>
      <c r="F323" s="125">
        <f t="shared" si="44"/>
        <v>2.2696250301100118E-2</v>
      </c>
      <c r="G323" s="99">
        <v>62.57</v>
      </c>
      <c r="H323" s="119">
        <f t="shared" si="45"/>
        <v>1.4201043813398344</v>
      </c>
    </row>
    <row r="324" spans="1:8" ht="27.2" customHeight="1" x14ac:dyDescent="0.3">
      <c r="A324" s="97" t="s">
        <v>34</v>
      </c>
      <c r="B324" s="98">
        <v>43037</v>
      </c>
      <c r="C324" s="99">
        <v>1.91055</v>
      </c>
      <c r="D324" s="98">
        <v>42490</v>
      </c>
      <c r="E324" s="129">
        <v>1.8703000000000001</v>
      </c>
      <c r="F324" s="125">
        <f t="shared" si="44"/>
        <v>2.1520611666577594E-2</v>
      </c>
      <c r="G324" s="99">
        <v>62.57</v>
      </c>
      <c r="H324" s="119">
        <f t="shared" si="45"/>
        <v>1.3465446719777601</v>
      </c>
    </row>
    <row r="325" spans="1:8" ht="27.2" customHeight="1" x14ac:dyDescent="0.3">
      <c r="A325" s="97" t="s">
        <v>41</v>
      </c>
      <c r="B325" s="98">
        <v>43037</v>
      </c>
      <c r="C325" s="99">
        <v>1.91055</v>
      </c>
      <c r="D325" s="98">
        <v>42521</v>
      </c>
      <c r="E325" s="129">
        <v>1.8726</v>
      </c>
      <c r="F325" s="125">
        <f t="shared" si="44"/>
        <v>2.0265940403716654E-2</v>
      </c>
      <c r="G325" s="99">
        <v>62.57</v>
      </c>
      <c r="H325" s="119">
        <f t="shared" si="45"/>
        <v>1.268039891060551</v>
      </c>
    </row>
    <row r="326" spans="1:8" ht="27.2" customHeight="1" x14ac:dyDescent="0.3">
      <c r="A326" s="97" t="s">
        <v>42</v>
      </c>
      <c r="B326" s="98">
        <v>43037</v>
      </c>
      <c r="C326" s="99">
        <v>1.91055</v>
      </c>
      <c r="D326" s="98">
        <v>42551</v>
      </c>
      <c r="E326" s="129">
        <v>1.8747799999999999</v>
      </c>
      <c r="F326" s="125">
        <f t="shared" si="44"/>
        <v>1.9079572003115164E-2</v>
      </c>
      <c r="G326" s="99">
        <v>62.56</v>
      </c>
      <c r="H326" s="119">
        <f t="shared" si="45"/>
        <v>1.1936180245148846</v>
      </c>
    </row>
    <row r="327" spans="1:8" ht="27.2" customHeight="1" x14ac:dyDescent="0.3">
      <c r="A327" s="97" t="s">
        <v>43</v>
      </c>
      <c r="B327" s="98">
        <v>43037</v>
      </c>
      <c r="C327" s="99">
        <v>1.91055</v>
      </c>
      <c r="D327" s="98">
        <v>42582</v>
      </c>
      <c r="E327" s="129">
        <v>1.87707</v>
      </c>
      <c r="F327" s="125">
        <f t="shared" si="44"/>
        <v>1.7836308715178495E-2</v>
      </c>
      <c r="G327" s="99">
        <v>62.57</v>
      </c>
      <c r="H327" s="119">
        <f t="shared" si="45"/>
        <v>1.1160178363087185</v>
      </c>
    </row>
    <row r="328" spans="1:8" ht="27.2" customHeight="1" x14ac:dyDescent="0.3">
      <c r="A328" s="97" t="s">
        <v>35</v>
      </c>
      <c r="B328" s="98">
        <v>43037</v>
      </c>
      <c r="C328" s="99">
        <v>1.91055</v>
      </c>
      <c r="D328" s="98">
        <v>42613</v>
      </c>
      <c r="E328" s="129">
        <v>1.8793800000000001</v>
      </c>
      <c r="F328" s="125">
        <f t="shared" si="44"/>
        <v>1.6585256840021767E-2</v>
      </c>
      <c r="G328" s="99">
        <v>62.57</v>
      </c>
      <c r="H328" s="119">
        <f t="shared" si="45"/>
        <v>1.037739520480162</v>
      </c>
    </row>
    <row r="329" spans="1:8" ht="27.2" customHeight="1" x14ac:dyDescent="0.3">
      <c r="A329" s="100" t="s">
        <v>36</v>
      </c>
      <c r="B329" s="98">
        <v>43037</v>
      </c>
      <c r="C329" s="99">
        <v>1.91055</v>
      </c>
      <c r="D329" s="98">
        <v>42643</v>
      </c>
      <c r="E329" s="129">
        <v>1.8815999999999999</v>
      </c>
      <c r="F329" s="125">
        <f t="shared" si="44"/>
        <v>1.5385841836734748E-2</v>
      </c>
      <c r="G329" s="99">
        <v>62.57</v>
      </c>
      <c r="H329" s="119">
        <f t="shared" si="45"/>
        <v>0.9626921237244932</v>
      </c>
    </row>
    <row r="330" spans="1:8" ht="27.2" customHeight="1" x14ac:dyDescent="0.3">
      <c r="A330" s="100" t="s">
        <v>37</v>
      </c>
      <c r="B330" s="98">
        <v>43037</v>
      </c>
      <c r="C330" s="99">
        <v>1.91055</v>
      </c>
      <c r="D330" s="98">
        <v>42674</v>
      </c>
      <c r="E330" s="129">
        <v>1.8838999999999999</v>
      </c>
      <c r="F330" s="125">
        <f t="shared" si="44"/>
        <v>1.4146186103296321E-2</v>
      </c>
      <c r="G330" s="99">
        <v>62.57</v>
      </c>
      <c r="H330" s="119">
        <f t="shared" si="45"/>
        <v>0.88512686448325084</v>
      </c>
    </row>
    <row r="331" spans="1:8" ht="27.2" customHeight="1" x14ac:dyDescent="0.3">
      <c r="A331" s="100" t="s">
        <v>38</v>
      </c>
      <c r="B331" s="98">
        <v>43037</v>
      </c>
      <c r="C331" s="99">
        <v>1.91055</v>
      </c>
      <c r="D331" s="98">
        <v>42704</v>
      </c>
      <c r="E331" s="129">
        <v>1.8861000000000001</v>
      </c>
      <c r="F331" s="125">
        <f t="shared" si="44"/>
        <v>1.2963257515508086E-2</v>
      </c>
      <c r="G331" s="99">
        <v>62.56</v>
      </c>
      <c r="H331" s="119">
        <f t="shared" si="45"/>
        <v>0.81098139017018589</v>
      </c>
    </row>
    <row r="332" spans="1:8" ht="27.2" customHeight="1" x14ac:dyDescent="0.3">
      <c r="A332" s="97" t="s">
        <v>39</v>
      </c>
      <c r="B332" s="98">
        <v>43037</v>
      </c>
      <c r="C332" s="99">
        <v>1.91055</v>
      </c>
      <c r="D332" s="98">
        <v>42735</v>
      </c>
      <c r="E332" s="129">
        <v>1.8883300000000001</v>
      </c>
      <c r="F332" s="125">
        <f t="shared" si="44"/>
        <v>1.1767011062685073E-2</v>
      </c>
      <c r="G332" s="99">
        <v>62.56</v>
      </c>
      <c r="H332" s="119">
        <f t="shared" si="45"/>
        <v>0.73614421208157821</v>
      </c>
    </row>
    <row r="333" spans="1:8" ht="27.2" customHeight="1" x14ac:dyDescent="0.3">
      <c r="A333" s="96" t="s">
        <v>40</v>
      </c>
      <c r="B333" s="96"/>
      <c r="C333" s="96"/>
      <c r="D333" s="96"/>
      <c r="E333" s="127"/>
      <c r="F333" s="96"/>
      <c r="G333" s="123">
        <f>SUM(G321:G332)</f>
        <v>750.8</v>
      </c>
      <c r="H333" s="123">
        <f>SUM(H321:H332)</f>
        <v>13.839696060306169</v>
      </c>
    </row>
    <row r="334" spans="1:8" ht="27.2" customHeight="1" x14ac:dyDescent="0.3">
      <c r="A334" s="96" t="s">
        <v>364</v>
      </c>
      <c r="B334" s="96"/>
      <c r="C334" s="96"/>
      <c r="D334" s="96"/>
      <c r="E334" s="127"/>
      <c r="F334" s="96"/>
      <c r="G334" s="96"/>
      <c r="H334" s="96"/>
    </row>
    <row r="335" spans="1:8" ht="27.2" customHeight="1" x14ac:dyDescent="0.3">
      <c r="A335" s="97" t="s">
        <v>31</v>
      </c>
      <c r="B335" s="98">
        <v>43037</v>
      </c>
      <c r="C335" s="99">
        <v>1.91055</v>
      </c>
      <c r="D335" s="98">
        <v>42766</v>
      </c>
      <c r="E335" s="129">
        <v>1.89063</v>
      </c>
      <c r="F335" s="125">
        <f t="shared" ref="F335:F343" si="46">+C335/E335-1</f>
        <v>1.0536170482854823E-2</v>
      </c>
      <c r="G335" s="99">
        <v>62.56</v>
      </c>
      <c r="H335" s="119">
        <f t="shared" ref="H335:H343" si="47">+F335*G335</f>
        <v>0.65914282540739777</v>
      </c>
    </row>
    <row r="336" spans="1:8" ht="27.2" customHeight="1" x14ac:dyDescent="0.3">
      <c r="A336" s="97" t="s">
        <v>32</v>
      </c>
      <c r="B336" s="98">
        <v>43037</v>
      </c>
      <c r="C336" s="99">
        <v>1.91055</v>
      </c>
      <c r="D336" s="98">
        <v>42794</v>
      </c>
      <c r="E336" s="129">
        <v>1.89273</v>
      </c>
      <c r="F336" s="125">
        <f t="shared" si="46"/>
        <v>9.4149720245360058E-3</v>
      </c>
      <c r="G336" s="99">
        <v>62.56</v>
      </c>
      <c r="H336" s="119">
        <f t="shared" si="47"/>
        <v>0.58900064985497258</v>
      </c>
    </row>
    <row r="337" spans="1:10" ht="27.2" customHeight="1" x14ac:dyDescent="0.3">
      <c r="A337" s="97" t="s">
        <v>33</v>
      </c>
      <c r="B337" s="98">
        <v>43037</v>
      </c>
      <c r="C337" s="99">
        <v>1.91055</v>
      </c>
      <c r="D337" s="98">
        <v>42825</v>
      </c>
      <c r="E337" s="129">
        <v>1.89503</v>
      </c>
      <c r="F337" s="125">
        <f t="shared" si="46"/>
        <v>8.1898439602539064E-3</v>
      </c>
      <c r="G337" s="99">
        <v>62.56</v>
      </c>
      <c r="H337" s="119">
        <f t="shared" si="47"/>
        <v>0.51235663815348442</v>
      </c>
    </row>
    <row r="338" spans="1:10" ht="27.2" customHeight="1" x14ac:dyDescent="0.3">
      <c r="A338" s="97" t="s">
        <v>34</v>
      </c>
      <c r="B338" s="98">
        <v>43037</v>
      </c>
      <c r="C338" s="99">
        <v>1.91055</v>
      </c>
      <c r="D338" s="98">
        <v>42855</v>
      </c>
      <c r="E338" s="114">
        <v>1.8972599999999999</v>
      </c>
      <c r="F338" s="125">
        <f t="shared" si="46"/>
        <v>7.0048385566554572E-3</v>
      </c>
      <c r="G338" s="99">
        <v>62.57</v>
      </c>
      <c r="H338" s="119">
        <f t="shared" si="47"/>
        <v>0.43829274848993194</v>
      </c>
    </row>
    <row r="339" spans="1:10" ht="27.2" customHeight="1" x14ac:dyDescent="0.3">
      <c r="A339" s="97" t="s">
        <v>41</v>
      </c>
      <c r="B339" s="98">
        <v>43037</v>
      </c>
      <c r="C339" s="99">
        <v>1.91055</v>
      </c>
      <c r="D339" s="98">
        <v>42886</v>
      </c>
      <c r="E339" s="114">
        <v>1.89958</v>
      </c>
      <c r="F339" s="125">
        <f t="shared" si="46"/>
        <v>5.7749607808041947E-3</v>
      </c>
      <c r="G339" s="99">
        <v>62.57</v>
      </c>
      <c r="H339" s="119">
        <f t="shared" si="47"/>
        <v>0.36133929605491849</v>
      </c>
    </row>
    <row r="340" spans="1:10" ht="27.2" customHeight="1" x14ac:dyDescent="0.3">
      <c r="A340" s="97" t="s">
        <v>42</v>
      </c>
      <c r="B340" s="98">
        <v>43037</v>
      </c>
      <c r="C340" s="99">
        <v>1.91055</v>
      </c>
      <c r="D340" s="98">
        <v>42916</v>
      </c>
      <c r="E340" s="114">
        <v>1.90181</v>
      </c>
      <c r="F340" s="125">
        <f t="shared" si="46"/>
        <v>4.5956220652956237E-3</v>
      </c>
      <c r="G340" s="99">
        <v>62.57</v>
      </c>
      <c r="H340" s="119">
        <f t="shared" si="47"/>
        <v>0.28754807262554716</v>
      </c>
    </row>
    <row r="341" spans="1:10" ht="27.2" customHeight="1" x14ac:dyDescent="0.3">
      <c r="A341" s="97" t="s">
        <v>43</v>
      </c>
      <c r="B341" s="98">
        <v>43037</v>
      </c>
      <c r="C341" s="99">
        <v>1.91055</v>
      </c>
      <c r="D341" s="98">
        <v>42947</v>
      </c>
      <c r="E341" s="114">
        <v>1.9040999999999999</v>
      </c>
      <c r="F341" s="125">
        <f t="shared" si="46"/>
        <v>3.3874271309279891E-3</v>
      </c>
      <c r="G341" s="99">
        <v>62.56</v>
      </c>
      <c r="H341" s="119">
        <f t="shared" si="47"/>
        <v>0.21191744131085499</v>
      </c>
    </row>
    <row r="342" spans="1:10" ht="25.35" customHeight="1" x14ac:dyDescent="0.3">
      <c r="A342" s="111" t="s">
        <v>35</v>
      </c>
      <c r="B342" s="98">
        <v>43037</v>
      </c>
      <c r="C342" s="99">
        <v>1.91055</v>
      </c>
      <c r="D342" s="98">
        <v>42978</v>
      </c>
      <c r="E342" s="114">
        <v>1.9063600000000001</v>
      </c>
      <c r="F342" s="125">
        <f t="shared" si="46"/>
        <v>2.1979059569021686E-3</v>
      </c>
      <c r="G342" s="99">
        <v>62.56</v>
      </c>
      <c r="H342" s="119">
        <f t="shared" si="47"/>
        <v>0.13750099666379967</v>
      </c>
    </row>
    <row r="343" spans="1:10" ht="25.35" customHeight="1" x14ac:dyDescent="0.3">
      <c r="A343" s="111" t="s">
        <v>36</v>
      </c>
      <c r="B343" s="98">
        <v>43037</v>
      </c>
      <c r="C343" s="99">
        <v>1.91055</v>
      </c>
      <c r="D343" s="98">
        <v>43008</v>
      </c>
      <c r="E343" s="114">
        <v>1.9085000000000001</v>
      </c>
      <c r="F343" s="125">
        <f t="shared" si="46"/>
        <v>1.0741419963320453E-3</v>
      </c>
      <c r="G343" s="99">
        <v>62.57</v>
      </c>
      <c r="H343" s="119">
        <f t="shared" si="47"/>
        <v>6.7209064710496078E-2</v>
      </c>
    </row>
    <row r="344" spans="1:10" ht="25.35" customHeight="1" x14ac:dyDescent="0.3">
      <c r="A344" s="96" t="s">
        <v>40</v>
      </c>
      <c r="B344" s="96"/>
      <c r="C344" s="96"/>
      <c r="D344" s="96"/>
      <c r="E344" s="96"/>
      <c r="F344" s="96"/>
      <c r="G344" s="123">
        <f>SUM(G335:G343)</f>
        <v>563.08000000000004</v>
      </c>
      <c r="H344" s="123">
        <f>SUM(H335:H343)</f>
        <v>3.2643077332714032</v>
      </c>
      <c r="J344" s="85">
        <f>20687.54-2856.68</f>
        <v>17830.86</v>
      </c>
    </row>
    <row r="345" spans="1:10" ht="25.35" customHeight="1" x14ac:dyDescent="0.3">
      <c r="A345" s="96" t="s">
        <v>351</v>
      </c>
      <c r="B345" s="96"/>
      <c r="C345" s="96"/>
      <c r="D345" s="96"/>
      <c r="E345" s="96"/>
      <c r="F345" s="96"/>
      <c r="G345" s="123">
        <f>+G344+G333+G319+G305+G291+G277+G263+G249+G235+G221+G207+G193+G179+G165+G151+G137+G123+G109+G95+G81+G67+G53+G39+G25</f>
        <v>17830.86</v>
      </c>
      <c r="H345" s="123">
        <f>+H344+H333+H319+H305+H291+H277+H263+H249+H235+H221+H207+H193+H179+H165+H151+H137+H123+H109+H95+H81+H67+H53+H39+H25</f>
        <v>8749.8082293969437</v>
      </c>
      <c r="J345" s="85">
        <f>+J344/285</f>
        <v>62.56442105263158</v>
      </c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view="pageBreakPreview" topLeftCell="A337" zoomScale="70" zoomScaleNormal="100" zoomScaleSheetLayoutView="70" workbookViewId="0">
      <selection activeCell="G345" sqref="G345"/>
    </sheetView>
  </sheetViews>
  <sheetFormatPr baseColWidth="10" defaultColWidth="11.42578125" defaultRowHeight="16.5" x14ac:dyDescent="0.3"/>
  <cols>
    <col min="1" max="1" width="17.28515625" style="85" customWidth="1"/>
    <col min="2" max="2" width="14.42578125" style="85" customWidth="1"/>
    <col min="3" max="3" width="17.140625" style="85" customWidth="1"/>
    <col min="4" max="4" width="15.5703125" style="85" customWidth="1"/>
    <col min="5" max="5" width="13.7109375" style="120" customWidth="1"/>
    <col min="6" max="6" width="15.5703125" style="130" customWidth="1"/>
    <col min="7" max="7" width="18.5703125" style="131" customWidth="1"/>
    <col min="8" max="8" width="21.42578125" style="131" customWidth="1"/>
    <col min="9" max="16384" width="11.42578125" style="85"/>
  </cols>
  <sheetData>
    <row r="1" spans="1:11" x14ac:dyDescent="0.3">
      <c r="F1" s="120"/>
      <c r="G1" s="85"/>
      <c r="H1" s="85"/>
    </row>
    <row r="2" spans="1:11" ht="24" customHeight="1" x14ac:dyDescent="0.3">
      <c r="A2" s="273" t="s">
        <v>365</v>
      </c>
      <c r="B2" s="273"/>
      <c r="C2" s="273"/>
      <c r="D2" s="273"/>
      <c r="E2" s="273"/>
      <c r="F2" s="273"/>
      <c r="G2" s="273"/>
      <c r="H2" s="273"/>
      <c r="I2" s="118"/>
      <c r="J2" s="118"/>
      <c r="K2" s="118"/>
    </row>
    <row r="3" spans="1:11" ht="24" customHeight="1" x14ac:dyDescent="0.3">
      <c r="A3" s="273"/>
      <c r="B3" s="273"/>
      <c r="C3" s="273"/>
      <c r="D3" s="273"/>
      <c r="E3" s="273"/>
      <c r="F3" s="273"/>
      <c r="G3" s="273"/>
      <c r="H3" s="273"/>
      <c r="I3" s="118"/>
      <c r="J3" s="118"/>
      <c r="K3" s="118"/>
    </row>
    <row r="4" spans="1:11" ht="23.25" customHeight="1" x14ac:dyDescent="0.3">
      <c r="A4" s="86" t="s">
        <v>352</v>
      </c>
      <c r="B4" s="86"/>
      <c r="C4" s="86" t="s">
        <v>371</v>
      </c>
      <c r="D4" s="86"/>
      <c r="E4" s="88"/>
      <c r="F4" s="86"/>
      <c r="G4" s="87"/>
      <c r="H4" s="85"/>
    </row>
    <row r="5" spans="1:11" ht="23.25" customHeight="1" x14ac:dyDescent="0.3">
      <c r="A5" s="86" t="s">
        <v>353</v>
      </c>
      <c r="B5" s="86"/>
      <c r="C5" s="116" t="s">
        <v>368</v>
      </c>
      <c r="D5" s="92"/>
      <c r="E5" s="108"/>
      <c r="F5" s="108"/>
      <c r="G5" s="108"/>
      <c r="H5" s="85"/>
      <c r="J5" s="93"/>
    </row>
    <row r="6" spans="1:11" ht="23.25" customHeight="1" x14ac:dyDescent="0.3">
      <c r="A6" s="89" t="s">
        <v>327</v>
      </c>
      <c r="B6" s="89"/>
      <c r="C6" s="116" t="s">
        <v>372</v>
      </c>
      <c r="D6" s="109"/>
      <c r="E6" s="108"/>
      <c r="F6" s="108"/>
      <c r="G6" s="109"/>
      <c r="H6" s="89"/>
    </row>
    <row r="7" spans="1:11" ht="23.25" customHeight="1" x14ac:dyDescent="0.3">
      <c r="A7" s="86" t="s">
        <v>355</v>
      </c>
      <c r="B7" s="86"/>
      <c r="C7" s="116">
        <v>34365</v>
      </c>
      <c r="D7" s="86"/>
      <c r="E7" s="88"/>
      <c r="F7" s="121"/>
      <c r="G7" s="88"/>
      <c r="H7" s="85"/>
    </row>
    <row r="8" spans="1:11" ht="23.25" customHeight="1" x14ac:dyDescent="0.3">
      <c r="A8" s="86" t="s">
        <v>354</v>
      </c>
      <c r="B8" s="86"/>
      <c r="C8" s="116">
        <v>43008</v>
      </c>
      <c r="D8" s="86"/>
      <c r="E8" s="88"/>
      <c r="F8" s="121"/>
      <c r="G8" s="88"/>
      <c r="H8" s="85"/>
    </row>
    <row r="9" spans="1:11" ht="23.25" customHeight="1" x14ac:dyDescent="0.3">
      <c r="A9" s="86" t="s">
        <v>356</v>
      </c>
      <c r="B9" s="86"/>
      <c r="C9" s="117">
        <f>+H345</f>
        <v>21971.968571962712</v>
      </c>
      <c r="D9" s="115"/>
      <c r="E9" s="88"/>
      <c r="F9" s="121"/>
      <c r="G9" s="88"/>
      <c r="H9" s="85"/>
    </row>
    <row r="10" spans="1:11" ht="15.75" customHeight="1" x14ac:dyDescent="0.3">
      <c r="A10" s="90"/>
      <c r="B10" s="90"/>
      <c r="C10" s="90"/>
      <c r="D10" s="90"/>
      <c r="E10" s="91"/>
      <c r="F10" s="120"/>
      <c r="G10" s="91"/>
      <c r="H10" s="85"/>
    </row>
    <row r="11" spans="1:11" ht="36.75" customHeight="1" x14ac:dyDescent="0.3">
      <c r="A11" s="94" t="s">
        <v>307</v>
      </c>
      <c r="B11" s="274" t="s">
        <v>331</v>
      </c>
      <c r="C11" s="274"/>
      <c r="D11" s="274" t="s">
        <v>350</v>
      </c>
      <c r="E11" s="274"/>
      <c r="F11" s="124" t="s">
        <v>332</v>
      </c>
      <c r="G11" s="124" t="s">
        <v>333</v>
      </c>
      <c r="H11" s="124" t="s">
        <v>334</v>
      </c>
    </row>
    <row r="12" spans="1:11" ht="27.2" customHeight="1" x14ac:dyDescent="0.3">
      <c r="A12" s="94">
        <v>1994</v>
      </c>
      <c r="B12" s="124"/>
      <c r="C12" s="124"/>
      <c r="D12" s="124"/>
      <c r="E12" s="124"/>
      <c r="F12" s="124"/>
      <c r="G12" s="124"/>
      <c r="H12" s="124"/>
    </row>
    <row r="13" spans="1:11" ht="25.35" customHeight="1" x14ac:dyDescent="0.3">
      <c r="A13" s="111" t="s">
        <v>31</v>
      </c>
      <c r="B13" s="98">
        <v>43037</v>
      </c>
      <c r="C13" s="99">
        <v>1.91055</v>
      </c>
      <c r="D13" s="98">
        <v>34365</v>
      </c>
      <c r="E13" s="99">
        <v>0.35924</v>
      </c>
      <c r="F13" s="125">
        <f>+C13/E13-1</f>
        <v>4.3183108785213227</v>
      </c>
      <c r="G13" s="99">
        <v>157.11000000000001</v>
      </c>
      <c r="H13" s="119">
        <f>+F13*G13</f>
        <v>678.44982212448508</v>
      </c>
    </row>
    <row r="14" spans="1:11" ht="25.35" customHeight="1" x14ac:dyDescent="0.3">
      <c r="A14" s="111" t="s">
        <v>32</v>
      </c>
      <c r="B14" s="98">
        <v>43037</v>
      </c>
      <c r="C14" s="99">
        <v>1.91055</v>
      </c>
      <c r="D14" s="98">
        <v>34393</v>
      </c>
      <c r="E14" s="99">
        <v>0.37886999999999998</v>
      </c>
      <c r="F14" s="125">
        <f t="shared" ref="F14:F24" si="0">+C14/E14-1</f>
        <v>4.042758729907356</v>
      </c>
      <c r="G14" s="99">
        <v>157.11000000000001</v>
      </c>
      <c r="H14" s="119">
        <f t="shared" ref="H14:H24" si="1">+F14*G14</f>
        <v>635.15782405574475</v>
      </c>
    </row>
    <row r="15" spans="1:11" ht="25.35" customHeight="1" x14ac:dyDescent="0.3">
      <c r="A15" s="111" t="s">
        <v>33</v>
      </c>
      <c r="B15" s="98">
        <v>43037</v>
      </c>
      <c r="C15" s="99">
        <v>1.91055</v>
      </c>
      <c r="D15" s="98">
        <v>34424</v>
      </c>
      <c r="E15" s="99">
        <v>0.39910000000000001</v>
      </c>
      <c r="F15" s="125">
        <f t="shared" si="0"/>
        <v>3.787146078677023</v>
      </c>
      <c r="G15" s="99">
        <v>157.11000000000001</v>
      </c>
      <c r="H15" s="119">
        <f t="shared" si="1"/>
        <v>594.9985204209471</v>
      </c>
    </row>
    <row r="16" spans="1:11" ht="25.35" customHeight="1" x14ac:dyDescent="0.3">
      <c r="A16" s="111" t="s">
        <v>34</v>
      </c>
      <c r="B16" s="98">
        <v>43037</v>
      </c>
      <c r="C16" s="99">
        <v>1.91055</v>
      </c>
      <c r="D16" s="98">
        <v>34454</v>
      </c>
      <c r="E16" s="99">
        <v>0.41864000000000001</v>
      </c>
      <c r="F16" s="125">
        <f t="shared" si="0"/>
        <v>3.563706287024651</v>
      </c>
      <c r="G16" s="99">
        <v>157.11000000000001</v>
      </c>
      <c r="H16" s="119">
        <f t="shared" si="1"/>
        <v>559.89389475444295</v>
      </c>
    </row>
    <row r="17" spans="1:8" ht="25.35" customHeight="1" x14ac:dyDescent="0.3">
      <c r="A17" s="111" t="s">
        <v>41</v>
      </c>
      <c r="B17" s="98">
        <v>43037</v>
      </c>
      <c r="C17" s="99">
        <v>1.91055</v>
      </c>
      <c r="D17" s="98">
        <v>34485</v>
      </c>
      <c r="E17" s="99">
        <v>0.43708000000000002</v>
      </c>
      <c r="F17" s="125">
        <f t="shared" si="0"/>
        <v>3.3711677496110548</v>
      </c>
      <c r="G17" s="99">
        <v>157.11000000000001</v>
      </c>
      <c r="H17" s="119">
        <f t="shared" si="1"/>
        <v>529.64416514139282</v>
      </c>
    </row>
    <row r="18" spans="1:8" ht="25.35" customHeight="1" x14ac:dyDescent="0.3">
      <c r="A18" s="111" t="s">
        <v>42</v>
      </c>
      <c r="B18" s="98">
        <v>43037</v>
      </c>
      <c r="C18" s="99">
        <v>1.91055</v>
      </c>
      <c r="D18" s="98">
        <v>34515</v>
      </c>
      <c r="E18" s="99">
        <v>0.45457999999999998</v>
      </c>
      <c r="F18" s="125">
        <f t="shared" si="0"/>
        <v>3.2028905803158958</v>
      </c>
      <c r="G18" s="99">
        <v>157.11000000000001</v>
      </c>
      <c r="H18" s="119">
        <f t="shared" si="1"/>
        <v>503.20613907343045</v>
      </c>
    </row>
    <row r="19" spans="1:8" ht="25.35" customHeight="1" x14ac:dyDescent="0.3">
      <c r="A19" s="111" t="s">
        <v>43</v>
      </c>
      <c r="B19" s="98">
        <v>43037</v>
      </c>
      <c r="C19" s="99">
        <v>1.91055</v>
      </c>
      <c r="D19" s="98">
        <v>34546</v>
      </c>
      <c r="E19" s="99">
        <v>0.47091</v>
      </c>
      <c r="F19" s="125">
        <f t="shared" si="0"/>
        <v>3.0571446773268773</v>
      </c>
      <c r="G19" s="99">
        <v>157.11000000000001</v>
      </c>
      <c r="H19" s="119">
        <f t="shared" si="1"/>
        <v>480.30800025482574</v>
      </c>
    </row>
    <row r="20" spans="1:8" ht="25.35" customHeight="1" x14ac:dyDescent="0.3">
      <c r="A20" s="111" t="s">
        <v>35</v>
      </c>
      <c r="B20" s="98">
        <v>43037</v>
      </c>
      <c r="C20" s="99">
        <v>1.91055</v>
      </c>
      <c r="D20" s="98">
        <v>34577</v>
      </c>
      <c r="E20" s="99">
        <v>0.48520999999999997</v>
      </c>
      <c r="F20" s="125">
        <f t="shared" si="0"/>
        <v>2.9375734218173575</v>
      </c>
      <c r="G20" s="99">
        <v>157.11000000000001</v>
      </c>
      <c r="H20" s="119">
        <f t="shared" si="1"/>
        <v>461.52216030172508</v>
      </c>
    </row>
    <row r="21" spans="1:8" ht="25.35" customHeight="1" x14ac:dyDescent="0.3">
      <c r="A21" s="111" t="s">
        <v>36</v>
      </c>
      <c r="B21" s="98">
        <v>43037</v>
      </c>
      <c r="C21" s="99">
        <v>1.91055</v>
      </c>
      <c r="D21" s="98">
        <v>34607</v>
      </c>
      <c r="E21" s="99">
        <v>0.49802999999999997</v>
      </c>
      <c r="F21" s="125">
        <f t="shared" si="0"/>
        <v>2.8362146858622976</v>
      </c>
      <c r="G21" s="99">
        <v>157.11000000000001</v>
      </c>
      <c r="H21" s="119">
        <f t="shared" si="1"/>
        <v>445.5976892958256</v>
      </c>
    </row>
    <row r="22" spans="1:8" ht="25.35" customHeight="1" x14ac:dyDescent="0.3">
      <c r="A22" s="111" t="s">
        <v>37</v>
      </c>
      <c r="B22" s="98">
        <v>43037</v>
      </c>
      <c r="C22" s="99">
        <v>1.91055</v>
      </c>
      <c r="D22" s="98">
        <v>34638</v>
      </c>
      <c r="E22" s="99">
        <v>0.51070000000000004</v>
      </c>
      <c r="F22" s="125">
        <f t="shared" si="0"/>
        <v>2.7410417074603481</v>
      </c>
      <c r="G22" s="99">
        <v>157.11000000000001</v>
      </c>
      <c r="H22" s="119">
        <f t="shared" si="1"/>
        <v>430.64506265909534</v>
      </c>
    </row>
    <row r="23" spans="1:8" ht="25.35" customHeight="1" x14ac:dyDescent="0.3">
      <c r="A23" s="111" t="s">
        <v>38</v>
      </c>
      <c r="B23" s="98">
        <v>43037</v>
      </c>
      <c r="C23" s="99">
        <v>1.91055</v>
      </c>
      <c r="D23" s="98">
        <v>34668</v>
      </c>
      <c r="E23" s="99">
        <v>0.52297000000000005</v>
      </c>
      <c r="F23" s="125">
        <f>+C23/E23-1</f>
        <v>2.6532688299520046</v>
      </c>
      <c r="G23" s="99">
        <v>157.11000000000001</v>
      </c>
      <c r="H23" s="119">
        <f t="shared" si="1"/>
        <v>416.85506587375949</v>
      </c>
    </row>
    <row r="24" spans="1:8" ht="25.35" customHeight="1" x14ac:dyDescent="0.3">
      <c r="A24" s="111" t="s">
        <v>39</v>
      </c>
      <c r="B24" s="98">
        <v>43037</v>
      </c>
      <c r="C24" s="99">
        <v>1.91055</v>
      </c>
      <c r="D24" s="98">
        <v>34699</v>
      </c>
      <c r="E24" s="99">
        <v>0.53541000000000005</v>
      </c>
      <c r="F24" s="125">
        <f t="shared" si="0"/>
        <v>2.5683868437272368</v>
      </c>
      <c r="G24" s="99">
        <v>157.11000000000001</v>
      </c>
      <c r="H24" s="119">
        <f t="shared" si="1"/>
        <v>403.51925701798621</v>
      </c>
    </row>
    <row r="25" spans="1:8" ht="25.35" customHeight="1" x14ac:dyDescent="0.3">
      <c r="A25" s="124" t="s">
        <v>40</v>
      </c>
      <c r="B25" s="124"/>
      <c r="C25" s="124"/>
      <c r="D25" s="124"/>
      <c r="E25" s="124"/>
      <c r="F25" s="124"/>
      <c r="G25" s="123">
        <f>SUM(G13:G24)</f>
        <v>1885.3200000000006</v>
      </c>
      <c r="H25" s="123">
        <f>SUM(H13:H24)</f>
        <v>6139.7976009736612</v>
      </c>
    </row>
    <row r="26" spans="1:8" ht="25.35" customHeight="1" x14ac:dyDescent="0.3">
      <c r="A26" s="124">
        <v>1995</v>
      </c>
      <c r="B26" s="124"/>
      <c r="C26" s="124"/>
      <c r="D26" s="124"/>
      <c r="E26" s="124"/>
      <c r="F26" s="124"/>
      <c r="G26" s="124"/>
      <c r="H26" s="124"/>
    </row>
    <row r="27" spans="1:8" ht="25.35" customHeight="1" x14ac:dyDescent="0.3">
      <c r="A27" s="111" t="s">
        <v>31</v>
      </c>
      <c r="B27" s="98">
        <v>43037</v>
      </c>
      <c r="C27" s="99">
        <v>1.91055</v>
      </c>
      <c r="D27" s="98">
        <v>34730</v>
      </c>
      <c r="E27" s="99">
        <v>0.54801</v>
      </c>
      <c r="F27" s="125">
        <f>+C27/E27-1</f>
        <v>2.4863414901187935</v>
      </c>
      <c r="G27" s="99">
        <v>157.11000000000001</v>
      </c>
      <c r="H27" s="119">
        <f t="shared" ref="H27:H38" si="2">+F27*G27</f>
        <v>390.62911151256367</v>
      </c>
    </row>
    <row r="28" spans="1:8" ht="25.35" customHeight="1" x14ac:dyDescent="0.3">
      <c r="A28" s="111" t="s">
        <v>32</v>
      </c>
      <c r="B28" s="98">
        <v>43037</v>
      </c>
      <c r="C28" s="99">
        <v>1.91055</v>
      </c>
      <c r="D28" s="98">
        <v>34758</v>
      </c>
      <c r="E28" s="99">
        <v>0.56088000000000005</v>
      </c>
      <c r="F28" s="125">
        <f t="shared" ref="F28:F38" si="3">+C28/E28-1</f>
        <v>2.4063436029097129</v>
      </c>
      <c r="G28" s="99">
        <v>157.11000000000001</v>
      </c>
      <c r="H28" s="119">
        <f t="shared" si="2"/>
        <v>378.06064345314502</v>
      </c>
    </row>
    <row r="29" spans="1:8" ht="25.35" customHeight="1" x14ac:dyDescent="0.3">
      <c r="A29" s="111" t="s">
        <v>33</v>
      </c>
      <c r="B29" s="98">
        <v>43037</v>
      </c>
      <c r="C29" s="99">
        <v>1.91055</v>
      </c>
      <c r="D29" s="98">
        <v>34789</v>
      </c>
      <c r="E29" s="99">
        <v>0.57530999999999999</v>
      </c>
      <c r="F29" s="125">
        <f t="shared" si="3"/>
        <v>2.3209052510820252</v>
      </c>
      <c r="G29" s="99">
        <v>157.11000000000001</v>
      </c>
      <c r="H29" s="119">
        <f t="shared" si="2"/>
        <v>364.63742399749702</v>
      </c>
    </row>
    <row r="30" spans="1:8" ht="25.35" customHeight="1" x14ac:dyDescent="0.3">
      <c r="A30" s="111" t="s">
        <v>34</v>
      </c>
      <c r="B30" s="98">
        <v>43037</v>
      </c>
      <c r="C30" s="99">
        <v>1.91055</v>
      </c>
      <c r="D30" s="98">
        <v>34819</v>
      </c>
      <c r="E30" s="99">
        <v>0.58918999999999999</v>
      </c>
      <c r="F30" s="125">
        <f t="shared" si="3"/>
        <v>2.2426721431117298</v>
      </c>
      <c r="G30" s="99">
        <v>157.11000000000001</v>
      </c>
      <c r="H30" s="119">
        <f t="shared" si="2"/>
        <v>352.34622040428388</v>
      </c>
    </row>
    <row r="31" spans="1:8" ht="25.35" customHeight="1" x14ac:dyDescent="0.3">
      <c r="A31" s="111" t="s">
        <v>41</v>
      </c>
      <c r="B31" s="98">
        <v>43037</v>
      </c>
      <c r="C31" s="99">
        <v>1.91055</v>
      </c>
      <c r="D31" s="98">
        <v>34850</v>
      </c>
      <c r="E31" s="99">
        <v>0.60362000000000005</v>
      </c>
      <c r="F31" s="125">
        <f t="shared" si="3"/>
        <v>2.1651535734402434</v>
      </c>
      <c r="G31" s="99">
        <v>157.11000000000001</v>
      </c>
      <c r="H31" s="119">
        <f t="shared" si="2"/>
        <v>340.16727792319665</v>
      </c>
    </row>
    <row r="32" spans="1:8" ht="25.35" customHeight="1" x14ac:dyDescent="0.3">
      <c r="A32" s="111" t="s">
        <v>42</v>
      </c>
      <c r="B32" s="98">
        <v>43037</v>
      </c>
      <c r="C32" s="99">
        <v>1.91055</v>
      </c>
      <c r="D32" s="98">
        <v>34880</v>
      </c>
      <c r="E32" s="99">
        <v>0.61834</v>
      </c>
      <c r="F32" s="125">
        <f t="shared" si="3"/>
        <v>2.0898049616715721</v>
      </c>
      <c r="G32" s="99">
        <v>157.11000000000001</v>
      </c>
      <c r="H32" s="119">
        <f t="shared" si="2"/>
        <v>328.32925752822075</v>
      </c>
    </row>
    <row r="33" spans="1:13" ht="25.35" customHeight="1" x14ac:dyDescent="0.3">
      <c r="A33" s="111" t="s">
        <v>43</v>
      </c>
      <c r="B33" s="98">
        <v>43037</v>
      </c>
      <c r="C33" s="99">
        <v>1.91055</v>
      </c>
      <c r="D33" s="98">
        <v>34911</v>
      </c>
      <c r="E33" s="99">
        <v>0.63412999999999997</v>
      </c>
      <c r="F33" s="125">
        <f t="shared" si="3"/>
        <v>2.01286802390677</v>
      </c>
      <c r="G33" s="99">
        <v>157.11000000000001</v>
      </c>
      <c r="H33" s="119">
        <f t="shared" si="2"/>
        <v>316.24169523599267</v>
      </c>
    </row>
    <row r="34" spans="1:13" ht="25.35" customHeight="1" x14ac:dyDescent="0.3">
      <c r="A34" s="111" t="s">
        <v>35</v>
      </c>
      <c r="B34" s="98">
        <v>43037</v>
      </c>
      <c r="C34" s="99">
        <v>1.91055</v>
      </c>
      <c r="D34" s="98">
        <v>34942</v>
      </c>
      <c r="E34" s="99">
        <v>0.65049000000000001</v>
      </c>
      <c r="F34" s="125">
        <f t="shared" si="3"/>
        <v>1.9370935756122307</v>
      </c>
      <c r="G34" s="99">
        <v>157.11000000000001</v>
      </c>
      <c r="H34" s="119">
        <f t="shared" si="2"/>
        <v>304.33677166443761</v>
      </c>
    </row>
    <row r="35" spans="1:13" ht="25.35" customHeight="1" x14ac:dyDescent="0.3">
      <c r="A35" s="111" t="s">
        <v>36</v>
      </c>
      <c r="B35" s="98">
        <v>43037</v>
      </c>
      <c r="C35" s="99">
        <v>1.91055</v>
      </c>
      <c r="D35" s="98">
        <v>34972</v>
      </c>
      <c r="E35" s="99">
        <v>0.66639000000000004</v>
      </c>
      <c r="F35" s="125">
        <f t="shared" si="3"/>
        <v>1.8670148111466256</v>
      </c>
      <c r="G35" s="99">
        <v>157.11000000000001</v>
      </c>
      <c r="H35" s="119">
        <f t="shared" si="2"/>
        <v>293.32669697924638</v>
      </c>
    </row>
    <row r="36" spans="1:13" ht="25.35" customHeight="1" x14ac:dyDescent="0.3">
      <c r="A36" s="111" t="s">
        <v>37</v>
      </c>
      <c r="B36" s="98">
        <v>43037</v>
      </c>
      <c r="C36" s="99">
        <v>1.91055</v>
      </c>
      <c r="D36" s="98">
        <v>35003</v>
      </c>
      <c r="E36" s="99">
        <v>0.68274000000000001</v>
      </c>
      <c r="F36" s="125">
        <f t="shared" si="3"/>
        <v>1.7983566218472622</v>
      </c>
      <c r="G36" s="99">
        <v>157.11000000000001</v>
      </c>
      <c r="H36" s="119">
        <f t="shared" si="2"/>
        <v>282.53980885842338</v>
      </c>
    </row>
    <row r="37" spans="1:13" ht="25.35" customHeight="1" x14ac:dyDescent="0.3">
      <c r="A37" s="111" t="s">
        <v>38</v>
      </c>
      <c r="B37" s="98">
        <v>43037</v>
      </c>
      <c r="C37" s="99">
        <v>1.91055</v>
      </c>
      <c r="D37" s="98">
        <v>35033</v>
      </c>
      <c r="E37" s="99">
        <v>0.69828000000000001</v>
      </c>
      <c r="F37" s="125">
        <f t="shared" si="3"/>
        <v>1.7360800824884</v>
      </c>
      <c r="G37" s="99">
        <v>157.11000000000001</v>
      </c>
      <c r="H37" s="119">
        <f t="shared" si="2"/>
        <v>272.75554175975253</v>
      </c>
    </row>
    <row r="38" spans="1:13" ht="25.35" customHeight="1" x14ac:dyDescent="0.3">
      <c r="A38" s="111" t="s">
        <v>39</v>
      </c>
      <c r="B38" s="98">
        <v>43037</v>
      </c>
      <c r="C38" s="99">
        <v>1.91055</v>
      </c>
      <c r="D38" s="98">
        <v>35064</v>
      </c>
      <c r="E38" s="99">
        <v>0.71384999999999998</v>
      </c>
      <c r="F38" s="125">
        <f t="shared" si="3"/>
        <v>1.6764026055894097</v>
      </c>
      <c r="G38" s="99">
        <v>157.11000000000001</v>
      </c>
      <c r="H38" s="119">
        <f t="shared" si="2"/>
        <v>263.37961336415219</v>
      </c>
    </row>
    <row r="39" spans="1:13" ht="25.35" customHeight="1" x14ac:dyDescent="0.3">
      <c r="A39" s="124" t="s">
        <v>40</v>
      </c>
      <c r="B39" s="124"/>
      <c r="C39" s="124"/>
      <c r="D39" s="124"/>
      <c r="E39" s="124"/>
      <c r="F39" s="124"/>
      <c r="G39" s="104">
        <f>SUM(G27:G38)</f>
        <v>1885.3200000000006</v>
      </c>
      <c r="H39" s="104">
        <f>SUM(H27:H38)</f>
        <v>3886.7500626809119</v>
      </c>
    </row>
    <row r="40" spans="1:13" ht="25.35" customHeight="1" x14ac:dyDescent="0.3">
      <c r="A40" s="96" t="s">
        <v>366</v>
      </c>
      <c r="B40" s="96"/>
      <c r="C40" s="96"/>
      <c r="D40" s="96"/>
      <c r="E40" s="122"/>
      <c r="F40" s="122"/>
      <c r="G40" s="102"/>
      <c r="H40" s="103"/>
      <c r="M40" s="113"/>
    </row>
    <row r="41" spans="1:13" s="105" customFormat="1" ht="25.35" customHeight="1" x14ac:dyDescent="0.3">
      <c r="A41" s="111" t="s">
        <v>31</v>
      </c>
      <c r="B41" s="98">
        <v>43037</v>
      </c>
      <c r="C41" s="99">
        <v>1.91055</v>
      </c>
      <c r="D41" s="98">
        <v>35095</v>
      </c>
      <c r="E41" s="99">
        <v>0.72926999999999997</v>
      </c>
      <c r="F41" s="125">
        <f t="shared" ref="F41:F52" si="4">+C41/E41-1</f>
        <v>1.6198115924143321</v>
      </c>
      <c r="G41" s="99">
        <v>157.11000000000001</v>
      </c>
      <c r="H41" s="119">
        <f t="shared" ref="H41:H52" si="5">+F41*G41</f>
        <v>254.48859928421575</v>
      </c>
    </row>
    <row r="42" spans="1:13" s="105" customFormat="1" ht="25.35" customHeight="1" x14ac:dyDescent="0.3">
      <c r="A42" s="111" t="s">
        <v>32</v>
      </c>
      <c r="B42" s="98">
        <v>43037</v>
      </c>
      <c r="C42" s="99">
        <v>1.91055</v>
      </c>
      <c r="D42" s="98">
        <v>35124</v>
      </c>
      <c r="E42" s="99">
        <v>0.74373</v>
      </c>
      <c r="F42" s="125">
        <f t="shared" si="4"/>
        <v>1.5688758017022306</v>
      </c>
      <c r="G42" s="99">
        <v>157.11000000000001</v>
      </c>
      <c r="H42" s="119">
        <f t="shared" si="5"/>
        <v>246.48607720543748</v>
      </c>
    </row>
    <row r="43" spans="1:13" s="105" customFormat="1" ht="25.35" customHeight="1" x14ac:dyDescent="0.3">
      <c r="A43" s="111" t="s">
        <v>33</v>
      </c>
      <c r="B43" s="98">
        <v>43037</v>
      </c>
      <c r="C43" s="99">
        <v>1.91055</v>
      </c>
      <c r="D43" s="98">
        <v>35155</v>
      </c>
      <c r="E43" s="99">
        <v>0.75946999999999998</v>
      </c>
      <c r="F43" s="125">
        <f t="shared" si="4"/>
        <v>1.5156359039856744</v>
      </c>
      <c r="G43" s="99">
        <v>157.11000000000001</v>
      </c>
      <c r="H43" s="119">
        <f t="shared" si="5"/>
        <v>238.12155687518933</v>
      </c>
    </row>
    <row r="44" spans="1:13" s="105" customFormat="1" ht="25.35" customHeight="1" x14ac:dyDescent="0.3">
      <c r="A44" s="111" t="s">
        <v>34</v>
      </c>
      <c r="B44" s="98">
        <v>43037</v>
      </c>
      <c r="C44" s="99">
        <v>1.91055</v>
      </c>
      <c r="D44" s="98">
        <v>35185</v>
      </c>
      <c r="E44" s="99">
        <v>0.77495000000000003</v>
      </c>
      <c r="F44" s="125">
        <f t="shared" si="4"/>
        <v>1.4653848635395832</v>
      </c>
      <c r="G44" s="99">
        <v>157.11000000000001</v>
      </c>
      <c r="H44" s="119">
        <f t="shared" si="5"/>
        <v>230.22661591070394</v>
      </c>
    </row>
    <row r="45" spans="1:13" s="105" customFormat="1" ht="25.35" customHeight="1" x14ac:dyDescent="0.3">
      <c r="A45" s="111" t="s">
        <v>41</v>
      </c>
      <c r="B45" s="98">
        <v>43037</v>
      </c>
      <c r="C45" s="99">
        <v>1.91055</v>
      </c>
      <c r="D45" s="98">
        <v>35216</v>
      </c>
      <c r="E45" s="99">
        <v>0.79086000000000001</v>
      </c>
      <c r="F45" s="125">
        <f t="shared" si="4"/>
        <v>1.4157878764888854</v>
      </c>
      <c r="G45" s="99">
        <v>157.11000000000001</v>
      </c>
      <c r="H45" s="119">
        <f t="shared" si="5"/>
        <v>222.4344332751688</v>
      </c>
    </row>
    <row r="46" spans="1:13" s="105" customFormat="1" ht="25.35" customHeight="1" x14ac:dyDescent="0.3">
      <c r="A46" s="111" t="s">
        <v>42</v>
      </c>
      <c r="B46" s="98">
        <v>43037</v>
      </c>
      <c r="C46" s="99">
        <v>1.91055</v>
      </c>
      <c r="D46" s="98">
        <v>35246</v>
      </c>
      <c r="E46" s="99">
        <v>0.80625000000000002</v>
      </c>
      <c r="F46" s="125">
        <f t="shared" si="4"/>
        <v>1.3696744186046512</v>
      </c>
      <c r="G46" s="99">
        <v>157.11000000000001</v>
      </c>
      <c r="H46" s="119">
        <f t="shared" si="5"/>
        <v>215.18954790697677</v>
      </c>
    </row>
    <row r="47" spans="1:13" s="105" customFormat="1" ht="25.35" customHeight="1" x14ac:dyDescent="0.3">
      <c r="A47" s="111" t="s">
        <v>43</v>
      </c>
      <c r="B47" s="98">
        <v>43037</v>
      </c>
      <c r="C47" s="99">
        <v>1.91055</v>
      </c>
      <c r="D47" s="98">
        <v>35277</v>
      </c>
      <c r="E47" s="99">
        <v>0.82255</v>
      </c>
      <c r="F47" s="125">
        <f t="shared" si="4"/>
        <v>1.3227159443194942</v>
      </c>
      <c r="G47" s="99">
        <v>157.11000000000001</v>
      </c>
      <c r="H47" s="119">
        <f t="shared" si="5"/>
        <v>207.81190201203574</v>
      </c>
    </row>
    <row r="48" spans="1:13" s="105" customFormat="1" ht="25.35" customHeight="1" x14ac:dyDescent="0.3">
      <c r="A48" s="111" t="s">
        <v>35</v>
      </c>
      <c r="B48" s="98">
        <v>43037</v>
      </c>
      <c r="C48" s="99">
        <v>1.91055</v>
      </c>
      <c r="D48" s="98">
        <v>35308</v>
      </c>
      <c r="E48" s="99">
        <v>0.83421999999999996</v>
      </c>
      <c r="F48" s="125">
        <f t="shared" si="4"/>
        <v>1.2902232025125269</v>
      </c>
      <c r="G48" s="99">
        <v>157.11000000000001</v>
      </c>
      <c r="H48" s="119">
        <f t="shared" si="5"/>
        <v>202.70696734674311</v>
      </c>
    </row>
    <row r="49" spans="1:13" s="105" customFormat="1" ht="25.35" customHeight="1" x14ac:dyDescent="0.3">
      <c r="A49" s="111" t="s">
        <v>36</v>
      </c>
      <c r="B49" s="98">
        <v>43037</v>
      </c>
      <c r="C49" s="99">
        <v>1.91055</v>
      </c>
      <c r="D49" s="98">
        <v>35338</v>
      </c>
      <c r="E49" s="99">
        <v>0.84560999999999997</v>
      </c>
      <c r="F49" s="125">
        <f t="shared" si="4"/>
        <v>1.2593748891332885</v>
      </c>
      <c r="G49" s="99">
        <v>157.11000000000001</v>
      </c>
      <c r="H49" s="119">
        <f t="shared" si="5"/>
        <v>197.86038883173097</v>
      </c>
    </row>
    <row r="50" spans="1:13" s="105" customFormat="1" ht="25.35" customHeight="1" x14ac:dyDescent="0.3">
      <c r="A50" s="111" t="s">
        <v>37</v>
      </c>
      <c r="B50" s="98">
        <v>43037</v>
      </c>
      <c r="C50" s="99">
        <v>1.91055</v>
      </c>
      <c r="D50" s="98">
        <v>35369</v>
      </c>
      <c r="E50" s="99">
        <v>0.85721000000000003</v>
      </c>
      <c r="F50" s="125">
        <f t="shared" si="4"/>
        <v>1.2288004106345003</v>
      </c>
      <c r="G50" s="99">
        <v>157.11000000000001</v>
      </c>
      <c r="H50" s="119">
        <f t="shared" si="5"/>
        <v>193.05683251478635</v>
      </c>
    </row>
    <row r="51" spans="1:13" s="105" customFormat="1" ht="25.35" customHeight="1" x14ac:dyDescent="0.3">
      <c r="A51" s="111" t="s">
        <v>38</v>
      </c>
      <c r="B51" s="98">
        <v>43037</v>
      </c>
      <c r="C51" s="99">
        <v>1.91055</v>
      </c>
      <c r="D51" s="98">
        <v>35399</v>
      </c>
      <c r="E51" s="99">
        <v>0.86836999999999998</v>
      </c>
      <c r="F51" s="125">
        <f t="shared" si="4"/>
        <v>1.2001566152676855</v>
      </c>
      <c r="G51" s="99">
        <v>157.11000000000001</v>
      </c>
      <c r="H51" s="119">
        <f t="shared" si="5"/>
        <v>188.55660582470608</v>
      </c>
    </row>
    <row r="52" spans="1:13" s="105" customFormat="1" ht="25.35" customHeight="1" x14ac:dyDescent="0.3">
      <c r="A52" s="111" t="s">
        <v>39</v>
      </c>
      <c r="B52" s="98">
        <v>43037</v>
      </c>
      <c r="C52" s="99">
        <v>1.91055</v>
      </c>
      <c r="D52" s="98">
        <v>35430</v>
      </c>
      <c r="E52" s="99">
        <v>0.88014000000000003</v>
      </c>
      <c r="F52" s="125">
        <f t="shared" si="4"/>
        <v>1.1707342013770536</v>
      </c>
      <c r="G52" s="99">
        <v>157.11000000000001</v>
      </c>
      <c r="H52" s="119">
        <f t="shared" si="5"/>
        <v>183.9340503783489</v>
      </c>
    </row>
    <row r="53" spans="1:13" ht="25.35" customHeight="1" x14ac:dyDescent="0.3">
      <c r="A53" s="124" t="s">
        <v>40</v>
      </c>
      <c r="B53" s="124"/>
      <c r="C53" s="124"/>
      <c r="D53" s="124"/>
      <c r="E53" s="124"/>
      <c r="F53" s="124"/>
      <c r="G53" s="123">
        <f>SUM(G41:G52)</f>
        <v>1885.3200000000006</v>
      </c>
      <c r="H53" s="123">
        <f>SUM(H41:H52)</f>
        <v>2580.8735773660428</v>
      </c>
    </row>
    <row r="54" spans="1:13" ht="25.35" customHeight="1" x14ac:dyDescent="0.3">
      <c r="A54" s="96" t="s">
        <v>367</v>
      </c>
      <c r="B54" s="96"/>
      <c r="C54" s="96"/>
      <c r="D54" s="96"/>
      <c r="E54" s="122"/>
      <c r="F54" s="122"/>
      <c r="G54" s="102"/>
      <c r="H54" s="103"/>
      <c r="M54" s="113"/>
    </row>
    <row r="55" spans="1:13" s="105" customFormat="1" ht="25.35" customHeight="1" x14ac:dyDescent="0.3">
      <c r="A55" s="111" t="s">
        <v>31</v>
      </c>
      <c r="B55" s="98">
        <v>43037</v>
      </c>
      <c r="C55" s="99">
        <v>1.91055</v>
      </c>
      <c r="D55" s="98">
        <v>35461</v>
      </c>
      <c r="E55" s="99">
        <v>0.89176999999999995</v>
      </c>
      <c r="F55" s="125">
        <f t="shared" ref="F55:F65" si="6">+C55/E55-1</f>
        <v>1.1424246162127005</v>
      </c>
      <c r="G55" s="99">
        <v>157.11000000000001</v>
      </c>
      <c r="H55" s="119">
        <f t="shared" ref="H55:H66" si="7">+F55*G55</f>
        <v>179.4863314531774</v>
      </c>
    </row>
    <row r="56" spans="1:13" s="105" customFormat="1" ht="25.35" customHeight="1" x14ac:dyDescent="0.3">
      <c r="A56" s="111" t="s">
        <v>32</v>
      </c>
      <c r="B56" s="98">
        <v>43037</v>
      </c>
      <c r="C56" s="99">
        <v>1.91055</v>
      </c>
      <c r="D56" s="98">
        <v>35489</v>
      </c>
      <c r="E56" s="99">
        <v>0.90224000000000004</v>
      </c>
      <c r="F56" s="125">
        <f t="shared" si="6"/>
        <v>1.1175629544245433</v>
      </c>
      <c r="G56" s="99">
        <v>157.11000000000001</v>
      </c>
      <c r="H56" s="119">
        <f t="shared" si="7"/>
        <v>175.58031576964001</v>
      </c>
    </row>
    <row r="57" spans="1:13" s="105" customFormat="1" ht="25.35" customHeight="1" x14ac:dyDescent="0.3">
      <c r="A57" s="111" t="s">
        <v>33</v>
      </c>
      <c r="B57" s="98">
        <v>43037</v>
      </c>
      <c r="C57" s="99">
        <v>1.91055</v>
      </c>
      <c r="D57" s="98">
        <v>35520</v>
      </c>
      <c r="E57" s="99">
        <v>0.91422999999999999</v>
      </c>
      <c r="F57" s="125">
        <f t="shared" si="6"/>
        <v>1.089791409163996</v>
      </c>
      <c r="G57" s="99">
        <v>157.11000000000001</v>
      </c>
      <c r="H57" s="119">
        <f t="shared" si="7"/>
        <v>171.21712829375542</v>
      </c>
    </row>
    <row r="58" spans="1:13" s="105" customFormat="1" ht="25.35" customHeight="1" x14ac:dyDescent="0.3">
      <c r="A58" s="111" t="s">
        <v>34</v>
      </c>
      <c r="B58" s="98">
        <v>43037</v>
      </c>
      <c r="C58" s="99">
        <v>1.91055</v>
      </c>
      <c r="D58" s="98">
        <v>35550</v>
      </c>
      <c r="E58" s="99">
        <v>0.92554000000000003</v>
      </c>
      <c r="F58" s="125">
        <f t="shared" si="6"/>
        <v>1.0642543812260947</v>
      </c>
      <c r="G58" s="99">
        <v>157.11000000000001</v>
      </c>
      <c r="H58" s="119">
        <f t="shared" si="7"/>
        <v>167.20500583443174</v>
      </c>
    </row>
    <row r="59" spans="1:13" s="105" customFormat="1" ht="25.35" customHeight="1" x14ac:dyDescent="0.3">
      <c r="A59" s="111" t="s">
        <v>41</v>
      </c>
      <c r="B59" s="98">
        <v>43037</v>
      </c>
      <c r="C59" s="99">
        <v>1.91055</v>
      </c>
      <c r="D59" s="98">
        <v>35581</v>
      </c>
      <c r="E59" s="99">
        <v>0.93720000000000003</v>
      </c>
      <c r="F59" s="125">
        <f t="shared" si="6"/>
        <v>1.038572343149808</v>
      </c>
      <c r="G59" s="99">
        <v>157.11000000000001</v>
      </c>
      <c r="H59" s="119">
        <f t="shared" si="7"/>
        <v>163.17010083226634</v>
      </c>
    </row>
    <row r="60" spans="1:13" s="105" customFormat="1" ht="25.35" customHeight="1" x14ac:dyDescent="0.3">
      <c r="A60" s="111" t="s">
        <v>42</v>
      </c>
      <c r="B60" s="98">
        <v>43037</v>
      </c>
      <c r="C60" s="99">
        <v>1.91055</v>
      </c>
      <c r="D60" s="98">
        <v>35611</v>
      </c>
      <c r="E60" s="99">
        <v>0.94813000000000003</v>
      </c>
      <c r="F60" s="125">
        <f t="shared" si="6"/>
        <v>1.0150717728581524</v>
      </c>
      <c r="G60" s="99">
        <v>157.11000000000001</v>
      </c>
      <c r="H60" s="119">
        <f t="shared" si="7"/>
        <v>159.47792623374434</v>
      </c>
    </row>
    <row r="61" spans="1:13" s="105" customFormat="1" ht="25.35" customHeight="1" x14ac:dyDescent="0.3">
      <c r="A61" s="111" t="s">
        <v>43</v>
      </c>
      <c r="B61" s="98">
        <v>43037</v>
      </c>
      <c r="C61" s="99">
        <v>1.91055</v>
      </c>
      <c r="D61" s="98">
        <v>35642</v>
      </c>
      <c r="E61" s="99">
        <v>0.95955999999999997</v>
      </c>
      <c r="F61" s="125">
        <f t="shared" si="6"/>
        <v>0.99106882321063816</v>
      </c>
      <c r="G61" s="99">
        <v>157.11000000000001</v>
      </c>
      <c r="H61" s="119">
        <f t="shared" si="7"/>
        <v>155.70682281462337</v>
      </c>
    </row>
    <row r="62" spans="1:13" s="105" customFormat="1" ht="25.35" customHeight="1" x14ac:dyDescent="0.3">
      <c r="A62" s="111" t="s">
        <v>35</v>
      </c>
      <c r="B62" s="98">
        <v>43037</v>
      </c>
      <c r="C62" s="99">
        <v>1.91055</v>
      </c>
      <c r="D62" s="98">
        <v>35673</v>
      </c>
      <c r="E62" s="99">
        <v>0.97114</v>
      </c>
      <c r="F62" s="125">
        <f t="shared" si="6"/>
        <v>0.96732705892044391</v>
      </c>
      <c r="G62" s="99">
        <v>157.11000000000001</v>
      </c>
      <c r="H62" s="119">
        <f t="shared" si="7"/>
        <v>151.97675422699095</v>
      </c>
    </row>
    <row r="63" spans="1:13" s="105" customFormat="1" ht="25.35" customHeight="1" x14ac:dyDescent="0.3">
      <c r="A63" s="111" t="s">
        <v>36</v>
      </c>
      <c r="B63" s="98">
        <v>43037</v>
      </c>
      <c r="C63" s="99">
        <v>1.91055</v>
      </c>
      <c r="D63" s="98">
        <v>35703</v>
      </c>
      <c r="E63" s="99">
        <v>0.98243000000000003</v>
      </c>
      <c r="F63" s="125">
        <f t="shared" si="6"/>
        <v>0.94471870769418675</v>
      </c>
      <c r="G63" s="99">
        <v>157.11000000000001</v>
      </c>
      <c r="H63" s="119">
        <f t="shared" si="7"/>
        <v>148.42475616583368</v>
      </c>
    </row>
    <row r="64" spans="1:13" s="105" customFormat="1" ht="25.35" customHeight="1" x14ac:dyDescent="0.3">
      <c r="A64" s="111" t="s">
        <v>37</v>
      </c>
      <c r="B64" s="98">
        <v>43037</v>
      </c>
      <c r="C64" s="99">
        <v>1.91055</v>
      </c>
      <c r="D64" s="98">
        <v>35734</v>
      </c>
      <c r="E64" s="99">
        <v>0.99395999999999995</v>
      </c>
      <c r="F64" s="125">
        <f t="shared" si="6"/>
        <v>0.92215984546661844</v>
      </c>
      <c r="G64" s="99">
        <v>157.11000000000001</v>
      </c>
      <c r="H64" s="119">
        <f t="shared" si="7"/>
        <v>144.88053332126043</v>
      </c>
    </row>
    <row r="65" spans="1:8" s="105" customFormat="1" ht="25.35" customHeight="1" x14ac:dyDescent="0.3">
      <c r="A65" s="111" t="s">
        <v>38</v>
      </c>
      <c r="B65" s="98">
        <v>43037</v>
      </c>
      <c r="C65" s="99">
        <v>1.91055</v>
      </c>
      <c r="D65" s="98">
        <v>35764</v>
      </c>
      <c r="E65" s="99">
        <v>1.00482</v>
      </c>
      <c r="F65" s="125">
        <f t="shared" si="6"/>
        <v>0.901385322744372</v>
      </c>
      <c r="G65" s="99">
        <v>157.11000000000001</v>
      </c>
      <c r="H65" s="119">
        <f t="shared" si="7"/>
        <v>141.61664805636829</v>
      </c>
    </row>
    <row r="66" spans="1:8" s="105" customFormat="1" ht="25.35" customHeight="1" x14ac:dyDescent="0.3">
      <c r="A66" s="111" t="s">
        <v>39</v>
      </c>
      <c r="B66" s="98">
        <v>43037</v>
      </c>
      <c r="C66" s="99">
        <v>1.91055</v>
      </c>
      <c r="D66" s="98">
        <v>35795</v>
      </c>
      <c r="E66" s="99">
        <v>1.0160100000000001</v>
      </c>
      <c r="F66" s="125">
        <f>+C66/E66-1</f>
        <v>0.88044409011722302</v>
      </c>
      <c r="G66" s="99">
        <v>157.11000000000001</v>
      </c>
      <c r="H66" s="119">
        <f t="shared" si="7"/>
        <v>138.32657099831692</v>
      </c>
    </row>
    <row r="67" spans="1:8" ht="25.35" customHeight="1" x14ac:dyDescent="0.3">
      <c r="A67" s="124" t="s">
        <v>40</v>
      </c>
      <c r="B67" s="124"/>
      <c r="C67" s="124"/>
      <c r="D67" s="124"/>
      <c r="E67" s="124"/>
      <c r="F67" s="124"/>
      <c r="G67" s="123">
        <f>SUM(G55:G66)</f>
        <v>1885.3200000000006</v>
      </c>
      <c r="H67" s="123">
        <f>SUM(H55:H66)</f>
        <v>1897.0688940004093</v>
      </c>
    </row>
    <row r="68" spans="1:8" ht="25.35" customHeight="1" x14ac:dyDescent="0.3">
      <c r="A68" s="95" t="s">
        <v>312</v>
      </c>
      <c r="B68" s="96"/>
      <c r="C68" s="96"/>
      <c r="D68" s="96"/>
      <c r="E68" s="126"/>
      <c r="F68" s="96"/>
      <c r="G68" s="96"/>
      <c r="H68" s="96"/>
    </row>
    <row r="69" spans="1:8" ht="25.35" customHeight="1" x14ac:dyDescent="0.3">
      <c r="A69" s="111" t="s">
        <v>31</v>
      </c>
      <c r="B69" s="98">
        <v>43037</v>
      </c>
      <c r="C69" s="99">
        <v>1.91055</v>
      </c>
      <c r="D69" s="98">
        <v>35826</v>
      </c>
      <c r="E69" s="99">
        <v>1.02721</v>
      </c>
      <c r="F69" s="125">
        <f>+C69/E69-1</f>
        <v>0.85994100524722317</v>
      </c>
      <c r="G69" s="99">
        <v>157.11000000000001</v>
      </c>
      <c r="H69" s="119">
        <f t="shared" ref="H69:H80" si="8">+F69*G69</f>
        <v>135.10533133439125</v>
      </c>
    </row>
    <row r="70" spans="1:8" ht="25.35" customHeight="1" x14ac:dyDescent="0.3">
      <c r="A70" s="111" t="s">
        <v>32</v>
      </c>
      <c r="B70" s="98">
        <v>43037</v>
      </c>
      <c r="C70" s="99">
        <v>1.91055</v>
      </c>
      <c r="D70" s="98">
        <v>35854</v>
      </c>
      <c r="E70" s="99">
        <v>1.03718</v>
      </c>
      <c r="F70" s="125">
        <f>+C70/E70-1</f>
        <v>0.84206213000636332</v>
      </c>
      <c r="G70" s="99">
        <v>157.11000000000001</v>
      </c>
      <c r="H70" s="119">
        <f t="shared" si="8"/>
        <v>132.29638124529976</v>
      </c>
    </row>
    <row r="71" spans="1:8" ht="25.35" customHeight="1" x14ac:dyDescent="0.3">
      <c r="A71" s="111" t="s">
        <v>33</v>
      </c>
      <c r="B71" s="98">
        <v>43037</v>
      </c>
      <c r="C71" s="99">
        <v>1.91055</v>
      </c>
      <c r="D71" s="98">
        <v>35885</v>
      </c>
      <c r="E71" s="99">
        <v>1.04844</v>
      </c>
      <c r="F71" s="125">
        <f>+C71/E71-1</f>
        <v>0.82227881423829685</v>
      </c>
      <c r="G71" s="99">
        <v>157.11000000000001</v>
      </c>
      <c r="H71" s="119">
        <f t="shared" si="8"/>
        <v>129.18822450497882</v>
      </c>
    </row>
    <row r="72" spans="1:8" ht="25.35" customHeight="1" x14ac:dyDescent="0.3">
      <c r="A72" s="106" t="s">
        <v>34</v>
      </c>
      <c r="B72" s="98">
        <v>43037</v>
      </c>
      <c r="C72" s="99">
        <v>1.91055</v>
      </c>
      <c r="D72" s="98">
        <v>35915</v>
      </c>
      <c r="E72" s="99">
        <v>1.0597000000000001</v>
      </c>
      <c r="F72" s="125">
        <f>+C72/E72-1</f>
        <v>0.80291591959988651</v>
      </c>
      <c r="G72" s="99">
        <v>157.11000000000001</v>
      </c>
      <c r="H72" s="119">
        <f t="shared" si="8"/>
        <v>126.14612012833818</v>
      </c>
    </row>
    <row r="73" spans="1:8" ht="25.35" customHeight="1" x14ac:dyDescent="0.3">
      <c r="A73" s="100" t="s">
        <v>41</v>
      </c>
      <c r="B73" s="98">
        <v>43037</v>
      </c>
      <c r="C73" s="99">
        <v>1.91055</v>
      </c>
      <c r="D73" s="98">
        <v>35946</v>
      </c>
      <c r="E73" s="99">
        <v>1.0705499999999999</v>
      </c>
      <c r="F73" s="125">
        <f t="shared" ref="F73:F80" si="9">+C73/E73-1</f>
        <v>0.78464340759422746</v>
      </c>
      <c r="G73" s="99">
        <v>157.11000000000001</v>
      </c>
      <c r="H73" s="119">
        <f t="shared" si="8"/>
        <v>123.27532576712909</v>
      </c>
    </row>
    <row r="74" spans="1:8" ht="25.35" customHeight="1" x14ac:dyDescent="0.3">
      <c r="A74" s="100" t="s">
        <v>42</v>
      </c>
      <c r="B74" s="98">
        <v>43037</v>
      </c>
      <c r="C74" s="99">
        <v>1.91055</v>
      </c>
      <c r="D74" s="98">
        <v>35976</v>
      </c>
      <c r="E74" s="99">
        <v>1.0822000000000001</v>
      </c>
      <c r="F74" s="125">
        <f t="shared" si="9"/>
        <v>0.76543152836813877</v>
      </c>
      <c r="G74" s="99">
        <v>157.11000000000001</v>
      </c>
      <c r="H74" s="119">
        <f t="shared" si="8"/>
        <v>120.2569474219183</v>
      </c>
    </row>
    <row r="75" spans="1:8" ht="25.35" customHeight="1" x14ac:dyDescent="0.3">
      <c r="A75" s="100" t="s">
        <v>43</v>
      </c>
      <c r="B75" s="98">
        <v>43037</v>
      </c>
      <c r="C75" s="99">
        <v>1.91055</v>
      </c>
      <c r="D75" s="98">
        <v>36007</v>
      </c>
      <c r="E75" s="99">
        <v>1.09439</v>
      </c>
      <c r="F75" s="125">
        <f t="shared" si="9"/>
        <v>0.74576704831001739</v>
      </c>
      <c r="G75" s="99">
        <v>157.11000000000001</v>
      </c>
      <c r="H75" s="119">
        <f t="shared" si="8"/>
        <v>117.16746095998684</v>
      </c>
    </row>
    <row r="76" spans="1:8" ht="25.35" customHeight="1" x14ac:dyDescent="0.3">
      <c r="A76" s="100" t="s">
        <v>35</v>
      </c>
      <c r="B76" s="98">
        <v>43037</v>
      </c>
      <c r="C76" s="99">
        <v>1.91055</v>
      </c>
      <c r="D76" s="98">
        <v>36038</v>
      </c>
      <c r="E76" s="99">
        <v>1.1069</v>
      </c>
      <c r="F76" s="125">
        <f t="shared" si="9"/>
        <v>0.72603667901346092</v>
      </c>
      <c r="G76" s="99">
        <v>157.11000000000001</v>
      </c>
      <c r="H76" s="119">
        <f t="shared" si="8"/>
        <v>114.06762263980485</v>
      </c>
    </row>
    <row r="77" spans="1:8" ht="25.35" customHeight="1" x14ac:dyDescent="0.3">
      <c r="A77" s="100" t="s">
        <v>36</v>
      </c>
      <c r="B77" s="98">
        <v>43037</v>
      </c>
      <c r="C77" s="99">
        <v>1.91055</v>
      </c>
      <c r="D77" s="98">
        <v>36068</v>
      </c>
      <c r="E77" s="99">
        <v>1.1193900000000001</v>
      </c>
      <c r="F77" s="125">
        <f t="shared" si="9"/>
        <v>0.70677779862246393</v>
      </c>
      <c r="G77" s="99">
        <v>157.11000000000001</v>
      </c>
      <c r="H77" s="119">
        <f t="shared" si="8"/>
        <v>111.04185994157531</v>
      </c>
    </row>
    <row r="78" spans="1:8" ht="25.35" customHeight="1" x14ac:dyDescent="0.3">
      <c r="A78" s="100" t="s">
        <v>37</v>
      </c>
      <c r="B78" s="98">
        <v>43037</v>
      </c>
      <c r="C78" s="99">
        <v>1.91055</v>
      </c>
      <c r="D78" s="98">
        <v>36099</v>
      </c>
      <c r="E78" s="99">
        <v>1.1331</v>
      </c>
      <c r="F78" s="125">
        <f t="shared" si="9"/>
        <v>0.68612655546730217</v>
      </c>
      <c r="G78" s="99">
        <v>157.11000000000001</v>
      </c>
      <c r="H78" s="119">
        <f t="shared" si="8"/>
        <v>107.79734312946785</v>
      </c>
    </row>
    <row r="79" spans="1:8" ht="25.35" customHeight="1" x14ac:dyDescent="0.3">
      <c r="A79" s="100" t="s">
        <v>38</v>
      </c>
      <c r="B79" s="98">
        <v>43037</v>
      </c>
      <c r="C79" s="99">
        <v>1.91055</v>
      </c>
      <c r="D79" s="98">
        <v>36129</v>
      </c>
      <c r="E79" s="99">
        <v>1.14646</v>
      </c>
      <c r="F79" s="125">
        <f t="shared" si="9"/>
        <v>0.66647767911658495</v>
      </c>
      <c r="G79" s="99">
        <v>157.11000000000001</v>
      </c>
      <c r="H79" s="119">
        <f t="shared" si="8"/>
        <v>104.71030816600667</v>
      </c>
    </row>
    <row r="80" spans="1:8" ht="25.35" customHeight="1" x14ac:dyDescent="0.3">
      <c r="A80" s="111" t="s">
        <v>39</v>
      </c>
      <c r="B80" s="98">
        <v>43037</v>
      </c>
      <c r="C80" s="99">
        <v>1.91055</v>
      </c>
      <c r="D80" s="98">
        <v>36160</v>
      </c>
      <c r="E80" s="99">
        <v>1.1604399999999999</v>
      </c>
      <c r="F80" s="125">
        <f t="shared" si="9"/>
        <v>0.64640136499948309</v>
      </c>
      <c r="G80" s="99">
        <v>157.11000000000001</v>
      </c>
      <c r="H80" s="119">
        <f t="shared" si="8"/>
        <v>101.5561184550688</v>
      </c>
    </row>
    <row r="81" spans="1:8" ht="25.35" customHeight="1" x14ac:dyDescent="0.3">
      <c r="A81" s="101" t="s">
        <v>40</v>
      </c>
      <c r="B81" s="96"/>
      <c r="C81" s="96"/>
      <c r="D81" s="96"/>
      <c r="E81" s="96"/>
      <c r="F81" s="96"/>
      <c r="G81" s="123">
        <f>SUM(G69:G80)</f>
        <v>1885.3200000000006</v>
      </c>
      <c r="H81" s="123">
        <f>SUM(H69:H80)</f>
        <v>1422.6090436939658</v>
      </c>
    </row>
    <row r="82" spans="1:8" ht="25.35" customHeight="1" x14ac:dyDescent="0.3">
      <c r="A82" s="96" t="s">
        <v>357</v>
      </c>
      <c r="B82" s="96"/>
      <c r="C82" s="96"/>
      <c r="D82" s="96"/>
      <c r="E82" s="96"/>
      <c r="F82" s="96"/>
      <c r="G82" s="96"/>
      <c r="H82" s="96"/>
    </row>
    <row r="83" spans="1:8" ht="25.35" customHeight="1" x14ac:dyDescent="0.3">
      <c r="A83" s="111" t="s">
        <v>31</v>
      </c>
      <c r="B83" s="98">
        <v>43037</v>
      </c>
      <c r="C83" s="99">
        <v>1.91055</v>
      </c>
      <c r="D83" s="98">
        <v>36191</v>
      </c>
      <c r="E83" s="99">
        <v>1.1739299999999999</v>
      </c>
      <c r="F83" s="125">
        <f t="shared" ref="F83:F94" si="10">+C83/E83-1</f>
        <v>0.62748204748153658</v>
      </c>
      <c r="G83" s="99">
        <v>157.11000000000001</v>
      </c>
      <c r="H83" s="119">
        <f t="shared" ref="H83:H94" si="11">+F83*G83</f>
        <v>98.58370447982422</v>
      </c>
    </row>
    <row r="84" spans="1:8" ht="25.35" customHeight="1" x14ac:dyDescent="0.3">
      <c r="A84" s="111" t="s">
        <v>32</v>
      </c>
      <c r="B84" s="98">
        <v>43037</v>
      </c>
      <c r="C84" s="99">
        <v>1.91055</v>
      </c>
      <c r="D84" s="98">
        <v>36219</v>
      </c>
      <c r="E84" s="99">
        <v>1.1871</v>
      </c>
      <c r="F84" s="125">
        <f t="shared" si="10"/>
        <v>0.60942633308061644</v>
      </c>
      <c r="G84" s="99">
        <v>157.11000000000001</v>
      </c>
      <c r="H84" s="119">
        <f t="shared" si="11"/>
        <v>95.746971190295653</v>
      </c>
    </row>
    <row r="85" spans="1:8" ht="25.35" customHeight="1" x14ac:dyDescent="0.3">
      <c r="A85" s="111" t="s">
        <v>33</v>
      </c>
      <c r="B85" s="98">
        <v>43037</v>
      </c>
      <c r="C85" s="99">
        <v>1.91055</v>
      </c>
      <c r="D85" s="98">
        <v>36250</v>
      </c>
      <c r="E85" s="99">
        <v>1.2008000000000001</v>
      </c>
      <c r="F85" s="125">
        <f t="shared" si="10"/>
        <v>0.59106429047301789</v>
      </c>
      <c r="G85" s="99">
        <v>157.11000000000001</v>
      </c>
      <c r="H85" s="119">
        <f t="shared" si="11"/>
        <v>92.862110676215849</v>
      </c>
    </row>
    <row r="86" spans="1:8" ht="25.35" customHeight="1" x14ac:dyDescent="0.3">
      <c r="A86" s="111" t="s">
        <v>34</v>
      </c>
      <c r="B86" s="98">
        <v>43037</v>
      </c>
      <c r="C86" s="99">
        <v>1.91055</v>
      </c>
      <c r="D86" s="98">
        <v>36280</v>
      </c>
      <c r="E86" s="99">
        <v>1.21343</v>
      </c>
      <c r="F86" s="125">
        <f t="shared" si="10"/>
        <v>0.57450367965189586</v>
      </c>
      <c r="G86" s="99">
        <v>157.11000000000001</v>
      </c>
      <c r="H86" s="119">
        <f t="shared" si="11"/>
        <v>90.260273110109367</v>
      </c>
    </row>
    <row r="87" spans="1:8" ht="25.35" customHeight="1" x14ac:dyDescent="0.3">
      <c r="A87" s="111" t="s">
        <v>41</v>
      </c>
      <c r="B87" s="98">
        <v>43037</v>
      </c>
      <c r="C87" s="99">
        <v>1.91055</v>
      </c>
      <c r="D87" s="98">
        <v>36311</v>
      </c>
      <c r="E87" s="99">
        <v>1.2262900000000001</v>
      </c>
      <c r="F87" s="125">
        <f t="shared" si="10"/>
        <v>0.55799199210627171</v>
      </c>
      <c r="G87" s="99">
        <v>157.11000000000001</v>
      </c>
      <c r="H87" s="119">
        <f t="shared" si="11"/>
        <v>87.666121879816359</v>
      </c>
    </row>
    <row r="88" spans="1:8" ht="25.35" customHeight="1" x14ac:dyDescent="0.3">
      <c r="A88" s="111" t="s">
        <v>42</v>
      </c>
      <c r="B88" s="98">
        <v>43037</v>
      </c>
      <c r="C88" s="99">
        <v>1.91055</v>
      </c>
      <c r="D88" s="98">
        <v>36341</v>
      </c>
      <c r="E88" s="99">
        <v>1.23814</v>
      </c>
      <c r="F88" s="125">
        <f t="shared" si="10"/>
        <v>0.54308075015749435</v>
      </c>
      <c r="G88" s="99">
        <v>157.11000000000001</v>
      </c>
      <c r="H88" s="119">
        <f t="shared" si="11"/>
        <v>85.323416657243939</v>
      </c>
    </row>
    <row r="89" spans="1:8" ht="25.35" customHeight="1" x14ac:dyDescent="0.3">
      <c r="A89" s="111" t="s">
        <v>43</v>
      </c>
      <c r="B89" s="98">
        <v>43037</v>
      </c>
      <c r="C89" s="99">
        <v>1.91055</v>
      </c>
      <c r="D89" s="98">
        <v>36372</v>
      </c>
      <c r="E89" s="99">
        <v>1.2495400000000001</v>
      </c>
      <c r="F89" s="125">
        <f t="shared" si="10"/>
        <v>0.52900267298365788</v>
      </c>
      <c r="G89" s="99">
        <v>157.11000000000001</v>
      </c>
      <c r="H89" s="119">
        <f t="shared" si="11"/>
        <v>83.111609952462501</v>
      </c>
    </row>
    <row r="90" spans="1:8" ht="25.35" customHeight="1" x14ac:dyDescent="0.3">
      <c r="A90" s="111" t="s">
        <v>35</v>
      </c>
      <c r="B90" s="98">
        <v>43037</v>
      </c>
      <c r="C90" s="99">
        <v>1.91055</v>
      </c>
      <c r="D90" s="98">
        <v>36403</v>
      </c>
      <c r="E90" s="99">
        <v>1.2600100000000001</v>
      </c>
      <c r="F90" s="125">
        <f t="shared" si="10"/>
        <v>0.51629748970246259</v>
      </c>
      <c r="G90" s="99">
        <v>157.11000000000001</v>
      </c>
      <c r="H90" s="119">
        <f t="shared" si="11"/>
        <v>81.11549860715391</v>
      </c>
    </row>
    <row r="91" spans="1:8" ht="25.35" customHeight="1" x14ac:dyDescent="0.3">
      <c r="A91" s="111" t="s">
        <v>36</v>
      </c>
      <c r="B91" s="98">
        <v>43037</v>
      </c>
      <c r="C91" s="99">
        <v>1.91055</v>
      </c>
      <c r="D91" s="98">
        <v>36433</v>
      </c>
      <c r="E91" s="99">
        <v>1.2694099999999999</v>
      </c>
      <c r="F91" s="125">
        <f t="shared" si="10"/>
        <v>0.50506928415563146</v>
      </c>
      <c r="G91" s="99">
        <v>157.11000000000001</v>
      </c>
      <c r="H91" s="119">
        <f t="shared" si="11"/>
        <v>79.351435233691262</v>
      </c>
    </row>
    <row r="92" spans="1:8" ht="25.35" customHeight="1" x14ac:dyDescent="0.3">
      <c r="A92" s="111" t="s">
        <v>37</v>
      </c>
      <c r="B92" s="98">
        <v>43037</v>
      </c>
      <c r="C92" s="99">
        <v>1.91055</v>
      </c>
      <c r="D92" s="98">
        <v>36464</v>
      </c>
      <c r="E92" s="99">
        <v>1.2789999999999999</v>
      </c>
      <c r="F92" s="125">
        <f t="shared" si="10"/>
        <v>0.49378420641125897</v>
      </c>
      <c r="G92" s="99">
        <v>157.11000000000001</v>
      </c>
      <c r="H92" s="119">
        <f t="shared" si="11"/>
        <v>77.578436669272904</v>
      </c>
    </row>
    <row r="93" spans="1:8" ht="25.35" customHeight="1" x14ac:dyDescent="0.3">
      <c r="A93" s="111" t="s">
        <v>38</v>
      </c>
      <c r="B93" s="98">
        <v>43037</v>
      </c>
      <c r="C93" s="99">
        <v>1.91055</v>
      </c>
      <c r="D93" s="98">
        <v>36494</v>
      </c>
      <c r="E93" s="99">
        <v>1.2889600000000001</v>
      </c>
      <c r="F93" s="125">
        <f t="shared" si="10"/>
        <v>0.48224149702085395</v>
      </c>
      <c r="G93" s="99">
        <v>157.11000000000001</v>
      </c>
      <c r="H93" s="119">
        <f t="shared" si="11"/>
        <v>75.764961596946364</v>
      </c>
    </row>
    <row r="94" spans="1:8" ht="25.35" customHeight="1" x14ac:dyDescent="0.3">
      <c r="A94" s="111" t="s">
        <v>39</v>
      </c>
      <c r="B94" s="98">
        <v>43037</v>
      </c>
      <c r="C94" s="99">
        <v>1.91055</v>
      </c>
      <c r="D94" s="98">
        <v>36525</v>
      </c>
      <c r="E94" s="99">
        <v>1.29952</v>
      </c>
      <c r="F94" s="125">
        <f t="shared" si="10"/>
        <v>0.47019668800787984</v>
      </c>
      <c r="G94" s="99">
        <v>157.11000000000001</v>
      </c>
      <c r="H94" s="119">
        <f t="shared" si="11"/>
        <v>73.872601652918007</v>
      </c>
    </row>
    <row r="95" spans="1:8" ht="25.35" customHeight="1" x14ac:dyDescent="0.3">
      <c r="A95" s="96" t="s">
        <v>40</v>
      </c>
      <c r="B95" s="96"/>
      <c r="C95" s="96"/>
      <c r="D95" s="96"/>
      <c r="E95" s="127"/>
      <c r="F95" s="96"/>
      <c r="G95" s="123">
        <f>SUM(G83:G94)</f>
        <v>1885.3200000000006</v>
      </c>
      <c r="H95" s="123">
        <f>SUM(H83:H94)</f>
        <v>1021.2371417059503</v>
      </c>
    </row>
    <row r="96" spans="1:8" ht="25.35" customHeight="1" x14ac:dyDescent="0.3">
      <c r="A96" s="96" t="s">
        <v>358</v>
      </c>
      <c r="B96" s="96"/>
      <c r="C96" s="96"/>
      <c r="D96" s="96"/>
      <c r="E96" s="127"/>
      <c r="F96" s="96"/>
      <c r="G96" s="96"/>
      <c r="H96" s="96"/>
    </row>
    <row r="97" spans="1:8" ht="25.35" customHeight="1" x14ac:dyDescent="0.3">
      <c r="A97" s="97" t="s">
        <v>31</v>
      </c>
      <c r="B97" s="98">
        <v>43037</v>
      </c>
      <c r="C97" s="99">
        <v>1.91055</v>
      </c>
      <c r="D97" s="98">
        <v>36556</v>
      </c>
      <c r="E97" s="99">
        <v>1.3093600000000001</v>
      </c>
      <c r="F97" s="125">
        <f t="shared" ref="F97:F108" si="12">+C97/E97-1</f>
        <v>0.45914798069285756</v>
      </c>
      <c r="G97" s="99">
        <v>157.11000000000001</v>
      </c>
      <c r="H97" s="119">
        <f t="shared" ref="H97:H108" si="13">+F97*G97</f>
        <v>72.136739246654855</v>
      </c>
    </row>
    <row r="98" spans="1:8" ht="25.35" customHeight="1" x14ac:dyDescent="0.3">
      <c r="A98" s="97" t="s">
        <v>32</v>
      </c>
      <c r="B98" s="98">
        <v>43037</v>
      </c>
      <c r="C98" s="99">
        <v>1.91055</v>
      </c>
      <c r="D98" s="98">
        <v>36585</v>
      </c>
      <c r="E98" s="99">
        <v>1.31907</v>
      </c>
      <c r="F98" s="125">
        <f t="shared" si="12"/>
        <v>0.44840683208624266</v>
      </c>
      <c r="G98" s="99">
        <v>157.11000000000001</v>
      </c>
      <c r="H98" s="119">
        <f t="shared" si="13"/>
        <v>70.449197389069596</v>
      </c>
    </row>
    <row r="99" spans="1:8" ht="25.35" customHeight="1" x14ac:dyDescent="0.3">
      <c r="A99" s="97" t="s">
        <v>33</v>
      </c>
      <c r="B99" s="98">
        <v>43037</v>
      </c>
      <c r="C99" s="99">
        <v>1.91055</v>
      </c>
      <c r="D99" s="98">
        <v>36616</v>
      </c>
      <c r="E99" s="99">
        <v>1.3282400000000001</v>
      </c>
      <c r="F99" s="125">
        <f t="shared" si="12"/>
        <v>0.43840721556345219</v>
      </c>
      <c r="G99" s="99">
        <v>157.11000000000001</v>
      </c>
      <c r="H99" s="119">
        <f t="shared" si="13"/>
        <v>68.878157637173985</v>
      </c>
    </row>
    <row r="100" spans="1:8" ht="25.35" customHeight="1" x14ac:dyDescent="0.3">
      <c r="A100" s="97" t="s">
        <v>34</v>
      </c>
      <c r="B100" s="98">
        <v>43037</v>
      </c>
      <c r="C100" s="99">
        <v>1.91055</v>
      </c>
      <c r="D100" s="98">
        <v>36646</v>
      </c>
      <c r="E100" s="99">
        <v>1.3369800000000001</v>
      </c>
      <c r="F100" s="125">
        <f t="shared" si="12"/>
        <v>0.42900417358524434</v>
      </c>
      <c r="G100" s="99">
        <v>157.11000000000001</v>
      </c>
      <c r="H100" s="119">
        <f t="shared" si="13"/>
        <v>67.400845711977738</v>
      </c>
    </row>
    <row r="101" spans="1:8" ht="25.35" customHeight="1" x14ac:dyDescent="0.3">
      <c r="A101" s="97" t="s">
        <v>41</v>
      </c>
      <c r="B101" s="98">
        <v>43037</v>
      </c>
      <c r="C101" s="99">
        <v>1.91055</v>
      </c>
      <c r="D101" s="98">
        <v>36677</v>
      </c>
      <c r="E101" s="99">
        <v>1.3457699999999999</v>
      </c>
      <c r="F101" s="125">
        <f t="shared" si="12"/>
        <v>0.41967052319489961</v>
      </c>
      <c r="G101" s="99">
        <v>157.11000000000001</v>
      </c>
      <c r="H101" s="119">
        <f t="shared" si="13"/>
        <v>65.934435899150685</v>
      </c>
    </row>
    <row r="102" spans="1:8" ht="25.35" customHeight="1" x14ac:dyDescent="0.3">
      <c r="A102" s="97" t="s">
        <v>42</v>
      </c>
      <c r="B102" s="98">
        <v>43037</v>
      </c>
      <c r="C102" s="99">
        <v>1.91055</v>
      </c>
      <c r="D102" s="98">
        <v>36707</v>
      </c>
      <c r="E102" s="99">
        <v>1.35439</v>
      </c>
      <c r="F102" s="125">
        <f t="shared" si="12"/>
        <v>0.41063504603548462</v>
      </c>
      <c r="G102" s="99">
        <v>157.11000000000001</v>
      </c>
      <c r="H102" s="119">
        <f t="shared" si="13"/>
        <v>64.514872082634994</v>
      </c>
    </row>
    <row r="103" spans="1:8" ht="25.35" customHeight="1" x14ac:dyDescent="0.3">
      <c r="A103" s="97" t="s">
        <v>43</v>
      </c>
      <c r="B103" s="98">
        <v>43037</v>
      </c>
      <c r="C103" s="99">
        <v>1.91055</v>
      </c>
      <c r="D103" s="98">
        <v>36738</v>
      </c>
      <c r="E103" s="99">
        <v>1.36311</v>
      </c>
      <c r="F103" s="125">
        <f t="shared" si="12"/>
        <v>0.40161102185443576</v>
      </c>
      <c r="G103" s="99">
        <v>157.11000000000001</v>
      </c>
      <c r="H103" s="119">
        <f t="shared" si="13"/>
        <v>63.097107643550409</v>
      </c>
    </row>
    <row r="104" spans="1:8" ht="25.35" customHeight="1" x14ac:dyDescent="0.3">
      <c r="A104" s="97" t="s">
        <v>35</v>
      </c>
      <c r="B104" s="98">
        <v>43037</v>
      </c>
      <c r="C104" s="99">
        <v>1.91055</v>
      </c>
      <c r="D104" s="98">
        <v>36769</v>
      </c>
      <c r="E104" s="99">
        <v>1.37165</v>
      </c>
      <c r="F104" s="125">
        <f t="shared" si="12"/>
        <v>0.39288448219297911</v>
      </c>
      <c r="G104" s="99">
        <v>157.11000000000001</v>
      </c>
      <c r="H104" s="119">
        <f t="shared" si="13"/>
        <v>61.726080997338954</v>
      </c>
    </row>
    <row r="105" spans="1:8" ht="25.35" customHeight="1" x14ac:dyDescent="0.3">
      <c r="A105" s="97" t="s">
        <v>36</v>
      </c>
      <c r="B105" s="98">
        <v>43037</v>
      </c>
      <c r="C105" s="99">
        <v>1.91055</v>
      </c>
      <c r="D105" s="98">
        <v>36799</v>
      </c>
      <c r="E105" s="99">
        <v>1.37974</v>
      </c>
      <c r="F105" s="125">
        <f t="shared" si="12"/>
        <v>0.3847174105266209</v>
      </c>
      <c r="G105" s="99">
        <v>157.11000000000001</v>
      </c>
      <c r="H105" s="119">
        <f t="shared" si="13"/>
        <v>60.442952367837414</v>
      </c>
    </row>
    <row r="106" spans="1:8" ht="25.35" customHeight="1" x14ac:dyDescent="0.3">
      <c r="A106" s="97" t="s">
        <v>37</v>
      </c>
      <c r="B106" s="98">
        <v>43037</v>
      </c>
      <c r="C106" s="99">
        <v>1.91055</v>
      </c>
      <c r="D106" s="98">
        <v>36830</v>
      </c>
      <c r="E106" s="99">
        <v>1.38798</v>
      </c>
      <c r="F106" s="125">
        <f t="shared" si="12"/>
        <v>0.37649677949249982</v>
      </c>
      <c r="G106" s="99">
        <v>157.11000000000001</v>
      </c>
      <c r="H106" s="119">
        <f t="shared" si="13"/>
        <v>59.151409026066652</v>
      </c>
    </row>
    <row r="107" spans="1:8" ht="25.35" customHeight="1" x14ac:dyDescent="0.3">
      <c r="A107" s="97" t="s">
        <v>38</v>
      </c>
      <c r="B107" s="98">
        <v>43037</v>
      </c>
      <c r="C107" s="99">
        <v>1.91055</v>
      </c>
      <c r="D107" s="98">
        <v>36860</v>
      </c>
      <c r="E107" s="99">
        <v>1.39621</v>
      </c>
      <c r="F107" s="125">
        <f t="shared" si="12"/>
        <v>0.36838297963773359</v>
      </c>
      <c r="G107" s="99">
        <v>157.11000000000001</v>
      </c>
      <c r="H107" s="119">
        <f t="shared" si="13"/>
        <v>57.876649930884327</v>
      </c>
    </row>
    <row r="108" spans="1:8" ht="25.35" customHeight="1" x14ac:dyDescent="0.3">
      <c r="A108" s="97" t="s">
        <v>39</v>
      </c>
      <c r="B108" s="98">
        <v>43037</v>
      </c>
      <c r="C108" s="99">
        <v>1.91055</v>
      </c>
      <c r="D108" s="98">
        <v>36891</v>
      </c>
      <c r="E108" s="99">
        <v>1.40463</v>
      </c>
      <c r="F108" s="125">
        <f t="shared" si="12"/>
        <v>0.36018026099399836</v>
      </c>
      <c r="G108" s="99">
        <v>157.11000000000001</v>
      </c>
      <c r="H108" s="119">
        <f t="shared" si="13"/>
        <v>56.587920804767087</v>
      </c>
    </row>
    <row r="109" spans="1:8" ht="25.35" customHeight="1" x14ac:dyDescent="0.3">
      <c r="A109" s="96" t="s">
        <v>40</v>
      </c>
      <c r="B109" s="96"/>
      <c r="C109" s="96"/>
      <c r="D109" s="96"/>
      <c r="E109" s="127"/>
      <c r="F109" s="96"/>
      <c r="G109" s="123">
        <f>SUM(G97:G108)</f>
        <v>1885.3200000000006</v>
      </c>
      <c r="H109" s="123">
        <f>SUM(H97:H108)</f>
        <v>768.19636873710681</v>
      </c>
    </row>
    <row r="110" spans="1:8" ht="25.35" customHeight="1" x14ac:dyDescent="0.3">
      <c r="A110" s="96" t="s">
        <v>359</v>
      </c>
      <c r="B110" s="96"/>
      <c r="C110" s="96"/>
      <c r="D110" s="96"/>
      <c r="E110" s="127"/>
      <c r="F110" s="96"/>
      <c r="G110" s="96"/>
      <c r="H110" s="96"/>
    </row>
    <row r="111" spans="1:8" ht="25.35" customHeight="1" x14ac:dyDescent="0.3">
      <c r="A111" s="97" t="s">
        <v>31</v>
      </c>
      <c r="B111" s="98">
        <v>43037</v>
      </c>
      <c r="C111" s="99">
        <v>1.91055</v>
      </c>
      <c r="D111" s="98">
        <v>36922</v>
      </c>
      <c r="E111" s="99">
        <v>1.41259</v>
      </c>
      <c r="F111" s="125">
        <f t="shared" ref="F111:F122" si="14">+C111/E111-1</f>
        <v>0.35251559192688608</v>
      </c>
      <c r="G111" s="99">
        <v>157.11000000000001</v>
      </c>
      <c r="H111" s="119">
        <f t="shared" ref="H111:H122" si="15">+F111*G111</f>
        <v>55.38372464763308</v>
      </c>
    </row>
    <row r="112" spans="1:8" ht="25.35" customHeight="1" x14ac:dyDescent="0.3">
      <c r="A112" s="97" t="s">
        <v>32</v>
      </c>
      <c r="B112" s="98">
        <v>43037</v>
      </c>
      <c r="C112" s="99">
        <v>1.91055</v>
      </c>
      <c r="D112" s="98">
        <v>36950</v>
      </c>
      <c r="E112" s="99">
        <v>1.41967</v>
      </c>
      <c r="F112" s="125">
        <f t="shared" si="14"/>
        <v>0.34577049596032872</v>
      </c>
      <c r="G112" s="99">
        <v>157.11000000000001</v>
      </c>
      <c r="H112" s="119">
        <f t="shared" si="15"/>
        <v>54.324002620327249</v>
      </c>
    </row>
    <row r="113" spans="1:8" ht="25.35" customHeight="1" x14ac:dyDescent="0.3">
      <c r="A113" s="97" t="s">
        <v>33</v>
      </c>
      <c r="B113" s="98">
        <v>43037</v>
      </c>
      <c r="C113" s="99">
        <v>1.91055</v>
      </c>
      <c r="D113" s="98">
        <v>36981</v>
      </c>
      <c r="E113" s="99">
        <v>1.42737</v>
      </c>
      <c r="F113" s="125">
        <f t="shared" si="14"/>
        <v>0.33851068748817759</v>
      </c>
      <c r="G113" s="99">
        <v>157.11000000000001</v>
      </c>
      <c r="H113" s="119">
        <f t="shared" si="15"/>
        <v>53.183414111267588</v>
      </c>
    </row>
    <row r="114" spans="1:8" ht="25.35" customHeight="1" x14ac:dyDescent="0.3">
      <c r="A114" s="97" t="s">
        <v>34</v>
      </c>
      <c r="B114" s="98">
        <v>43037</v>
      </c>
      <c r="C114" s="99">
        <v>1.91055</v>
      </c>
      <c r="D114" s="98">
        <v>37011</v>
      </c>
      <c r="E114" s="99">
        <v>1.43451</v>
      </c>
      <c r="F114" s="125">
        <f t="shared" si="14"/>
        <v>0.33184850576154923</v>
      </c>
      <c r="G114" s="99">
        <v>157.11000000000001</v>
      </c>
      <c r="H114" s="119">
        <f t="shared" si="15"/>
        <v>52.136718740197004</v>
      </c>
    </row>
    <row r="115" spans="1:8" ht="25.35" customHeight="1" x14ac:dyDescent="0.3">
      <c r="A115" s="97" t="s">
        <v>41</v>
      </c>
      <c r="B115" s="98">
        <v>43037</v>
      </c>
      <c r="C115" s="99">
        <v>1.91055</v>
      </c>
      <c r="D115" s="98">
        <v>37042</v>
      </c>
      <c r="E115" s="99">
        <v>1.4420900000000001</v>
      </c>
      <c r="F115" s="125">
        <f t="shared" si="14"/>
        <v>0.32484796371932401</v>
      </c>
      <c r="G115" s="99">
        <v>157.11000000000001</v>
      </c>
      <c r="H115" s="119">
        <f t="shared" si="15"/>
        <v>51.036863579943002</v>
      </c>
    </row>
    <row r="116" spans="1:8" ht="25.35" customHeight="1" x14ac:dyDescent="0.3">
      <c r="A116" s="97" t="s">
        <v>42</v>
      </c>
      <c r="B116" s="98">
        <v>43037</v>
      </c>
      <c r="C116" s="99">
        <v>1.91055</v>
      </c>
      <c r="D116" s="98">
        <v>37072</v>
      </c>
      <c r="E116" s="99">
        <v>1.4494199999999999</v>
      </c>
      <c r="F116" s="125">
        <f t="shared" si="14"/>
        <v>0.31814794883470632</v>
      </c>
      <c r="G116" s="99">
        <v>157.11000000000001</v>
      </c>
      <c r="H116" s="119">
        <f t="shared" si="15"/>
        <v>49.984224241420712</v>
      </c>
    </row>
    <row r="117" spans="1:8" ht="25.35" customHeight="1" x14ac:dyDescent="0.3">
      <c r="A117" s="97" t="s">
        <v>43</v>
      </c>
      <c r="B117" s="98">
        <v>43037</v>
      </c>
      <c r="C117" s="99">
        <v>1.91055</v>
      </c>
      <c r="D117" s="98">
        <v>37103</v>
      </c>
      <c r="E117" s="99">
        <v>1.4567399999999999</v>
      </c>
      <c r="F117" s="125">
        <f t="shared" si="14"/>
        <v>0.31152436261790029</v>
      </c>
      <c r="G117" s="99">
        <v>157.11000000000001</v>
      </c>
      <c r="H117" s="119">
        <f t="shared" si="15"/>
        <v>48.943592610898321</v>
      </c>
    </row>
    <row r="118" spans="1:8" ht="25.35" customHeight="1" x14ac:dyDescent="0.3">
      <c r="A118" s="97" t="s">
        <v>35</v>
      </c>
      <c r="B118" s="98">
        <v>43037</v>
      </c>
      <c r="C118" s="99">
        <v>1.91055</v>
      </c>
      <c r="D118" s="98">
        <v>37134</v>
      </c>
      <c r="E118" s="99">
        <v>1.46374</v>
      </c>
      <c r="F118" s="125">
        <f t="shared" si="14"/>
        <v>0.30525229890554328</v>
      </c>
      <c r="G118" s="99">
        <v>157.11000000000001</v>
      </c>
      <c r="H118" s="119">
        <f t="shared" si="15"/>
        <v>47.958188681049911</v>
      </c>
    </row>
    <row r="119" spans="1:8" ht="25.35" customHeight="1" x14ac:dyDescent="0.3">
      <c r="A119" s="97" t="s">
        <v>36</v>
      </c>
      <c r="B119" s="98">
        <v>43037</v>
      </c>
      <c r="C119" s="99">
        <v>1.91055</v>
      </c>
      <c r="D119" s="98">
        <v>37164</v>
      </c>
      <c r="E119" s="99">
        <v>1.4697</v>
      </c>
      <c r="F119" s="125">
        <f t="shared" si="14"/>
        <v>0.29995917534190641</v>
      </c>
      <c r="G119" s="99">
        <v>157.11000000000001</v>
      </c>
      <c r="H119" s="119">
        <f t="shared" si="15"/>
        <v>47.126586037966923</v>
      </c>
    </row>
    <row r="120" spans="1:8" ht="25.35" customHeight="1" x14ac:dyDescent="0.3">
      <c r="A120" s="97" t="s">
        <v>37</v>
      </c>
      <c r="B120" s="98">
        <v>43037</v>
      </c>
      <c r="C120" s="99">
        <v>1.91055</v>
      </c>
      <c r="D120" s="98">
        <v>37195</v>
      </c>
      <c r="E120" s="99">
        <v>1.4754799999999999</v>
      </c>
      <c r="F120" s="125">
        <f t="shared" si="14"/>
        <v>0.29486675522541828</v>
      </c>
      <c r="G120" s="99">
        <v>157.11000000000001</v>
      </c>
      <c r="H120" s="119">
        <f t="shared" si="15"/>
        <v>46.326515913465471</v>
      </c>
    </row>
    <row r="121" spans="1:8" ht="25.35" customHeight="1" x14ac:dyDescent="0.3">
      <c r="A121" s="97" t="s">
        <v>38</v>
      </c>
      <c r="B121" s="98">
        <v>43037</v>
      </c>
      <c r="C121" s="99">
        <v>1.91055</v>
      </c>
      <c r="D121" s="98">
        <v>37225</v>
      </c>
      <c r="E121" s="99">
        <v>1.4805299999999999</v>
      </c>
      <c r="F121" s="125">
        <f t="shared" si="14"/>
        <v>0.29045004153917864</v>
      </c>
      <c r="G121" s="99">
        <v>157.11000000000001</v>
      </c>
      <c r="H121" s="119">
        <f t="shared" si="15"/>
        <v>45.632606026220358</v>
      </c>
    </row>
    <row r="122" spans="1:8" ht="25.35" customHeight="1" x14ac:dyDescent="0.3">
      <c r="A122" s="97" t="s">
        <v>39</v>
      </c>
      <c r="B122" s="98">
        <v>43037</v>
      </c>
      <c r="C122" s="99">
        <v>1.91055</v>
      </c>
      <c r="D122" s="98">
        <v>37256</v>
      </c>
      <c r="E122" s="99">
        <v>1.48478</v>
      </c>
      <c r="F122" s="125">
        <f t="shared" si="14"/>
        <v>0.28675628712671242</v>
      </c>
      <c r="G122" s="99">
        <v>157.11000000000001</v>
      </c>
      <c r="H122" s="119">
        <f t="shared" si="15"/>
        <v>45.052280270477794</v>
      </c>
    </row>
    <row r="123" spans="1:8" ht="25.35" customHeight="1" x14ac:dyDescent="0.3">
      <c r="A123" s="96" t="s">
        <v>40</v>
      </c>
      <c r="B123" s="96"/>
      <c r="C123" s="96"/>
      <c r="D123" s="96"/>
      <c r="E123" s="127"/>
      <c r="F123" s="96"/>
      <c r="G123" s="123">
        <f>SUM(G111:G122)</f>
        <v>1885.3200000000006</v>
      </c>
      <c r="H123" s="123">
        <f>SUM(H111:H122)</f>
        <v>597.08871748086744</v>
      </c>
    </row>
    <row r="124" spans="1:8" ht="25.35" customHeight="1" x14ac:dyDescent="0.3">
      <c r="A124" s="95" t="s">
        <v>308</v>
      </c>
      <c r="B124" s="96"/>
      <c r="C124" s="96"/>
      <c r="D124" s="96"/>
      <c r="E124" s="126"/>
      <c r="F124" s="96"/>
      <c r="G124" s="96"/>
      <c r="H124" s="96"/>
    </row>
    <row r="125" spans="1:8" ht="25.35" customHeight="1" x14ac:dyDescent="0.3">
      <c r="A125" s="97" t="s">
        <v>31</v>
      </c>
      <c r="B125" s="98">
        <v>43037</v>
      </c>
      <c r="C125" s="99">
        <v>1.91055</v>
      </c>
      <c r="D125" s="98">
        <v>37287</v>
      </c>
      <c r="E125" s="99">
        <v>1.4885999999999999</v>
      </c>
      <c r="F125" s="125">
        <f t="shared" ref="F125:F136" si="16">+C125/E125-1</f>
        <v>0.28345425231761401</v>
      </c>
      <c r="G125" s="99">
        <v>157.11000000000001</v>
      </c>
      <c r="H125" s="119">
        <f t="shared" ref="H125:H136" si="17">+F125*G125</f>
        <v>44.533497581620338</v>
      </c>
    </row>
    <row r="126" spans="1:8" ht="25.35" customHeight="1" x14ac:dyDescent="0.3">
      <c r="A126" s="97" t="s">
        <v>32</v>
      </c>
      <c r="B126" s="98">
        <v>43037</v>
      </c>
      <c r="C126" s="99">
        <v>1.91055</v>
      </c>
      <c r="D126" s="98">
        <v>37315</v>
      </c>
      <c r="E126" s="99">
        <v>1.4916700000000001</v>
      </c>
      <c r="F126" s="125">
        <f t="shared" si="16"/>
        <v>0.28081278030663603</v>
      </c>
      <c r="G126" s="99">
        <v>157.11000000000001</v>
      </c>
      <c r="H126" s="119">
        <f t="shared" si="17"/>
        <v>44.118495913975593</v>
      </c>
    </row>
    <row r="127" spans="1:8" ht="25.35" customHeight="1" x14ac:dyDescent="0.3">
      <c r="A127" s="97" t="s">
        <v>33</v>
      </c>
      <c r="B127" s="98">
        <v>43037</v>
      </c>
      <c r="C127" s="99">
        <v>1.91055</v>
      </c>
      <c r="D127" s="98">
        <v>37346</v>
      </c>
      <c r="E127" s="99">
        <v>1.4947600000000001</v>
      </c>
      <c r="F127" s="125">
        <f t="shared" si="16"/>
        <v>0.27816505659771451</v>
      </c>
      <c r="G127" s="99">
        <v>157.11000000000001</v>
      </c>
      <c r="H127" s="119">
        <f t="shared" si="17"/>
        <v>43.702512042066928</v>
      </c>
    </row>
    <row r="128" spans="1:8" ht="25.35" customHeight="1" x14ac:dyDescent="0.3">
      <c r="A128" s="97" t="s">
        <v>34</v>
      </c>
      <c r="B128" s="98">
        <v>43037</v>
      </c>
      <c r="C128" s="99">
        <v>1.91055</v>
      </c>
      <c r="D128" s="98">
        <v>37376</v>
      </c>
      <c r="E128" s="99">
        <v>1.4975700000000001</v>
      </c>
      <c r="F128" s="125">
        <f t="shared" si="16"/>
        <v>0.27576674212223784</v>
      </c>
      <c r="G128" s="99">
        <v>157.11000000000001</v>
      </c>
      <c r="H128" s="119">
        <f t="shared" si="17"/>
        <v>43.325712854824793</v>
      </c>
    </row>
    <row r="129" spans="1:8" ht="25.35" customHeight="1" x14ac:dyDescent="0.3">
      <c r="A129" s="97" t="s">
        <v>41</v>
      </c>
      <c r="B129" s="98">
        <v>43037</v>
      </c>
      <c r="C129" s="99">
        <v>1.91055</v>
      </c>
      <c r="D129" s="98">
        <v>37407</v>
      </c>
      <c r="E129" s="99">
        <v>1.5002899999999999</v>
      </c>
      <c r="F129" s="125">
        <f t="shared" si="16"/>
        <v>0.27345379893220656</v>
      </c>
      <c r="G129" s="99">
        <v>157.11000000000001</v>
      </c>
      <c r="H129" s="119">
        <f t="shared" si="17"/>
        <v>42.962326350238975</v>
      </c>
    </row>
    <row r="130" spans="1:8" ht="25.35" customHeight="1" x14ac:dyDescent="0.3">
      <c r="A130" s="97" t="s">
        <v>42</v>
      </c>
      <c r="B130" s="98">
        <v>43037</v>
      </c>
      <c r="C130" s="99">
        <v>1.91055</v>
      </c>
      <c r="D130" s="98">
        <v>37437</v>
      </c>
      <c r="E130" s="99">
        <v>1.5027600000000001</v>
      </c>
      <c r="F130" s="125">
        <f t="shared" si="16"/>
        <v>0.27136069631877335</v>
      </c>
      <c r="G130" s="99">
        <v>157.11000000000001</v>
      </c>
      <c r="H130" s="119">
        <f t="shared" si="17"/>
        <v>42.633478998642488</v>
      </c>
    </row>
    <row r="131" spans="1:8" ht="25.35" customHeight="1" x14ac:dyDescent="0.3">
      <c r="A131" s="97" t="s">
        <v>43</v>
      </c>
      <c r="B131" s="98">
        <v>43037</v>
      </c>
      <c r="C131" s="99">
        <v>1.91055</v>
      </c>
      <c r="D131" s="98">
        <v>37468</v>
      </c>
      <c r="E131" s="99">
        <v>1.5053700000000001</v>
      </c>
      <c r="F131" s="125">
        <f t="shared" si="16"/>
        <v>0.26915642001634144</v>
      </c>
      <c r="G131" s="99">
        <v>157.11000000000001</v>
      </c>
      <c r="H131" s="119">
        <f t="shared" si="17"/>
        <v>42.287165148767407</v>
      </c>
    </row>
    <row r="132" spans="1:8" ht="25.35" customHeight="1" x14ac:dyDescent="0.3">
      <c r="A132" s="97" t="s">
        <v>35</v>
      </c>
      <c r="B132" s="98">
        <v>43037</v>
      </c>
      <c r="C132" s="99">
        <v>1.91055</v>
      </c>
      <c r="D132" s="98">
        <v>37499</v>
      </c>
      <c r="E132" s="99">
        <v>1.5079899999999999</v>
      </c>
      <c r="F132" s="125">
        <f t="shared" si="16"/>
        <v>0.26695137235658062</v>
      </c>
      <c r="G132" s="99">
        <v>157.11000000000001</v>
      </c>
      <c r="H132" s="119">
        <f t="shared" si="17"/>
        <v>41.940730110942383</v>
      </c>
    </row>
    <row r="133" spans="1:8" ht="25.35" customHeight="1" x14ac:dyDescent="0.3">
      <c r="A133" s="100" t="s">
        <v>36</v>
      </c>
      <c r="B133" s="98">
        <v>43037</v>
      </c>
      <c r="C133" s="99">
        <v>1.91055</v>
      </c>
      <c r="D133" s="98">
        <v>37529</v>
      </c>
      <c r="E133" s="99">
        <v>1.51075</v>
      </c>
      <c r="F133" s="125">
        <f t="shared" si="16"/>
        <v>0.26463676981631634</v>
      </c>
      <c r="G133" s="99">
        <v>157.11000000000001</v>
      </c>
      <c r="H133" s="119">
        <f t="shared" si="17"/>
        <v>41.577082905841465</v>
      </c>
    </row>
    <row r="134" spans="1:8" ht="25.35" customHeight="1" x14ac:dyDescent="0.3">
      <c r="A134" s="100" t="s">
        <v>37</v>
      </c>
      <c r="B134" s="98">
        <v>43037</v>
      </c>
      <c r="C134" s="99">
        <v>1.91055</v>
      </c>
      <c r="D134" s="98">
        <v>37560</v>
      </c>
      <c r="E134" s="99">
        <v>1.51386</v>
      </c>
      <c r="F134" s="125">
        <f t="shared" si="16"/>
        <v>0.26203876184059283</v>
      </c>
      <c r="G134" s="99">
        <v>157.11000000000001</v>
      </c>
      <c r="H134" s="119">
        <f t="shared" si="17"/>
        <v>41.168909872775544</v>
      </c>
    </row>
    <row r="135" spans="1:8" ht="25.35" customHeight="1" x14ac:dyDescent="0.3">
      <c r="A135" s="100" t="s">
        <v>38</v>
      </c>
      <c r="B135" s="98">
        <v>43037</v>
      </c>
      <c r="C135" s="99">
        <v>1.91055</v>
      </c>
      <c r="D135" s="98">
        <v>37590</v>
      </c>
      <c r="E135" s="99">
        <v>1.51691</v>
      </c>
      <c r="F135" s="125">
        <f t="shared" si="16"/>
        <v>0.25950122288072452</v>
      </c>
      <c r="G135" s="99">
        <v>157.11000000000001</v>
      </c>
      <c r="H135" s="119">
        <f t="shared" si="17"/>
        <v>40.770237126790633</v>
      </c>
    </row>
    <row r="136" spans="1:8" ht="25.35" customHeight="1" x14ac:dyDescent="0.3">
      <c r="A136" s="100" t="s">
        <v>39</v>
      </c>
      <c r="B136" s="98">
        <v>43037</v>
      </c>
      <c r="C136" s="99">
        <v>1.91055</v>
      </c>
      <c r="D136" s="98">
        <v>37621</v>
      </c>
      <c r="E136" s="99">
        <v>1.51999</v>
      </c>
      <c r="F136" s="125">
        <f t="shared" si="16"/>
        <v>0.25694905887538733</v>
      </c>
      <c r="G136" s="99">
        <v>157.11000000000001</v>
      </c>
      <c r="H136" s="119">
        <f t="shared" si="17"/>
        <v>40.369266639912105</v>
      </c>
    </row>
    <row r="137" spans="1:8" ht="25.35" customHeight="1" x14ac:dyDescent="0.3">
      <c r="A137" s="101" t="s">
        <v>40</v>
      </c>
      <c r="B137" s="96"/>
      <c r="C137" s="96"/>
      <c r="D137" s="96"/>
      <c r="E137" s="128"/>
      <c r="F137" s="96"/>
      <c r="G137" s="123">
        <f>SUM(G125:G136)</f>
        <v>1885.3200000000006</v>
      </c>
      <c r="H137" s="123">
        <f>SUM(H125:H136)</f>
        <v>509.38941554639871</v>
      </c>
    </row>
    <row r="138" spans="1:8" ht="25.35" customHeight="1" x14ac:dyDescent="0.3">
      <c r="A138" s="95" t="s">
        <v>336</v>
      </c>
      <c r="B138" s="96"/>
      <c r="C138" s="96"/>
      <c r="D138" s="96"/>
      <c r="E138" s="126"/>
      <c r="F138" s="96"/>
      <c r="G138" s="96"/>
      <c r="H138" s="96"/>
    </row>
    <row r="139" spans="1:8" ht="25.35" customHeight="1" x14ac:dyDescent="0.3">
      <c r="A139" s="97" t="s">
        <v>31</v>
      </c>
      <c r="B139" s="98">
        <v>43037</v>
      </c>
      <c r="C139" s="99">
        <v>1.91055</v>
      </c>
      <c r="D139" s="98">
        <v>37652</v>
      </c>
      <c r="E139" s="99">
        <v>1.5229900000000001</v>
      </c>
      <c r="F139" s="125">
        <f t="shared" ref="F139:F150" si="18">+C139/E139-1</f>
        <v>0.25447310881883656</v>
      </c>
      <c r="G139" s="99">
        <v>157.11000000000001</v>
      </c>
      <c r="H139" s="119">
        <f t="shared" ref="H139:H150" si="19">+F139*G139</f>
        <v>39.980270126527415</v>
      </c>
    </row>
    <row r="140" spans="1:8" ht="25.35" customHeight="1" x14ac:dyDescent="0.3">
      <c r="A140" s="97" t="s">
        <v>32</v>
      </c>
      <c r="B140" s="98">
        <v>43037</v>
      </c>
      <c r="C140" s="99">
        <v>1.91055</v>
      </c>
      <c r="D140" s="98">
        <v>37680</v>
      </c>
      <c r="E140" s="99">
        <v>1.52565</v>
      </c>
      <c r="F140" s="125">
        <f t="shared" si="18"/>
        <v>0.25228591092321317</v>
      </c>
      <c r="G140" s="99">
        <v>157.11000000000001</v>
      </c>
      <c r="H140" s="119">
        <f t="shared" si="19"/>
        <v>39.636639465146025</v>
      </c>
    </row>
    <row r="141" spans="1:8" ht="25.35" customHeight="1" x14ac:dyDescent="0.3">
      <c r="A141" s="97" t="s">
        <v>33</v>
      </c>
      <c r="B141" s="98">
        <v>43037</v>
      </c>
      <c r="C141" s="99">
        <v>1.91055</v>
      </c>
      <c r="D141" s="98">
        <v>37711</v>
      </c>
      <c r="E141" s="99">
        <v>1.52854</v>
      </c>
      <c r="F141" s="125">
        <f t="shared" si="18"/>
        <v>0.24991822261766128</v>
      </c>
      <c r="G141" s="99">
        <v>157.11000000000001</v>
      </c>
      <c r="H141" s="119">
        <f t="shared" si="19"/>
        <v>39.264651955460764</v>
      </c>
    </row>
    <row r="142" spans="1:8" ht="25.35" customHeight="1" x14ac:dyDescent="0.3">
      <c r="A142" s="97" t="s">
        <v>34</v>
      </c>
      <c r="B142" s="98">
        <v>43037</v>
      </c>
      <c r="C142" s="99">
        <v>1.91055</v>
      </c>
      <c r="D142" s="98">
        <v>37741</v>
      </c>
      <c r="E142" s="99">
        <v>1.53128</v>
      </c>
      <c r="F142" s="125">
        <f t="shared" si="18"/>
        <v>0.24768167807324581</v>
      </c>
      <c r="G142" s="99">
        <v>157.11000000000001</v>
      </c>
      <c r="H142" s="119">
        <f t="shared" si="19"/>
        <v>38.913268442087656</v>
      </c>
    </row>
    <row r="143" spans="1:8" ht="25.35" customHeight="1" x14ac:dyDescent="0.3">
      <c r="A143" s="97" t="s">
        <v>41</v>
      </c>
      <c r="B143" s="98">
        <v>43037</v>
      </c>
      <c r="C143" s="99">
        <v>1.91055</v>
      </c>
      <c r="D143" s="98">
        <v>37772</v>
      </c>
      <c r="E143" s="99">
        <v>1.5340800000000001</v>
      </c>
      <c r="F143" s="125">
        <f t="shared" si="18"/>
        <v>0.24540441176470584</v>
      </c>
      <c r="G143" s="99">
        <v>157.11000000000001</v>
      </c>
      <c r="H143" s="119">
        <f t="shared" si="19"/>
        <v>38.555487132352937</v>
      </c>
    </row>
    <row r="144" spans="1:8" ht="25.35" customHeight="1" x14ac:dyDescent="0.3">
      <c r="A144" s="97" t="s">
        <v>42</v>
      </c>
      <c r="B144" s="98">
        <v>43037</v>
      </c>
      <c r="C144" s="99">
        <v>1.91055</v>
      </c>
      <c r="D144" s="98">
        <v>37802</v>
      </c>
      <c r="E144" s="99">
        <v>1.5367500000000001</v>
      </c>
      <c r="F144" s="125">
        <f t="shared" si="18"/>
        <v>0.24324060517325519</v>
      </c>
      <c r="G144" s="99">
        <v>157.11000000000001</v>
      </c>
      <c r="H144" s="119">
        <f t="shared" si="19"/>
        <v>38.215531478770124</v>
      </c>
    </row>
    <row r="145" spans="1:8" ht="25.35" customHeight="1" x14ac:dyDescent="0.3">
      <c r="A145" s="97" t="s">
        <v>43</v>
      </c>
      <c r="B145" s="98">
        <v>43037</v>
      </c>
      <c r="C145" s="99">
        <v>1.91055</v>
      </c>
      <c r="D145" s="98">
        <v>37833</v>
      </c>
      <c r="E145" s="99">
        <v>1.53942</v>
      </c>
      <c r="F145" s="125">
        <f t="shared" si="18"/>
        <v>0.24108430447830997</v>
      </c>
      <c r="G145" s="99">
        <v>157.11000000000001</v>
      </c>
      <c r="H145" s="119">
        <f t="shared" si="19"/>
        <v>37.87675507658728</v>
      </c>
    </row>
    <row r="146" spans="1:8" ht="25.35" customHeight="1" x14ac:dyDescent="0.3">
      <c r="A146" s="97" t="s">
        <v>35</v>
      </c>
      <c r="B146" s="98">
        <v>43037</v>
      </c>
      <c r="C146" s="99">
        <v>1.91055</v>
      </c>
      <c r="D146" s="98">
        <v>37864</v>
      </c>
      <c r="E146" s="99">
        <v>1.54196</v>
      </c>
      <c r="F146" s="125">
        <f t="shared" si="18"/>
        <v>0.23903992321460987</v>
      </c>
      <c r="G146" s="99">
        <v>157.11000000000001</v>
      </c>
      <c r="H146" s="119">
        <f t="shared" si="19"/>
        <v>37.555562336247363</v>
      </c>
    </row>
    <row r="147" spans="1:8" ht="25.35" customHeight="1" x14ac:dyDescent="0.3">
      <c r="A147" s="100" t="s">
        <v>36</v>
      </c>
      <c r="B147" s="98">
        <v>43037</v>
      </c>
      <c r="C147" s="99">
        <v>1.91055</v>
      </c>
      <c r="D147" s="98">
        <v>37894</v>
      </c>
      <c r="E147" s="99">
        <v>1.54434</v>
      </c>
      <c r="F147" s="125">
        <f t="shared" si="18"/>
        <v>0.23713042464742218</v>
      </c>
      <c r="G147" s="99">
        <v>157.11000000000001</v>
      </c>
      <c r="H147" s="119">
        <f t="shared" si="19"/>
        <v>37.255561016356502</v>
      </c>
    </row>
    <row r="148" spans="1:8" ht="25.35" customHeight="1" x14ac:dyDescent="0.3">
      <c r="A148" s="100" t="s">
        <v>37</v>
      </c>
      <c r="B148" s="98">
        <v>43037</v>
      </c>
      <c r="C148" s="99">
        <v>1.91055</v>
      </c>
      <c r="D148" s="98">
        <v>37925</v>
      </c>
      <c r="E148" s="99">
        <v>1.54674</v>
      </c>
      <c r="F148" s="125">
        <f t="shared" si="18"/>
        <v>0.23521083052096659</v>
      </c>
      <c r="G148" s="99">
        <v>157.11000000000001</v>
      </c>
      <c r="H148" s="119">
        <f t="shared" si="19"/>
        <v>36.953973583149065</v>
      </c>
    </row>
    <row r="149" spans="1:8" ht="25.35" customHeight="1" x14ac:dyDescent="0.3">
      <c r="A149" s="100" t="s">
        <v>38</v>
      </c>
      <c r="B149" s="98">
        <v>43037</v>
      </c>
      <c r="C149" s="99">
        <v>1.91055</v>
      </c>
      <c r="D149" s="98">
        <v>37955</v>
      </c>
      <c r="E149" s="99">
        <v>1.54897</v>
      </c>
      <c r="F149" s="125">
        <f t="shared" si="18"/>
        <v>0.23343253904207306</v>
      </c>
      <c r="G149" s="99">
        <v>157.11000000000001</v>
      </c>
      <c r="H149" s="119">
        <f t="shared" si="19"/>
        <v>36.674586208900102</v>
      </c>
    </row>
    <row r="150" spans="1:8" ht="25.35" customHeight="1" x14ac:dyDescent="0.3">
      <c r="A150" s="100" t="s">
        <v>39</v>
      </c>
      <c r="B150" s="98">
        <v>43037</v>
      </c>
      <c r="C150" s="99">
        <v>1.91055</v>
      </c>
      <c r="D150" s="98">
        <v>37986</v>
      </c>
      <c r="E150" s="99">
        <v>1.5511299999999999</v>
      </c>
      <c r="F150" s="125">
        <f t="shared" si="18"/>
        <v>0.23171494329940123</v>
      </c>
      <c r="G150" s="99">
        <v>157.11000000000001</v>
      </c>
      <c r="H150" s="119">
        <f t="shared" si="19"/>
        <v>36.404734741768934</v>
      </c>
    </row>
    <row r="151" spans="1:8" ht="25.35" customHeight="1" x14ac:dyDescent="0.3">
      <c r="A151" s="101" t="s">
        <v>40</v>
      </c>
      <c r="B151" s="96"/>
      <c r="C151" s="96"/>
      <c r="D151" s="96"/>
      <c r="E151" s="128"/>
      <c r="F151" s="96"/>
      <c r="G151" s="123">
        <f>SUM(G139:G150)</f>
        <v>1885.3200000000006</v>
      </c>
      <c r="H151" s="123">
        <f>SUM(H139:H150)</f>
        <v>457.28702156335419</v>
      </c>
    </row>
    <row r="152" spans="1:8" ht="25.35" customHeight="1" x14ac:dyDescent="0.3">
      <c r="A152" s="95" t="s">
        <v>337</v>
      </c>
      <c r="B152" s="96"/>
      <c r="C152" s="96"/>
      <c r="D152" s="96"/>
      <c r="E152" s="126"/>
      <c r="F152" s="96"/>
      <c r="G152" s="96"/>
      <c r="H152" s="96"/>
    </row>
    <row r="153" spans="1:8" ht="25.35" customHeight="1" x14ac:dyDescent="0.3">
      <c r="A153" s="97" t="s">
        <v>31</v>
      </c>
      <c r="B153" s="98">
        <v>43037</v>
      </c>
      <c r="C153" s="99">
        <v>1.91055</v>
      </c>
      <c r="D153" s="98">
        <v>38017</v>
      </c>
      <c r="E153" s="99">
        <v>1.5532300000000001</v>
      </c>
      <c r="F153" s="125">
        <f t="shared" ref="F153:F164" si="20">+C153/E153-1</f>
        <v>0.23004963849526461</v>
      </c>
      <c r="G153" s="99">
        <v>157.11000000000001</v>
      </c>
      <c r="H153" s="119">
        <f t="shared" ref="H153:H164" si="21">+F153*G153</f>
        <v>36.143098703991029</v>
      </c>
    </row>
    <row r="154" spans="1:8" ht="25.35" customHeight="1" x14ac:dyDescent="0.3">
      <c r="A154" s="97" t="s">
        <v>32</v>
      </c>
      <c r="B154" s="98">
        <v>43037</v>
      </c>
      <c r="C154" s="99">
        <v>1.91055</v>
      </c>
      <c r="D154" s="98">
        <v>38046</v>
      </c>
      <c r="E154" s="99">
        <v>1.5551600000000001</v>
      </c>
      <c r="F154" s="125">
        <f t="shared" si="20"/>
        <v>0.22852311016229843</v>
      </c>
      <c r="G154" s="99">
        <v>157.11000000000001</v>
      </c>
      <c r="H154" s="119">
        <f t="shared" si="21"/>
        <v>35.90326583759871</v>
      </c>
    </row>
    <row r="155" spans="1:8" ht="25.35" customHeight="1" x14ac:dyDescent="0.3">
      <c r="A155" s="97" t="s">
        <v>33</v>
      </c>
      <c r="B155" s="98">
        <v>43037</v>
      </c>
      <c r="C155" s="99">
        <v>1.91055</v>
      </c>
      <c r="D155" s="98">
        <v>38077</v>
      </c>
      <c r="E155" s="99">
        <v>1.55718</v>
      </c>
      <c r="F155" s="125">
        <f t="shared" si="20"/>
        <v>0.22692944938928061</v>
      </c>
      <c r="G155" s="99">
        <v>157.11000000000001</v>
      </c>
      <c r="H155" s="119">
        <f t="shared" si="21"/>
        <v>35.652885793549878</v>
      </c>
    </row>
    <row r="156" spans="1:8" ht="25.35" customHeight="1" x14ac:dyDescent="0.3">
      <c r="A156" s="97" t="s">
        <v>34</v>
      </c>
      <c r="B156" s="98">
        <v>43037</v>
      </c>
      <c r="C156" s="99">
        <v>1.91055</v>
      </c>
      <c r="D156" s="98">
        <v>38107</v>
      </c>
      <c r="E156" s="99">
        <v>1.5590999999999999</v>
      </c>
      <c r="F156" s="125">
        <f t="shared" si="20"/>
        <v>0.22541851067923813</v>
      </c>
      <c r="G156" s="99">
        <v>157.11000000000001</v>
      </c>
      <c r="H156" s="119">
        <f t="shared" si="21"/>
        <v>35.415502212815106</v>
      </c>
    </row>
    <row r="157" spans="1:8" ht="25.35" customHeight="1" x14ac:dyDescent="0.3">
      <c r="A157" s="97" t="s">
        <v>41</v>
      </c>
      <c r="B157" s="98">
        <v>43037</v>
      </c>
      <c r="C157" s="99">
        <v>1.91055</v>
      </c>
      <c r="D157" s="98">
        <v>38138</v>
      </c>
      <c r="E157" s="99">
        <v>1.56111</v>
      </c>
      <c r="F157" s="125">
        <f t="shared" si="20"/>
        <v>0.22384072871226235</v>
      </c>
      <c r="G157" s="99">
        <v>157.11000000000001</v>
      </c>
      <c r="H157" s="119">
        <f t="shared" si="21"/>
        <v>35.167616887983542</v>
      </c>
    </row>
    <row r="158" spans="1:8" ht="25.35" customHeight="1" x14ac:dyDescent="0.3">
      <c r="A158" s="97" t="s">
        <v>42</v>
      </c>
      <c r="B158" s="98">
        <v>43037</v>
      </c>
      <c r="C158" s="99">
        <v>1.91055</v>
      </c>
      <c r="D158" s="98">
        <v>38168</v>
      </c>
      <c r="E158" s="99">
        <v>1.56307</v>
      </c>
      <c r="F158" s="125">
        <f t="shared" si="20"/>
        <v>0.22230610273372275</v>
      </c>
      <c r="G158" s="99">
        <v>157.11000000000001</v>
      </c>
      <c r="H158" s="119">
        <f t="shared" si="21"/>
        <v>34.926511800495184</v>
      </c>
    </row>
    <row r="159" spans="1:8" ht="25.35" customHeight="1" x14ac:dyDescent="0.3">
      <c r="A159" s="97" t="s">
        <v>43</v>
      </c>
      <c r="B159" s="98">
        <v>43037</v>
      </c>
      <c r="C159" s="99">
        <v>1.91055</v>
      </c>
      <c r="D159" s="98">
        <v>38199</v>
      </c>
      <c r="E159" s="99">
        <v>1.56507</v>
      </c>
      <c r="F159" s="125">
        <f t="shared" si="20"/>
        <v>0.22074412007130673</v>
      </c>
      <c r="G159" s="99">
        <v>157.11000000000001</v>
      </c>
      <c r="H159" s="119">
        <f t="shared" si="21"/>
        <v>34.681108704403002</v>
      </c>
    </row>
    <row r="160" spans="1:8" ht="25.35" customHeight="1" x14ac:dyDescent="0.3">
      <c r="A160" s="97" t="s">
        <v>35</v>
      </c>
      <c r="B160" s="98">
        <v>43037</v>
      </c>
      <c r="C160" s="99">
        <v>1.91055</v>
      </c>
      <c r="D160" s="98">
        <v>38230</v>
      </c>
      <c r="E160" s="99">
        <v>1.5671299999999999</v>
      </c>
      <c r="F160" s="125">
        <f t="shared" si="20"/>
        <v>0.21913944599363178</v>
      </c>
      <c r="G160" s="99">
        <v>157.11000000000001</v>
      </c>
      <c r="H160" s="119">
        <f t="shared" si="21"/>
        <v>34.428998360059488</v>
      </c>
    </row>
    <row r="161" spans="1:8" ht="25.35" customHeight="1" x14ac:dyDescent="0.3">
      <c r="A161" s="100" t="s">
        <v>36</v>
      </c>
      <c r="B161" s="98">
        <v>43037</v>
      </c>
      <c r="C161" s="99">
        <v>1.91055</v>
      </c>
      <c r="D161" s="98">
        <v>38260</v>
      </c>
      <c r="E161" s="99">
        <v>1.56914</v>
      </c>
      <c r="F161" s="125">
        <f t="shared" si="20"/>
        <v>0.21757778145990803</v>
      </c>
      <c r="G161" s="99">
        <v>157.11000000000001</v>
      </c>
      <c r="H161" s="119">
        <f t="shared" si="21"/>
        <v>34.183645245166154</v>
      </c>
    </row>
    <row r="162" spans="1:8" ht="25.35" customHeight="1" x14ac:dyDescent="0.3">
      <c r="A162" s="100" t="s">
        <v>37</v>
      </c>
      <c r="B162" s="98">
        <v>43037</v>
      </c>
      <c r="C162" s="99">
        <v>1.91055</v>
      </c>
      <c r="D162" s="98">
        <v>38291</v>
      </c>
      <c r="E162" s="99">
        <v>1.57124</v>
      </c>
      <c r="F162" s="125">
        <f t="shared" si="20"/>
        <v>0.21595045950968661</v>
      </c>
      <c r="G162" s="99">
        <v>157.11000000000001</v>
      </c>
      <c r="H162" s="119">
        <f t="shared" si="21"/>
        <v>33.927976693566869</v>
      </c>
    </row>
    <row r="163" spans="1:8" ht="25.35" customHeight="1" x14ac:dyDescent="0.3">
      <c r="A163" s="100" t="s">
        <v>38</v>
      </c>
      <c r="B163" s="98">
        <v>43037</v>
      </c>
      <c r="C163" s="99">
        <v>1.91055</v>
      </c>
      <c r="D163" s="98">
        <v>38321</v>
      </c>
      <c r="E163" s="99">
        <v>1.5732999999999999</v>
      </c>
      <c r="F163" s="125">
        <f t="shared" si="20"/>
        <v>0.21435835504989509</v>
      </c>
      <c r="G163" s="99">
        <v>157.11000000000001</v>
      </c>
      <c r="H163" s="119">
        <f t="shared" si="21"/>
        <v>33.67784116188902</v>
      </c>
    </row>
    <row r="164" spans="1:8" ht="25.35" customHeight="1" x14ac:dyDescent="0.3">
      <c r="A164" s="100" t="s">
        <v>39</v>
      </c>
      <c r="B164" s="98">
        <v>43037</v>
      </c>
      <c r="C164" s="99">
        <v>1.91055</v>
      </c>
      <c r="D164" s="98">
        <v>38352</v>
      </c>
      <c r="E164" s="99">
        <v>1.57541</v>
      </c>
      <c r="F164" s="125">
        <f t="shared" si="20"/>
        <v>0.21273192375318173</v>
      </c>
      <c r="G164" s="99">
        <v>157.11000000000001</v>
      </c>
      <c r="H164" s="119">
        <f t="shared" si="21"/>
        <v>33.422312540862386</v>
      </c>
    </row>
    <row r="165" spans="1:8" ht="25.35" customHeight="1" x14ac:dyDescent="0.3">
      <c r="A165" s="110" t="s">
        <v>40</v>
      </c>
      <c r="B165" s="96"/>
      <c r="C165" s="96"/>
      <c r="D165" s="96"/>
      <c r="E165" s="128"/>
      <c r="F165" s="96"/>
      <c r="G165" s="123">
        <f>SUM(G153:G164)</f>
        <v>1885.3200000000006</v>
      </c>
      <c r="H165" s="123">
        <f>SUM(H153:H164)</f>
        <v>417.53076394238036</v>
      </c>
    </row>
    <row r="166" spans="1:8" ht="25.35" customHeight="1" x14ac:dyDescent="0.3">
      <c r="A166" s="96" t="s">
        <v>338</v>
      </c>
      <c r="B166" s="96"/>
      <c r="C166" s="96"/>
      <c r="D166" s="96"/>
      <c r="E166" s="126"/>
      <c r="F166" s="96"/>
      <c r="G166" s="96"/>
      <c r="H166" s="96"/>
    </row>
    <row r="167" spans="1:8" ht="25.35" customHeight="1" x14ac:dyDescent="0.3">
      <c r="A167" s="97" t="s">
        <v>31</v>
      </c>
      <c r="B167" s="98">
        <v>43037</v>
      </c>
      <c r="C167" s="99">
        <v>1.91055</v>
      </c>
      <c r="D167" s="98">
        <v>38383</v>
      </c>
      <c r="E167" s="99">
        <v>1.57755</v>
      </c>
      <c r="F167" s="125">
        <f t="shared" ref="F167:F178" si="22">+C167/E167-1</f>
        <v>0.21108681182846811</v>
      </c>
      <c r="G167" s="99">
        <v>157.11000000000001</v>
      </c>
      <c r="H167" s="119">
        <f t="shared" ref="H167:H178" si="23">+F167*G167</f>
        <v>33.163849006370626</v>
      </c>
    </row>
    <row r="168" spans="1:8" ht="25.35" customHeight="1" x14ac:dyDescent="0.3">
      <c r="A168" s="97" t="s">
        <v>32</v>
      </c>
      <c r="B168" s="98">
        <v>43037</v>
      </c>
      <c r="C168" s="99">
        <v>1.91055</v>
      </c>
      <c r="D168" s="98">
        <v>38411</v>
      </c>
      <c r="E168" s="99">
        <v>1.5794900000000001</v>
      </c>
      <c r="F168" s="125">
        <f t="shared" si="22"/>
        <v>0.20959930104020907</v>
      </c>
      <c r="G168" s="99">
        <v>157.11000000000001</v>
      </c>
      <c r="H168" s="119">
        <f t="shared" si="23"/>
        <v>32.930146186427251</v>
      </c>
    </row>
    <row r="169" spans="1:8" ht="25.35" customHeight="1" x14ac:dyDescent="0.3">
      <c r="A169" s="97" t="s">
        <v>33</v>
      </c>
      <c r="B169" s="98">
        <v>43037</v>
      </c>
      <c r="C169" s="99">
        <v>1.91055</v>
      </c>
      <c r="D169" s="98">
        <v>38442</v>
      </c>
      <c r="E169" s="99">
        <v>1.5816399999999999</v>
      </c>
      <c r="F169" s="125">
        <f t="shared" si="22"/>
        <v>0.207955034015326</v>
      </c>
      <c r="G169" s="99">
        <v>157.11000000000001</v>
      </c>
      <c r="H169" s="119">
        <f t="shared" si="23"/>
        <v>32.67181539414787</v>
      </c>
    </row>
    <row r="170" spans="1:8" ht="25.35" customHeight="1" x14ac:dyDescent="0.3">
      <c r="A170" s="97" t="s">
        <v>34</v>
      </c>
      <c r="B170" s="98">
        <v>43037</v>
      </c>
      <c r="C170" s="99">
        <v>1.91055</v>
      </c>
      <c r="D170" s="98">
        <v>38472</v>
      </c>
      <c r="E170" s="99">
        <v>1.5837399999999999</v>
      </c>
      <c r="F170" s="125">
        <f t="shared" si="22"/>
        <v>0.20635331556947478</v>
      </c>
      <c r="G170" s="99">
        <v>157.12</v>
      </c>
      <c r="H170" s="119">
        <f t="shared" si="23"/>
        <v>32.422232942275876</v>
      </c>
    </row>
    <row r="171" spans="1:8" ht="25.35" customHeight="1" x14ac:dyDescent="0.3">
      <c r="A171" s="97" t="s">
        <v>41</v>
      </c>
      <c r="B171" s="98">
        <v>43037</v>
      </c>
      <c r="C171" s="99">
        <v>1.91055</v>
      </c>
      <c r="D171" s="98">
        <v>38503</v>
      </c>
      <c r="E171" s="99">
        <v>1.5860000000000001</v>
      </c>
      <c r="F171" s="125">
        <f t="shared" si="22"/>
        <v>0.20463430012610329</v>
      </c>
      <c r="G171" s="99">
        <v>157.11000000000001</v>
      </c>
      <c r="H171" s="119">
        <f t="shared" si="23"/>
        <v>32.150094892812092</v>
      </c>
    </row>
    <row r="172" spans="1:8" ht="25.35" customHeight="1" x14ac:dyDescent="0.3">
      <c r="A172" s="97" t="s">
        <v>42</v>
      </c>
      <c r="B172" s="98">
        <v>43037</v>
      </c>
      <c r="C172" s="99">
        <v>1.91055</v>
      </c>
      <c r="D172" s="98">
        <v>38533</v>
      </c>
      <c r="E172" s="99">
        <v>1.5882000000000001</v>
      </c>
      <c r="F172" s="125">
        <f t="shared" si="22"/>
        <v>0.20296562145825447</v>
      </c>
      <c r="G172" s="99">
        <v>157.11000000000001</v>
      </c>
      <c r="H172" s="119">
        <f t="shared" si="23"/>
        <v>31.887928787306365</v>
      </c>
    </row>
    <row r="173" spans="1:8" ht="25.35" customHeight="1" x14ac:dyDescent="0.3">
      <c r="A173" s="97" t="s">
        <v>43</v>
      </c>
      <c r="B173" s="98">
        <v>43037</v>
      </c>
      <c r="C173" s="99">
        <v>1.91055</v>
      </c>
      <c r="D173" s="98">
        <v>38564</v>
      </c>
      <c r="E173" s="99">
        <v>1.5904400000000001</v>
      </c>
      <c r="F173" s="125">
        <f t="shared" si="22"/>
        <v>0.20127134629410715</v>
      </c>
      <c r="G173" s="99">
        <v>157.11000000000001</v>
      </c>
      <c r="H173" s="119">
        <f t="shared" si="23"/>
        <v>31.621741216267175</v>
      </c>
    </row>
    <row r="174" spans="1:8" ht="25.35" customHeight="1" x14ac:dyDescent="0.3">
      <c r="A174" s="97" t="s">
        <v>35</v>
      </c>
      <c r="B174" s="98">
        <v>43037</v>
      </c>
      <c r="C174" s="99">
        <v>1.91055</v>
      </c>
      <c r="D174" s="98">
        <v>38595</v>
      </c>
      <c r="E174" s="99">
        <v>1.59266</v>
      </c>
      <c r="F174" s="125">
        <f t="shared" si="22"/>
        <v>0.19959690078233905</v>
      </c>
      <c r="G174" s="99">
        <v>157.11000000000001</v>
      </c>
      <c r="H174" s="119">
        <f t="shared" si="23"/>
        <v>31.358669081913291</v>
      </c>
    </row>
    <row r="175" spans="1:8" ht="25.35" customHeight="1" x14ac:dyDescent="0.3">
      <c r="A175" s="100" t="s">
        <v>36</v>
      </c>
      <c r="B175" s="98">
        <v>43037</v>
      </c>
      <c r="C175" s="99">
        <v>1.91055</v>
      </c>
      <c r="D175" s="98">
        <v>38625</v>
      </c>
      <c r="E175" s="99">
        <v>1.5947899999999999</v>
      </c>
      <c r="F175" s="125">
        <f t="shared" si="22"/>
        <v>0.19799472030800302</v>
      </c>
      <c r="G175" s="99">
        <v>157.11000000000001</v>
      </c>
      <c r="H175" s="119">
        <f t="shared" si="23"/>
        <v>31.106950507590359</v>
      </c>
    </row>
    <row r="176" spans="1:8" ht="25.35" customHeight="1" x14ac:dyDescent="0.3">
      <c r="A176" s="100" t="s">
        <v>37</v>
      </c>
      <c r="B176" s="98">
        <v>43037</v>
      </c>
      <c r="C176" s="99">
        <v>1.91055</v>
      </c>
      <c r="D176" s="98">
        <v>38656</v>
      </c>
      <c r="E176" s="99">
        <v>1.597</v>
      </c>
      <c r="F176" s="125">
        <f t="shared" si="22"/>
        <v>0.19633688165309948</v>
      </c>
      <c r="G176" s="99">
        <v>157.11000000000001</v>
      </c>
      <c r="H176" s="119">
        <f t="shared" si="23"/>
        <v>30.846487476518462</v>
      </c>
    </row>
    <row r="177" spans="1:8" ht="25.35" customHeight="1" x14ac:dyDescent="0.3">
      <c r="A177" s="100" t="s">
        <v>38</v>
      </c>
      <c r="B177" s="98">
        <v>43037</v>
      </c>
      <c r="C177" s="99">
        <v>1.91055</v>
      </c>
      <c r="D177" s="98">
        <v>38686</v>
      </c>
      <c r="E177" s="99">
        <v>1.5991299999999999</v>
      </c>
      <c r="F177" s="125">
        <f t="shared" si="22"/>
        <v>0.19474339171924737</v>
      </c>
      <c r="G177" s="99">
        <v>157.11000000000001</v>
      </c>
      <c r="H177" s="119">
        <f t="shared" si="23"/>
        <v>30.596134273010957</v>
      </c>
    </row>
    <row r="178" spans="1:8" ht="25.35" customHeight="1" x14ac:dyDescent="0.3">
      <c r="A178" s="100" t="s">
        <v>39</v>
      </c>
      <c r="B178" s="98">
        <v>43037</v>
      </c>
      <c r="C178" s="99">
        <v>1.91055</v>
      </c>
      <c r="D178" s="98">
        <v>38717</v>
      </c>
      <c r="E178" s="99">
        <v>1.6013299999999999</v>
      </c>
      <c r="F178" s="125">
        <f t="shared" si="22"/>
        <v>0.19310198397582012</v>
      </c>
      <c r="G178" s="99">
        <v>157.11000000000001</v>
      </c>
      <c r="H178" s="119">
        <f t="shared" si="23"/>
        <v>30.338252702441103</v>
      </c>
    </row>
    <row r="179" spans="1:8" ht="25.35" customHeight="1" x14ac:dyDescent="0.3">
      <c r="A179" s="101" t="s">
        <v>40</v>
      </c>
      <c r="B179" s="96"/>
      <c r="C179" s="96"/>
      <c r="D179" s="96"/>
      <c r="E179" s="128"/>
      <c r="F179" s="96"/>
      <c r="G179" s="123">
        <f>SUM(G167:G178)</f>
        <v>1885.3300000000008</v>
      </c>
      <c r="H179" s="123">
        <f>SUM(H167:H178)</f>
        <v>381.09430246708138</v>
      </c>
    </row>
    <row r="180" spans="1:8" ht="25.35" customHeight="1" x14ac:dyDescent="0.3">
      <c r="A180" s="95" t="s">
        <v>339</v>
      </c>
      <c r="B180" s="96"/>
      <c r="C180" s="96"/>
      <c r="D180" s="96"/>
      <c r="E180" s="126"/>
      <c r="F180" s="96"/>
      <c r="G180" s="96"/>
      <c r="H180" s="96"/>
    </row>
    <row r="181" spans="1:8" ht="25.35" customHeight="1" x14ac:dyDescent="0.3">
      <c r="A181" s="97" t="s">
        <v>31</v>
      </c>
      <c r="B181" s="98">
        <v>43037</v>
      </c>
      <c r="C181" s="99">
        <v>1.91055</v>
      </c>
      <c r="D181" s="98">
        <v>38748</v>
      </c>
      <c r="E181" s="99">
        <v>1.6036600000000001</v>
      </c>
      <c r="F181" s="125">
        <f t="shared" ref="F181:F192" si="24">+C181/E181-1</f>
        <v>0.191368494568674</v>
      </c>
      <c r="G181" s="99">
        <v>157.11000000000001</v>
      </c>
      <c r="H181" s="119">
        <f t="shared" ref="H181:H192" si="25">+F181*G181</f>
        <v>30.065904181684374</v>
      </c>
    </row>
    <row r="182" spans="1:8" ht="25.35" customHeight="1" x14ac:dyDescent="0.3">
      <c r="A182" s="97" t="s">
        <v>32</v>
      </c>
      <c r="B182" s="98">
        <v>43037</v>
      </c>
      <c r="C182" s="99">
        <v>1.91055</v>
      </c>
      <c r="D182" s="98">
        <v>38776</v>
      </c>
      <c r="E182" s="99">
        <v>1.6059099999999999</v>
      </c>
      <c r="F182" s="125">
        <f t="shared" si="24"/>
        <v>0.1896992982172101</v>
      </c>
      <c r="G182" s="99">
        <v>157.11000000000001</v>
      </c>
      <c r="H182" s="119">
        <f t="shared" si="25"/>
        <v>29.803656742905883</v>
      </c>
    </row>
    <row r="183" spans="1:8" ht="25.35" customHeight="1" x14ac:dyDescent="0.3">
      <c r="A183" s="97" t="s">
        <v>33</v>
      </c>
      <c r="B183" s="98">
        <v>43037</v>
      </c>
      <c r="C183" s="99">
        <v>1.91055</v>
      </c>
      <c r="D183" s="98">
        <v>38807</v>
      </c>
      <c r="E183" s="99">
        <v>1.60842</v>
      </c>
      <c r="F183" s="125">
        <f t="shared" si="24"/>
        <v>0.18784272764576415</v>
      </c>
      <c r="G183" s="99">
        <v>157.12</v>
      </c>
      <c r="H183" s="119">
        <f t="shared" si="25"/>
        <v>29.513849367702463</v>
      </c>
    </row>
    <row r="184" spans="1:8" ht="25.35" customHeight="1" x14ac:dyDescent="0.3">
      <c r="A184" s="97" t="s">
        <v>34</v>
      </c>
      <c r="B184" s="98">
        <v>43037</v>
      </c>
      <c r="C184" s="99">
        <v>1.91055</v>
      </c>
      <c r="D184" s="98">
        <v>38837</v>
      </c>
      <c r="E184" s="99">
        <v>1.6110899999999999</v>
      </c>
      <c r="F184" s="125">
        <f t="shared" si="24"/>
        <v>0.18587415973036903</v>
      </c>
      <c r="G184" s="99">
        <v>157.11000000000001</v>
      </c>
      <c r="H184" s="119">
        <f t="shared" si="25"/>
        <v>29.202689235238282</v>
      </c>
    </row>
    <row r="185" spans="1:8" ht="25.35" customHeight="1" x14ac:dyDescent="0.3">
      <c r="A185" s="97" t="s">
        <v>41</v>
      </c>
      <c r="B185" s="98">
        <v>43037</v>
      </c>
      <c r="C185" s="99">
        <v>1.91055</v>
      </c>
      <c r="D185" s="98">
        <v>38868</v>
      </c>
      <c r="E185" s="99">
        <v>1.61398</v>
      </c>
      <c r="F185" s="125">
        <f t="shared" si="24"/>
        <v>0.18375072801397785</v>
      </c>
      <c r="G185" s="99">
        <v>157.11000000000001</v>
      </c>
      <c r="H185" s="119">
        <f t="shared" si="25"/>
        <v>28.869076878276061</v>
      </c>
    </row>
    <row r="186" spans="1:8" ht="25.35" customHeight="1" x14ac:dyDescent="0.3">
      <c r="A186" s="97" t="s">
        <v>42</v>
      </c>
      <c r="B186" s="98">
        <v>43037</v>
      </c>
      <c r="C186" s="99">
        <v>1.91055</v>
      </c>
      <c r="D186" s="98">
        <v>38898</v>
      </c>
      <c r="E186" s="99">
        <v>1.61676</v>
      </c>
      <c r="F186" s="125">
        <f t="shared" si="24"/>
        <v>0.18171528241668522</v>
      </c>
      <c r="G186" s="99">
        <v>157.11000000000001</v>
      </c>
      <c r="H186" s="119">
        <f t="shared" si="25"/>
        <v>28.549288020485417</v>
      </c>
    </row>
    <row r="187" spans="1:8" ht="25.35" customHeight="1" x14ac:dyDescent="0.3">
      <c r="A187" s="97" t="s">
        <v>43</v>
      </c>
      <c r="B187" s="98">
        <v>43037</v>
      </c>
      <c r="C187" s="99">
        <v>1.91055</v>
      </c>
      <c r="D187" s="98">
        <v>38929</v>
      </c>
      <c r="E187" s="99">
        <v>1.61955</v>
      </c>
      <c r="F187" s="125">
        <f t="shared" si="24"/>
        <v>0.17967954061313329</v>
      </c>
      <c r="G187" s="99">
        <v>157.11000000000001</v>
      </c>
      <c r="H187" s="119">
        <f t="shared" si="25"/>
        <v>28.229452625729373</v>
      </c>
    </row>
    <row r="188" spans="1:8" ht="25.35" customHeight="1" x14ac:dyDescent="0.3">
      <c r="A188" s="97" t="s">
        <v>35</v>
      </c>
      <c r="B188" s="98">
        <v>43037</v>
      </c>
      <c r="C188" s="99">
        <v>1.91055</v>
      </c>
      <c r="D188" s="98">
        <v>38960</v>
      </c>
      <c r="E188" s="99">
        <v>1.62236</v>
      </c>
      <c r="F188" s="125">
        <f t="shared" si="24"/>
        <v>0.177636282945832</v>
      </c>
      <c r="G188" s="99">
        <v>157.11000000000001</v>
      </c>
      <c r="H188" s="119">
        <f t="shared" si="25"/>
        <v>27.908436413619668</v>
      </c>
    </row>
    <row r="189" spans="1:8" ht="25.35" customHeight="1" x14ac:dyDescent="0.3">
      <c r="A189" s="100" t="s">
        <v>36</v>
      </c>
      <c r="B189" s="98">
        <v>43037</v>
      </c>
      <c r="C189" s="99">
        <v>1.91055</v>
      </c>
      <c r="D189" s="98">
        <v>38990</v>
      </c>
      <c r="E189" s="99">
        <v>1.6251</v>
      </c>
      <c r="F189" s="125">
        <f t="shared" si="24"/>
        <v>0.17565072918589619</v>
      </c>
      <c r="G189" s="99">
        <v>157.12</v>
      </c>
      <c r="H189" s="119">
        <f t="shared" si="25"/>
        <v>27.598242569688011</v>
      </c>
    </row>
    <row r="190" spans="1:8" ht="25.35" customHeight="1" x14ac:dyDescent="0.3">
      <c r="A190" s="100" t="s">
        <v>37</v>
      </c>
      <c r="B190" s="98">
        <v>43037</v>
      </c>
      <c r="C190" s="99">
        <v>1.91055</v>
      </c>
      <c r="D190" s="98">
        <v>39021</v>
      </c>
      <c r="E190" s="99">
        <v>1.6278999999999999</v>
      </c>
      <c r="F190" s="125">
        <f t="shared" si="24"/>
        <v>0.173628601265434</v>
      </c>
      <c r="G190" s="99">
        <v>157.11000000000001</v>
      </c>
      <c r="H190" s="119">
        <f t="shared" si="25"/>
        <v>27.278789544812337</v>
      </c>
    </row>
    <row r="191" spans="1:8" ht="25.35" customHeight="1" x14ac:dyDescent="0.3">
      <c r="A191" s="100" t="s">
        <v>38</v>
      </c>
      <c r="B191" s="98">
        <v>43037</v>
      </c>
      <c r="C191" s="99">
        <v>1.91055</v>
      </c>
      <c r="D191" s="98">
        <v>39051</v>
      </c>
      <c r="E191" s="99">
        <v>1.6306400000000001</v>
      </c>
      <c r="F191" s="125">
        <f t="shared" si="24"/>
        <v>0.17165652749840543</v>
      </c>
      <c r="G191" s="99">
        <v>157.11000000000001</v>
      </c>
      <c r="H191" s="119">
        <f t="shared" si="25"/>
        <v>26.968957035274478</v>
      </c>
    </row>
    <row r="192" spans="1:8" ht="25.35" customHeight="1" x14ac:dyDescent="0.3">
      <c r="A192" s="100" t="s">
        <v>39</v>
      </c>
      <c r="B192" s="98">
        <v>43037</v>
      </c>
      <c r="C192" s="99">
        <v>1.91055</v>
      </c>
      <c r="D192" s="98">
        <v>39082</v>
      </c>
      <c r="E192" s="99">
        <v>1.63334</v>
      </c>
      <c r="F192" s="125">
        <f t="shared" si="24"/>
        <v>0.16971971542973296</v>
      </c>
      <c r="G192" s="99">
        <v>157.12</v>
      </c>
      <c r="H192" s="119">
        <f t="shared" si="25"/>
        <v>26.666361688319643</v>
      </c>
    </row>
    <row r="193" spans="1:8" ht="25.35" customHeight="1" x14ac:dyDescent="0.3">
      <c r="A193" s="101" t="s">
        <v>40</v>
      </c>
      <c r="B193" s="96"/>
      <c r="C193" s="96"/>
      <c r="D193" s="96"/>
      <c r="E193" s="128"/>
      <c r="F193" s="96"/>
      <c r="G193" s="123">
        <f>SUM(G181:G192)</f>
        <v>1885.3500000000004</v>
      </c>
      <c r="H193" s="123">
        <f>SUM(H181:H192)</f>
        <v>340.65470430373597</v>
      </c>
    </row>
    <row r="194" spans="1:8" ht="25.35" customHeight="1" x14ac:dyDescent="0.3">
      <c r="A194" s="95" t="s">
        <v>340</v>
      </c>
      <c r="B194" s="96"/>
      <c r="C194" s="96"/>
      <c r="D194" s="96"/>
      <c r="E194" s="126"/>
      <c r="F194" s="96"/>
      <c r="G194" s="96"/>
      <c r="H194" s="96"/>
    </row>
    <row r="195" spans="1:8" ht="25.35" customHeight="1" x14ac:dyDescent="0.3">
      <c r="A195" s="97" t="s">
        <v>31</v>
      </c>
      <c r="B195" s="98">
        <v>43037</v>
      </c>
      <c r="C195" s="99">
        <v>1.91055</v>
      </c>
      <c r="D195" s="98">
        <v>39113</v>
      </c>
      <c r="E195" s="99">
        <v>1.6360300000000001</v>
      </c>
      <c r="F195" s="125">
        <f t="shared" ref="F195:F206" si="26">+C195/E195-1</f>
        <v>0.16779643405072031</v>
      </c>
      <c r="G195" s="99">
        <v>157.11000000000001</v>
      </c>
      <c r="H195" s="119">
        <f t="shared" ref="H195:H206" si="27">+F195*G195</f>
        <v>26.36249775370867</v>
      </c>
    </row>
    <row r="196" spans="1:8" ht="25.35" customHeight="1" x14ac:dyDescent="0.3">
      <c r="A196" s="97" t="s">
        <v>32</v>
      </c>
      <c r="B196" s="98">
        <v>43037</v>
      </c>
      <c r="C196" s="99">
        <v>1.91055</v>
      </c>
      <c r="D196" s="98">
        <v>39141</v>
      </c>
      <c r="E196" s="99">
        <v>1.6385000000000001</v>
      </c>
      <c r="F196" s="125">
        <f t="shared" si="26"/>
        <v>0.16603600854440037</v>
      </c>
      <c r="G196" s="99">
        <v>157.11000000000001</v>
      </c>
      <c r="H196" s="119">
        <f t="shared" si="27"/>
        <v>26.085917302410746</v>
      </c>
    </row>
    <row r="197" spans="1:8" ht="25.35" customHeight="1" x14ac:dyDescent="0.3">
      <c r="A197" s="97" t="s">
        <v>33</v>
      </c>
      <c r="B197" s="98">
        <v>43037</v>
      </c>
      <c r="C197" s="99">
        <v>1.91055</v>
      </c>
      <c r="D197" s="98">
        <v>39172</v>
      </c>
      <c r="E197" s="99">
        <v>1.64124</v>
      </c>
      <c r="F197" s="125">
        <f t="shared" si="26"/>
        <v>0.16408934707903766</v>
      </c>
      <c r="G197" s="99">
        <v>157.12</v>
      </c>
      <c r="H197" s="119">
        <f t="shared" si="27"/>
        <v>25.781718213058397</v>
      </c>
    </row>
    <row r="198" spans="1:8" ht="25.35" customHeight="1" x14ac:dyDescent="0.3">
      <c r="A198" s="97" t="s">
        <v>34</v>
      </c>
      <c r="B198" s="98">
        <v>43037</v>
      </c>
      <c r="C198" s="99">
        <v>1.91055</v>
      </c>
      <c r="D198" s="98">
        <v>39202</v>
      </c>
      <c r="E198" s="99">
        <v>1.64378</v>
      </c>
      <c r="F198" s="125">
        <f t="shared" si="26"/>
        <v>0.16229057416442583</v>
      </c>
      <c r="G198" s="99">
        <v>157.11000000000001</v>
      </c>
      <c r="H198" s="119">
        <f t="shared" si="27"/>
        <v>25.497472106972943</v>
      </c>
    </row>
    <row r="199" spans="1:8" ht="25.35" customHeight="1" x14ac:dyDescent="0.3">
      <c r="A199" s="97" t="s">
        <v>41</v>
      </c>
      <c r="B199" s="98">
        <v>43037</v>
      </c>
      <c r="C199" s="99">
        <v>1.91055</v>
      </c>
      <c r="D199" s="98">
        <v>39233</v>
      </c>
      <c r="E199" s="99">
        <v>1.64642</v>
      </c>
      <c r="F199" s="125">
        <f t="shared" si="26"/>
        <v>0.16042686556285757</v>
      </c>
      <c r="G199" s="99">
        <v>157.11000000000001</v>
      </c>
      <c r="H199" s="119">
        <f t="shared" si="27"/>
        <v>25.204664848580556</v>
      </c>
    </row>
    <row r="200" spans="1:8" ht="25.35" customHeight="1" x14ac:dyDescent="0.3">
      <c r="A200" s="97" t="s">
        <v>42</v>
      </c>
      <c r="B200" s="98">
        <v>43037</v>
      </c>
      <c r="C200" s="99">
        <v>1.91055</v>
      </c>
      <c r="D200" s="98">
        <v>39263</v>
      </c>
      <c r="E200" s="99">
        <v>1.64899</v>
      </c>
      <c r="F200" s="125">
        <f t="shared" si="26"/>
        <v>0.15861830575079283</v>
      </c>
      <c r="G200" s="99">
        <v>157.12</v>
      </c>
      <c r="H200" s="119">
        <f t="shared" si="27"/>
        <v>24.922108199564569</v>
      </c>
    </row>
    <row r="201" spans="1:8" ht="25.35" customHeight="1" x14ac:dyDescent="0.3">
      <c r="A201" s="97" t="s">
        <v>43</v>
      </c>
      <c r="B201" s="98">
        <v>43037</v>
      </c>
      <c r="C201" s="99">
        <v>1.91055</v>
      </c>
      <c r="D201" s="98">
        <v>39294</v>
      </c>
      <c r="E201" s="99">
        <v>1.65168</v>
      </c>
      <c r="F201" s="125">
        <f t="shared" si="26"/>
        <v>0.15673132810229573</v>
      </c>
      <c r="G201" s="99">
        <v>157.11000000000001</v>
      </c>
      <c r="H201" s="119">
        <f t="shared" si="27"/>
        <v>24.624058958151686</v>
      </c>
    </row>
    <row r="202" spans="1:8" ht="25.35" customHeight="1" x14ac:dyDescent="0.3">
      <c r="A202" s="97" t="s">
        <v>35</v>
      </c>
      <c r="B202" s="98">
        <v>43037</v>
      </c>
      <c r="C202" s="99">
        <v>1.91055</v>
      </c>
      <c r="D202" s="98">
        <v>39325</v>
      </c>
      <c r="E202" s="99">
        <v>1.65438</v>
      </c>
      <c r="F202" s="125">
        <f t="shared" si="26"/>
        <v>0.15484350632865485</v>
      </c>
      <c r="G202" s="99">
        <v>157.11000000000001</v>
      </c>
      <c r="H202" s="119">
        <f t="shared" si="27"/>
        <v>24.327463279294964</v>
      </c>
    </row>
    <row r="203" spans="1:8" ht="25.35" customHeight="1" x14ac:dyDescent="0.3">
      <c r="A203" s="100" t="s">
        <v>36</v>
      </c>
      <c r="B203" s="98">
        <v>43037</v>
      </c>
      <c r="C203" s="99">
        <v>1.91055</v>
      </c>
      <c r="D203" s="98">
        <v>39355</v>
      </c>
      <c r="E203" s="99">
        <v>1.65709</v>
      </c>
      <c r="F203" s="125">
        <f t="shared" si="26"/>
        <v>0.15295487873320091</v>
      </c>
      <c r="G203" s="99">
        <v>157.11000000000001</v>
      </c>
      <c r="H203" s="119">
        <f t="shared" si="27"/>
        <v>24.030740997773197</v>
      </c>
    </row>
    <row r="204" spans="1:8" ht="25.35" customHeight="1" x14ac:dyDescent="0.3">
      <c r="A204" s="100" t="s">
        <v>37</v>
      </c>
      <c r="B204" s="98">
        <v>43037</v>
      </c>
      <c r="C204" s="99">
        <v>1.91055</v>
      </c>
      <c r="D204" s="98">
        <v>39386</v>
      </c>
      <c r="E204" s="99">
        <v>1.6599299999999999</v>
      </c>
      <c r="F204" s="125">
        <f t="shared" si="26"/>
        <v>0.15098227033670097</v>
      </c>
      <c r="G204" s="99">
        <v>157.11000000000001</v>
      </c>
      <c r="H204" s="119">
        <f t="shared" si="27"/>
        <v>23.720824492599093</v>
      </c>
    </row>
    <row r="205" spans="1:8" ht="25.35" customHeight="1" x14ac:dyDescent="0.3">
      <c r="A205" s="100" t="s">
        <v>38</v>
      </c>
      <c r="B205" s="98">
        <v>43037</v>
      </c>
      <c r="C205" s="99">
        <v>1.91055</v>
      </c>
      <c r="D205" s="98">
        <v>39416</v>
      </c>
      <c r="E205" s="99">
        <v>1.66273</v>
      </c>
      <c r="F205" s="125">
        <f t="shared" si="26"/>
        <v>0.14904404202726829</v>
      </c>
      <c r="G205" s="99">
        <v>157.11000000000001</v>
      </c>
      <c r="H205" s="119">
        <f t="shared" si="27"/>
        <v>23.416309442904122</v>
      </c>
    </row>
    <row r="206" spans="1:8" ht="25.35" customHeight="1" x14ac:dyDescent="0.3">
      <c r="A206" s="100" t="s">
        <v>39</v>
      </c>
      <c r="B206" s="98">
        <v>43037</v>
      </c>
      <c r="C206" s="99">
        <v>1.91055</v>
      </c>
      <c r="D206" s="98">
        <v>39447</v>
      </c>
      <c r="E206" s="99">
        <v>1.66557</v>
      </c>
      <c r="F206" s="125">
        <f t="shared" si="26"/>
        <v>0.14708478178641538</v>
      </c>
      <c r="G206" s="99">
        <v>157.12</v>
      </c>
      <c r="H206" s="119">
        <f t="shared" si="27"/>
        <v>23.109960914281583</v>
      </c>
    </row>
    <row r="207" spans="1:8" ht="25.35" customHeight="1" x14ac:dyDescent="0.3">
      <c r="A207" s="101" t="s">
        <v>40</v>
      </c>
      <c r="B207" s="96"/>
      <c r="C207" s="96"/>
      <c r="D207" s="96"/>
      <c r="E207" s="128"/>
      <c r="F207" s="96"/>
      <c r="G207" s="123">
        <f>SUM(G195:G206)</f>
        <v>1885.3500000000004</v>
      </c>
      <c r="H207" s="123">
        <f>SUM(H195:H206)</f>
        <v>297.08373650930059</v>
      </c>
    </row>
    <row r="208" spans="1:8" ht="25.35" customHeight="1" x14ac:dyDescent="0.3">
      <c r="A208" s="95" t="s">
        <v>341</v>
      </c>
      <c r="B208" s="96"/>
      <c r="C208" s="96"/>
      <c r="D208" s="96"/>
      <c r="E208" s="126"/>
      <c r="F208" s="96"/>
      <c r="G208" s="96"/>
      <c r="H208" s="96"/>
    </row>
    <row r="209" spans="1:8" ht="25.35" customHeight="1" x14ac:dyDescent="0.3">
      <c r="A209" s="97" t="s">
        <v>31</v>
      </c>
      <c r="B209" s="98">
        <v>43037</v>
      </c>
      <c r="C209" s="99">
        <v>1.91055</v>
      </c>
      <c r="D209" s="98">
        <v>39478</v>
      </c>
      <c r="E209" s="99">
        <v>1.66832</v>
      </c>
      <c r="F209" s="125">
        <f t="shared" ref="F209:F220" si="28">+C209/E209-1</f>
        <v>0.14519396758415648</v>
      </c>
      <c r="G209" s="99">
        <v>157.11000000000001</v>
      </c>
      <c r="H209" s="119">
        <f t="shared" ref="H209:H220" si="29">+F209*G209</f>
        <v>22.811424247146828</v>
      </c>
    </row>
    <row r="210" spans="1:8" ht="25.35" customHeight="1" x14ac:dyDescent="0.3">
      <c r="A210" s="97" t="s">
        <v>32</v>
      </c>
      <c r="B210" s="98">
        <v>43037</v>
      </c>
      <c r="C210" s="99">
        <v>1.91055</v>
      </c>
      <c r="D210" s="98">
        <v>39507</v>
      </c>
      <c r="E210" s="99">
        <v>1.67089</v>
      </c>
      <c r="F210" s="125">
        <f t="shared" si="28"/>
        <v>0.14343254193872723</v>
      </c>
      <c r="G210" s="99">
        <v>157.11000000000001</v>
      </c>
      <c r="H210" s="119">
        <f t="shared" si="29"/>
        <v>22.534686663993437</v>
      </c>
    </row>
    <row r="211" spans="1:8" ht="25.35" customHeight="1" x14ac:dyDescent="0.3">
      <c r="A211" s="97" t="s">
        <v>33</v>
      </c>
      <c r="B211" s="98">
        <v>43037</v>
      </c>
      <c r="C211" s="99">
        <v>1.91055</v>
      </c>
      <c r="D211" s="98">
        <v>39538</v>
      </c>
      <c r="E211" s="99">
        <v>1.6736500000000001</v>
      </c>
      <c r="F211" s="125">
        <f t="shared" si="28"/>
        <v>0.14154691841185429</v>
      </c>
      <c r="G211" s="99">
        <v>157.11000000000001</v>
      </c>
      <c r="H211" s="119">
        <f t="shared" si="29"/>
        <v>22.238436351686431</v>
      </c>
    </row>
    <row r="212" spans="1:8" ht="25.35" customHeight="1" x14ac:dyDescent="0.3">
      <c r="A212" s="97" t="s">
        <v>34</v>
      </c>
      <c r="B212" s="98">
        <v>43037</v>
      </c>
      <c r="C212" s="99">
        <v>1.91055</v>
      </c>
      <c r="D212" s="98">
        <v>39568</v>
      </c>
      <c r="E212" s="99">
        <v>1.67631</v>
      </c>
      <c r="F212" s="125">
        <f t="shared" si="28"/>
        <v>0.13973549045224343</v>
      </c>
      <c r="G212" s="99">
        <v>157.12</v>
      </c>
      <c r="H212" s="119">
        <f t="shared" si="29"/>
        <v>21.955240259856488</v>
      </c>
    </row>
    <row r="213" spans="1:8" ht="25.35" customHeight="1" x14ac:dyDescent="0.3">
      <c r="A213" s="97" t="s">
        <v>41</v>
      </c>
      <c r="B213" s="98">
        <v>43037</v>
      </c>
      <c r="C213" s="99">
        <v>1.91055</v>
      </c>
      <c r="D213" s="98">
        <v>39599</v>
      </c>
      <c r="E213" s="99">
        <v>1.6791700000000001</v>
      </c>
      <c r="F213" s="125">
        <f t="shared" si="28"/>
        <v>0.13779426740592071</v>
      </c>
      <c r="G213" s="99">
        <v>157.11000000000001</v>
      </c>
      <c r="H213" s="119">
        <f t="shared" si="29"/>
        <v>21.648857352144205</v>
      </c>
    </row>
    <row r="214" spans="1:8" ht="25.35" customHeight="1" x14ac:dyDescent="0.3">
      <c r="A214" s="97" t="s">
        <v>42</v>
      </c>
      <c r="B214" s="98">
        <v>43037</v>
      </c>
      <c r="C214" s="99">
        <v>1.91055</v>
      </c>
      <c r="D214" s="98">
        <v>39629</v>
      </c>
      <c r="E214" s="99">
        <v>1.68205</v>
      </c>
      <c r="F214" s="125">
        <f t="shared" si="28"/>
        <v>0.1358461401266311</v>
      </c>
      <c r="G214" s="99">
        <v>157.11000000000001</v>
      </c>
      <c r="H214" s="119">
        <f t="shared" si="29"/>
        <v>21.342787075295014</v>
      </c>
    </row>
    <row r="215" spans="1:8" ht="25.35" customHeight="1" x14ac:dyDescent="0.3">
      <c r="A215" s="97" t="s">
        <v>43</v>
      </c>
      <c r="B215" s="98">
        <v>43037</v>
      </c>
      <c r="C215" s="99">
        <v>1.91055</v>
      </c>
      <c r="D215" s="98">
        <v>39660</v>
      </c>
      <c r="E215" s="99">
        <v>1.68502</v>
      </c>
      <c r="F215" s="125">
        <f t="shared" si="28"/>
        <v>0.13384410867526797</v>
      </c>
      <c r="G215" s="99">
        <v>157.11000000000001</v>
      </c>
      <c r="H215" s="119">
        <f t="shared" si="29"/>
        <v>21.028247913971352</v>
      </c>
    </row>
    <row r="216" spans="1:8" ht="25.35" customHeight="1" x14ac:dyDescent="0.3">
      <c r="A216" s="97" t="s">
        <v>35</v>
      </c>
      <c r="B216" s="98">
        <v>43037</v>
      </c>
      <c r="C216" s="99">
        <v>1.91055</v>
      </c>
      <c r="D216" s="98">
        <v>39691</v>
      </c>
      <c r="E216" s="99">
        <v>1.6880500000000001</v>
      </c>
      <c r="F216" s="125">
        <f t="shared" si="28"/>
        <v>0.13180889191670864</v>
      </c>
      <c r="G216" s="99">
        <v>157.11000000000001</v>
      </c>
      <c r="H216" s="119">
        <f t="shared" si="29"/>
        <v>20.708495009034095</v>
      </c>
    </row>
    <row r="217" spans="1:8" ht="25.35" customHeight="1" x14ac:dyDescent="0.3">
      <c r="A217" s="100" t="s">
        <v>36</v>
      </c>
      <c r="B217" s="98">
        <v>43037</v>
      </c>
      <c r="C217" s="99">
        <v>1.91055</v>
      </c>
      <c r="D217" s="98">
        <v>39721</v>
      </c>
      <c r="E217" s="99">
        <v>1.6910499999999999</v>
      </c>
      <c r="F217" s="125">
        <f t="shared" si="28"/>
        <v>0.12980101120605547</v>
      </c>
      <c r="G217" s="99">
        <v>157.11000000000001</v>
      </c>
      <c r="H217" s="119">
        <f t="shared" si="29"/>
        <v>20.393036870583376</v>
      </c>
    </row>
    <row r="218" spans="1:8" ht="25.35" customHeight="1" x14ac:dyDescent="0.3">
      <c r="A218" s="100" t="s">
        <v>37</v>
      </c>
      <c r="B218" s="98">
        <v>43037</v>
      </c>
      <c r="C218" s="99">
        <v>1.91055</v>
      </c>
      <c r="D218" s="98">
        <v>39752</v>
      </c>
      <c r="E218" s="99">
        <v>1.6941900000000001</v>
      </c>
      <c r="F218" s="125">
        <f t="shared" si="28"/>
        <v>0.12770704584491699</v>
      </c>
      <c r="G218" s="99">
        <v>157.12</v>
      </c>
      <c r="H218" s="119">
        <f t="shared" si="29"/>
        <v>20.065331043153357</v>
      </c>
    </row>
    <row r="219" spans="1:8" ht="25.35" customHeight="1" x14ac:dyDescent="0.3">
      <c r="A219" s="100" t="s">
        <v>38</v>
      </c>
      <c r="B219" s="98">
        <v>43037</v>
      </c>
      <c r="C219" s="99">
        <v>1.91055</v>
      </c>
      <c r="D219" s="98">
        <v>39782</v>
      </c>
      <c r="E219" s="99">
        <v>1.69737</v>
      </c>
      <c r="F219" s="125">
        <f t="shared" si="28"/>
        <v>0.12559430177274256</v>
      </c>
      <c r="G219" s="99">
        <v>157.11000000000001</v>
      </c>
      <c r="H219" s="119">
        <f t="shared" si="29"/>
        <v>19.732120751515584</v>
      </c>
    </row>
    <row r="220" spans="1:8" ht="25.35" customHeight="1" x14ac:dyDescent="0.3">
      <c r="A220" s="100" t="s">
        <v>39</v>
      </c>
      <c r="B220" s="98">
        <v>43037</v>
      </c>
      <c r="C220" s="99">
        <v>1.91055</v>
      </c>
      <c r="D220" s="98">
        <v>39813</v>
      </c>
      <c r="E220" s="99">
        <v>1.70061</v>
      </c>
      <c r="F220" s="125">
        <f t="shared" si="28"/>
        <v>0.12344982094660151</v>
      </c>
      <c r="G220" s="99">
        <v>157.11000000000001</v>
      </c>
      <c r="H220" s="119">
        <f t="shared" si="29"/>
        <v>19.395201368920564</v>
      </c>
    </row>
    <row r="221" spans="1:8" ht="25.35" customHeight="1" x14ac:dyDescent="0.3">
      <c r="A221" s="101" t="s">
        <v>40</v>
      </c>
      <c r="B221" s="96"/>
      <c r="C221" s="96"/>
      <c r="D221" s="96"/>
      <c r="E221" s="128"/>
      <c r="F221" s="96"/>
      <c r="G221" s="123">
        <f>SUM(G209:G220)</f>
        <v>1885.3400000000006</v>
      </c>
      <c r="H221" s="123">
        <f>SUM(H209:H220)</f>
        <v>253.85386490730073</v>
      </c>
    </row>
    <row r="222" spans="1:8" ht="25.35" customHeight="1" x14ac:dyDescent="0.3">
      <c r="A222" s="95" t="s">
        <v>342</v>
      </c>
      <c r="B222" s="96"/>
      <c r="C222" s="96"/>
      <c r="D222" s="96"/>
      <c r="E222" s="126"/>
      <c r="F222" s="96"/>
      <c r="G222" s="96"/>
      <c r="H222" s="96"/>
    </row>
    <row r="223" spans="1:8" ht="25.35" customHeight="1" x14ac:dyDescent="0.3">
      <c r="A223" s="97" t="s">
        <v>31</v>
      </c>
      <c r="B223" s="98">
        <v>43037</v>
      </c>
      <c r="C223" s="99">
        <v>1.91055</v>
      </c>
      <c r="D223" s="98">
        <v>39844</v>
      </c>
      <c r="E223" s="99">
        <v>1.7038800000000001</v>
      </c>
      <c r="F223" s="125">
        <f t="shared" ref="F223:F234" si="30">+C223/E223-1</f>
        <v>0.12129375308120283</v>
      </c>
      <c r="G223" s="99">
        <v>157.11000000000001</v>
      </c>
      <c r="H223" s="119">
        <f t="shared" ref="H223:H234" si="31">+F223*G223</f>
        <v>19.056461546587776</v>
      </c>
    </row>
    <row r="224" spans="1:8" ht="25.35" customHeight="1" x14ac:dyDescent="0.3">
      <c r="A224" s="97" t="s">
        <v>32</v>
      </c>
      <c r="B224" s="98">
        <v>43037</v>
      </c>
      <c r="C224" s="99">
        <v>1.91055</v>
      </c>
      <c r="D224" s="98">
        <v>39872</v>
      </c>
      <c r="E224" s="99">
        <v>1.70699</v>
      </c>
      <c r="F224" s="125">
        <f t="shared" si="30"/>
        <v>0.11925084505474537</v>
      </c>
      <c r="G224" s="99">
        <v>157.12</v>
      </c>
      <c r="H224" s="119">
        <f t="shared" si="31"/>
        <v>18.736692775001593</v>
      </c>
    </row>
    <row r="225" spans="1:8" ht="25.35" customHeight="1" x14ac:dyDescent="0.3">
      <c r="A225" s="97" t="s">
        <v>33</v>
      </c>
      <c r="B225" s="98">
        <v>43037</v>
      </c>
      <c r="C225" s="99">
        <v>1.91055</v>
      </c>
      <c r="D225" s="98">
        <v>39903</v>
      </c>
      <c r="E225" s="99">
        <v>1.71034</v>
      </c>
      <c r="F225" s="125">
        <f t="shared" si="30"/>
        <v>0.1170585965363613</v>
      </c>
      <c r="G225" s="99">
        <v>157.11000000000001</v>
      </c>
      <c r="H225" s="119">
        <f t="shared" si="31"/>
        <v>18.391076101827725</v>
      </c>
    </row>
    <row r="226" spans="1:8" ht="25.35" customHeight="1" x14ac:dyDescent="0.3">
      <c r="A226" s="97" t="s">
        <v>34</v>
      </c>
      <c r="B226" s="98">
        <v>43037</v>
      </c>
      <c r="C226" s="99">
        <v>1.91055</v>
      </c>
      <c r="D226" s="98">
        <v>39933</v>
      </c>
      <c r="E226" s="99">
        <v>1.7133799999999999</v>
      </c>
      <c r="F226" s="125">
        <f t="shared" si="30"/>
        <v>0.115076632153988</v>
      </c>
      <c r="G226" s="99">
        <v>157.11000000000001</v>
      </c>
      <c r="H226" s="119">
        <f t="shared" si="31"/>
        <v>18.079689677713056</v>
      </c>
    </row>
    <row r="227" spans="1:8" ht="25.35" customHeight="1" x14ac:dyDescent="0.3">
      <c r="A227" s="97" t="s">
        <v>41</v>
      </c>
      <c r="B227" s="98">
        <v>43037</v>
      </c>
      <c r="C227" s="99">
        <v>1.91055</v>
      </c>
      <c r="D227" s="98">
        <v>39964</v>
      </c>
      <c r="E227" s="99">
        <v>1.71621</v>
      </c>
      <c r="F227" s="125">
        <f t="shared" si="30"/>
        <v>0.11323789046794963</v>
      </c>
      <c r="G227" s="99">
        <v>157.12</v>
      </c>
      <c r="H227" s="119">
        <f t="shared" si="31"/>
        <v>17.791937350324247</v>
      </c>
    </row>
    <row r="228" spans="1:8" ht="25.35" customHeight="1" x14ac:dyDescent="0.3">
      <c r="A228" s="97" t="s">
        <v>42</v>
      </c>
      <c r="B228" s="98">
        <v>43037</v>
      </c>
      <c r="C228" s="99">
        <v>1.91055</v>
      </c>
      <c r="D228" s="98">
        <v>39994</v>
      </c>
      <c r="E228" s="99">
        <v>1.71868</v>
      </c>
      <c r="F228" s="125">
        <f t="shared" si="30"/>
        <v>0.11163800125677836</v>
      </c>
      <c r="G228" s="99">
        <v>157.11000000000001</v>
      </c>
      <c r="H228" s="119">
        <f t="shared" si="31"/>
        <v>17.53944637745245</v>
      </c>
    </row>
    <row r="229" spans="1:8" ht="25.35" customHeight="1" x14ac:dyDescent="0.3">
      <c r="A229" s="97" t="s">
        <v>43</v>
      </c>
      <c r="B229" s="98">
        <v>43037</v>
      </c>
      <c r="C229" s="99">
        <v>1.91055</v>
      </c>
      <c r="D229" s="98">
        <v>40025</v>
      </c>
      <c r="E229" s="99">
        <v>1.7209000000000001</v>
      </c>
      <c r="F229" s="125">
        <f t="shared" si="30"/>
        <v>0.11020396304259394</v>
      </c>
      <c r="G229" s="99">
        <v>157.11000000000001</v>
      </c>
      <c r="H229" s="119">
        <f t="shared" si="31"/>
        <v>17.314144633621936</v>
      </c>
    </row>
    <row r="230" spans="1:8" ht="25.35" customHeight="1" x14ac:dyDescent="0.3">
      <c r="A230" s="97" t="s">
        <v>35</v>
      </c>
      <c r="B230" s="98">
        <v>43037</v>
      </c>
      <c r="C230" s="99">
        <v>1.91055</v>
      </c>
      <c r="D230" s="98">
        <v>40056</v>
      </c>
      <c r="E230" s="99">
        <v>1.7228300000000001</v>
      </c>
      <c r="F230" s="125">
        <f t="shared" si="30"/>
        <v>0.10896025725115055</v>
      </c>
      <c r="G230" s="99">
        <v>157.12</v>
      </c>
      <c r="H230" s="119">
        <f t="shared" si="31"/>
        <v>17.119835619300776</v>
      </c>
    </row>
    <row r="231" spans="1:8" ht="25.35" customHeight="1" x14ac:dyDescent="0.3">
      <c r="A231" s="100" t="s">
        <v>36</v>
      </c>
      <c r="B231" s="98">
        <v>43037</v>
      </c>
      <c r="C231" s="99">
        <v>1.91055</v>
      </c>
      <c r="D231" s="98">
        <v>40086</v>
      </c>
      <c r="E231" s="99">
        <v>1.72455</v>
      </c>
      <c r="F231" s="125">
        <f t="shared" si="30"/>
        <v>0.10785422284074109</v>
      </c>
      <c r="G231" s="99">
        <v>157.11000000000001</v>
      </c>
      <c r="H231" s="119">
        <f t="shared" si="31"/>
        <v>16.944976950508835</v>
      </c>
    </row>
    <row r="232" spans="1:8" ht="25.35" customHeight="1" x14ac:dyDescent="0.3">
      <c r="A232" s="100" t="s">
        <v>37</v>
      </c>
      <c r="B232" s="98">
        <v>43037</v>
      </c>
      <c r="C232" s="99">
        <v>1.91055</v>
      </c>
      <c r="D232" s="98">
        <v>40117</v>
      </c>
      <c r="E232" s="99">
        <v>1.72607</v>
      </c>
      <c r="F232" s="125">
        <f t="shared" si="30"/>
        <v>0.10687863180519908</v>
      </c>
      <c r="G232" s="99">
        <v>157.11000000000001</v>
      </c>
      <c r="H232" s="119">
        <f t="shared" si="31"/>
        <v>16.791701842914829</v>
      </c>
    </row>
    <row r="233" spans="1:8" ht="25.35" customHeight="1" x14ac:dyDescent="0.3">
      <c r="A233" s="100" t="s">
        <v>38</v>
      </c>
      <c r="B233" s="98">
        <v>43037</v>
      </c>
      <c r="C233" s="99">
        <v>1.91055</v>
      </c>
      <c r="D233" s="98">
        <v>40147</v>
      </c>
      <c r="E233" s="99">
        <v>1.7274400000000001</v>
      </c>
      <c r="F233" s="125">
        <f t="shared" si="30"/>
        <v>0.10600078729217799</v>
      </c>
      <c r="G233" s="99">
        <v>157.11000000000001</v>
      </c>
      <c r="H233" s="119">
        <f t="shared" si="31"/>
        <v>16.653783691474086</v>
      </c>
    </row>
    <row r="234" spans="1:8" ht="25.35" customHeight="1" x14ac:dyDescent="0.3">
      <c r="A234" s="100" t="s">
        <v>39</v>
      </c>
      <c r="B234" s="98">
        <v>43037</v>
      </c>
      <c r="C234" s="99">
        <v>1.91055</v>
      </c>
      <c r="D234" s="98">
        <v>40178</v>
      </c>
      <c r="E234" s="99">
        <v>1.7287699999999999</v>
      </c>
      <c r="F234" s="125">
        <f t="shared" si="30"/>
        <v>0.10514990426719573</v>
      </c>
      <c r="G234" s="99">
        <v>157.12</v>
      </c>
      <c r="H234" s="119">
        <f t="shared" si="31"/>
        <v>16.521152958461794</v>
      </c>
    </row>
    <row r="235" spans="1:8" ht="25.35" customHeight="1" x14ac:dyDescent="0.3">
      <c r="A235" s="101" t="s">
        <v>40</v>
      </c>
      <c r="B235" s="96"/>
      <c r="C235" s="96"/>
      <c r="D235" s="96"/>
      <c r="E235" s="128"/>
      <c r="F235" s="96"/>
      <c r="G235" s="123">
        <f>SUM(G223:G234)</f>
        <v>1885.3600000000001</v>
      </c>
      <c r="H235" s="123">
        <f>SUM(H223:H234)</f>
        <v>210.94089952518908</v>
      </c>
    </row>
    <row r="236" spans="1:8" ht="25.35" customHeight="1" x14ac:dyDescent="0.3">
      <c r="A236" s="95" t="s">
        <v>343</v>
      </c>
      <c r="B236" s="96"/>
      <c r="C236" s="96"/>
      <c r="D236" s="96"/>
      <c r="E236" s="126"/>
      <c r="F236" s="96"/>
      <c r="G236" s="96"/>
      <c r="H236" s="96"/>
    </row>
    <row r="237" spans="1:8" ht="25.35" customHeight="1" x14ac:dyDescent="0.3">
      <c r="A237" s="97" t="s">
        <v>31</v>
      </c>
      <c r="B237" s="98">
        <v>43037</v>
      </c>
      <c r="C237" s="99">
        <v>1.91055</v>
      </c>
      <c r="D237" s="98">
        <v>40209</v>
      </c>
      <c r="E237" s="99">
        <v>1.73001</v>
      </c>
      <c r="F237" s="125">
        <f t="shared" ref="F237:F248" si="32">+C237/E237-1</f>
        <v>0.10435777827873816</v>
      </c>
      <c r="G237" s="99">
        <v>157.11000000000001</v>
      </c>
      <c r="H237" s="119">
        <f t="shared" ref="H237:H248" si="33">+F237*G237</f>
        <v>16.395650545372554</v>
      </c>
    </row>
    <row r="238" spans="1:8" ht="25.35" customHeight="1" x14ac:dyDescent="0.3">
      <c r="A238" s="97" t="s">
        <v>32</v>
      </c>
      <c r="B238" s="98">
        <v>43037</v>
      </c>
      <c r="C238" s="99">
        <v>1.91055</v>
      </c>
      <c r="D238" s="98">
        <v>40237</v>
      </c>
      <c r="E238" s="99">
        <v>1.73108</v>
      </c>
      <c r="F238" s="125">
        <f t="shared" si="32"/>
        <v>0.10367516232640894</v>
      </c>
      <c r="G238" s="99">
        <v>157.12</v>
      </c>
      <c r="H238" s="119">
        <f t="shared" si="33"/>
        <v>16.289441504725374</v>
      </c>
    </row>
    <row r="239" spans="1:8" ht="25.35" customHeight="1" x14ac:dyDescent="0.3">
      <c r="A239" s="97" t="s">
        <v>33</v>
      </c>
      <c r="B239" s="98">
        <v>43037</v>
      </c>
      <c r="C239" s="99">
        <v>1.91055</v>
      </c>
      <c r="D239" s="98">
        <v>40268</v>
      </c>
      <c r="E239" s="99">
        <v>1.7322500000000001</v>
      </c>
      <c r="F239" s="125">
        <f t="shared" si="32"/>
        <v>0.10292971568768938</v>
      </c>
      <c r="G239" s="99">
        <v>157.11000000000001</v>
      </c>
      <c r="H239" s="119">
        <f t="shared" si="33"/>
        <v>16.171287631692881</v>
      </c>
    </row>
    <row r="240" spans="1:8" ht="25.35" customHeight="1" x14ac:dyDescent="0.3">
      <c r="A240" s="97" t="s">
        <v>34</v>
      </c>
      <c r="B240" s="98">
        <v>43037</v>
      </c>
      <c r="C240" s="99">
        <v>1.91055</v>
      </c>
      <c r="D240" s="98">
        <v>40298</v>
      </c>
      <c r="E240" s="99">
        <v>1.73332</v>
      </c>
      <c r="F240" s="125">
        <f t="shared" si="32"/>
        <v>0.10224886345279582</v>
      </c>
      <c r="G240" s="99">
        <v>157.11000000000001</v>
      </c>
      <c r="H240" s="119">
        <f t="shared" si="33"/>
        <v>16.064318937068752</v>
      </c>
    </row>
    <row r="241" spans="1:8" ht="25.35" customHeight="1" x14ac:dyDescent="0.3">
      <c r="A241" s="97" t="s">
        <v>41</v>
      </c>
      <c r="B241" s="98">
        <v>43037</v>
      </c>
      <c r="C241" s="99">
        <v>1.91055</v>
      </c>
      <c r="D241" s="98">
        <v>40329</v>
      </c>
      <c r="E241" s="99">
        <v>1.7344599999999999</v>
      </c>
      <c r="F241" s="125">
        <f t="shared" si="32"/>
        <v>0.101524393759441</v>
      </c>
      <c r="G241" s="99">
        <v>157.11000000000001</v>
      </c>
      <c r="H241" s="119">
        <f t="shared" si="33"/>
        <v>15.950497503545776</v>
      </c>
    </row>
    <row r="242" spans="1:8" ht="25.35" customHeight="1" x14ac:dyDescent="0.3">
      <c r="A242" s="97" t="s">
        <v>42</v>
      </c>
      <c r="B242" s="98">
        <v>43037</v>
      </c>
      <c r="C242" s="99">
        <v>1.91055</v>
      </c>
      <c r="D242" s="98">
        <v>40359</v>
      </c>
      <c r="E242" s="99">
        <v>1.7356100000000001</v>
      </c>
      <c r="F242" s="125">
        <f t="shared" si="32"/>
        <v>0.10079453333410138</v>
      </c>
      <c r="G242" s="99">
        <v>157.11000000000001</v>
      </c>
      <c r="H242" s="119">
        <f t="shared" si="33"/>
        <v>15.835829132120669</v>
      </c>
    </row>
    <row r="243" spans="1:8" ht="25.35" customHeight="1" x14ac:dyDescent="0.3">
      <c r="A243" s="97" t="s">
        <v>43</v>
      </c>
      <c r="B243" s="98">
        <v>43037</v>
      </c>
      <c r="C243" s="99">
        <v>1.91055</v>
      </c>
      <c r="D243" s="98">
        <v>40390</v>
      </c>
      <c r="E243" s="99">
        <v>1.73685</v>
      </c>
      <c r="F243" s="125">
        <f t="shared" si="32"/>
        <v>0.1000086363243804</v>
      </c>
      <c r="G243" s="99">
        <v>157.12</v>
      </c>
      <c r="H243" s="119">
        <f t="shared" si="33"/>
        <v>15.713356939286648</v>
      </c>
    </row>
    <row r="244" spans="1:8" ht="25.35" customHeight="1" x14ac:dyDescent="0.3">
      <c r="A244" s="97" t="s">
        <v>35</v>
      </c>
      <c r="B244" s="98">
        <v>43037</v>
      </c>
      <c r="C244" s="99">
        <v>1.91055</v>
      </c>
      <c r="D244" s="98">
        <v>40421</v>
      </c>
      <c r="E244" s="99">
        <v>1.73824</v>
      </c>
      <c r="F244" s="125">
        <f t="shared" si="32"/>
        <v>9.9129004050073632E-2</v>
      </c>
      <c r="G244" s="99">
        <v>157.11000000000001</v>
      </c>
      <c r="H244" s="119">
        <f t="shared" si="33"/>
        <v>15.57415782630707</v>
      </c>
    </row>
    <row r="245" spans="1:8" ht="25.35" customHeight="1" x14ac:dyDescent="0.3">
      <c r="A245" s="100" t="s">
        <v>36</v>
      </c>
      <c r="B245" s="98">
        <v>43037</v>
      </c>
      <c r="C245" s="99">
        <v>1.91055</v>
      </c>
      <c r="D245" s="98">
        <v>40451</v>
      </c>
      <c r="E245" s="99">
        <v>1.7396799999999999</v>
      </c>
      <c r="F245" s="125">
        <f t="shared" si="32"/>
        <v>9.8219212728777761E-2</v>
      </c>
      <c r="G245" s="99">
        <v>157.12</v>
      </c>
      <c r="H245" s="119">
        <f t="shared" si="33"/>
        <v>15.432202703945562</v>
      </c>
    </row>
    <row r="246" spans="1:8" ht="25.35" customHeight="1" x14ac:dyDescent="0.3">
      <c r="A246" s="100" t="s">
        <v>37</v>
      </c>
      <c r="B246" s="98">
        <v>43037</v>
      </c>
      <c r="C246" s="99">
        <v>1.91055</v>
      </c>
      <c r="D246" s="98">
        <v>40482</v>
      </c>
      <c r="E246" s="99">
        <v>1.74125</v>
      </c>
      <c r="F246" s="125">
        <f t="shared" si="32"/>
        <v>9.7229002153625288E-2</v>
      </c>
      <c r="G246" s="99">
        <v>157.11000000000001</v>
      </c>
      <c r="H246" s="119">
        <f t="shared" si="33"/>
        <v>15.27564852835607</v>
      </c>
    </row>
    <row r="247" spans="1:8" ht="25.35" customHeight="1" x14ac:dyDescent="0.3">
      <c r="A247" s="100" t="s">
        <v>38</v>
      </c>
      <c r="B247" s="98">
        <v>43037</v>
      </c>
      <c r="C247" s="99">
        <v>1.91055</v>
      </c>
      <c r="D247" s="98">
        <v>40512</v>
      </c>
      <c r="E247" s="99">
        <v>1.7427699999999999</v>
      </c>
      <c r="F247" s="125">
        <f t="shared" si="32"/>
        <v>9.627202671608992E-2</v>
      </c>
      <c r="G247" s="99">
        <v>157.11000000000001</v>
      </c>
      <c r="H247" s="119">
        <f t="shared" si="33"/>
        <v>15.125298117364888</v>
      </c>
    </row>
    <row r="248" spans="1:8" ht="25.35" customHeight="1" x14ac:dyDescent="0.3">
      <c r="A248" s="100" t="s">
        <v>39</v>
      </c>
      <c r="B248" s="98">
        <v>43037</v>
      </c>
      <c r="C248" s="99">
        <v>1.91055</v>
      </c>
      <c r="D248" s="98">
        <v>40543</v>
      </c>
      <c r="E248" s="99">
        <v>1.74431</v>
      </c>
      <c r="F248" s="125">
        <f t="shared" si="32"/>
        <v>9.5304160384335423E-2</v>
      </c>
      <c r="G248" s="99">
        <v>157.12</v>
      </c>
      <c r="H248" s="119">
        <f t="shared" si="33"/>
        <v>14.974189679586782</v>
      </c>
    </row>
    <row r="249" spans="1:8" ht="25.35" customHeight="1" x14ac:dyDescent="0.3">
      <c r="A249" s="101" t="s">
        <v>40</v>
      </c>
      <c r="B249" s="96"/>
      <c r="C249" s="96"/>
      <c r="D249" s="96"/>
      <c r="E249" s="128"/>
      <c r="F249" s="96"/>
      <c r="G249" s="123">
        <f>SUM(G237:G248)</f>
        <v>1885.3600000000001</v>
      </c>
      <c r="H249" s="123">
        <f>SUM(H237:H248)</f>
        <v>188.80187904937301</v>
      </c>
    </row>
    <row r="250" spans="1:8" ht="25.35" customHeight="1" x14ac:dyDescent="0.3">
      <c r="A250" s="95" t="s">
        <v>344</v>
      </c>
      <c r="B250" s="96"/>
      <c r="C250" s="96"/>
      <c r="D250" s="96"/>
      <c r="E250" s="126"/>
      <c r="F250" s="96"/>
      <c r="G250" s="96"/>
      <c r="H250" s="96"/>
    </row>
    <row r="251" spans="1:8" ht="25.35" customHeight="1" x14ac:dyDescent="0.3">
      <c r="A251" s="97" t="s">
        <v>31</v>
      </c>
      <c r="B251" s="98">
        <v>43037</v>
      </c>
      <c r="C251" s="99">
        <v>1.91055</v>
      </c>
      <c r="D251" s="98">
        <v>40574</v>
      </c>
      <c r="E251" s="99">
        <v>1.7459</v>
      </c>
      <c r="F251" s="125">
        <f t="shared" ref="F251:F262" si="34">+C251/E251-1</f>
        <v>9.4306661320808782E-2</v>
      </c>
      <c r="G251" s="99">
        <v>157.12</v>
      </c>
      <c r="H251" s="119">
        <f t="shared" ref="H251:H262" si="35">+F251*G251</f>
        <v>14.817462626725476</v>
      </c>
    </row>
    <row r="252" spans="1:8" ht="25.35" customHeight="1" x14ac:dyDescent="0.3">
      <c r="A252" s="97" t="s">
        <v>32</v>
      </c>
      <c r="B252" s="98">
        <v>43037</v>
      </c>
      <c r="C252" s="99">
        <v>1.91055</v>
      </c>
      <c r="D252" s="98">
        <v>40602</v>
      </c>
      <c r="E252" s="99">
        <v>1.74743</v>
      </c>
      <c r="F252" s="125">
        <f t="shared" si="34"/>
        <v>9.3348517537183096E-2</v>
      </c>
      <c r="G252" s="99">
        <v>157.11000000000001</v>
      </c>
      <c r="H252" s="119">
        <f t="shared" si="35"/>
        <v>14.665985590266837</v>
      </c>
    </row>
    <row r="253" spans="1:8" ht="25.35" customHeight="1" x14ac:dyDescent="0.3">
      <c r="A253" s="97" t="s">
        <v>33</v>
      </c>
      <c r="B253" s="98">
        <v>43037</v>
      </c>
      <c r="C253" s="99">
        <v>1.91055</v>
      </c>
      <c r="D253" s="98">
        <v>40633</v>
      </c>
      <c r="E253" s="99">
        <v>1.7491699999999999</v>
      </c>
      <c r="F253" s="125">
        <f t="shared" si="34"/>
        <v>9.2260900884419517E-2</v>
      </c>
      <c r="G253" s="99">
        <v>157.11000000000001</v>
      </c>
      <c r="H253" s="119">
        <f t="shared" si="35"/>
        <v>14.495110137951151</v>
      </c>
    </row>
    <row r="254" spans="1:8" ht="25.35" customHeight="1" x14ac:dyDescent="0.3">
      <c r="A254" s="97" t="s">
        <v>34</v>
      </c>
      <c r="B254" s="98">
        <v>43037</v>
      </c>
      <c r="C254" s="99">
        <v>1.91055</v>
      </c>
      <c r="D254" s="98">
        <v>40663</v>
      </c>
      <c r="E254" s="99">
        <v>1.7508900000000001</v>
      </c>
      <c r="F254" s="125">
        <f t="shared" si="34"/>
        <v>9.1187910148552875E-2</v>
      </c>
      <c r="G254" s="99">
        <v>157.11000000000001</v>
      </c>
      <c r="H254" s="119">
        <f t="shared" si="35"/>
        <v>14.326532563439143</v>
      </c>
    </row>
    <row r="255" spans="1:8" ht="25.35" customHeight="1" x14ac:dyDescent="0.3">
      <c r="A255" s="97" t="s">
        <v>41</v>
      </c>
      <c r="B255" s="98">
        <v>43037</v>
      </c>
      <c r="C255" s="99">
        <v>1.91055</v>
      </c>
      <c r="D255" s="98">
        <v>40694</v>
      </c>
      <c r="E255" s="99">
        <v>1.75285</v>
      </c>
      <c r="F255" s="125">
        <f t="shared" si="34"/>
        <v>8.9967766779815772E-2</v>
      </c>
      <c r="G255" s="99">
        <v>157.12</v>
      </c>
      <c r="H255" s="119">
        <f t="shared" si="35"/>
        <v>14.135735516444655</v>
      </c>
    </row>
    <row r="256" spans="1:8" ht="25.35" customHeight="1" x14ac:dyDescent="0.3">
      <c r="A256" s="97" t="s">
        <v>42</v>
      </c>
      <c r="B256" s="98">
        <v>43037</v>
      </c>
      <c r="C256" s="99">
        <v>1.91055</v>
      </c>
      <c r="D256" s="98">
        <v>40724</v>
      </c>
      <c r="E256" s="99">
        <v>1.7548900000000001</v>
      </c>
      <c r="F256" s="125">
        <f t="shared" si="34"/>
        <v>8.87007162842115E-2</v>
      </c>
      <c r="G256" s="99">
        <v>157.11000000000001</v>
      </c>
      <c r="H256" s="119">
        <f t="shared" si="35"/>
        <v>13.93576953541247</v>
      </c>
    </row>
    <row r="257" spans="1:8" ht="25.35" customHeight="1" x14ac:dyDescent="0.3">
      <c r="A257" s="97" t="s">
        <v>43</v>
      </c>
      <c r="B257" s="98">
        <v>43037</v>
      </c>
      <c r="C257" s="99">
        <v>1.91055</v>
      </c>
      <c r="D257" s="98">
        <v>40755</v>
      </c>
      <c r="E257" s="99">
        <v>1.7569999999999999</v>
      </c>
      <c r="F257" s="125">
        <f t="shared" si="34"/>
        <v>8.7393284006829886E-2</v>
      </c>
      <c r="G257" s="99">
        <v>157.11000000000001</v>
      </c>
      <c r="H257" s="119">
        <f t="shared" si="35"/>
        <v>13.730358850313044</v>
      </c>
    </row>
    <row r="258" spans="1:8" ht="25.35" customHeight="1" x14ac:dyDescent="0.3">
      <c r="A258" s="97" t="s">
        <v>35</v>
      </c>
      <c r="B258" s="98">
        <v>43037</v>
      </c>
      <c r="C258" s="99">
        <v>1.91055</v>
      </c>
      <c r="D258" s="98">
        <v>40786</v>
      </c>
      <c r="E258" s="99">
        <v>1.7591399999999999</v>
      </c>
      <c r="F258" s="125">
        <f t="shared" si="34"/>
        <v>8.6070466250554256E-2</v>
      </c>
      <c r="G258" s="99">
        <v>157.11000000000001</v>
      </c>
      <c r="H258" s="119">
        <f t="shared" si="35"/>
        <v>13.52253095262458</v>
      </c>
    </row>
    <row r="259" spans="1:8" ht="25.35" customHeight="1" x14ac:dyDescent="0.3">
      <c r="A259" s="100" t="s">
        <v>36</v>
      </c>
      <c r="B259" s="98">
        <v>43037</v>
      </c>
      <c r="C259" s="99">
        <v>1.91055</v>
      </c>
      <c r="D259" s="98">
        <v>40816</v>
      </c>
      <c r="E259" s="99">
        <v>1.7612399999999999</v>
      </c>
      <c r="F259" s="125">
        <f t="shared" si="34"/>
        <v>8.4775499080193439E-2</v>
      </c>
      <c r="G259" s="99">
        <v>157.12</v>
      </c>
      <c r="H259" s="119">
        <f t="shared" si="35"/>
        <v>13.319926415479994</v>
      </c>
    </row>
    <row r="260" spans="1:8" ht="25.35" customHeight="1" x14ac:dyDescent="0.3">
      <c r="A260" s="100" t="s">
        <v>37</v>
      </c>
      <c r="B260" s="98">
        <v>43037</v>
      </c>
      <c r="C260" s="99">
        <v>1.91055</v>
      </c>
      <c r="D260" s="98">
        <v>40847</v>
      </c>
      <c r="E260" s="99">
        <v>1.7634399999999999</v>
      </c>
      <c r="F260" s="125">
        <f t="shared" si="34"/>
        <v>8.3422174840085406E-2</v>
      </c>
      <c r="G260" s="99">
        <v>157.11000000000001</v>
      </c>
      <c r="H260" s="119">
        <f t="shared" si="35"/>
        <v>13.106457889125819</v>
      </c>
    </row>
    <row r="261" spans="1:8" ht="25.35" customHeight="1" x14ac:dyDescent="0.3">
      <c r="A261" s="100" t="s">
        <v>38</v>
      </c>
      <c r="B261" s="98">
        <v>43037</v>
      </c>
      <c r="C261" s="99">
        <v>1.91055</v>
      </c>
      <c r="D261" s="98">
        <v>40877</v>
      </c>
      <c r="E261" s="99">
        <v>1.76556</v>
      </c>
      <c r="F261" s="125">
        <f t="shared" si="34"/>
        <v>8.212125331339637E-2</v>
      </c>
      <c r="G261" s="99">
        <v>157.11000000000001</v>
      </c>
      <c r="H261" s="119">
        <f t="shared" si="35"/>
        <v>12.902070108067704</v>
      </c>
    </row>
    <row r="262" spans="1:8" ht="25.35" customHeight="1" x14ac:dyDescent="0.3">
      <c r="A262" s="100" t="s">
        <v>39</v>
      </c>
      <c r="B262" s="98">
        <v>43037</v>
      </c>
      <c r="C262" s="99">
        <v>1.91055</v>
      </c>
      <c r="D262" s="98">
        <v>40908</v>
      </c>
      <c r="E262" s="99">
        <v>1.7676499999999999</v>
      </c>
      <c r="F262" s="125">
        <f t="shared" si="34"/>
        <v>8.0841795604333466E-2</v>
      </c>
      <c r="G262" s="99">
        <v>157.12</v>
      </c>
      <c r="H262" s="119">
        <f t="shared" si="35"/>
        <v>12.701862925352875</v>
      </c>
    </row>
    <row r="263" spans="1:8" ht="25.35" customHeight="1" x14ac:dyDescent="0.3">
      <c r="A263" s="101" t="s">
        <v>40</v>
      </c>
      <c r="B263" s="96"/>
      <c r="C263" s="96"/>
      <c r="D263" s="96"/>
      <c r="E263" s="128"/>
      <c r="F263" s="96"/>
      <c r="G263" s="123">
        <f>SUM(G251:G262)</f>
        <v>1885.3600000000001</v>
      </c>
      <c r="H263" s="123">
        <f>SUM(H251:H262)</f>
        <v>165.65980311120376</v>
      </c>
    </row>
    <row r="264" spans="1:8" ht="25.35" customHeight="1" x14ac:dyDescent="0.3">
      <c r="A264" s="95" t="s">
        <v>345</v>
      </c>
      <c r="B264" s="96"/>
      <c r="C264" s="96"/>
      <c r="D264" s="96"/>
      <c r="E264" s="126"/>
      <c r="F264" s="96"/>
      <c r="G264" s="96"/>
      <c r="H264" s="96"/>
    </row>
    <row r="265" spans="1:8" ht="25.35" customHeight="1" x14ac:dyDescent="0.3">
      <c r="A265" s="97" t="s">
        <v>31</v>
      </c>
      <c r="B265" s="98">
        <v>43037</v>
      </c>
      <c r="C265" s="99">
        <v>1.91055</v>
      </c>
      <c r="D265" s="98">
        <v>40939</v>
      </c>
      <c r="E265" s="99">
        <v>1.7697499999999999</v>
      </c>
      <c r="F265" s="125">
        <f t="shared" ref="F265:F276" si="36">+C265/E265-1</f>
        <v>7.9559259782455261E-2</v>
      </c>
      <c r="G265" s="99">
        <v>157.11000000000001</v>
      </c>
      <c r="H265" s="119">
        <f t="shared" ref="H265:H276" si="37">+F265*G265</f>
        <v>12.499555304421547</v>
      </c>
    </row>
    <row r="266" spans="1:8" ht="25.35" customHeight="1" x14ac:dyDescent="0.3">
      <c r="A266" s="97" t="s">
        <v>32</v>
      </c>
      <c r="B266" s="98">
        <v>43037</v>
      </c>
      <c r="C266" s="99">
        <v>1.91055</v>
      </c>
      <c r="D266" s="98">
        <v>40968</v>
      </c>
      <c r="E266" s="99">
        <v>1.7717400000000001</v>
      </c>
      <c r="F266" s="125">
        <f t="shared" si="36"/>
        <v>7.8346710013884602E-2</v>
      </c>
      <c r="G266" s="99">
        <v>157.12</v>
      </c>
      <c r="H266" s="119">
        <f t="shared" si="37"/>
        <v>12.30983507738155</v>
      </c>
    </row>
    <row r="267" spans="1:8" ht="25.35" customHeight="1" x14ac:dyDescent="0.3">
      <c r="A267" s="97" t="s">
        <v>33</v>
      </c>
      <c r="B267" s="98">
        <v>43037</v>
      </c>
      <c r="C267" s="99">
        <v>1.91055</v>
      </c>
      <c r="D267" s="98">
        <v>40999</v>
      </c>
      <c r="E267" s="99">
        <v>1.7738799999999999</v>
      </c>
      <c r="F267" s="125">
        <f t="shared" si="36"/>
        <v>7.7045797911921898E-2</v>
      </c>
      <c r="G267" s="99">
        <v>157.11000000000001</v>
      </c>
      <c r="H267" s="119">
        <f t="shared" si="37"/>
        <v>12.104665309942051</v>
      </c>
    </row>
    <row r="268" spans="1:8" ht="25.35" customHeight="1" x14ac:dyDescent="0.3">
      <c r="A268" s="97" t="s">
        <v>34</v>
      </c>
      <c r="B268" s="98">
        <v>43037</v>
      </c>
      <c r="C268" s="99">
        <v>1.91055</v>
      </c>
      <c r="D268" s="98">
        <v>41029</v>
      </c>
      <c r="E268" s="99">
        <v>1.77589</v>
      </c>
      <c r="F268" s="125">
        <f t="shared" si="36"/>
        <v>7.5826768549853929E-2</v>
      </c>
      <c r="G268" s="99">
        <v>157.11000000000001</v>
      </c>
      <c r="H268" s="119">
        <f t="shared" si="37"/>
        <v>11.913143606867552</v>
      </c>
    </row>
    <row r="269" spans="1:8" ht="25.35" customHeight="1" x14ac:dyDescent="0.3">
      <c r="A269" s="97" t="s">
        <v>41</v>
      </c>
      <c r="B269" s="98">
        <v>43037</v>
      </c>
      <c r="C269" s="99">
        <v>1.91055</v>
      </c>
      <c r="D269" s="98">
        <v>41060</v>
      </c>
      <c r="E269" s="99">
        <v>1.7779799999999999</v>
      </c>
      <c r="F269" s="125">
        <f t="shared" si="36"/>
        <v>7.4562143556170524E-2</v>
      </c>
      <c r="G269" s="99">
        <v>157.12</v>
      </c>
      <c r="H269" s="119">
        <f t="shared" si="37"/>
        <v>11.715203995545513</v>
      </c>
    </row>
    <row r="270" spans="1:8" ht="25.35" customHeight="1" x14ac:dyDescent="0.3">
      <c r="A270" s="97" t="s">
        <v>42</v>
      </c>
      <c r="B270" s="98">
        <v>43037</v>
      </c>
      <c r="C270" s="99">
        <v>1.91055</v>
      </c>
      <c r="D270" s="98">
        <v>41090</v>
      </c>
      <c r="E270" s="99">
        <v>1.7800199999999999</v>
      </c>
      <c r="F270" s="125">
        <f t="shared" si="36"/>
        <v>7.3330636734418642E-2</v>
      </c>
      <c r="G270" s="99">
        <v>157.12</v>
      </c>
      <c r="H270" s="119">
        <f t="shared" si="37"/>
        <v>11.521709643711857</v>
      </c>
    </row>
    <row r="271" spans="1:8" ht="25.35" customHeight="1" x14ac:dyDescent="0.3">
      <c r="A271" s="97" t="s">
        <v>43</v>
      </c>
      <c r="B271" s="98">
        <v>43037</v>
      </c>
      <c r="C271" s="99">
        <v>1.91055</v>
      </c>
      <c r="D271" s="98">
        <v>41121</v>
      </c>
      <c r="E271" s="99">
        <v>1.78213</v>
      </c>
      <c r="F271" s="125">
        <f t="shared" si="36"/>
        <v>7.2059838507853025E-2</v>
      </c>
      <c r="G271" s="99">
        <v>157.11000000000001</v>
      </c>
      <c r="H271" s="119">
        <f t="shared" si="37"/>
        <v>11.32132122796879</v>
      </c>
    </row>
    <row r="272" spans="1:8" ht="25.35" customHeight="1" x14ac:dyDescent="0.3">
      <c r="A272" s="97" t="s">
        <v>35</v>
      </c>
      <c r="B272" s="98">
        <v>43037</v>
      </c>
      <c r="C272" s="99">
        <v>1.91055</v>
      </c>
      <c r="D272" s="98">
        <v>41152</v>
      </c>
      <c r="E272" s="99">
        <v>1.7842</v>
      </c>
      <c r="F272" s="125">
        <f t="shared" si="36"/>
        <v>7.0816052012106168E-2</v>
      </c>
      <c r="G272" s="99">
        <v>157.11000000000001</v>
      </c>
      <c r="H272" s="119">
        <f t="shared" si="37"/>
        <v>11.125909931622001</v>
      </c>
    </row>
    <row r="273" spans="1:8" ht="25.35" customHeight="1" x14ac:dyDescent="0.3">
      <c r="A273" s="100" t="s">
        <v>36</v>
      </c>
      <c r="B273" s="98">
        <v>43037</v>
      </c>
      <c r="C273" s="99">
        <v>1.91055</v>
      </c>
      <c r="D273" s="98">
        <v>41182</v>
      </c>
      <c r="E273" s="99">
        <v>1.7862199999999999</v>
      </c>
      <c r="F273" s="125">
        <f t="shared" si="36"/>
        <v>6.9605087839123891E-2</v>
      </c>
      <c r="G273" s="99">
        <v>157.11000000000001</v>
      </c>
      <c r="H273" s="119">
        <f t="shared" si="37"/>
        <v>10.935655350404755</v>
      </c>
    </row>
    <row r="274" spans="1:8" ht="25.35" customHeight="1" x14ac:dyDescent="0.3">
      <c r="A274" s="100" t="s">
        <v>37</v>
      </c>
      <c r="B274" s="98">
        <v>43037</v>
      </c>
      <c r="C274" s="99">
        <v>1.91055</v>
      </c>
      <c r="D274" s="98">
        <v>41213</v>
      </c>
      <c r="E274" s="99">
        <v>1.7883</v>
      </c>
      <c r="F274" s="125">
        <f t="shared" si="36"/>
        <v>6.8361013252809855E-2</v>
      </c>
      <c r="G274" s="99">
        <v>157.11000000000001</v>
      </c>
      <c r="H274" s="119">
        <f t="shared" si="37"/>
        <v>10.740198792148957</v>
      </c>
    </row>
    <row r="275" spans="1:8" ht="25.35" customHeight="1" x14ac:dyDescent="0.3">
      <c r="A275" s="100" t="s">
        <v>38</v>
      </c>
      <c r="B275" s="98">
        <v>43037</v>
      </c>
      <c r="C275" s="99">
        <v>1.91055</v>
      </c>
      <c r="D275" s="98">
        <v>41243</v>
      </c>
      <c r="E275" s="99">
        <v>1.7903100000000001</v>
      </c>
      <c r="F275" s="125">
        <f t="shared" si="36"/>
        <v>6.7161553027129228E-2</v>
      </c>
      <c r="G275" s="99">
        <v>157.11000000000001</v>
      </c>
      <c r="H275" s="119">
        <f t="shared" si="37"/>
        <v>10.551751596092274</v>
      </c>
    </row>
    <row r="276" spans="1:8" ht="25.35" customHeight="1" x14ac:dyDescent="0.3">
      <c r="A276" s="100" t="s">
        <v>39</v>
      </c>
      <c r="B276" s="98">
        <v>43037</v>
      </c>
      <c r="C276" s="99">
        <v>1.91055</v>
      </c>
      <c r="D276" s="98">
        <v>41274</v>
      </c>
      <c r="E276" s="99">
        <v>1.79233</v>
      </c>
      <c r="F276" s="125">
        <f t="shared" si="36"/>
        <v>6.5958835705478336E-2</v>
      </c>
      <c r="G276" s="99">
        <v>157.12</v>
      </c>
      <c r="H276" s="119">
        <f t="shared" si="37"/>
        <v>10.363452266044757</v>
      </c>
    </row>
    <row r="277" spans="1:8" ht="25.35" customHeight="1" x14ac:dyDescent="0.3">
      <c r="A277" s="101" t="s">
        <v>40</v>
      </c>
      <c r="B277" s="96"/>
      <c r="C277" s="96"/>
      <c r="D277" s="96"/>
      <c r="E277" s="128"/>
      <c r="F277" s="96"/>
      <c r="G277" s="123">
        <f>SUM(G265:G276)</f>
        <v>1885.3600000000006</v>
      </c>
      <c r="H277" s="123">
        <f>SUM(H265:H276)</f>
        <v>137.10240210215161</v>
      </c>
    </row>
    <row r="278" spans="1:8" ht="25.35" customHeight="1" x14ac:dyDescent="0.3">
      <c r="A278" s="101" t="s">
        <v>360</v>
      </c>
      <c r="B278" s="96"/>
      <c r="C278" s="96"/>
      <c r="D278" s="96"/>
      <c r="E278" s="128"/>
      <c r="F278" s="96"/>
      <c r="G278" s="96"/>
      <c r="H278" s="96"/>
    </row>
    <row r="279" spans="1:8" ht="25.35" customHeight="1" x14ac:dyDescent="0.3">
      <c r="A279" s="97" t="s">
        <v>31</v>
      </c>
      <c r="B279" s="98">
        <v>43037</v>
      </c>
      <c r="C279" s="99">
        <v>1.91055</v>
      </c>
      <c r="D279" s="98">
        <v>41305</v>
      </c>
      <c r="E279" s="99">
        <v>1.7943499999999999</v>
      </c>
      <c r="F279" s="125">
        <f t="shared" ref="F279:F290" si="38">+C279/E279-1</f>
        <v>6.4758826315936213E-2</v>
      </c>
      <c r="G279" s="99">
        <v>157.12</v>
      </c>
      <c r="H279" s="119">
        <f t="shared" ref="H279:H290" si="39">+F279*G279</f>
        <v>10.174906790759898</v>
      </c>
    </row>
    <row r="280" spans="1:8" ht="25.35" customHeight="1" x14ac:dyDescent="0.3">
      <c r="A280" s="97" t="s">
        <v>32</v>
      </c>
      <c r="B280" s="98">
        <v>43037</v>
      </c>
      <c r="C280" s="99">
        <v>1.91055</v>
      </c>
      <c r="D280" s="98">
        <v>41333</v>
      </c>
      <c r="E280" s="99">
        <v>1.79617</v>
      </c>
      <c r="F280" s="125">
        <f t="shared" si="38"/>
        <v>6.3679941208237389E-2</v>
      </c>
      <c r="G280" s="99">
        <v>157.11000000000001</v>
      </c>
      <c r="H280" s="119">
        <f t="shared" si="39"/>
        <v>10.004755563226178</v>
      </c>
    </row>
    <row r="281" spans="1:8" ht="25.35" customHeight="1" x14ac:dyDescent="0.3">
      <c r="A281" s="97" t="s">
        <v>33</v>
      </c>
      <c r="B281" s="98">
        <v>43037</v>
      </c>
      <c r="C281" s="99">
        <v>1.91055</v>
      </c>
      <c r="D281" s="98">
        <v>41364</v>
      </c>
      <c r="E281" s="99">
        <v>1.7981199999999999</v>
      </c>
      <c r="F281" s="125">
        <f t="shared" si="38"/>
        <v>6.2526416479434133E-2</v>
      </c>
      <c r="G281" s="99">
        <v>157.11000000000001</v>
      </c>
      <c r="H281" s="119">
        <f t="shared" si="39"/>
        <v>9.8235252930838968</v>
      </c>
    </row>
    <row r="282" spans="1:8" ht="25.35" customHeight="1" x14ac:dyDescent="0.3">
      <c r="A282" s="97" t="s">
        <v>34</v>
      </c>
      <c r="B282" s="98">
        <v>43037</v>
      </c>
      <c r="C282" s="99">
        <v>1.91055</v>
      </c>
      <c r="D282" s="98">
        <v>41394</v>
      </c>
      <c r="E282" s="99">
        <v>1.80002</v>
      </c>
      <c r="F282" s="125">
        <f t="shared" si="38"/>
        <v>6.1404873279185868E-2</v>
      </c>
      <c r="G282" s="99">
        <v>157.12</v>
      </c>
      <c r="H282" s="119">
        <f t="shared" si="39"/>
        <v>9.6479336896256847</v>
      </c>
    </row>
    <row r="283" spans="1:8" ht="25.35" customHeight="1" x14ac:dyDescent="0.3">
      <c r="A283" s="97" t="s">
        <v>41</v>
      </c>
      <c r="B283" s="98">
        <v>43037</v>
      </c>
      <c r="C283" s="99">
        <v>1.91055</v>
      </c>
      <c r="D283" s="98">
        <v>41425</v>
      </c>
      <c r="E283" s="99">
        <v>1.8019799999999999</v>
      </c>
      <c r="F283" s="125">
        <f t="shared" si="38"/>
        <v>6.0250391236306822E-2</v>
      </c>
      <c r="G283" s="99">
        <v>157.11000000000001</v>
      </c>
      <c r="H283" s="119">
        <f t="shared" si="39"/>
        <v>9.4659389671361662</v>
      </c>
    </row>
    <row r="284" spans="1:8" ht="25.35" customHeight="1" x14ac:dyDescent="0.3">
      <c r="A284" s="97" t="s">
        <v>42</v>
      </c>
      <c r="B284" s="98">
        <v>43037</v>
      </c>
      <c r="C284" s="99">
        <v>1.91055</v>
      </c>
      <c r="D284" s="98">
        <v>41455</v>
      </c>
      <c r="E284" s="99">
        <v>1.80389</v>
      </c>
      <c r="F284" s="125">
        <f t="shared" si="38"/>
        <v>5.9127773866477495E-2</v>
      </c>
      <c r="G284" s="99">
        <v>157.11000000000001</v>
      </c>
      <c r="H284" s="119">
        <f t="shared" si="39"/>
        <v>9.2895645521622807</v>
      </c>
    </row>
    <row r="285" spans="1:8" ht="25.35" customHeight="1" x14ac:dyDescent="0.3">
      <c r="A285" s="97" t="s">
        <v>43</v>
      </c>
      <c r="B285" s="98">
        <v>43037</v>
      </c>
      <c r="C285" s="99">
        <v>1.91055</v>
      </c>
      <c r="D285" s="98">
        <v>41486</v>
      </c>
      <c r="E285" s="99">
        <v>1.8058700000000001</v>
      </c>
      <c r="F285" s="125">
        <f t="shared" si="38"/>
        <v>5.7966520292158208E-2</v>
      </c>
      <c r="G285" s="99">
        <v>157.11000000000001</v>
      </c>
      <c r="H285" s="119">
        <f t="shared" si="39"/>
        <v>9.1071200031009774</v>
      </c>
    </row>
    <row r="286" spans="1:8" ht="25.35" customHeight="1" x14ac:dyDescent="0.3">
      <c r="A286" s="97" t="s">
        <v>35</v>
      </c>
      <c r="B286" s="98">
        <v>43037</v>
      </c>
      <c r="C286" s="99">
        <v>1.91055</v>
      </c>
      <c r="D286" s="98">
        <v>41517</v>
      </c>
      <c r="E286" s="99">
        <v>1.80785</v>
      </c>
      <c r="F286" s="125">
        <f t="shared" si="38"/>
        <v>5.6807810382498491E-2</v>
      </c>
      <c r="G286" s="99">
        <v>157.11000000000001</v>
      </c>
      <c r="H286" s="119">
        <f t="shared" si="39"/>
        <v>8.9250750891943387</v>
      </c>
    </row>
    <row r="287" spans="1:8" ht="25.35" customHeight="1" x14ac:dyDescent="0.3">
      <c r="A287" s="100" t="s">
        <v>36</v>
      </c>
      <c r="B287" s="98">
        <v>43037</v>
      </c>
      <c r="C287" s="99">
        <v>1.91055</v>
      </c>
      <c r="D287" s="98">
        <v>41547</v>
      </c>
      <c r="E287" s="99">
        <v>1.8097799999999999</v>
      </c>
      <c r="F287" s="125">
        <f t="shared" si="38"/>
        <v>5.5680800981334766E-2</v>
      </c>
      <c r="G287" s="99">
        <v>157.11000000000001</v>
      </c>
      <c r="H287" s="119">
        <f t="shared" si="39"/>
        <v>8.7480106421775066</v>
      </c>
    </row>
    <row r="288" spans="1:8" ht="25.35" customHeight="1" x14ac:dyDescent="0.3">
      <c r="A288" s="100" t="s">
        <v>37</v>
      </c>
      <c r="B288" s="98">
        <v>43037</v>
      </c>
      <c r="C288" s="99">
        <v>1.91055</v>
      </c>
      <c r="D288" s="98">
        <v>41578</v>
      </c>
      <c r="E288" s="99">
        <v>1.8117700000000001</v>
      </c>
      <c r="F288" s="125">
        <f t="shared" si="38"/>
        <v>5.4521269256031291E-2</v>
      </c>
      <c r="G288" s="99">
        <v>157.12</v>
      </c>
      <c r="H288" s="119">
        <f t="shared" si="39"/>
        <v>8.5663818255076372</v>
      </c>
    </row>
    <row r="289" spans="1:8" ht="25.35" customHeight="1" x14ac:dyDescent="0.3">
      <c r="A289" s="100" t="s">
        <v>38</v>
      </c>
      <c r="B289" s="98">
        <v>43037</v>
      </c>
      <c r="C289" s="99">
        <v>1.91055</v>
      </c>
      <c r="D289" s="98">
        <v>41608</v>
      </c>
      <c r="E289" s="99">
        <v>1.81369</v>
      </c>
      <c r="F289" s="125">
        <f t="shared" si="38"/>
        <v>5.3404936896602972E-2</v>
      </c>
      <c r="G289" s="99">
        <v>157.11000000000001</v>
      </c>
      <c r="H289" s="119">
        <f t="shared" si="39"/>
        <v>8.3904496358252931</v>
      </c>
    </row>
    <row r="290" spans="1:8" ht="25.35" customHeight="1" x14ac:dyDescent="0.3">
      <c r="A290" s="97" t="s">
        <v>39</v>
      </c>
      <c r="B290" s="98">
        <v>43037</v>
      </c>
      <c r="C290" s="99">
        <v>1.91055</v>
      </c>
      <c r="D290" s="98">
        <v>41639</v>
      </c>
      <c r="E290" s="99">
        <v>1.8156300000000001</v>
      </c>
      <c r="F290" s="125">
        <f t="shared" si="38"/>
        <v>5.2279374101551479E-2</v>
      </c>
      <c r="G290" s="99">
        <v>157.11000000000001</v>
      </c>
      <c r="H290" s="119">
        <f t="shared" si="39"/>
        <v>8.2136124650947533</v>
      </c>
    </row>
    <row r="291" spans="1:8" ht="25.35" customHeight="1" x14ac:dyDescent="0.3">
      <c r="A291" s="101" t="s">
        <v>40</v>
      </c>
      <c r="B291" s="96"/>
      <c r="C291" s="96"/>
      <c r="D291" s="96"/>
      <c r="E291" s="128"/>
      <c r="F291" s="96"/>
      <c r="G291" s="123">
        <f>SUM(G279:G290)</f>
        <v>1885.3500000000004</v>
      </c>
      <c r="H291" s="123">
        <f>SUM(H279:H290)</f>
        <v>110.35727451689461</v>
      </c>
    </row>
    <row r="292" spans="1:8" ht="25.35" customHeight="1" x14ac:dyDescent="0.3">
      <c r="A292" s="101" t="s">
        <v>361</v>
      </c>
      <c r="B292" s="96"/>
      <c r="C292" s="96"/>
      <c r="D292" s="96"/>
      <c r="E292" s="128"/>
      <c r="F292" s="96"/>
      <c r="G292" s="96"/>
      <c r="H292" s="96"/>
    </row>
    <row r="293" spans="1:8" ht="25.35" customHeight="1" x14ac:dyDescent="0.3">
      <c r="A293" s="97" t="s">
        <v>31</v>
      </c>
      <c r="B293" s="98">
        <v>43037</v>
      </c>
      <c r="C293" s="99">
        <v>1.91055</v>
      </c>
      <c r="D293" s="98">
        <v>41670</v>
      </c>
      <c r="E293" s="129">
        <v>1.8175399999999999</v>
      </c>
      <c r="F293" s="125">
        <f t="shared" ref="F293:F304" si="40">+C293/E293-1</f>
        <v>5.1173564268186755E-2</v>
      </c>
      <c r="G293" s="99">
        <v>157.11000000000001</v>
      </c>
      <c r="H293" s="119">
        <f t="shared" ref="H293:H304" si="41">+F293*G293</f>
        <v>8.0398786821748214</v>
      </c>
    </row>
    <row r="294" spans="1:8" ht="25.35" customHeight="1" x14ac:dyDescent="0.3">
      <c r="A294" s="97" t="s">
        <v>32</v>
      </c>
      <c r="B294" s="98">
        <v>43037</v>
      </c>
      <c r="C294" s="99">
        <v>1.91055</v>
      </c>
      <c r="D294" s="98">
        <v>41698</v>
      </c>
      <c r="E294" s="129">
        <v>1.81928</v>
      </c>
      <c r="F294" s="125">
        <f t="shared" si="40"/>
        <v>5.0168198408161446E-2</v>
      </c>
      <c r="G294" s="99">
        <v>157.12</v>
      </c>
      <c r="H294" s="119">
        <f t="shared" si="41"/>
        <v>7.8824273338903268</v>
      </c>
    </row>
    <row r="295" spans="1:8" ht="25.35" customHeight="1" x14ac:dyDescent="0.3">
      <c r="A295" s="97" t="s">
        <v>33</v>
      </c>
      <c r="B295" s="98">
        <v>43037</v>
      </c>
      <c r="C295" s="99">
        <v>1.91055</v>
      </c>
      <c r="D295" s="98">
        <v>41729</v>
      </c>
      <c r="E295" s="129">
        <v>1.8212200000000001</v>
      </c>
      <c r="F295" s="125">
        <f t="shared" si="40"/>
        <v>4.9049538221631606E-2</v>
      </c>
      <c r="G295" s="99">
        <v>157.11000000000001</v>
      </c>
      <c r="H295" s="119">
        <f t="shared" si="41"/>
        <v>7.7061729500005418</v>
      </c>
    </row>
    <row r="296" spans="1:8" ht="25.35" customHeight="1" x14ac:dyDescent="0.3">
      <c r="A296" s="97" t="s">
        <v>34</v>
      </c>
      <c r="B296" s="98">
        <v>43037</v>
      </c>
      <c r="C296" s="99">
        <v>1.91055</v>
      </c>
      <c r="D296" s="98">
        <v>41759</v>
      </c>
      <c r="E296" s="129">
        <v>1.82311</v>
      </c>
      <c r="F296" s="125">
        <f t="shared" si="40"/>
        <v>4.7961999001705946E-2</v>
      </c>
      <c r="G296" s="99">
        <v>157.11000000000001</v>
      </c>
      <c r="H296" s="119">
        <f t="shared" si="41"/>
        <v>7.5353096631580216</v>
      </c>
    </row>
    <row r="297" spans="1:8" ht="25.35" customHeight="1" x14ac:dyDescent="0.3">
      <c r="A297" s="97" t="s">
        <v>41</v>
      </c>
      <c r="B297" s="98">
        <v>43037</v>
      </c>
      <c r="C297" s="99">
        <v>1.91055</v>
      </c>
      <c r="D297" s="98">
        <v>41790</v>
      </c>
      <c r="E297" s="129">
        <v>1.82511</v>
      </c>
      <c r="F297" s="125">
        <f t="shared" si="40"/>
        <v>4.681361671351314E-2</v>
      </c>
      <c r="G297" s="99">
        <v>157.12</v>
      </c>
      <c r="H297" s="119">
        <f t="shared" si="41"/>
        <v>7.3553554580271845</v>
      </c>
    </row>
    <row r="298" spans="1:8" ht="25.35" customHeight="1" x14ac:dyDescent="0.3">
      <c r="A298" s="97" t="s">
        <v>42</v>
      </c>
      <c r="B298" s="98">
        <v>43037</v>
      </c>
      <c r="C298" s="99">
        <v>1.91055</v>
      </c>
      <c r="D298" s="98">
        <v>41820</v>
      </c>
      <c r="E298" s="129">
        <v>1.82708</v>
      </c>
      <c r="F298" s="125">
        <f t="shared" si="40"/>
        <v>4.5684918011252851E-2</v>
      </c>
      <c r="G298" s="99">
        <v>157.11000000000001</v>
      </c>
      <c r="H298" s="119">
        <f t="shared" si="41"/>
        <v>7.1775574687479358</v>
      </c>
    </row>
    <row r="299" spans="1:8" ht="25.35" customHeight="1" x14ac:dyDescent="0.3">
      <c r="A299" s="97" t="s">
        <v>43</v>
      </c>
      <c r="B299" s="98">
        <v>43037</v>
      </c>
      <c r="C299" s="99">
        <v>1.91055</v>
      </c>
      <c r="D299" s="98">
        <v>41851</v>
      </c>
      <c r="E299" s="129">
        <v>1.82911</v>
      </c>
      <c r="F299" s="125">
        <f t="shared" si="40"/>
        <v>4.4524386176883812E-2</v>
      </c>
      <c r="G299" s="99">
        <v>157.11000000000001</v>
      </c>
      <c r="H299" s="119">
        <f t="shared" si="41"/>
        <v>6.9952263122502165</v>
      </c>
    </row>
    <row r="300" spans="1:8" ht="25.35" customHeight="1" x14ac:dyDescent="0.3">
      <c r="A300" s="97" t="s">
        <v>35</v>
      </c>
      <c r="B300" s="98">
        <v>43037</v>
      </c>
      <c r="C300" s="99">
        <v>1.91055</v>
      </c>
      <c r="D300" s="98">
        <v>41882</v>
      </c>
      <c r="E300" s="129">
        <v>1.8310999999999999</v>
      </c>
      <c r="F300" s="125">
        <f t="shared" si="40"/>
        <v>4.3389219594779149E-2</v>
      </c>
      <c r="G300" s="99">
        <v>157.11000000000001</v>
      </c>
      <c r="H300" s="119">
        <f t="shared" si="41"/>
        <v>6.8168802905357531</v>
      </c>
    </row>
    <row r="301" spans="1:8" ht="25.35" customHeight="1" x14ac:dyDescent="0.3">
      <c r="A301" s="100" t="s">
        <v>36</v>
      </c>
      <c r="B301" s="98">
        <v>43037</v>
      </c>
      <c r="C301" s="99">
        <v>1.91055</v>
      </c>
      <c r="D301" s="98">
        <v>41912</v>
      </c>
      <c r="E301" s="129">
        <v>1.83301</v>
      </c>
      <c r="F301" s="125">
        <f t="shared" si="40"/>
        <v>4.2302005990147329E-2</v>
      </c>
      <c r="G301" s="99">
        <v>157.12</v>
      </c>
      <c r="H301" s="119">
        <f t="shared" si="41"/>
        <v>6.6464911811719487</v>
      </c>
    </row>
    <row r="302" spans="1:8" ht="25.35" customHeight="1" x14ac:dyDescent="0.3">
      <c r="A302" s="100" t="s">
        <v>37</v>
      </c>
      <c r="B302" s="98">
        <v>43037</v>
      </c>
      <c r="C302" s="99">
        <v>1.91055</v>
      </c>
      <c r="D302" s="98">
        <v>41943</v>
      </c>
      <c r="E302" s="129">
        <v>1.8349800000000001</v>
      </c>
      <c r="F302" s="125">
        <f t="shared" si="40"/>
        <v>4.1183010169048018E-2</v>
      </c>
      <c r="G302" s="99">
        <v>157.11000000000001</v>
      </c>
      <c r="H302" s="119">
        <f t="shared" si="41"/>
        <v>6.4702627276591347</v>
      </c>
    </row>
    <row r="303" spans="1:8" ht="25.35" customHeight="1" x14ac:dyDescent="0.3">
      <c r="A303" s="100" t="s">
        <v>38</v>
      </c>
      <c r="B303" s="98">
        <v>43037</v>
      </c>
      <c r="C303" s="99">
        <v>1.91055</v>
      </c>
      <c r="D303" s="98">
        <v>41973</v>
      </c>
      <c r="E303" s="129">
        <v>1.83687</v>
      </c>
      <c r="F303" s="125">
        <f t="shared" si="40"/>
        <v>4.0111711770566272E-2</v>
      </c>
      <c r="G303" s="99">
        <v>157.11000000000001</v>
      </c>
      <c r="H303" s="119">
        <f t="shared" si="41"/>
        <v>6.3019510362736675</v>
      </c>
    </row>
    <row r="304" spans="1:8" ht="25.35" customHeight="1" x14ac:dyDescent="0.3">
      <c r="A304" s="97" t="s">
        <v>39</v>
      </c>
      <c r="B304" s="98">
        <v>43037</v>
      </c>
      <c r="C304" s="99">
        <v>1.91055</v>
      </c>
      <c r="D304" s="98">
        <v>42004</v>
      </c>
      <c r="E304" s="129">
        <v>1.8388</v>
      </c>
      <c r="F304" s="125">
        <f t="shared" si="40"/>
        <v>3.9020013051990432E-2</v>
      </c>
      <c r="G304" s="99">
        <v>157.11000000000001</v>
      </c>
      <c r="H304" s="119">
        <f t="shared" si="41"/>
        <v>6.130434250598217</v>
      </c>
    </row>
    <row r="305" spans="1:8" ht="25.35" customHeight="1" x14ac:dyDescent="0.3">
      <c r="A305" s="96" t="s">
        <v>40</v>
      </c>
      <c r="B305" s="96"/>
      <c r="C305" s="96"/>
      <c r="D305" s="96"/>
      <c r="E305" s="127"/>
      <c r="F305" s="96"/>
      <c r="G305" s="123">
        <f>SUM(G293:G304)</f>
        <v>1885.3500000000004</v>
      </c>
      <c r="H305" s="123">
        <f>SUM(H293:H304)</f>
        <v>85.057947354487766</v>
      </c>
    </row>
    <row r="306" spans="1:8" ht="25.35" customHeight="1" x14ac:dyDescent="0.3">
      <c r="A306" s="96" t="s">
        <v>362</v>
      </c>
      <c r="B306" s="96"/>
      <c r="C306" s="96"/>
      <c r="D306" s="96"/>
      <c r="E306" s="127"/>
      <c r="F306" s="96"/>
      <c r="G306" s="96"/>
      <c r="H306" s="96"/>
    </row>
    <row r="307" spans="1:8" ht="25.35" customHeight="1" x14ac:dyDescent="0.3">
      <c r="A307" s="97" t="s">
        <v>31</v>
      </c>
      <c r="B307" s="98">
        <v>43037</v>
      </c>
      <c r="C307" s="99">
        <v>1.91055</v>
      </c>
      <c r="D307" s="98">
        <v>42035</v>
      </c>
      <c r="E307" s="129">
        <v>1.8407100000000001</v>
      </c>
      <c r="F307" s="125">
        <f t="shared" ref="F307:F318" si="42">+C307/E307-1</f>
        <v>3.7941881121958287E-2</v>
      </c>
      <c r="G307" s="99">
        <v>157.11000000000001</v>
      </c>
      <c r="H307" s="119">
        <f t="shared" ref="H307:H318" si="43">+F307*G307</f>
        <v>5.9610489430708666</v>
      </c>
    </row>
    <row r="308" spans="1:8" ht="25.35" customHeight="1" x14ac:dyDescent="0.3">
      <c r="A308" s="97" t="s">
        <v>32</v>
      </c>
      <c r="B308" s="98">
        <v>43037</v>
      </c>
      <c r="C308" s="99">
        <v>1.91055</v>
      </c>
      <c r="D308" s="98">
        <v>42063</v>
      </c>
      <c r="E308" s="129">
        <v>1.8424199999999999</v>
      </c>
      <c r="F308" s="125">
        <f t="shared" si="42"/>
        <v>3.697853909532034E-2</v>
      </c>
      <c r="G308" s="99">
        <v>157.11000000000001</v>
      </c>
      <c r="H308" s="119">
        <f t="shared" si="43"/>
        <v>5.8096982772657793</v>
      </c>
    </row>
    <row r="309" spans="1:8" ht="25.35" customHeight="1" x14ac:dyDescent="0.3">
      <c r="A309" s="97" t="s">
        <v>33</v>
      </c>
      <c r="B309" s="98">
        <v>43037</v>
      </c>
      <c r="C309" s="99">
        <v>1.91055</v>
      </c>
      <c r="D309" s="98">
        <v>42094</v>
      </c>
      <c r="E309" s="129">
        <v>1.84432</v>
      </c>
      <c r="F309" s="125">
        <f t="shared" si="42"/>
        <v>3.5910254185824497E-2</v>
      </c>
      <c r="G309" s="99">
        <v>157.12</v>
      </c>
      <c r="H309" s="119">
        <f t="shared" si="43"/>
        <v>5.6422191376767454</v>
      </c>
    </row>
    <row r="310" spans="1:8" ht="25.35" customHeight="1" x14ac:dyDescent="0.3">
      <c r="A310" s="97" t="s">
        <v>34</v>
      </c>
      <c r="B310" s="98">
        <v>43037</v>
      </c>
      <c r="C310" s="99">
        <v>1.91055</v>
      </c>
      <c r="D310" s="98">
        <v>42124</v>
      </c>
      <c r="E310" s="129">
        <v>1.8461399999999999</v>
      </c>
      <c r="F310" s="125">
        <f t="shared" si="42"/>
        <v>3.4889011667587511E-2</v>
      </c>
      <c r="G310" s="99">
        <v>157.11000000000001</v>
      </c>
      <c r="H310" s="119">
        <f t="shared" si="43"/>
        <v>5.4814126230946743</v>
      </c>
    </row>
    <row r="311" spans="1:8" ht="25.35" customHeight="1" x14ac:dyDescent="0.3">
      <c r="A311" s="97" t="s">
        <v>41</v>
      </c>
      <c r="B311" s="98">
        <v>43037</v>
      </c>
      <c r="C311" s="99">
        <v>1.91055</v>
      </c>
      <c r="D311" s="98">
        <v>42155</v>
      </c>
      <c r="E311" s="129">
        <v>1.8480799999999999</v>
      </c>
      <c r="F311" s="125">
        <f t="shared" si="42"/>
        <v>3.3802649235963766E-2</v>
      </c>
      <c r="G311" s="99">
        <v>157.11000000000001</v>
      </c>
      <c r="H311" s="119">
        <f t="shared" si="43"/>
        <v>5.3107342214622681</v>
      </c>
    </row>
    <row r="312" spans="1:8" ht="25.35" customHeight="1" x14ac:dyDescent="0.3">
      <c r="A312" s="97" t="s">
        <v>42</v>
      </c>
      <c r="B312" s="98">
        <v>43037</v>
      </c>
      <c r="C312" s="99">
        <v>1.91055</v>
      </c>
      <c r="D312" s="98">
        <v>42185</v>
      </c>
      <c r="E312" s="129">
        <v>1.8499300000000001</v>
      </c>
      <c r="F312" s="125">
        <f t="shared" si="42"/>
        <v>3.2768807468390726E-2</v>
      </c>
      <c r="G312" s="99">
        <v>157.11000000000001</v>
      </c>
      <c r="H312" s="119">
        <f t="shared" si="43"/>
        <v>5.1483073413588674</v>
      </c>
    </row>
    <row r="313" spans="1:8" ht="25.35" customHeight="1" x14ac:dyDescent="0.3">
      <c r="A313" s="97" t="s">
        <v>43</v>
      </c>
      <c r="B313" s="98">
        <v>43037</v>
      </c>
      <c r="C313" s="99">
        <v>1.91055</v>
      </c>
      <c r="D313" s="98">
        <v>42216</v>
      </c>
      <c r="E313" s="129">
        <v>1.85182</v>
      </c>
      <c r="F313" s="125">
        <f t="shared" si="42"/>
        <v>3.1714745493622409E-2</v>
      </c>
      <c r="G313" s="99">
        <v>157.12</v>
      </c>
      <c r="H313" s="119">
        <f t="shared" si="43"/>
        <v>4.9830208119579531</v>
      </c>
    </row>
    <row r="314" spans="1:8" ht="25.35" customHeight="1" x14ac:dyDescent="0.3">
      <c r="A314" s="97" t="s">
        <v>35</v>
      </c>
      <c r="B314" s="98">
        <v>43037</v>
      </c>
      <c r="C314" s="99">
        <v>1.91055</v>
      </c>
      <c r="D314" s="98">
        <v>42247</v>
      </c>
      <c r="E314" s="129">
        <v>1.8537399999999999</v>
      </c>
      <c r="F314" s="125">
        <f t="shared" si="42"/>
        <v>3.064615318221553E-2</v>
      </c>
      <c r="G314" s="99">
        <v>157.11000000000001</v>
      </c>
      <c r="H314" s="119">
        <f t="shared" si="43"/>
        <v>4.8148171264578821</v>
      </c>
    </row>
    <row r="315" spans="1:8" ht="25.35" customHeight="1" x14ac:dyDescent="0.3">
      <c r="A315" s="100" t="s">
        <v>36</v>
      </c>
      <c r="B315" s="98">
        <v>43037</v>
      </c>
      <c r="C315" s="99">
        <v>1.91055</v>
      </c>
      <c r="D315" s="98">
        <v>42277</v>
      </c>
      <c r="E315" s="129">
        <v>1.8556900000000001</v>
      </c>
      <c r="F315" s="125">
        <f t="shared" si="42"/>
        <v>2.9563127462022054E-2</v>
      </c>
      <c r="G315" s="99">
        <v>157.12</v>
      </c>
      <c r="H315" s="119">
        <f t="shared" si="43"/>
        <v>4.6449585868329049</v>
      </c>
    </row>
    <row r="316" spans="1:8" ht="25.35" customHeight="1" x14ac:dyDescent="0.3">
      <c r="A316" s="100" t="s">
        <v>37</v>
      </c>
      <c r="B316" s="98">
        <v>43037</v>
      </c>
      <c r="C316" s="99">
        <v>1.91055</v>
      </c>
      <c r="D316" s="98">
        <v>42308</v>
      </c>
      <c r="E316" s="129">
        <v>1.85771</v>
      </c>
      <c r="F316" s="125">
        <f t="shared" si="42"/>
        <v>2.8443621447911571E-2</v>
      </c>
      <c r="G316" s="99">
        <v>157.11000000000001</v>
      </c>
      <c r="H316" s="119">
        <f t="shared" si="43"/>
        <v>4.4687773656813876</v>
      </c>
    </row>
    <row r="317" spans="1:8" ht="25.35" customHeight="1" x14ac:dyDescent="0.3">
      <c r="A317" s="100" t="s">
        <v>38</v>
      </c>
      <c r="B317" s="98">
        <v>43037</v>
      </c>
      <c r="C317" s="99">
        <v>1.91055</v>
      </c>
      <c r="D317" s="98">
        <v>42338</v>
      </c>
      <c r="E317" s="129">
        <v>1.85971</v>
      </c>
      <c r="F317" s="125">
        <f t="shared" si="42"/>
        <v>2.7337595646633073E-2</v>
      </c>
      <c r="G317" s="99">
        <v>157.11000000000001</v>
      </c>
      <c r="H317" s="119">
        <f t="shared" si="43"/>
        <v>4.2950096520425225</v>
      </c>
    </row>
    <row r="318" spans="1:8" ht="25.35" customHeight="1" x14ac:dyDescent="0.3">
      <c r="A318" s="97" t="s">
        <v>39</v>
      </c>
      <c r="B318" s="98">
        <v>43037</v>
      </c>
      <c r="C318" s="99">
        <v>1.91055</v>
      </c>
      <c r="D318" s="98">
        <v>42369</v>
      </c>
      <c r="E318" s="129">
        <v>1.8617600000000001</v>
      </c>
      <c r="F318" s="125">
        <f t="shared" si="42"/>
        <v>2.6206385355792339E-2</v>
      </c>
      <c r="G318" s="99">
        <v>157.11000000000001</v>
      </c>
      <c r="H318" s="119">
        <f t="shared" si="43"/>
        <v>4.1172852032485343</v>
      </c>
    </row>
    <row r="319" spans="1:8" ht="25.35" customHeight="1" x14ac:dyDescent="0.3">
      <c r="A319" s="96" t="s">
        <v>40</v>
      </c>
      <c r="B319" s="96"/>
      <c r="C319" s="96"/>
      <c r="D319" s="96"/>
      <c r="E319" s="127"/>
      <c r="F319" s="96"/>
      <c r="G319" s="123">
        <f>SUM(G307:G318)</f>
        <v>1885.3500000000004</v>
      </c>
      <c r="H319" s="123">
        <f>SUM(H307:H318)</f>
        <v>60.677289290150398</v>
      </c>
    </row>
    <row r="320" spans="1:8" ht="25.35" customHeight="1" x14ac:dyDescent="0.3">
      <c r="A320" s="96" t="s">
        <v>363</v>
      </c>
      <c r="B320" s="96"/>
      <c r="C320" s="96"/>
      <c r="D320" s="96"/>
      <c r="E320" s="127"/>
      <c r="F320" s="96"/>
      <c r="G320" s="96"/>
      <c r="H320" s="96"/>
    </row>
    <row r="321" spans="1:8" ht="25.35" customHeight="1" x14ac:dyDescent="0.3">
      <c r="A321" s="97" t="s">
        <v>31</v>
      </c>
      <c r="B321" s="98">
        <v>43037</v>
      </c>
      <c r="C321" s="99">
        <v>1.91055</v>
      </c>
      <c r="D321" s="98">
        <v>42400</v>
      </c>
      <c r="E321" s="129">
        <v>1.86388</v>
      </c>
      <c r="F321" s="125">
        <f t="shared" ref="F321:F332" si="44">+C321/E321-1</f>
        <v>2.5039165611520087E-2</v>
      </c>
      <c r="G321" s="99">
        <v>157.11000000000001</v>
      </c>
      <c r="H321" s="119">
        <f t="shared" ref="H321:H332" si="45">+F321*G321</f>
        <v>3.9339033092259212</v>
      </c>
    </row>
    <row r="322" spans="1:8" ht="25.35" customHeight="1" x14ac:dyDescent="0.3">
      <c r="A322" s="97" t="s">
        <v>32</v>
      </c>
      <c r="B322" s="98">
        <v>43037</v>
      </c>
      <c r="C322" s="99">
        <v>1.91055</v>
      </c>
      <c r="D322" s="98">
        <v>42429</v>
      </c>
      <c r="E322" s="129">
        <v>1.8659300000000001</v>
      </c>
      <c r="F322" s="125">
        <f t="shared" si="44"/>
        <v>2.3913008526579071E-2</v>
      </c>
      <c r="G322" s="99">
        <v>157.12</v>
      </c>
      <c r="H322" s="119">
        <f t="shared" si="45"/>
        <v>3.7572118996961037</v>
      </c>
    </row>
    <row r="323" spans="1:8" ht="25.35" customHeight="1" x14ac:dyDescent="0.3">
      <c r="A323" s="97" t="s">
        <v>33</v>
      </c>
      <c r="B323" s="98">
        <v>43037</v>
      </c>
      <c r="C323" s="99">
        <v>1.91055</v>
      </c>
      <c r="D323" s="98">
        <v>42460</v>
      </c>
      <c r="E323" s="129">
        <v>1.86815</v>
      </c>
      <c r="F323" s="125">
        <f t="shared" si="44"/>
        <v>2.2696250301100118E-2</v>
      </c>
      <c r="G323" s="99">
        <v>157.11000000000001</v>
      </c>
      <c r="H323" s="119">
        <f t="shared" si="45"/>
        <v>3.5658078848058401</v>
      </c>
    </row>
    <row r="324" spans="1:8" ht="25.35" customHeight="1" x14ac:dyDescent="0.3">
      <c r="A324" s="97" t="s">
        <v>34</v>
      </c>
      <c r="B324" s="98">
        <v>43037</v>
      </c>
      <c r="C324" s="99">
        <v>1.91055</v>
      </c>
      <c r="D324" s="98">
        <v>42490</v>
      </c>
      <c r="E324" s="129">
        <v>1.8703000000000001</v>
      </c>
      <c r="F324" s="125">
        <f t="shared" si="44"/>
        <v>2.1520611666577594E-2</v>
      </c>
      <c r="G324" s="99">
        <v>157.11000000000001</v>
      </c>
      <c r="H324" s="119">
        <f t="shared" si="45"/>
        <v>3.3811032989360061</v>
      </c>
    </row>
    <row r="325" spans="1:8" ht="25.35" customHeight="1" x14ac:dyDescent="0.3">
      <c r="A325" s="97" t="s">
        <v>41</v>
      </c>
      <c r="B325" s="98">
        <v>43037</v>
      </c>
      <c r="C325" s="99">
        <v>1.91055</v>
      </c>
      <c r="D325" s="98">
        <v>42521</v>
      </c>
      <c r="E325" s="129">
        <v>1.8726</v>
      </c>
      <c r="F325" s="125">
        <f t="shared" si="44"/>
        <v>2.0265940403716654E-2</v>
      </c>
      <c r="G325" s="99">
        <v>157.11000000000001</v>
      </c>
      <c r="H325" s="119">
        <f t="shared" si="45"/>
        <v>3.1839818968279237</v>
      </c>
    </row>
    <row r="326" spans="1:8" ht="25.35" customHeight="1" x14ac:dyDescent="0.3">
      <c r="A326" s="97" t="s">
        <v>42</v>
      </c>
      <c r="B326" s="98">
        <v>43037</v>
      </c>
      <c r="C326" s="99">
        <v>1.91055</v>
      </c>
      <c r="D326" s="98">
        <v>42551</v>
      </c>
      <c r="E326" s="129">
        <v>1.8747799999999999</v>
      </c>
      <c r="F326" s="125">
        <f t="shared" si="44"/>
        <v>1.9079572003115164E-2</v>
      </c>
      <c r="G326" s="99">
        <v>157.12</v>
      </c>
      <c r="H326" s="119">
        <f t="shared" si="45"/>
        <v>2.9977823531294545</v>
      </c>
    </row>
    <row r="327" spans="1:8" ht="25.35" customHeight="1" x14ac:dyDescent="0.3">
      <c r="A327" s="97" t="s">
        <v>43</v>
      </c>
      <c r="B327" s="98">
        <v>43037</v>
      </c>
      <c r="C327" s="99">
        <v>1.91055</v>
      </c>
      <c r="D327" s="98">
        <v>42582</v>
      </c>
      <c r="E327" s="129">
        <v>1.87707</v>
      </c>
      <c r="F327" s="125">
        <f t="shared" si="44"/>
        <v>1.7836308715178495E-2</v>
      </c>
      <c r="G327" s="99">
        <v>157.11000000000001</v>
      </c>
      <c r="H327" s="119">
        <f t="shared" si="45"/>
        <v>2.8022624622416936</v>
      </c>
    </row>
    <row r="328" spans="1:8" ht="25.35" customHeight="1" x14ac:dyDescent="0.3">
      <c r="A328" s="97" t="s">
        <v>35</v>
      </c>
      <c r="B328" s="98">
        <v>43037</v>
      </c>
      <c r="C328" s="99">
        <v>1.91055</v>
      </c>
      <c r="D328" s="98">
        <v>42613</v>
      </c>
      <c r="E328" s="129">
        <v>1.8793800000000001</v>
      </c>
      <c r="F328" s="125">
        <f t="shared" si="44"/>
        <v>1.6585256840021767E-2</v>
      </c>
      <c r="G328" s="99">
        <v>157.11000000000001</v>
      </c>
      <c r="H328" s="119">
        <f t="shared" si="45"/>
        <v>2.6057097021358202</v>
      </c>
    </row>
    <row r="329" spans="1:8" ht="25.35" customHeight="1" x14ac:dyDescent="0.3">
      <c r="A329" s="100" t="s">
        <v>36</v>
      </c>
      <c r="B329" s="98">
        <v>43037</v>
      </c>
      <c r="C329" s="99">
        <v>1.91055</v>
      </c>
      <c r="D329" s="98">
        <v>42643</v>
      </c>
      <c r="E329" s="129">
        <v>1.8815999999999999</v>
      </c>
      <c r="F329" s="125">
        <f t="shared" si="44"/>
        <v>1.5385841836734748E-2</v>
      </c>
      <c r="G329" s="99">
        <v>157.11000000000001</v>
      </c>
      <c r="H329" s="119">
        <f t="shared" si="45"/>
        <v>2.4172696109693965</v>
      </c>
    </row>
    <row r="330" spans="1:8" ht="25.35" customHeight="1" x14ac:dyDescent="0.3">
      <c r="A330" s="100" t="s">
        <v>37</v>
      </c>
      <c r="B330" s="98">
        <v>43037</v>
      </c>
      <c r="C330" s="99">
        <v>1.91055</v>
      </c>
      <c r="D330" s="98">
        <v>42674</v>
      </c>
      <c r="E330" s="129">
        <v>1.8838999999999999</v>
      </c>
      <c r="F330" s="125">
        <f t="shared" si="44"/>
        <v>1.4146186103296321E-2</v>
      </c>
      <c r="G330" s="99">
        <v>157.12</v>
      </c>
      <c r="H330" s="119">
        <f t="shared" si="45"/>
        <v>2.2226487605499181</v>
      </c>
    </row>
    <row r="331" spans="1:8" ht="25.35" customHeight="1" x14ac:dyDescent="0.3">
      <c r="A331" s="100" t="s">
        <v>38</v>
      </c>
      <c r="B331" s="98">
        <v>43037</v>
      </c>
      <c r="C331" s="99">
        <v>1.91055</v>
      </c>
      <c r="D331" s="98">
        <v>42704</v>
      </c>
      <c r="E331" s="129">
        <v>1.8861000000000001</v>
      </c>
      <c r="F331" s="125">
        <f t="shared" si="44"/>
        <v>1.2963257515508086E-2</v>
      </c>
      <c r="G331" s="99">
        <v>157.11000000000001</v>
      </c>
      <c r="H331" s="119">
        <f t="shared" si="45"/>
        <v>2.0366573882614758</v>
      </c>
    </row>
    <row r="332" spans="1:8" ht="25.35" customHeight="1" x14ac:dyDescent="0.3">
      <c r="A332" s="97" t="s">
        <v>39</v>
      </c>
      <c r="B332" s="98">
        <v>43037</v>
      </c>
      <c r="C332" s="99">
        <v>1.91055</v>
      </c>
      <c r="D332" s="98">
        <v>42735</v>
      </c>
      <c r="E332" s="129">
        <v>1.8883300000000001</v>
      </c>
      <c r="F332" s="125">
        <f t="shared" si="44"/>
        <v>1.1767011062685073E-2</v>
      </c>
      <c r="G332" s="99">
        <v>157.11000000000001</v>
      </c>
      <c r="H332" s="119">
        <f t="shared" si="45"/>
        <v>1.8487151080584521</v>
      </c>
    </row>
    <row r="333" spans="1:8" ht="25.35" customHeight="1" x14ac:dyDescent="0.3">
      <c r="A333" s="96" t="s">
        <v>40</v>
      </c>
      <c r="B333" s="96"/>
      <c r="C333" s="96"/>
      <c r="D333" s="96"/>
      <c r="E333" s="127"/>
      <c r="F333" s="96"/>
      <c r="G333" s="123">
        <f>SUM(G321:G332)</f>
        <v>1885.3500000000004</v>
      </c>
      <c r="H333" s="123">
        <f>SUM(H321:H332)</f>
        <v>34.753053674838</v>
      </c>
    </row>
    <row r="334" spans="1:8" ht="25.35" customHeight="1" x14ac:dyDescent="0.3">
      <c r="A334" s="96" t="s">
        <v>364</v>
      </c>
      <c r="B334" s="96"/>
      <c r="C334" s="96"/>
      <c r="D334" s="96"/>
      <c r="E334" s="127"/>
      <c r="F334" s="96"/>
      <c r="G334" s="96"/>
      <c r="H334" s="96"/>
    </row>
    <row r="335" spans="1:8" ht="25.35" customHeight="1" x14ac:dyDescent="0.3">
      <c r="A335" s="97" t="s">
        <v>31</v>
      </c>
      <c r="B335" s="98">
        <v>43037</v>
      </c>
      <c r="C335" s="99">
        <v>1.91055</v>
      </c>
      <c r="D335" s="98">
        <v>42766</v>
      </c>
      <c r="E335" s="129">
        <v>1.89063</v>
      </c>
      <c r="F335" s="125">
        <f t="shared" ref="F335:F343" si="46">+C335/E335-1</f>
        <v>1.0536170482854823E-2</v>
      </c>
      <c r="G335" s="99">
        <v>157.11000000000001</v>
      </c>
      <c r="H335" s="119">
        <f t="shared" ref="H335:H343" si="47">+F335*G335</f>
        <v>1.6553377445613213</v>
      </c>
    </row>
    <row r="336" spans="1:8" ht="25.35" customHeight="1" x14ac:dyDescent="0.3">
      <c r="A336" s="97" t="s">
        <v>32</v>
      </c>
      <c r="B336" s="98">
        <v>43037</v>
      </c>
      <c r="C336" s="99">
        <v>1.91055</v>
      </c>
      <c r="D336" s="98">
        <v>42794</v>
      </c>
      <c r="E336" s="129">
        <v>1.89273</v>
      </c>
      <c r="F336" s="125">
        <f t="shared" si="46"/>
        <v>9.4149720245360058E-3</v>
      </c>
      <c r="G336" s="99">
        <v>157.12</v>
      </c>
      <c r="H336" s="119">
        <f t="shared" si="47"/>
        <v>1.4792804044950973</v>
      </c>
    </row>
    <row r="337" spans="1:11" ht="25.35" customHeight="1" x14ac:dyDescent="0.3">
      <c r="A337" s="97" t="s">
        <v>33</v>
      </c>
      <c r="B337" s="98">
        <v>43037</v>
      </c>
      <c r="C337" s="99">
        <v>1.91055</v>
      </c>
      <c r="D337" s="98">
        <v>42825</v>
      </c>
      <c r="E337" s="129">
        <v>1.89503</v>
      </c>
      <c r="F337" s="125">
        <f t="shared" si="46"/>
        <v>8.1898439602539064E-3</v>
      </c>
      <c r="G337" s="99">
        <v>157.11000000000001</v>
      </c>
      <c r="H337" s="119">
        <f t="shared" si="47"/>
        <v>1.2867063845954914</v>
      </c>
    </row>
    <row r="338" spans="1:11" ht="25.35" customHeight="1" x14ac:dyDescent="0.3">
      <c r="A338" s="97" t="s">
        <v>34</v>
      </c>
      <c r="B338" s="98">
        <v>43037</v>
      </c>
      <c r="C338" s="99">
        <v>1.91055</v>
      </c>
      <c r="D338" s="98">
        <v>42855</v>
      </c>
      <c r="E338" s="114">
        <v>1.8972599999999999</v>
      </c>
      <c r="F338" s="125">
        <f t="shared" si="46"/>
        <v>7.0048385566554572E-3</v>
      </c>
      <c r="G338" s="99">
        <v>157.11000000000001</v>
      </c>
      <c r="H338" s="119">
        <f t="shared" si="47"/>
        <v>1.1005301856361389</v>
      </c>
    </row>
    <row r="339" spans="1:11" ht="25.35" customHeight="1" x14ac:dyDescent="0.3">
      <c r="A339" s="97" t="s">
        <v>41</v>
      </c>
      <c r="B339" s="98">
        <v>43037</v>
      </c>
      <c r="C339" s="99">
        <v>1.91055</v>
      </c>
      <c r="D339" s="98">
        <v>42886</v>
      </c>
      <c r="E339" s="114">
        <v>1.89958</v>
      </c>
      <c r="F339" s="125">
        <f t="shared" si="46"/>
        <v>5.7749607808041947E-3</v>
      </c>
      <c r="G339" s="99">
        <v>157.11000000000001</v>
      </c>
      <c r="H339" s="119">
        <f t="shared" si="47"/>
        <v>0.90730408827214715</v>
      </c>
    </row>
    <row r="340" spans="1:11" ht="25.35" customHeight="1" x14ac:dyDescent="0.3">
      <c r="A340" s="97" t="s">
        <v>42</v>
      </c>
      <c r="B340" s="98">
        <v>43037</v>
      </c>
      <c r="C340" s="99">
        <v>1.91055</v>
      </c>
      <c r="D340" s="98">
        <v>42916</v>
      </c>
      <c r="E340" s="114">
        <v>1.90181</v>
      </c>
      <c r="F340" s="125">
        <f t="shared" si="46"/>
        <v>4.5956220652956237E-3</v>
      </c>
      <c r="G340" s="99">
        <v>157.12</v>
      </c>
      <c r="H340" s="119">
        <f t="shared" si="47"/>
        <v>0.72206413889924836</v>
      </c>
    </row>
    <row r="341" spans="1:11" ht="25.35" customHeight="1" x14ac:dyDescent="0.3">
      <c r="A341" s="97" t="s">
        <v>43</v>
      </c>
      <c r="B341" s="98">
        <v>43037</v>
      </c>
      <c r="C341" s="99">
        <v>1.91055</v>
      </c>
      <c r="D341" s="98">
        <v>42947</v>
      </c>
      <c r="E341" s="114">
        <v>1.9040999999999999</v>
      </c>
      <c r="F341" s="125">
        <f t="shared" si="46"/>
        <v>3.3874271309279891E-3</v>
      </c>
      <c r="G341" s="99">
        <v>157.11000000000001</v>
      </c>
      <c r="H341" s="119">
        <f t="shared" si="47"/>
        <v>0.53219867654009645</v>
      </c>
    </row>
    <row r="342" spans="1:11" ht="25.35" customHeight="1" x14ac:dyDescent="0.3">
      <c r="A342" s="111" t="s">
        <v>35</v>
      </c>
      <c r="B342" s="98">
        <v>43037</v>
      </c>
      <c r="C342" s="99">
        <v>1.91055</v>
      </c>
      <c r="D342" s="98">
        <v>42978</v>
      </c>
      <c r="E342" s="114">
        <v>1.9063600000000001</v>
      </c>
      <c r="F342" s="125">
        <f t="shared" si="46"/>
        <v>2.1979059569021686E-3</v>
      </c>
      <c r="G342" s="99">
        <v>157.11000000000001</v>
      </c>
      <c r="H342" s="119">
        <f t="shared" si="47"/>
        <v>0.34531300488889977</v>
      </c>
    </row>
    <row r="343" spans="1:11" ht="25.35" customHeight="1" x14ac:dyDescent="0.3">
      <c r="A343" s="111" t="s">
        <v>36</v>
      </c>
      <c r="B343" s="98">
        <v>43037</v>
      </c>
      <c r="C343" s="99">
        <v>1.91055</v>
      </c>
      <c r="D343" s="98">
        <v>43008</v>
      </c>
      <c r="E343" s="114">
        <v>1.9085000000000001</v>
      </c>
      <c r="F343" s="125">
        <f t="shared" si="46"/>
        <v>1.0741419963320453E-3</v>
      </c>
      <c r="G343" s="99">
        <v>68.959999999999994</v>
      </c>
      <c r="H343" s="119">
        <f t="shared" si="47"/>
        <v>7.4072832067057837E-2</v>
      </c>
    </row>
    <row r="344" spans="1:11" ht="25.35" customHeight="1" x14ac:dyDescent="0.3">
      <c r="A344" s="96" t="s">
        <v>40</v>
      </c>
      <c r="B344" s="96"/>
      <c r="C344" s="96"/>
      <c r="D344" s="96"/>
      <c r="E344" s="96"/>
      <c r="F344" s="96"/>
      <c r="G344" s="123">
        <f>SUM(G335:G343)</f>
        <v>1325.8600000000001</v>
      </c>
      <c r="H344" s="123">
        <f>SUM(H335:H343)</f>
        <v>8.102807459955498</v>
      </c>
    </row>
    <row r="345" spans="1:11" ht="25.35" customHeight="1" x14ac:dyDescent="0.3">
      <c r="A345" s="96" t="s">
        <v>351</v>
      </c>
      <c r="B345" s="96"/>
      <c r="C345" s="96"/>
      <c r="D345" s="96"/>
      <c r="E345" s="96"/>
      <c r="F345" s="96"/>
      <c r="G345" s="123">
        <f>+G344+G333+G319+G305+G291+G277+G263+G249+G235+G221+G207+G193+G179+G165+G151+G137+G123+G109+G95+G81+G67+G53+G39+G25</f>
        <v>44688.590000000004</v>
      </c>
      <c r="H345" s="123">
        <f>+H344+H333+H319+H305+H291+H277+H263+H249+H235+H221+H207+H193+H179+H165+H151+H137+H123+H109+H95+H81+H67+H53+H39+H25</f>
        <v>21971.968571962712</v>
      </c>
      <c r="K345" s="85">
        <f>22803.46-3148.88</f>
        <v>19654.579999999998</v>
      </c>
    </row>
    <row r="346" spans="1:11" x14ac:dyDescent="0.3">
      <c r="K346" s="85">
        <f>+K345/285</f>
        <v>68.963438596491216</v>
      </c>
    </row>
    <row r="349" spans="1:11" ht="18.75" x14ac:dyDescent="0.3">
      <c r="G349" s="123"/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5"/>
  <sheetViews>
    <sheetView topLeftCell="A432" zoomScaleNormal="100" workbookViewId="0">
      <selection activeCell="G251" sqref="G251"/>
    </sheetView>
  </sheetViews>
  <sheetFormatPr baseColWidth="10" defaultColWidth="10.7109375" defaultRowHeight="15" x14ac:dyDescent="0.25"/>
  <cols>
    <col min="1" max="1" width="3.42578125" customWidth="1"/>
    <col min="2" max="2" width="25.140625" bestFit="1" customWidth="1"/>
    <col min="3" max="3" width="11.42578125" customWidth="1"/>
    <col min="5" max="5" width="13.5703125" bestFit="1" customWidth="1"/>
    <col min="7" max="7" width="17.28515625" bestFit="1" customWidth="1"/>
  </cols>
  <sheetData>
    <row r="2" spans="2:8" ht="24" customHeight="1" x14ac:dyDescent="0.35">
      <c r="B2" s="275" t="s">
        <v>385</v>
      </c>
      <c r="C2" s="275"/>
      <c r="D2" s="275"/>
      <c r="E2" s="275"/>
      <c r="F2" s="275"/>
      <c r="G2" s="275"/>
    </row>
    <row r="3" spans="2:8" x14ac:dyDescent="0.25">
      <c r="B3" s="148"/>
      <c r="C3" s="148"/>
      <c r="D3" s="148"/>
      <c r="E3" s="36"/>
    </row>
    <row r="4" spans="2:8" x14ac:dyDescent="0.25">
      <c r="B4" t="s">
        <v>375</v>
      </c>
      <c r="C4" t="s">
        <v>374</v>
      </c>
      <c r="D4" s="93" t="s">
        <v>433</v>
      </c>
    </row>
    <row r="5" spans="2:8" x14ac:dyDescent="0.25">
      <c r="B5" t="s">
        <v>376</v>
      </c>
      <c r="C5" t="s">
        <v>374</v>
      </c>
      <c r="D5" s="93" t="s">
        <v>434</v>
      </c>
    </row>
    <row r="6" spans="2:8" x14ac:dyDescent="0.25">
      <c r="B6" t="s">
        <v>398</v>
      </c>
      <c r="C6" t="s">
        <v>374</v>
      </c>
      <c r="D6" s="170" t="s">
        <v>430</v>
      </c>
    </row>
    <row r="7" spans="2:8" x14ac:dyDescent="0.25">
      <c r="B7" t="s">
        <v>377</v>
      </c>
      <c r="C7" t="s">
        <v>374</v>
      </c>
      <c r="D7" s="170" t="s">
        <v>435</v>
      </c>
    </row>
    <row r="8" spans="2:8" ht="17.25" customHeight="1" x14ac:dyDescent="0.25">
      <c r="B8" t="s">
        <v>378</v>
      </c>
      <c r="C8" t="s">
        <v>374</v>
      </c>
      <c r="D8" s="170" t="s">
        <v>395</v>
      </c>
    </row>
    <row r="9" spans="2:8" x14ac:dyDescent="0.25">
      <c r="D9" s="170"/>
    </row>
    <row r="10" spans="2:8" x14ac:dyDescent="0.25">
      <c r="B10" s="149" t="s">
        <v>429</v>
      </c>
      <c r="C10" s="149" t="s">
        <v>380</v>
      </c>
      <c r="D10" s="150" t="s">
        <v>382</v>
      </c>
      <c r="E10" s="150" t="s">
        <v>383</v>
      </c>
      <c r="F10" s="150" t="s">
        <v>381</v>
      </c>
      <c r="G10" s="151" t="s">
        <v>384</v>
      </c>
      <c r="H10" s="175"/>
    </row>
    <row r="11" spans="2:8" s="28" customFormat="1" x14ac:dyDescent="0.25">
      <c r="B11" s="152" t="s">
        <v>42</v>
      </c>
      <c r="C11" s="159">
        <v>0</v>
      </c>
      <c r="D11" s="188">
        <v>0</v>
      </c>
      <c r="E11" s="153">
        <f t="shared" ref="E11:E17" si="0">C11-D11</f>
        <v>0</v>
      </c>
      <c r="F11" s="160">
        <v>0</v>
      </c>
      <c r="G11" s="153">
        <f t="shared" ref="G11:G17" si="1">E11*F11</f>
        <v>0</v>
      </c>
      <c r="H11" s="189"/>
    </row>
    <row r="12" spans="2:8" x14ac:dyDescent="0.25">
      <c r="B12" s="152" t="s">
        <v>43</v>
      </c>
      <c r="C12" s="159">
        <v>0</v>
      </c>
      <c r="D12" s="172">
        <v>0</v>
      </c>
      <c r="E12" s="153">
        <f t="shared" si="0"/>
        <v>0</v>
      </c>
      <c r="F12" s="160">
        <v>0</v>
      </c>
      <c r="G12" s="153">
        <f t="shared" si="1"/>
        <v>0</v>
      </c>
      <c r="H12" s="175"/>
    </row>
    <row r="13" spans="2:8" x14ac:dyDescent="0.25">
      <c r="B13" s="152" t="s">
        <v>35</v>
      </c>
      <c r="C13" s="159">
        <v>0</v>
      </c>
      <c r="D13" s="172">
        <v>0</v>
      </c>
      <c r="E13" s="153">
        <f t="shared" si="0"/>
        <v>0</v>
      </c>
      <c r="F13" s="160">
        <v>0</v>
      </c>
      <c r="G13" s="153">
        <f t="shared" si="1"/>
        <v>0</v>
      </c>
      <c r="H13" s="175"/>
    </row>
    <row r="14" spans="2:8" x14ac:dyDescent="0.25">
      <c r="B14" s="154" t="s">
        <v>36</v>
      </c>
      <c r="C14" s="159">
        <v>0</v>
      </c>
      <c r="D14" s="172">
        <v>0</v>
      </c>
      <c r="E14" s="153">
        <f t="shared" si="0"/>
        <v>0</v>
      </c>
      <c r="F14" s="160">
        <v>0</v>
      </c>
      <c r="G14" s="153">
        <f t="shared" si="1"/>
        <v>0</v>
      </c>
      <c r="H14" s="175"/>
    </row>
    <row r="15" spans="2:8" x14ac:dyDescent="0.25">
      <c r="B15" s="154" t="s">
        <v>37</v>
      </c>
      <c r="C15" s="159">
        <v>0</v>
      </c>
      <c r="D15" s="172">
        <v>0</v>
      </c>
      <c r="E15" s="153">
        <f t="shared" si="0"/>
        <v>0</v>
      </c>
      <c r="F15" s="160">
        <v>0</v>
      </c>
      <c r="G15" s="153">
        <f t="shared" si="1"/>
        <v>0</v>
      </c>
      <c r="H15" s="175"/>
    </row>
    <row r="16" spans="2:8" x14ac:dyDescent="0.25">
      <c r="B16" s="154" t="s">
        <v>38</v>
      </c>
      <c r="C16" s="159">
        <v>0</v>
      </c>
      <c r="D16" s="172">
        <v>0</v>
      </c>
      <c r="E16" s="153">
        <f t="shared" si="0"/>
        <v>0</v>
      </c>
      <c r="F16" s="160">
        <v>0</v>
      </c>
      <c r="G16" s="153">
        <f t="shared" si="1"/>
        <v>0</v>
      </c>
      <c r="H16" s="175"/>
    </row>
    <row r="17" spans="2:8" x14ac:dyDescent="0.25">
      <c r="B17" s="154" t="s">
        <v>39</v>
      </c>
      <c r="C17" s="159">
        <v>0</v>
      </c>
      <c r="D17" s="172">
        <v>0</v>
      </c>
      <c r="E17" s="153">
        <f t="shared" si="0"/>
        <v>0</v>
      </c>
      <c r="F17" s="160">
        <v>0</v>
      </c>
      <c r="G17" s="153">
        <f t="shared" si="1"/>
        <v>0</v>
      </c>
      <c r="H17" s="175"/>
    </row>
    <row r="18" spans="2:8" x14ac:dyDescent="0.25">
      <c r="B18" s="155" t="s">
        <v>40</v>
      </c>
      <c r="C18" s="156"/>
      <c r="D18" s="157"/>
      <c r="E18" s="157"/>
      <c r="F18" s="158"/>
      <c r="G18" s="161">
        <f>SUM(G11:G17)</f>
        <v>0</v>
      </c>
      <c r="H18" s="175"/>
    </row>
    <row r="19" spans="2:8" x14ac:dyDescent="0.25">
      <c r="D19" s="170"/>
    </row>
    <row r="20" spans="2:8" x14ac:dyDescent="0.25">
      <c r="B20" s="149" t="s">
        <v>428</v>
      </c>
      <c r="C20" s="149" t="s">
        <v>380</v>
      </c>
      <c r="D20" s="150" t="s">
        <v>382</v>
      </c>
      <c r="E20" s="150" t="s">
        <v>383</v>
      </c>
      <c r="F20" s="150" t="s">
        <v>381</v>
      </c>
      <c r="G20" s="151" t="s">
        <v>384</v>
      </c>
      <c r="H20" s="175"/>
    </row>
    <row r="21" spans="2:8" x14ac:dyDescent="0.25">
      <c r="B21" s="152" t="s">
        <v>31</v>
      </c>
      <c r="C21" s="192">
        <v>0</v>
      </c>
      <c r="D21" s="193">
        <v>0</v>
      </c>
      <c r="E21" s="153">
        <f t="shared" ref="E21" si="2">C21-D21</f>
        <v>0</v>
      </c>
      <c r="F21" s="194">
        <v>0</v>
      </c>
      <c r="G21" s="153">
        <f t="shared" ref="G21" si="3">E21*F21</f>
        <v>0</v>
      </c>
      <c r="H21" s="175"/>
    </row>
    <row r="22" spans="2:8" x14ac:dyDescent="0.25">
      <c r="B22" s="152" t="s">
        <v>32</v>
      </c>
      <c r="C22" s="192">
        <v>0</v>
      </c>
      <c r="D22" s="193">
        <v>0</v>
      </c>
      <c r="E22" s="153">
        <f t="shared" ref="E22" si="4">C22-D22</f>
        <v>0</v>
      </c>
      <c r="F22" s="194">
        <v>0</v>
      </c>
      <c r="G22" s="153">
        <f t="shared" ref="G22" si="5">E22*F22</f>
        <v>0</v>
      </c>
      <c r="H22" s="175"/>
    </row>
    <row r="23" spans="2:8" x14ac:dyDescent="0.25">
      <c r="B23" s="152" t="s">
        <v>33</v>
      </c>
      <c r="C23" s="192">
        <v>0</v>
      </c>
      <c r="D23" s="193">
        <v>0</v>
      </c>
      <c r="E23" s="153">
        <f t="shared" ref="E23:E32" si="6">C23-D23</f>
        <v>0</v>
      </c>
      <c r="F23" s="194">
        <v>0</v>
      </c>
      <c r="G23" s="153">
        <f t="shared" ref="G23:G32" si="7">E23*F23</f>
        <v>0</v>
      </c>
      <c r="H23" s="175"/>
    </row>
    <row r="24" spans="2:8" x14ac:dyDescent="0.25">
      <c r="B24" s="152" t="s">
        <v>34</v>
      </c>
      <c r="C24" s="159">
        <v>0</v>
      </c>
      <c r="D24" s="172">
        <v>0</v>
      </c>
      <c r="E24" s="153">
        <f t="shared" si="6"/>
        <v>0</v>
      </c>
      <c r="F24" s="160">
        <v>0</v>
      </c>
      <c r="G24" s="153">
        <f t="shared" si="7"/>
        <v>0</v>
      </c>
      <c r="H24" s="175"/>
    </row>
    <row r="25" spans="2:8" x14ac:dyDescent="0.25">
      <c r="B25" s="152" t="s">
        <v>41</v>
      </c>
      <c r="C25" s="159">
        <v>0</v>
      </c>
      <c r="D25" s="188">
        <v>0</v>
      </c>
      <c r="E25" s="153">
        <f t="shared" si="6"/>
        <v>0</v>
      </c>
      <c r="F25" s="160">
        <v>0</v>
      </c>
      <c r="G25" s="153">
        <f t="shared" si="7"/>
        <v>0</v>
      </c>
      <c r="H25" s="175" t="s">
        <v>436</v>
      </c>
    </row>
    <row r="26" spans="2:8" s="28" customFormat="1" x14ac:dyDescent="0.25">
      <c r="B26" s="152" t="s">
        <v>42</v>
      </c>
      <c r="C26" s="159">
        <v>0</v>
      </c>
      <c r="D26" s="188">
        <v>0</v>
      </c>
      <c r="E26" s="153">
        <f t="shared" si="6"/>
        <v>0</v>
      </c>
      <c r="F26" s="160">
        <v>0</v>
      </c>
      <c r="G26" s="153">
        <f t="shared" si="7"/>
        <v>0</v>
      </c>
      <c r="H26" s="189"/>
    </row>
    <row r="27" spans="2:8" x14ac:dyDescent="0.25">
      <c r="B27" s="152" t="s">
        <v>43</v>
      </c>
      <c r="C27" s="159">
        <v>0</v>
      </c>
      <c r="D27" s="172">
        <v>0</v>
      </c>
      <c r="E27" s="153">
        <f t="shared" si="6"/>
        <v>0</v>
      </c>
      <c r="F27" s="160">
        <v>0</v>
      </c>
      <c r="G27" s="153">
        <f t="shared" si="7"/>
        <v>0</v>
      </c>
      <c r="H27" s="175"/>
    </row>
    <row r="28" spans="2:8" x14ac:dyDescent="0.25">
      <c r="B28" s="152" t="s">
        <v>35</v>
      </c>
      <c r="C28" s="159">
        <v>0</v>
      </c>
      <c r="D28" s="172">
        <v>0</v>
      </c>
      <c r="E28" s="153">
        <f t="shared" si="6"/>
        <v>0</v>
      </c>
      <c r="F28" s="160">
        <v>0</v>
      </c>
      <c r="G28" s="153">
        <f t="shared" si="7"/>
        <v>0</v>
      </c>
      <c r="H28" s="175"/>
    </row>
    <row r="29" spans="2:8" x14ac:dyDescent="0.25">
      <c r="B29" s="154" t="s">
        <v>36</v>
      </c>
      <c r="C29" s="159">
        <v>0</v>
      </c>
      <c r="D29" s="172">
        <v>0</v>
      </c>
      <c r="E29" s="153">
        <f t="shared" si="6"/>
        <v>0</v>
      </c>
      <c r="F29" s="160">
        <v>0</v>
      </c>
      <c r="G29" s="153">
        <f t="shared" si="7"/>
        <v>0</v>
      </c>
      <c r="H29" s="175"/>
    </row>
    <row r="30" spans="2:8" x14ac:dyDescent="0.25">
      <c r="B30" s="154" t="s">
        <v>37</v>
      </c>
      <c r="C30" s="159">
        <v>0</v>
      </c>
      <c r="D30" s="172">
        <v>0</v>
      </c>
      <c r="E30" s="153">
        <f t="shared" si="6"/>
        <v>0</v>
      </c>
      <c r="F30" s="160">
        <v>0</v>
      </c>
      <c r="G30" s="153">
        <f t="shared" si="7"/>
        <v>0</v>
      </c>
      <c r="H30" s="175"/>
    </row>
    <row r="31" spans="2:8" x14ac:dyDescent="0.25">
      <c r="B31" s="154" t="s">
        <v>38</v>
      </c>
      <c r="C31" s="159">
        <v>0</v>
      </c>
      <c r="D31" s="172">
        <v>0</v>
      </c>
      <c r="E31" s="153">
        <f t="shared" si="6"/>
        <v>0</v>
      </c>
      <c r="F31" s="160">
        <v>0</v>
      </c>
      <c r="G31" s="153">
        <f t="shared" si="7"/>
        <v>0</v>
      </c>
      <c r="H31" s="175"/>
    </row>
    <row r="32" spans="2:8" x14ac:dyDescent="0.25">
      <c r="B32" s="154" t="s">
        <v>39</v>
      </c>
      <c r="C32" s="159">
        <v>0</v>
      </c>
      <c r="D32" s="172">
        <v>0</v>
      </c>
      <c r="E32" s="153">
        <f t="shared" si="6"/>
        <v>0</v>
      </c>
      <c r="F32" s="160">
        <v>0</v>
      </c>
      <c r="G32" s="153">
        <f t="shared" si="7"/>
        <v>0</v>
      </c>
      <c r="H32" s="175"/>
    </row>
    <row r="33" spans="2:8" x14ac:dyDescent="0.25">
      <c r="B33" s="155" t="s">
        <v>40</v>
      </c>
      <c r="C33" s="156"/>
      <c r="D33" s="157"/>
      <c r="E33" s="157"/>
      <c r="F33" s="158"/>
      <c r="G33" s="161">
        <f>SUM(G21:G32)</f>
        <v>0</v>
      </c>
      <c r="H33" s="175"/>
    </row>
    <row r="34" spans="2:8" x14ac:dyDescent="0.25">
      <c r="D34" s="170"/>
    </row>
    <row r="35" spans="2:8" x14ac:dyDescent="0.25">
      <c r="B35" s="149" t="s">
        <v>427</v>
      </c>
      <c r="C35" s="149" t="s">
        <v>380</v>
      </c>
      <c r="D35" s="150" t="s">
        <v>382</v>
      </c>
      <c r="E35" s="150" t="s">
        <v>383</v>
      </c>
      <c r="F35" s="150" t="s">
        <v>381</v>
      </c>
      <c r="G35" s="151" t="s">
        <v>384</v>
      </c>
      <c r="H35" s="175"/>
    </row>
    <row r="36" spans="2:8" x14ac:dyDescent="0.25">
      <c r="B36" s="152" t="s">
        <v>31</v>
      </c>
      <c r="C36" s="192">
        <v>0</v>
      </c>
      <c r="D36" s="193">
        <v>0</v>
      </c>
      <c r="E36" s="153">
        <f t="shared" ref="E36:E37" si="8">C36-D36</f>
        <v>0</v>
      </c>
      <c r="F36" s="194">
        <v>0</v>
      </c>
      <c r="G36" s="153">
        <f t="shared" ref="G36:G37" si="9">E36*F36</f>
        <v>0</v>
      </c>
      <c r="H36" s="175"/>
    </row>
    <row r="37" spans="2:8" x14ac:dyDescent="0.25">
      <c r="B37" s="152" t="s">
        <v>32</v>
      </c>
      <c r="C37" s="192">
        <v>0</v>
      </c>
      <c r="D37" s="193">
        <v>0</v>
      </c>
      <c r="E37" s="153">
        <f t="shared" si="8"/>
        <v>0</v>
      </c>
      <c r="F37" s="194">
        <v>0</v>
      </c>
      <c r="G37" s="153">
        <f t="shared" si="9"/>
        <v>0</v>
      </c>
      <c r="H37" s="175"/>
    </row>
    <row r="38" spans="2:8" x14ac:dyDescent="0.25">
      <c r="B38" s="152" t="s">
        <v>33</v>
      </c>
      <c r="C38" s="159">
        <v>0</v>
      </c>
      <c r="D38" s="172">
        <v>0</v>
      </c>
      <c r="E38" s="153">
        <f t="shared" ref="E38:E47" si="10">C38-D38</f>
        <v>0</v>
      </c>
      <c r="F38" s="160">
        <v>0</v>
      </c>
      <c r="G38" s="153">
        <f t="shared" ref="G38:G47" si="11">E38*F38</f>
        <v>0</v>
      </c>
      <c r="H38" s="175"/>
    </row>
    <row r="39" spans="2:8" x14ac:dyDescent="0.25">
      <c r="B39" s="152" t="s">
        <v>34</v>
      </c>
      <c r="C39" s="159">
        <v>0</v>
      </c>
      <c r="D39" s="172">
        <v>0</v>
      </c>
      <c r="E39" s="153">
        <f t="shared" si="10"/>
        <v>0</v>
      </c>
      <c r="F39" s="160">
        <v>0</v>
      </c>
      <c r="G39" s="153">
        <f t="shared" si="11"/>
        <v>0</v>
      </c>
      <c r="H39" s="175"/>
    </row>
    <row r="40" spans="2:8" x14ac:dyDescent="0.25">
      <c r="B40" s="152" t="s">
        <v>41</v>
      </c>
      <c r="C40" s="159">
        <v>0</v>
      </c>
      <c r="D40" s="188">
        <v>0</v>
      </c>
      <c r="E40" s="153">
        <f t="shared" si="10"/>
        <v>0</v>
      </c>
      <c r="F40" s="160">
        <v>0</v>
      </c>
      <c r="G40" s="153">
        <f t="shared" si="11"/>
        <v>0</v>
      </c>
      <c r="H40" s="175" t="s">
        <v>437</v>
      </c>
    </row>
    <row r="41" spans="2:8" s="28" customFormat="1" x14ac:dyDescent="0.25">
      <c r="B41" s="152" t="s">
        <v>42</v>
      </c>
      <c r="C41" s="159">
        <v>0</v>
      </c>
      <c r="D41" s="188">
        <v>0</v>
      </c>
      <c r="E41" s="153">
        <f t="shared" si="10"/>
        <v>0</v>
      </c>
      <c r="F41" s="160">
        <v>0</v>
      </c>
      <c r="G41" s="153">
        <f t="shared" si="11"/>
        <v>0</v>
      </c>
      <c r="H41" s="175"/>
    </row>
    <row r="42" spans="2:8" x14ac:dyDescent="0.25">
      <c r="B42" s="152" t="s">
        <v>43</v>
      </c>
      <c r="C42" s="159">
        <v>0</v>
      </c>
      <c r="D42" s="172">
        <v>0</v>
      </c>
      <c r="E42" s="153">
        <f t="shared" si="10"/>
        <v>0</v>
      </c>
      <c r="F42" s="160">
        <v>0</v>
      </c>
      <c r="G42" s="153">
        <f t="shared" si="11"/>
        <v>0</v>
      </c>
      <c r="H42" s="189"/>
    </row>
    <row r="43" spans="2:8" x14ac:dyDescent="0.25">
      <c r="B43" s="152" t="s">
        <v>35</v>
      </c>
      <c r="C43" s="159">
        <v>0</v>
      </c>
      <c r="D43" s="172">
        <v>0</v>
      </c>
      <c r="E43" s="153">
        <f t="shared" si="10"/>
        <v>0</v>
      </c>
      <c r="F43" s="160">
        <v>0</v>
      </c>
      <c r="G43" s="153">
        <f t="shared" si="11"/>
        <v>0</v>
      </c>
      <c r="H43" s="175"/>
    </row>
    <row r="44" spans="2:8" x14ac:dyDescent="0.25">
      <c r="B44" s="154" t="s">
        <v>36</v>
      </c>
      <c r="C44" s="159">
        <v>0</v>
      </c>
      <c r="D44" s="172">
        <v>0</v>
      </c>
      <c r="E44" s="153">
        <f t="shared" si="10"/>
        <v>0</v>
      </c>
      <c r="F44" s="160">
        <v>0</v>
      </c>
      <c r="G44" s="153">
        <f t="shared" si="11"/>
        <v>0</v>
      </c>
      <c r="H44" s="175"/>
    </row>
    <row r="45" spans="2:8" x14ac:dyDescent="0.25">
      <c r="B45" s="154" t="s">
        <v>37</v>
      </c>
      <c r="C45" s="159">
        <v>0</v>
      </c>
      <c r="D45" s="172">
        <v>0</v>
      </c>
      <c r="E45" s="153">
        <f t="shared" si="10"/>
        <v>0</v>
      </c>
      <c r="F45" s="160">
        <v>0</v>
      </c>
      <c r="G45" s="153">
        <f t="shared" si="11"/>
        <v>0</v>
      </c>
      <c r="H45" s="175"/>
    </row>
    <row r="46" spans="2:8" x14ac:dyDescent="0.25">
      <c r="B46" s="154" t="s">
        <v>38</v>
      </c>
      <c r="C46" s="159">
        <v>0</v>
      </c>
      <c r="D46" s="172">
        <v>0</v>
      </c>
      <c r="E46" s="153">
        <f t="shared" si="10"/>
        <v>0</v>
      </c>
      <c r="F46" s="160">
        <v>0</v>
      </c>
      <c r="G46" s="153">
        <f t="shared" si="11"/>
        <v>0</v>
      </c>
      <c r="H46" s="175"/>
    </row>
    <row r="47" spans="2:8" x14ac:dyDescent="0.25">
      <c r="B47" s="154" t="s">
        <v>39</v>
      </c>
      <c r="C47" s="159">
        <v>0</v>
      </c>
      <c r="D47" s="172">
        <v>0</v>
      </c>
      <c r="E47" s="153">
        <f t="shared" si="10"/>
        <v>0</v>
      </c>
      <c r="F47" s="160">
        <v>0</v>
      </c>
      <c r="G47" s="153">
        <f t="shared" si="11"/>
        <v>0</v>
      </c>
      <c r="H47" s="175"/>
    </row>
    <row r="48" spans="2:8" x14ac:dyDescent="0.25">
      <c r="B48" s="155" t="s">
        <v>40</v>
      </c>
      <c r="C48" s="156"/>
      <c r="D48" s="157"/>
      <c r="E48" s="157"/>
      <c r="F48" s="158"/>
      <c r="G48" s="161">
        <f>SUM(G36:G47)</f>
        <v>0</v>
      </c>
      <c r="H48" s="175"/>
    </row>
    <row r="49" spans="2:8" s="171" customFormat="1" x14ac:dyDescent="0.25">
      <c r="B49" s="245"/>
      <c r="C49" s="246"/>
      <c r="D49" s="247"/>
      <c r="E49" s="247"/>
      <c r="F49" s="248"/>
      <c r="G49" s="249"/>
      <c r="H49" s="186"/>
    </row>
    <row r="50" spans="2:8" x14ac:dyDescent="0.25">
      <c r="B50" s="149" t="s">
        <v>426</v>
      </c>
      <c r="C50" s="149" t="s">
        <v>380</v>
      </c>
      <c r="D50" s="150" t="s">
        <v>382</v>
      </c>
      <c r="E50" s="150" t="s">
        <v>383</v>
      </c>
      <c r="F50" s="150" t="s">
        <v>381</v>
      </c>
      <c r="G50" s="151" t="s">
        <v>384</v>
      </c>
      <c r="H50" s="175"/>
    </row>
    <row r="51" spans="2:8" x14ac:dyDescent="0.25">
      <c r="B51" s="152" t="s">
        <v>432</v>
      </c>
      <c r="C51" s="192">
        <v>0</v>
      </c>
      <c r="D51" s="193">
        <v>0</v>
      </c>
      <c r="E51" s="153">
        <f t="shared" ref="E51:E52" si="12">C51-D51</f>
        <v>0</v>
      </c>
      <c r="F51" s="194">
        <v>0</v>
      </c>
      <c r="G51" s="153">
        <f t="shared" ref="G51:G52" si="13">E51*F51</f>
        <v>0</v>
      </c>
      <c r="H51" s="175"/>
    </row>
    <row r="52" spans="2:8" x14ac:dyDescent="0.25">
      <c r="B52" s="152" t="s">
        <v>32</v>
      </c>
      <c r="C52" s="192">
        <v>0</v>
      </c>
      <c r="D52" s="193">
        <v>0</v>
      </c>
      <c r="E52" s="153">
        <f t="shared" si="12"/>
        <v>0</v>
      </c>
      <c r="F52" s="194">
        <v>0</v>
      </c>
      <c r="G52" s="153">
        <f t="shared" si="13"/>
        <v>0</v>
      </c>
      <c r="H52" s="175"/>
    </row>
    <row r="53" spans="2:8" x14ac:dyDescent="0.25">
      <c r="B53" s="152" t="s">
        <v>33</v>
      </c>
      <c r="C53" s="159">
        <v>0</v>
      </c>
      <c r="D53" s="172">
        <v>0</v>
      </c>
      <c r="E53" s="153">
        <f t="shared" ref="E53:E62" si="14">C53-D53</f>
        <v>0</v>
      </c>
      <c r="F53" s="160">
        <v>0</v>
      </c>
      <c r="G53" s="153">
        <f t="shared" ref="G53:G62" si="15">E53*F53</f>
        <v>0</v>
      </c>
      <c r="H53" s="175"/>
    </row>
    <row r="54" spans="2:8" x14ac:dyDescent="0.25">
      <c r="B54" s="152" t="s">
        <v>34</v>
      </c>
      <c r="C54" s="159">
        <v>0</v>
      </c>
      <c r="D54" s="172">
        <v>0</v>
      </c>
      <c r="E54" s="153">
        <f t="shared" si="14"/>
        <v>0</v>
      </c>
      <c r="F54" s="160">
        <v>0</v>
      </c>
      <c r="G54" s="153">
        <f t="shared" si="15"/>
        <v>0</v>
      </c>
      <c r="H54" s="175"/>
    </row>
    <row r="55" spans="2:8" x14ac:dyDescent="0.25">
      <c r="B55" s="152" t="s">
        <v>41</v>
      </c>
      <c r="C55" s="159">
        <v>0</v>
      </c>
      <c r="D55" s="188">
        <v>0</v>
      </c>
      <c r="E55" s="153">
        <f t="shared" si="14"/>
        <v>0</v>
      </c>
      <c r="F55" s="160">
        <v>0</v>
      </c>
      <c r="G55" s="153">
        <f t="shared" si="15"/>
        <v>0</v>
      </c>
      <c r="H55" s="175" t="s">
        <v>438</v>
      </c>
    </row>
    <row r="56" spans="2:8" s="28" customFormat="1" x14ac:dyDescent="0.25">
      <c r="B56" s="152" t="s">
        <v>42</v>
      </c>
      <c r="C56" s="159">
        <v>0</v>
      </c>
      <c r="D56" s="188">
        <v>0</v>
      </c>
      <c r="E56" s="153">
        <f t="shared" si="14"/>
        <v>0</v>
      </c>
      <c r="F56" s="160">
        <v>0</v>
      </c>
      <c r="G56" s="153">
        <f t="shared" si="15"/>
        <v>0</v>
      </c>
      <c r="H56" s="189"/>
    </row>
    <row r="57" spans="2:8" x14ac:dyDescent="0.25">
      <c r="B57" s="152" t="s">
        <v>43</v>
      </c>
      <c r="C57" s="159">
        <v>0</v>
      </c>
      <c r="D57" s="172">
        <v>0</v>
      </c>
      <c r="E57" s="153">
        <f t="shared" si="14"/>
        <v>0</v>
      </c>
      <c r="F57" s="160">
        <v>0</v>
      </c>
      <c r="G57" s="153">
        <f t="shared" si="15"/>
        <v>0</v>
      </c>
      <c r="H57" s="175"/>
    </row>
    <row r="58" spans="2:8" s="93" customFormat="1" x14ac:dyDescent="0.25">
      <c r="B58" s="250" t="s">
        <v>35</v>
      </c>
      <c r="C58" s="241">
        <v>0</v>
      </c>
      <c r="D58" s="187">
        <v>0</v>
      </c>
      <c r="E58" s="174">
        <f t="shared" si="14"/>
        <v>0</v>
      </c>
      <c r="F58" s="242">
        <v>0</v>
      </c>
      <c r="G58" s="174">
        <f t="shared" si="15"/>
        <v>0</v>
      </c>
      <c r="H58" s="175" t="s">
        <v>439</v>
      </c>
    </row>
    <row r="59" spans="2:8" x14ac:dyDescent="0.25">
      <c r="B59" s="154" t="s">
        <v>36</v>
      </c>
      <c r="C59" s="159">
        <v>0</v>
      </c>
      <c r="D59" s="172">
        <v>0</v>
      </c>
      <c r="E59" s="153">
        <f t="shared" si="14"/>
        <v>0</v>
      </c>
      <c r="F59" s="160">
        <v>0</v>
      </c>
      <c r="G59" s="153">
        <f t="shared" si="15"/>
        <v>0</v>
      </c>
      <c r="H59" s="175"/>
    </row>
    <row r="60" spans="2:8" x14ac:dyDescent="0.25">
      <c r="B60" s="154" t="s">
        <v>37</v>
      </c>
      <c r="C60" s="159">
        <v>0</v>
      </c>
      <c r="D60" s="172">
        <v>0</v>
      </c>
      <c r="E60" s="153">
        <f t="shared" si="14"/>
        <v>0</v>
      </c>
      <c r="F60" s="160">
        <v>0</v>
      </c>
      <c r="G60" s="153">
        <f t="shared" si="15"/>
        <v>0</v>
      </c>
      <c r="H60" s="175"/>
    </row>
    <row r="61" spans="2:8" x14ac:dyDescent="0.25">
      <c r="B61" s="154" t="s">
        <v>38</v>
      </c>
      <c r="C61" s="159">
        <v>0</v>
      </c>
      <c r="D61" s="172">
        <v>0</v>
      </c>
      <c r="E61" s="153">
        <f t="shared" si="14"/>
        <v>0</v>
      </c>
      <c r="F61" s="160">
        <v>0</v>
      </c>
      <c r="G61" s="153">
        <f t="shared" si="15"/>
        <v>0</v>
      </c>
      <c r="H61" s="175"/>
    </row>
    <row r="62" spans="2:8" x14ac:dyDescent="0.25">
      <c r="B62" s="154" t="s">
        <v>39</v>
      </c>
      <c r="C62" s="159">
        <v>0</v>
      </c>
      <c r="D62" s="172">
        <v>0</v>
      </c>
      <c r="E62" s="153">
        <f t="shared" si="14"/>
        <v>0</v>
      </c>
      <c r="F62" s="160">
        <v>0</v>
      </c>
      <c r="G62" s="153">
        <f t="shared" si="15"/>
        <v>0</v>
      </c>
      <c r="H62" s="175"/>
    </row>
    <row r="63" spans="2:8" x14ac:dyDescent="0.25">
      <c r="B63" s="155" t="s">
        <v>40</v>
      </c>
      <c r="C63" s="156"/>
      <c r="D63" s="157"/>
      <c r="E63" s="157"/>
      <c r="F63" s="158"/>
      <c r="G63" s="161">
        <f>SUM(G51:G62)</f>
        <v>0</v>
      </c>
      <c r="H63" s="175"/>
    </row>
    <row r="64" spans="2:8" x14ac:dyDescent="0.25">
      <c r="D64" s="170"/>
    </row>
    <row r="65" spans="2:8" x14ac:dyDescent="0.25">
      <c r="B65" s="149" t="s">
        <v>335</v>
      </c>
      <c r="C65" s="149" t="s">
        <v>380</v>
      </c>
      <c r="D65" s="150" t="s">
        <v>382</v>
      </c>
      <c r="E65" s="150" t="s">
        <v>383</v>
      </c>
      <c r="F65" s="150" t="s">
        <v>381</v>
      </c>
      <c r="G65" s="151" t="s">
        <v>384</v>
      </c>
      <c r="H65" s="175"/>
    </row>
    <row r="66" spans="2:8" x14ac:dyDescent="0.25">
      <c r="B66" s="152" t="s">
        <v>31</v>
      </c>
      <c r="C66" s="192">
        <v>0</v>
      </c>
      <c r="D66" s="193">
        <v>0</v>
      </c>
      <c r="E66" s="153">
        <f t="shared" ref="E66:E67" si="16">C66-D66</f>
        <v>0</v>
      </c>
      <c r="F66" s="194">
        <v>0</v>
      </c>
      <c r="G66" s="153">
        <f t="shared" ref="G66:G67" si="17">E66*F66</f>
        <v>0</v>
      </c>
      <c r="H66" s="175"/>
    </row>
    <row r="67" spans="2:8" x14ac:dyDescent="0.25">
      <c r="B67" s="152" t="s">
        <v>32</v>
      </c>
      <c r="C67" s="192">
        <v>0</v>
      </c>
      <c r="D67" s="193">
        <v>0</v>
      </c>
      <c r="E67" s="153">
        <f t="shared" si="16"/>
        <v>0</v>
      </c>
      <c r="F67" s="194">
        <v>0</v>
      </c>
      <c r="G67" s="153">
        <f t="shared" si="17"/>
        <v>0</v>
      </c>
      <c r="H67" s="175"/>
    </row>
    <row r="68" spans="2:8" x14ac:dyDescent="0.25">
      <c r="B68" s="152" t="s">
        <v>33</v>
      </c>
      <c r="C68" s="159">
        <v>0</v>
      </c>
      <c r="D68" s="172">
        <v>0</v>
      </c>
      <c r="E68" s="153">
        <f t="shared" ref="E68:E77" si="18">C68-D68</f>
        <v>0</v>
      </c>
      <c r="F68" s="160">
        <v>0</v>
      </c>
      <c r="G68" s="153">
        <f t="shared" ref="G68:G77" si="19">E68*F68</f>
        <v>0</v>
      </c>
      <c r="H68" s="175"/>
    </row>
    <row r="69" spans="2:8" x14ac:dyDescent="0.25">
      <c r="B69" s="152" t="s">
        <v>34</v>
      </c>
      <c r="C69" s="159">
        <v>0</v>
      </c>
      <c r="D69" s="172">
        <v>0</v>
      </c>
      <c r="E69" s="153">
        <f t="shared" si="18"/>
        <v>0</v>
      </c>
      <c r="F69" s="160">
        <v>0</v>
      </c>
      <c r="G69" s="153">
        <f t="shared" si="19"/>
        <v>0</v>
      </c>
      <c r="H69" s="175"/>
    </row>
    <row r="70" spans="2:8" x14ac:dyDescent="0.25">
      <c r="B70" s="152" t="s">
        <v>41</v>
      </c>
      <c r="C70" s="159">
        <v>0</v>
      </c>
      <c r="D70" s="188">
        <v>0</v>
      </c>
      <c r="E70" s="153">
        <f t="shared" si="18"/>
        <v>0</v>
      </c>
      <c r="F70" s="160">
        <v>0</v>
      </c>
      <c r="G70" s="153">
        <f t="shared" si="19"/>
        <v>0</v>
      </c>
      <c r="H70" s="175"/>
    </row>
    <row r="71" spans="2:8" s="28" customFormat="1" x14ac:dyDescent="0.25">
      <c r="B71" s="152" t="s">
        <v>42</v>
      </c>
      <c r="C71" s="159">
        <v>0</v>
      </c>
      <c r="D71" s="188">
        <v>0</v>
      </c>
      <c r="E71" s="153">
        <f t="shared" si="18"/>
        <v>0</v>
      </c>
      <c r="F71" s="160">
        <v>0</v>
      </c>
      <c r="G71" s="153">
        <f t="shared" si="19"/>
        <v>0</v>
      </c>
      <c r="H71" s="189"/>
    </row>
    <row r="72" spans="2:8" x14ac:dyDescent="0.25">
      <c r="B72" s="152" t="s">
        <v>43</v>
      </c>
      <c r="C72" s="159">
        <v>0</v>
      </c>
      <c r="D72" s="172">
        <v>0</v>
      </c>
      <c r="E72" s="153">
        <f t="shared" si="18"/>
        <v>0</v>
      </c>
      <c r="F72" s="160">
        <v>0</v>
      </c>
      <c r="G72" s="153">
        <f t="shared" si="19"/>
        <v>0</v>
      </c>
      <c r="H72" s="175"/>
    </row>
    <row r="73" spans="2:8" x14ac:dyDescent="0.25">
      <c r="B73" s="152" t="s">
        <v>35</v>
      </c>
      <c r="C73" s="159">
        <v>0</v>
      </c>
      <c r="D73" s="172">
        <v>0</v>
      </c>
      <c r="E73" s="153">
        <f t="shared" si="18"/>
        <v>0</v>
      </c>
      <c r="F73" s="160">
        <v>0</v>
      </c>
      <c r="G73" s="153">
        <f t="shared" si="19"/>
        <v>0</v>
      </c>
      <c r="H73" s="175"/>
    </row>
    <row r="74" spans="2:8" x14ac:dyDescent="0.25">
      <c r="B74" s="154" t="s">
        <v>36</v>
      </c>
      <c r="C74" s="159">
        <v>0</v>
      </c>
      <c r="D74" s="172">
        <v>0</v>
      </c>
      <c r="E74" s="153">
        <f t="shared" si="18"/>
        <v>0</v>
      </c>
      <c r="F74" s="160">
        <v>0</v>
      </c>
      <c r="G74" s="153">
        <f t="shared" si="19"/>
        <v>0</v>
      </c>
      <c r="H74" s="175"/>
    </row>
    <row r="75" spans="2:8" x14ac:dyDescent="0.25">
      <c r="B75" s="154" t="s">
        <v>37</v>
      </c>
      <c r="C75" s="159">
        <v>0</v>
      </c>
      <c r="D75" s="172">
        <v>0</v>
      </c>
      <c r="E75" s="153">
        <f t="shared" si="18"/>
        <v>0</v>
      </c>
      <c r="F75" s="160">
        <v>0</v>
      </c>
      <c r="G75" s="153">
        <f t="shared" si="19"/>
        <v>0</v>
      </c>
      <c r="H75" s="175"/>
    </row>
    <row r="76" spans="2:8" x14ac:dyDescent="0.25">
      <c r="B76" s="154" t="s">
        <v>38</v>
      </c>
      <c r="C76" s="159">
        <v>0</v>
      </c>
      <c r="D76" s="172">
        <v>0</v>
      </c>
      <c r="E76" s="153">
        <f t="shared" si="18"/>
        <v>0</v>
      </c>
      <c r="F76" s="160">
        <v>0</v>
      </c>
      <c r="G76" s="153">
        <f t="shared" si="19"/>
        <v>0</v>
      </c>
      <c r="H76" s="175"/>
    </row>
    <row r="77" spans="2:8" x14ac:dyDescent="0.25">
      <c r="B77" s="154" t="s">
        <v>39</v>
      </c>
      <c r="C77" s="159">
        <v>0</v>
      </c>
      <c r="D77" s="172">
        <v>0</v>
      </c>
      <c r="E77" s="153">
        <f t="shared" si="18"/>
        <v>0</v>
      </c>
      <c r="F77" s="160">
        <v>0</v>
      </c>
      <c r="G77" s="153">
        <f t="shared" si="19"/>
        <v>0</v>
      </c>
      <c r="H77" s="175"/>
    </row>
    <row r="78" spans="2:8" x14ac:dyDescent="0.25">
      <c r="B78" s="155" t="s">
        <v>40</v>
      </c>
      <c r="C78" s="156"/>
      <c r="D78" s="157"/>
      <c r="E78" s="157"/>
      <c r="F78" s="158"/>
      <c r="G78" s="161">
        <f>SUM(G66:G77)</f>
        <v>0</v>
      </c>
      <c r="H78" s="175"/>
    </row>
    <row r="79" spans="2:8" x14ac:dyDescent="0.25">
      <c r="H79" s="175"/>
    </row>
    <row r="80" spans="2:8" x14ac:dyDescent="0.25">
      <c r="B80" s="149" t="s">
        <v>315</v>
      </c>
      <c r="C80" s="149" t="s">
        <v>380</v>
      </c>
      <c r="D80" s="150" t="s">
        <v>382</v>
      </c>
      <c r="E80" s="150" t="s">
        <v>383</v>
      </c>
      <c r="F80" s="150" t="s">
        <v>381</v>
      </c>
      <c r="G80" s="151" t="s">
        <v>384</v>
      </c>
      <c r="H80" s="175"/>
    </row>
    <row r="81" spans="2:8" x14ac:dyDescent="0.25">
      <c r="B81" s="152" t="s">
        <v>31</v>
      </c>
      <c r="C81" s="159">
        <v>0</v>
      </c>
      <c r="D81" s="172">
        <v>0</v>
      </c>
      <c r="E81" s="153">
        <f>C81-D81</f>
        <v>0</v>
      </c>
      <c r="F81" s="160">
        <v>0</v>
      </c>
      <c r="G81" s="153">
        <f>E81*F81</f>
        <v>0</v>
      </c>
      <c r="H81" s="175"/>
    </row>
    <row r="82" spans="2:8" x14ac:dyDescent="0.25">
      <c r="B82" s="152" t="s">
        <v>32</v>
      </c>
      <c r="C82" s="159">
        <v>0</v>
      </c>
      <c r="D82" s="172">
        <v>0</v>
      </c>
      <c r="E82" s="153">
        <f t="shared" ref="E82:E92" si="20">C82-D82</f>
        <v>0</v>
      </c>
      <c r="F82" s="160">
        <v>0</v>
      </c>
      <c r="G82" s="153">
        <f t="shared" ref="G82:G92" si="21">E82*F82</f>
        <v>0</v>
      </c>
      <c r="H82" s="175"/>
    </row>
    <row r="83" spans="2:8" x14ac:dyDescent="0.25">
      <c r="B83" s="152" t="s">
        <v>33</v>
      </c>
      <c r="C83" s="159">
        <v>0</v>
      </c>
      <c r="D83" s="172">
        <v>0</v>
      </c>
      <c r="E83" s="153">
        <f t="shared" si="20"/>
        <v>0</v>
      </c>
      <c r="F83" s="160">
        <v>0</v>
      </c>
      <c r="G83" s="153">
        <f t="shared" si="21"/>
        <v>0</v>
      </c>
    </row>
    <row r="84" spans="2:8" x14ac:dyDescent="0.25">
      <c r="B84" s="152" t="s">
        <v>34</v>
      </c>
      <c r="C84" s="159">
        <v>0</v>
      </c>
      <c r="D84" s="172">
        <v>0</v>
      </c>
      <c r="E84" s="153">
        <f t="shared" si="20"/>
        <v>0</v>
      </c>
      <c r="F84" s="160">
        <v>0</v>
      </c>
      <c r="G84" s="153">
        <f t="shared" si="21"/>
        <v>0</v>
      </c>
      <c r="H84" s="175"/>
    </row>
    <row r="85" spans="2:8" s="28" customFormat="1" x14ac:dyDescent="0.25">
      <c r="B85" s="152" t="s">
        <v>41</v>
      </c>
      <c r="C85" s="159">
        <v>0</v>
      </c>
      <c r="D85" s="188">
        <v>0</v>
      </c>
      <c r="E85" s="153">
        <f t="shared" si="20"/>
        <v>0</v>
      </c>
      <c r="F85" s="160">
        <v>0</v>
      </c>
      <c r="G85" s="153">
        <f t="shared" si="21"/>
        <v>0</v>
      </c>
      <c r="H85" s="189"/>
    </row>
    <row r="86" spans="2:8" s="28" customFormat="1" x14ac:dyDescent="0.25">
      <c r="B86" s="152" t="s">
        <v>42</v>
      </c>
      <c r="C86" s="159">
        <v>0</v>
      </c>
      <c r="D86" s="188">
        <v>0</v>
      </c>
      <c r="E86" s="153">
        <f t="shared" si="20"/>
        <v>0</v>
      </c>
      <c r="F86" s="160">
        <v>0</v>
      </c>
      <c r="G86" s="153">
        <f t="shared" si="21"/>
        <v>0</v>
      </c>
      <c r="H86" s="189"/>
    </row>
    <row r="87" spans="2:8" x14ac:dyDescent="0.25">
      <c r="B87" s="152" t="s">
        <v>43</v>
      </c>
      <c r="C87" s="192">
        <v>0</v>
      </c>
      <c r="D87" s="193">
        <v>0</v>
      </c>
      <c r="E87" s="153">
        <f t="shared" si="20"/>
        <v>0</v>
      </c>
      <c r="F87" s="194">
        <v>0</v>
      </c>
      <c r="G87" s="153">
        <f t="shared" si="21"/>
        <v>0</v>
      </c>
      <c r="H87" s="175"/>
    </row>
    <row r="88" spans="2:8" x14ac:dyDescent="0.25">
      <c r="B88" s="152" t="s">
        <v>35</v>
      </c>
      <c r="C88" s="159">
        <v>0</v>
      </c>
      <c r="D88" s="172">
        <v>0</v>
      </c>
      <c r="E88" s="153">
        <f t="shared" si="20"/>
        <v>0</v>
      </c>
      <c r="F88" s="160">
        <v>0</v>
      </c>
      <c r="G88" s="153">
        <f t="shared" si="21"/>
        <v>0</v>
      </c>
      <c r="H88" s="175"/>
    </row>
    <row r="89" spans="2:8" x14ac:dyDescent="0.25">
      <c r="B89" s="154" t="s">
        <v>36</v>
      </c>
      <c r="C89" s="159">
        <v>0</v>
      </c>
      <c r="D89" s="172">
        <v>0</v>
      </c>
      <c r="E89" s="153">
        <f t="shared" si="20"/>
        <v>0</v>
      </c>
      <c r="F89" s="160">
        <v>0</v>
      </c>
      <c r="G89" s="153">
        <f t="shared" si="21"/>
        <v>0</v>
      </c>
      <c r="H89" s="175"/>
    </row>
    <row r="90" spans="2:8" x14ac:dyDescent="0.25">
      <c r="B90" s="206" t="s">
        <v>37</v>
      </c>
      <c r="C90" s="159">
        <v>0</v>
      </c>
      <c r="D90" s="172">
        <v>0</v>
      </c>
      <c r="E90" s="153">
        <f t="shared" si="20"/>
        <v>0</v>
      </c>
      <c r="F90" s="160">
        <v>0</v>
      </c>
      <c r="G90" s="153">
        <f t="shared" si="21"/>
        <v>0</v>
      </c>
      <c r="H90" s="175"/>
    </row>
    <row r="91" spans="2:8" x14ac:dyDescent="0.25">
      <c r="B91" s="154" t="s">
        <v>38</v>
      </c>
      <c r="C91" s="159">
        <v>0</v>
      </c>
      <c r="D91" s="172">
        <v>0</v>
      </c>
      <c r="E91" s="153">
        <f t="shared" si="20"/>
        <v>0</v>
      </c>
      <c r="F91" s="160">
        <v>0</v>
      </c>
      <c r="G91" s="153">
        <f t="shared" si="21"/>
        <v>0</v>
      </c>
      <c r="H91" s="175"/>
    </row>
    <row r="92" spans="2:8" x14ac:dyDescent="0.25">
      <c r="B92" s="154" t="s">
        <v>39</v>
      </c>
      <c r="C92" s="159">
        <v>0</v>
      </c>
      <c r="D92" s="172">
        <v>0</v>
      </c>
      <c r="E92" s="153">
        <f t="shared" si="20"/>
        <v>0</v>
      </c>
      <c r="F92" s="160">
        <v>0</v>
      </c>
      <c r="G92" s="153">
        <f t="shared" si="21"/>
        <v>0</v>
      </c>
      <c r="H92" s="175"/>
    </row>
    <row r="93" spans="2:8" x14ac:dyDescent="0.25">
      <c r="B93" s="155" t="s">
        <v>40</v>
      </c>
      <c r="C93" s="156"/>
      <c r="D93" s="157"/>
      <c r="E93" s="157"/>
      <c r="F93" s="158"/>
      <c r="G93" s="161">
        <f>SUM(G81:G92)</f>
        <v>0</v>
      </c>
      <c r="H93" s="175"/>
    </row>
    <row r="94" spans="2:8" x14ac:dyDescent="0.25">
      <c r="B94" s="176"/>
      <c r="C94" s="180"/>
      <c r="D94" s="181"/>
      <c r="E94" s="177"/>
      <c r="F94" s="182"/>
      <c r="G94" s="177"/>
      <c r="H94" s="175"/>
    </row>
    <row r="95" spans="2:8" x14ac:dyDescent="0.25">
      <c r="B95" s="149" t="s">
        <v>314</v>
      </c>
      <c r="C95" s="149" t="s">
        <v>380</v>
      </c>
      <c r="D95" s="150" t="s">
        <v>382</v>
      </c>
      <c r="E95" s="150" t="s">
        <v>383</v>
      </c>
      <c r="F95" s="150" t="s">
        <v>381</v>
      </c>
      <c r="G95" s="151" t="s">
        <v>384</v>
      </c>
      <c r="H95" s="175"/>
    </row>
    <row r="96" spans="2:8" x14ac:dyDescent="0.25">
      <c r="B96" s="152" t="s">
        <v>31</v>
      </c>
      <c r="C96" s="159">
        <v>0</v>
      </c>
      <c r="D96" s="172">
        <v>0</v>
      </c>
      <c r="E96" s="153">
        <f>C96-D96</f>
        <v>0</v>
      </c>
      <c r="F96" s="160">
        <v>0</v>
      </c>
      <c r="G96" s="153">
        <f>E96*F96</f>
        <v>0</v>
      </c>
      <c r="H96" s="175"/>
    </row>
    <row r="97" spans="2:8" x14ac:dyDescent="0.25">
      <c r="B97" s="152" t="s">
        <v>32</v>
      </c>
      <c r="C97" s="159">
        <v>0</v>
      </c>
      <c r="D97" s="188">
        <v>0</v>
      </c>
      <c r="E97" s="153">
        <f t="shared" ref="E97:E107" si="22">C97-D97</f>
        <v>0</v>
      </c>
      <c r="F97" s="160">
        <v>0</v>
      </c>
      <c r="G97" s="153">
        <f t="shared" ref="G97:G107" si="23">E97*F97</f>
        <v>0</v>
      </c>
      <c r="H97" s="175"/>
    </row>
    <row r="98" spans="2:8" x14ac:dyDescent="0.25">
      <c r="B98" s="152" t="s">
        <v>33</v>
      </c>
      <c r="C98" s="159">
        <v>0</v>
      </c>
      <c r="D98" s="172">
        <v>0</v>
      </c>
      <c r="E98" s="153">
        <f t="shared" si="22"/>
        <v>0</v>
      </c>
      <c r="F98" s="160">
        <v>0</v>
      </c>
      <c r="G98" s="153">
        <f t="shared" si="23"/>
        <v>0</v>
      </c>
    </row>
    <row r="99" spans="2:8" x14ac:dyDescent="0.25">
      <c r="B99" s="152" t="s">
        <v>34</v>
      </c>
      <c r="C99" s="159">
        <v>0</v>
      </c>
      <c r="D99" s="172">
        <v>0</v>
      </c>
      <c r="E99" s="153">
        <f t="shared" si="22"/>
        <v>0</v>
      </c>
      <c r="F99" s="160">
        <v>0</v>
      </c>
      <c r="G99" s="153">
        <f t="shared" si="23"/>
        <v>0</v>
      </c>
      <c r="H99" s="175"/>
    </row>
    <row r="100" spans="2:8" s="28" customFormat="1" x14ac:dyDescent="0.25">
      <c r="B100" s="152" t="s">
        <v>41</v>
      </c>
      <c r="C100" s="159">
        <v>0</v>
      </c>
      <c r="D100" s="188">
        <v>0</v>
      </c>
      <c r="E100" s="153">
        <f t="shared" si="22"/>
        <v>0</v>
      </c>
      <c r="F100" s="160">
        <v>0</v>
      </c>
      <c r="G100" s="153">
        <f t="shared" si="23"/>
        <v>0</v>
      </c>
      <c r="H100" s="175"/>
    </row>
    <row r="101" spans="2:8" s="28" customFormat="1" x14ac:dyDescent="0.25">
      <c r="B101" s="152" t="s">
        <v>42</v>
      </c>
      <c r="C101" s="159">
        <v>0</v>
      </c>
      <c r="D101" s="188">
        <v>0</v>
      </c>
      <c r="E101" s="153">
        <f t="shared" si="22"/>
        <v>0</v>
      </c>
      <c r="F101" s="160">
        <v>0</v>
      </c>
      <c r="G101" s="153">
        <f t="shared" si="23"/>
        <v>0</v>
      </c>
      <c r="H101" s="189"/>
    </row>
    <row r="102" spans="2:8" x14ac:dyDescent="0.25">
      <c r="B102" s="152" t="s">
        <v>43</v>
      </c>
      <c r="C102" s="159">
        <v>0</v>
      </c>
      <c r="D102" s="172">
        <v>0</v>
      </c>
      <c r="E102" s="153">
        <f t="shared" si="22"/>
        <v>0</v>
      </c>
      <c r="F102" s="160">
        <v>0</v>
      </c>
      <c r="G102" s="153">
        <f t="shared" si="23"/>
        <v>0</v>
      </c>
      <c r="H102" s="175"/>
    </row>
    <row r="103" spans="2:8" x14ac:dyDescent="0.25">
      <c r="B103" s="152" t="s">
        <v>35</v>
      </c>
      <c r="C103" s="159">
        <v>0</v>
      </c>
      <c r="D103" s="188">
        <v>0</v>
      </c>
      <c r="E103" s="153">
        <f t="shared" si="22"/>
        <v>0</v>
      </c>
      <c r="F103" s="160">
        <v>0</v>
      </c>
      <c r="G103" s="153">
        <f t="shared" si="23"/>
        <v>0</v>
      </c>
      <c r="H103" s="175"/>
    </row>
    <row r="104" spans="2:8" x14ac:dyDescent="0.25">
      <c r="B104" s="154" t="s">
        <v>36</v>
      </c>
      <c r="C104" s="159">
        <v>0</v>
      </c>
      <c r="D104" s="172">
        <v>0</v>
      </c>
      <c r="E104" s="153">
        <f t="shared" si="22"/>
        <v>0</v>
      </c>
      <c r="F104" s="160">
        <v>0</v>
      </c>
      <c r="G104" s="153">
        <f t="shared" si="23"/>
        <v>0</v>
      </c>
      <c r="H104" s="175"/>
    </row>
    <row r="105" spans="2:8" x14ac:dyDescent="0.25">
      <c r="B105" s="154" t="s">
        <v>37</v>
      </c>
      <c r="C105" s="159">
        <v>0</v>
      </c>
      <c r="D105" s="172">
        <v>0</v>
      </c>
      <c r="E105" s="153">
        <f t="shared" si="22"/>
        <v>0</v>
      </c>
      <c r="F105" s="160">
        <v>0</v>
      </c>
      <c r="G105" s="153">
        <f t="shared" si="23"/>
        <v>0</v>
      </c>
      <c r="H105" s="175"/>
    </row>
    <row r="106" spans="2:8" x14ac:dyDescent="0.25">
      <c r="B106" s="154" t="s">
        <v>38</v>
      </c>
      <c r="C106" s="159">
        <v>0</v>
      </c>
      <c r="D106" s="172">
        <v>0</v>
      </c>
      <c r="E106" s="153">
        <f t="shared" si="22"/>
        <v>0</v>
      </c>
      <c r="F106" s="160">
        <v>0</v>
      </c>
      <c r="G106" s="153">
        <f t="shared" si="23"/>
        <v>0</v>
      </c>
      <c r="H106" s="175"/>
    </row>
    <row r="107" spans="2:8" x14ac:dyDescent="0.25">
      <c r="B107" s="154" t="s">
        <v>39</v>
      </c>
      <c r="C107" s="159">
        <v>0</v>
      </c>
      <c r="D107" s="172">
        <v>0</v>
      </c>
      <c r="E107" s="153">
        <f t="shared" si="22"/>
        <v>0</v>
      </c>
      <c r="F107" s="160">
        <v>0</v>
      </c>
      <c r="G107" s="153">
        <f t="shared" si="23"/>
        <v>0</v>
      </c>
      <c r="H107" s="175"/>
    </row>
    <row r="108" spans="2:8" x14ac:dyDescent="0.25">
      <c r="B108" s="155" t="s">
        <v>40</v>
      </c>
      <c r="C108" s="156"/>
      <c r="D108" s="157"/>
      <c r="E108" s="157"/>
      <c r="F108" s="158"/>
      <c r="G108" s="161">
        <f>SUM(G96:G107)</f>
        <v>0</v>
      </c>
      <c r="H108" s="175"/>
    </row>
    <row r="109" spans="2:8" x14ac:dyDescent="0.25">
      <c r="B109" s="176"/>
      <c r="C109" s="180"/>
      <c r="D109" s="181"/>
      <c r="E109" s="177"/>
      <c r="F109" s="182"/>
      <c r="G109" s="177"/>
      <c r="H109" s="175"/>
    </row>
    <row r="110" spans="2:8" x14ac:dyDescent="0.25">
      <c r="B110" s="149" t="s">
        <v>313</v>
      </c>
      <c r="C110" s="149" t="s">
        <v>380</v>
      </c>
      <c r="D110" s="150" t="s">
        <v>382</v>
      </c>
      <c r="E110" s="150" t="s">
        <v>383</v>
      </c>
      <c r="F110" s="150" t="s">
        <v>381</v>
      </c>
      <c r="G110" s="151" t="s">
        <v>384</v>
      </c>
      <c r="H110" s="175"/>
    </row>
    <row r="111" spans="2:8" x14ac:dyDescent="0.25">
      <c r="B111" s="152" t="s">
        <v>31</v>
      </c>
      <c r="C111" s="159">
        <v>0</v>
      </c>
      <c r="D111" s="172">
        <v>0</v>
      </c>
      <c r="E111" s="153">
        <f>C111-D111</f>
        <v>0</v>
      </c>
      <c r="F111" s="160">
        <v>0</v>
      </c>
      <c r="G111" s="153">
        <f>E111*F111</f>
        <v>0</v>
      </c>
      <c r="H111" s="175"/>
    </row>
    <row r="112" spans="2:8" x14ac:dyDescent="0.25">
      <c r="B112" s="152" t="s">
        <v>32</v>
      </c>
      <c r="C112" s="159">
        <v>0</v>
      </c>
      <c r="D112" s="172">
        <v>0</v>
      </c>
      <c r="E112" s="153">
        <f t="shared" ref="E112:E122" si="24">C112-D112</f>
        <v>0</v>
      </c>
      <c r="F112" s="160">
        <v>0</v>
      </c>
      <c r="G112" s="153">
        <f t="shared" ref="G112:G122" si="25">E112*F112</f>
        <v>0</v>
      </c>
      <c r="H112" s="175"/>
    </row>
    <row r="113" spans="2:8" x14ac:dyDescent="0.25">
      <c r="B113" s="152" t="s">
        <v>33</v>
      </c>
      <c r="C113" s="159">
        <v>0</v>
      </c>
      <c r="D113" s="172">
        <v>0</v>
      </c>
      <c r="E113" s="153">
        <f t="shared" si="24"/>
        <v>0</v>
      </c>
      <c r="F113" s="160">
        <v>0</v>
      </c>
      <c r="G113" s="153">
        <f t="shared" si="25"/>
        <v>0</v>
      </c>
    </row>
    <row r="114" spans="2:8" x14ac:dyDescent="0.25">
      <c r="B114" s="152" t="s">
        <v>34</v>
      </c>
      <c r="C114" s="159">
        <v>0</v>
      </c>
      <c r="D114" s="172">
        <v>0</v>
      </c>
      <c r="E114" s="153">
        <f t="shared" si="24"/>
        <v>0</v>
      </c>
      <c r="F114" s="160">
        <v>0</v>
      </c>
      <c r="G114" s="153">
        <f t="shared" si="25"/>
        <v>0</v>
      </c>
      <c r="H114" s="175"/>
    </row>
    <row r="115" spans="2:8" s="28" customFormat="1" x14ac:dyDescent="0.25">
      <c r="B115" s="152" t="s">
        <v>41</v>
      </c>
      <c r="C115" s="159">
        <v>0</v>
      </c>
      <c r="D115" s="188">
        <v>0</v>
      </c>
      <c r="E115" s="153">
        <f t="shared" si="24"/>
        <v>0</v>
      </c>
      <c r="F115" s="160">
        <v>0</v>
      </c>
      <c r="G115" s="153">
        <f t="shared" si="25"/>
        <v>0</v>
      </c>
      <c r="H115" s="189"/>
    </row>
    <row r="116" spans="2:8" s="28" customFormat="1" x14ac:dyDescent="0.25">
      <c r="B116" s="152" t="s">
        <v>42</v>
      </c>
      <c r="C116" s="159">
        <v>0</v>
      </c>
      <c r="D116" s="188">
        <v>0</v>
      </c>
      <c r="E116" s="153">
        <f t="shared" si="24"/>
        <v>0</v>
      </c>
      <c r="F116" s="160">
        <v>0</v>
      </c>
      <c r="G116" s="153">
        <f t="shared" si="25"/>
        <v>0</v>
      </c>
      <c r="H116" s="189"/>
    </row>
    <row r="117" spans="2:8" x14ac:dyDescent="0.25">
      <c r="B117" s="152" t="s">
        <v>43</v>
      </c>
      <c r="C117" s="159">
        <v>0</v>
      </c>
      <c r="D117" s="188">
        <v>0</v>
      </c>
      <c r="E117" s="153">
        <f t="shared" si="24"/>
        <v>0</v>
      </c>
      <c r="F117" s="160">
        <v>0</v>
      </c>
      <c r="G117" s="153">
        <f t="shared" si="25"/>
        <v>0</v>
      </c>
      <c r="H117" s="175"/>
    </row>
    <row r="118" spans="2:8" x14ac:dyDescent="0.25">
      <c r="B118" s="152" t="s">
        <v>35</v>
      </c>
      <c r="C118" s="159">
        <v>0</v>
      </c>
      <c r="D118" s="172">
        <v>0</v>
      </c>
      <c r="E118" s="153">
        <f t="shared" si="24"/>
        <v>0</v>
      </c>
      <c r="F118" s="160">
        <v>0</v>
      </c>
      <c r="G118" s="153">
        <f t="shared" si="25"/>
        <v>0</v>
      </c>
      <c r="H118" s="175"/>
    </row>
    <row r="119" spans="2:8" x14ac:dyDescent="0.25">
      <c r="B119" s="154" t="s">
        <v>36</v>
      </c>
      <c r="C119" s="159">
        <v>0</v>
      </c>
      <c r="D119" s="188">
        <v>0</v>
      </c>
      <c r="E119" s="153">
        <f t="shared" si="24"/>
        <v>0</v>
      </c>
      <c r="F119" s="160">
        <v>0</v>
      </c>
      <c r="G119" s="153">
        <f t="shared" si="25"/>
        <v>0</v>
      </c>
      <c r="H119" s="175"/>
    </row>
    <row r="120" spans="2:8" x14ac:dyDescent="0.25">
      <c r="B120" s="154" t="s">
        <v>37</v>
      </c>
      <c r="C120" s="159">
        <v>0</v>
      </c>
      <c r="D120" s="172">
        <v>0</v>
      </c>
      <c r="E120" s="153">
        <f t="shared" si="24"/>
        <v>0</v>
      </c>
      <c r="F120" s="160">
        <v>0</v>
      </c>
      <c r="G120" s="153">
        <f t="shared" si="25"/>
        <v>0</v>
      </c>
      <c r="H120" s="175"/>
    </row>
    <row r="121" spans="2:8" x14ac:dyDescent="0.25">
      <c r="B121" s="154" t="s">
        <v>38</v>
      </c>
      <c r="C121" s="159">
        <v>0</v>
      </c>
      <c r="D121" s="172">
        <v>0</v>
      </c>
      <c r="E121" s="153">
        <f t="shared" si="24"/>
        <v>0</v>
      </c>
      <c r="F121" s="160">
        <v>0</v>
      </c>
      <c r="G121" s="153">
        <f t="shared" si="25"/>
        <v>0</v>
      </c>
      <c r="H121" s="175"/>
    </row>
    <row r="122" spans="2:8" x14ac:dyDescent="0.25">
      <c r="B122" s="154" t="s">
        <v>39</v>
      </c>
      <c r="C122" s="159">
        <v>0</v>
      </c>
      <c r="D122" s="172">
        <v>0</v>
      </c>
      <c r="E122" s="153">
        <f t="shared" si="24"/>
        <v>0</v>
      </c>
      <c r="F122" s="160">
        <v>0</v>
      </c>
      <c r="G122" s="153">
        <f t="shared" si="25"/>
        <v>0</v>
      </c>
      <c r="H122" s="175"/>
    </row>
    <row r="123" spans="2:8" x14ac:dyDescent="0.25">
      <c r="B123" s="155" t="s">
        <v>40</v>
      </c>
      <c r="C123" s="156"/>
      <c r="D123" s="157"/>
      <c r="E123" s="157"/>
      <c r="F123" s="158"/>
      <c r="G123" s="161">
        <f>SUM(G111:G122)</f>
        <v>0</v>
      </c>
      <c r="H123" s="175"/>
    </row>
    <row r="124" spans="2:8" x14ac:dyDescent="0.25">
      <c r="B124" s="176"/>
      <c r="C124" s="180"/>
      <c r="D124" s="181"/>
      <c r="E124" s="177"/>
      <c r="F124" s="182"/>
      <c r="G124" s="177"/>
      <c r="H124" s="175"/>
    </row>
    <row r="125" spans="2:8" x14ac:dyDescent="0.25">
      <c r="B125" s="149" t="s">
        <v>312</v>
      </c>
      <c r="C125" s="149" t="s">
        <v>380</v>
      </c>
      <c r="D125" s="150" t="s">
        <v>382</v>
      </c>
      <c r="E125" s="150" t="s">
        <v>383</v>
      </c>
      <c r="F125" s="150" t="s">
        <v>381</v>
      </c>
      <c r="G125" s="151" t="s">
        <v>384</v>
      </c>
      <c r="H125" s="175"/>
    </row>
    <row r="126" spans="2:8" x14ac:dyDescent="0.25">
      <c r="B126" s="152" t="s">
        <v>31</v>
      </c>
      <c r="C126" s="159">
        <v>0</v>
      </c>
      <c r="D126" s="172">
        <v>0</v>
      </c>
      <c r="E126" s="153">
        <f>C126-D126</f>
        <v>0</v>
      </c>
      <c r="F126" s="160">
        <v>0</v>
      </c>
      <c r="G126" s="153">
        <f>E126*F126</f>
        <v>0</v>
      </c>
      <c r="H126" s="175"/>
    </row>
    <row r="127" spans="2:8" x14ac:dyDescent="0.25">
      <c r="B127" s="152" t="s">
        <v>32</v>
      </c>
      <c r="C127" s="159">
        <v>0</v>
      </c>
      <c r="D127" s="172">
        <v>0</v>
      </c>
      <c r="E127" s="153">
        <f t="shared" ref="E127:E137" si="26">C127-D127</f>
        <v>0</v>
      </c>
      <c r="F127" s="160">
        <v>0</v>
      </c>
      <c r="G127" s="153">
        <f t="shared" ref="G127:G137" si="27">E127*F127</f>
        <v>0</v>
      </c>
      <c r="H127" s="175"/>
    </row>
    <row r="128" spans="2:8" x14ac:dyDescent="0.25">
      <c r="B128" s="152" t="s">
        <v>33</v>
      </c>
      <c r="C128" s="159">
        <v>0</v>
      </c>
      <c r="D128" s="172">
        <v>0</v>
      </c>
      <c r="E128" s="153">
        <f t="shared" si="26"/>
        <v>0</v>
      </c>
      <c r="F128" s="160">
        <v>0</v>
      </c>
      <c r="G128" s="153">
        <f t="shared" si="27"/>
        <v>0</v>
      </c>
    </row>
    <row r="129" spans="2:8" x14ac:dyDescent="0.25">
      <c r="B129" s="152" t="s">
        <v>34</v>
      </c>
      <c r="C129" s="159">
        <v>0</v>
      </c>
      <c r="D129" s="172">
        <v>0</v>
      </c>
      <c r="E129" s="153">
        <f t="shared" si="26"/>
        <v>0</v>
      </c>
      <c r="F129" s="160">
        <v>0</v>
      </c>
      <c r="G129" s="153">
        <f t="shared" si="27"/>
        <v>0</v>
      </c>
      <c r="H129" s="175"/>
    </row>
    <row r="130" spans="2:8" s="28" customFormat="1" x14ac:dyDescent="0.25">
      <c r="B130" s="152" t="s">
        <v>41</v>
      </c>
      <c r="C130" s="159">
        <v>0</v>
      </c>
      <c r="D130" s="188">
        <v>0</v>
      </c>
      <c r="E130" s="153">
        <f t="shared" si="26"/>
        <v>0</v>
      </c>
      <c r="F130" s="160">
        <v>0</v>
      </c>
      <c r="G130" s="153">
        <f t="shared" si="27"/>
        <v>0</v>
      </c>
      <c r="H130" s="189"/>
    </row>
    <row r="131" spans="2:8" s="28" customFormat="1" x14ac:dyDescent="0.25">
      <c r="B131" s="152" t="s">
        <v>42</v>
      </c>
      <c r="C131" s="159">
        <v>0</v>
      </c>
      <c r="D131" s="188">
        <v>0</v>
      </c>
      <c r="E131" s="153">
        <f t="shared" si="26"/>
        <v>0</v>
      </c>
      <c r="F131" s="160">
        <v>0</v>
      </c>
      <c r="G131" s="153">
        <f t="shared" si="27"/>
        <v>0</v>
      </c>
      <c r="H131" s="189"/>
    </row>
    <row r="132" spans="2:8" x14ac:dyDescent="0.25">
      <c r="B132" s="152" t="s">
        <v>43</v>
      </c>
      <c r="C132" s="159">
        <v>0</v>
      </c>
      <c r="D132" s="172">
        <v>0</v>
      </c>
      <c r="E132" s="153">
        <f t="shared" si="26"/>
        <v>0</v>
      </c>
      <c r="F132" s="160">
        <v>0</v>
      </c>
      <c r="G132" s="153">
        <f t="shared" si="27"/>
        <v>0</v>
      </c>
      <c r="H132" s="175"/>
    </row>
    <row r="133" spans="2:8" x14ac:dyDescent="0.25">
      <c r="B133" s="152" t="s">
        <v>35</v>
      </c>
      <c r="C133" s="159">
        <v>0</v>
      </c>
      <c r="D133" s="188">
        <v>0</v>
      </c>
      <c r="E133" s="153">
        <f t="shared" si="26"/>
        <v>0</v>
      </c>
      <c r="F133" s="160">
        <v>0</v>
      </c>
      <c r="G133" s="153">
        <f t="shared" si="27"/>
        <v>0</v>
      </c>
      <c r="H133" s="175"/>
    </row>
    <row r="134" spans="2:8" x14ac:dyDescent="0.25">
      <c r="B134" s="154" t="s">
        <v>36</v>
      </c>
      <c r="C134" s="159">
        <v>0</v>
      </c>
      <c r="D134" s="172">
        <v>0</v>
      </c>
      <c r="E134" s="153">
        <f t="shared" si="26"/>
        <v>0</v>
      </c>
      <c r="F134" s="160">
        <v>0</v>
      </c>
      <c r="G134" s="153">
        <f t="shared" si="27"/>
        <v>0</v>
      </c>
      <c r="H134" s="175"/>
    </row>
    <row r="135" spans="2:8" x14ac:dyDescent="0.25">
      <c r="B135" s="154" t="s">
        <v>37</v>
      </c>
      <c r="C135" s="159">
        <v>0</v>
      </c>
      <c r="D135" s="172">
        <v>0</v>
      </c>
      <c r="E135" s="153">
        <f t="shared" si="26"/>
        <v>0</v>
      </c>
      <c r="F135" s="160">
        <v>0</v>
      </c>
      <c r="G135" s="153">
        <f t="shared" si="27"/>
        <v>0</v>
      </c>
      <c r="H135" s="175"/>
    </row>
    <row r="136" spans="2:8" x14ac:dyDescent="0.25">
      <c r="B136" s="154" t="s">
        <v>38</v>
      </c>
      <c r="C136" s="159">
        <v>0</v>
      </c>
      <c r="D136" s="172">
        <v>0</v>
      </c>
      <c r="E136" s="153">
        <f t="shared" si="26"/>
        <v>0</v>
      </c>
      <c r="F136" s="160">
        <v>0</v>
      </c>
      <c r="G136" s="153">
        <f t="shared" si="27"/>
        <v>0</v>
      </c>
      <c r="H136" s="175"/>
    </row>
    <row r="137" spans="2:8" x14ac:dyDescent="0.25">
      <c r="B137" s="154" t="s">
        <v>39</v>
      </c>
      <c r="C137" s="159">
        <v>0</v>
      </c>
      <c r="D137" s="188">
        <v>0</v>
      </c>
      <c r="E137" s="153">
        <f t="shared" si="26"/>
        <v>0</v>
      </c>
      <c r="F137" s="160">
        <v>0</v>
      </c>
      <c r="G137" s="153">
        <f t="shared" si="27"/>
        <v>0</v>
      </c>
      <c r="H137" s="175"/>
    </row>
    <row r="138" spans="2:8" x14ac:dyDescent="0.25">
      <c r="B138" s="155" t="s">
        <v>40</v>
      </c>
      <c r="C138" s="156"/>
      <c r="D138" s="157"/>
      <c r="E138" s="157"/>
      <c r="F138" s="158"/>
      <c r="G138" s="161">
        <f>SUM(G126:G137)</f>
        <v>0</v>
      </c>
      <c r="H138" s="175"/>
    </row>
    <row r="139" spans="2:8" x14ac:dyDescent="0.25">
      <c r="B139" s="183"/>
      <c r="C139" s="178"/>
      <c r="D139" s="179"/>
      <c r="E139" s="179"/>
      <c r="F139" s="184"/>
      <c r="G139" s="185"/>
      <c r="H139" s="175"/>
    </row>
    <row r="140" spans="2:8" x14ac:dyDescent="0.25">
      <c r="B140" s="149" t="s">
        <v>311</v>
      </c>
      <c r="C140" s="149" t="s">
        <v>380</v>
      </c>
      <c r="D140" s="150" t="s">
        <v>382</v>
      </c>
      <c r="E140" s="150" t="s">
        <v>383</v>
      </c>
      <c r="F140" s="150" t="s">
        <v>381</v>
      </c>
      <c r="G140" s="151" t="s">
        <v>384</v>
      </c>
      <c r="H140" s="175"/>
    </row>
    <row r="141" spans="2:8" x14ac:dyDescent="0.25">
      <c r="B141" s="152" t="s">
        <v>31</v>
      </c>
      <c r="C141" s="159">
        <v>0</v>
      </c>
      <c r="D141" s="172">
        <v>0</v>
      </c>
      <c r="E141" s="153">
        <f>C141-D141</f>
        <v>0</v>
      </c>
      <c r="F141" s="160">
        <v>0</v>
      </c>
      <c r="G141" s="153">
        <f>E141*F141</f>
        <v>0</v>
      </c>
      <c r="H141" s="175"/>
    </row>
    <row r="142" spans="2:8" x14ac:dyDescent="0.25">
      <c r="B142" s="152" t="s">
        <v>32</v>
      </c>
      <c r="C142" s="159">
        <v>0</v>
      </c>
      <c r="D142" s="172">
        <v>0</v>
      </c>
      <c r="E142" s="153">
        <f t="shared" ref="E142:E152" si="28">C142-D142</f>
        <v>0</v>
      </c>
      <c r="F142" s="160">
        <v>0</v>
      </c>
      <c r="G142" s="153">
        <f t="shared" ref="G142:G152" si="29">E142*F142</f>
        <v>0</v>
      </c>
      <c r="H142" s="175"/>
    </row>
    <row r="143" spans="2:8" x14ac:dyDescent="0.25">
      <c r="B143" s="152" t="s">
        <v>33</v>
      </c>
      <c r="C143" s="159">
        <v>0</v>
      </c>
      <c r="D143" s="172">
        <v>0</v>
      </c>
      <c r="E143" s="153">
        <f t="shared" si="28"/>
        <v>0</v>
      </c>
      <c r="F143" s="160">
        <v>0</v>
      </c>
      <c r="G143" s="153">
        <f t="shared" si="29"/>
        <v>0</v>
      </c>
    </row>
    <row r="144" spans="2:8" x14ac:dyDescent="0.25">
      <c r="B144" s="152" t="s">
        <v>34</v>
      </c>
      <c r="C144" s="159">
        <v>0</v>
      </c>
      <c r="D144" s="172">
        <v>0</v>
      </c>
      <c r="E144" s="153">
        <f t="shared" si="28"/>
        <v>0</v>
      </c>
      <c r="F144" s="160">
        <v>0</v>
      </c>
      <c r="G144" s="153">
        <f t="shared" si="29"/>
        <v>0</v>
      </c>
      <c r="H144" s="175"/>
    </row>
    <row r="145" spans="2:8" s="28" customFormat="1" x14ac:dyDescent="0.25">
      <c r="B145" s="152" t="s">
        <v>41</v>
      </c>
      <c r="C145" s="159">
        <v>0</v>
      </c>
      <c r="D145" s="188">
        <v>0</v>
      </c>
      <c r="E145" s="153">
        <f t="shared" si="28"/>
        <v>0</v>
      </c>
      <c r="F145" s="160">
        <v>0</v>
      </c>
      <c r="G145" s="153">
        <f t="shared" si="29"/>
        <v>0</v>
      </c>
      <c r="H145" s="189"/>
    </row>
    <row r="146" spans="2:8" s="28" customFormat="1" x14ac:dyDescent="0.25">
      <c r="B146" s="152" t="s">
        <v>42</v>
      </c>
      <c r="C146" s="159">
        <v>0</v>
      </c>
      <c r="D146" s="188">
        <v>0</v>
      </c>
      <c r="E146" s="153">
        <f t="shared" si="28"/>
        <v>0</v>
      </c>
      <c r="F146" s="160">
        <v>0</v>
      </c>
      <c r="G146" s="153">
        <f t="shared" si="29"/>
        <v>0</v>
      </c>
      <c r="H146" s="189"/>
    </row>
    <row r="147" spans="2:8" x14ac:dyDescent="0.25">
      <c r="B147" s="152" t="s">
        <v>43</v>
      </c>
      <c r="C147" s="159">
        <v>0</v>
      </c>
      <c r="D147" s="172">
        <v>0</v>
      </c>
      <c r="E147" s="153">
        <f t="shared" si="28"/>
        <v>0</v>
      </c>
      <c r="F147" s="160">
        <v>0</v>
      </c>
      <c r="G147" s="153">
        <f t="shared" si="29"/>
        <v>0</v>
      </c>
      <c r="H147" s="175"/>
    </row>
    <row r="148" spans="2:8" x14ac:dyDescent="0.25">
      <c r="B148" s="152" t="s">
        <v>35</v>
      </c>
      <c r="C148" s="159">
        <v>0</v>
      </c>
      <c r="D148" s="172">
        <v>0</v>
      </c>
      <c r="E148" s="153">
        <f t="shared" si="28"/>
        <v>0</v>
      </c>
      <c r="F148" s="160">
        <v>0</v>
      </c>
      <c r="G148" s="153">
        <f t="shared" si="29"/>
        <v>0</v>
      </c>
      <c r="H148" s="175"/>
    </row>
    <row r="149" spans="2:8" x14ac:dyDescent="0.25">
      <c r="B149" s="154" t="s">
        <v>36</v>
      </c>
      <c r="C149" s="159">
        <v>0</v>
      </c>
      <c r="D149" s="172">
        <v>0</v>
      </c>
      <c r="E149" s="153">
        <f t="shared" si="28"/>
        <v>0</v>
      </c>
      <c r="F149" s="160">
        <v>0</v>
      </c>
      <c r="G149" s="153">
        <f t="shared" si="29"/>
        <v>0</v>
      </c>
      <c r="H149" s="175"/>
    </row>
    <row r="150" spans="2:8" x14ac:dyDescent="0.25">
      <c r="B150" s="154" t="s">
        <v>37</v>
      </c>
      <c r="C150" s="159">
        <v>0</v>
      </c>
      <c r="D150" s="172">
        <v>0</v>
      </c>
      <c r="E150" s="153">
        <f t="shared" si="28"/>
        <v>0</v>
      </c>
      <c r="F150" s="160">
        <v>0</v>
      </c>
      <c r="G150" s="153">
        <f t="shared" si="29"/>
        <v>0</v>
      </c>
      <c r="H150" s="175"/>
    </row>
    <row r="151" spans="2:8" x14ac:dyDescent="0.25">
      <c r="B151" s="154" t="s">
        <v>38</v>
      </c>
      <c r="C151" s="159">
        <v>0</v>
      </c>
      <c r="D151" s="172">
        <v>0</v>
      </c>
      <c r="E151" s="153">
        <f t="shared" si="28"/>
        <v>0</v>
      </c>
      <c r="F151" s="160">
        <v>0</v>
      </c>
      <c r="G151" s="153">
        <f t="shared" si="29"/>
        <v>0</v>
      </c>
      <c r="H151" s="175"/>
    </row>
    <row r="152" spans="2:8" x14ac:dyDescent="0.25">
      <c r="B152" s="154" t="s">
        <v>39</v>
      </c>
      <c r="C152" s="159">
        <v>0</v>
      </c>
      <c r="D152" s="172">
        <v>0</v>
      </c>
      <c r="E152" s="153">
        <f t="shared" si="28"/>
        <v>0</v>
      </c>
      <c r="F152" s="160">
        <v>0</v>
      </c>
      <c r="G152" s="153">
        <f t="shared" si="29"/>
        <v>0</v>
      </c>
      <c r="H152" s="175"/>
    </row>
    <row r="153" spans="2:8" x14ac:dyDescent="0.25">
      <c r="B153" s="155" t="s">
        <v>40</v>
      </c>
      <c r="C153" s="156"/>
      <c r="D153" s="157"/>
      <c r="E153" s="157"/>
      <c r="F153" s="158"/>
      <c r="G153" s="161">
        <f>SUM(G141:G152)</f>
        <v>0</v>
      </c>
      <c r="H153" s="175"/>
    </row>
    <row r="154" spans="2:8" x14ac:dyDescent="0.25">
      <c r="B154" s="176"/>
      <c r="C154" s="180"/>
      <c r="D154" s="181"/>
      <c r="E154" s="177"/>
      <c r="F154" s="182"/>
      <c r="G154" s="177"/>
      <c r="H154" s="175"/>
    </row>
    <row r="155" spans="2:8" x14ac:dyDescent="0.25">
      <c r="B155" s="149" t="s">
        <v>310</v>
      </c>
      <c r="C155" s="149" t="s">
        <v>380</v>
      </c>
      <c r="D155" s="150" t="s">
        <v>382</v>
      </c>
      <c r="E155" s="150" t="s">
        <v>383</v>
      </c>
      <c r="F155" s="150" t="s">
        <v>381</v>
      </c>
      <c r="G155" s="151" t="s">
        <v>384</v>
      </c>
      <c r="H155" s="175"/>
    </row>
    <row r="156" spans="2:8" x14ac:dyDescent="0.25">
      <c r="B156" s="152" t="s">
        <v>31</v>
      </c>
      <c r="C156" s="159">
        <v>0</v>
      </c>
      <c r="D156" s="172">
        <v>0</v>
      </c>
      <c r="E156" s="153">
        <f>C156-D156</f>
        <v>0</v>
      </c>
      <c r="F156" s="160">
        <v>0</v>
      </c>
      <c r="G156" s="153">
        <f>E156*F156</f>
        <v>0</v>
      </c>
      <c r="H156" s="175"/>
    </row>
    <row r="157" spans="2:8" x14ac:dyDescent="0.25">
      <c r="B157" s="152" t="s">
        <v>32</v>
      </c>
      <c r="C157" s="159">
        <v>0</v>
      </c>
      <c r="D157" s="172">
        <v>0</v>
      </c>
      <c r="E157" s="153">
        <f t="shared" ref="E157:E167" si="30">C157-D157</f>
        <v>0</v>
      </c>
      <c r="F157" s="160">
        <v>0</v>
      </c>
      <c r="G157" s="153">
        <f t="shared" ref="G157:G167" si="31">E157*F157</f>
        <v>0</v>
      </c>
      <c r="H157" s="175"/>
    </row>
    <row r="158" spans="2:8" x14ac:dyDescent="0.25">
      <c r="B158" s="152" t="s">
        <v>33</v>
      </c>
      <c r="C158" s="159">
        <v>0</v>
      </c>
      <c r="D158" s="172">
        <v>0</v>
      </c>
      <c r="E158" s="153">
        <f t="shared" si="30"/>
        <v>0</v>
      </c>
      <c r="F158" s="160">
        <v>0</v>
      </c>
      <c r="G158" s="153">
        <f t="shared" si="31"/>
        <v>0</v>
      </c>
    </row>
    <row r="159" spans="2:8" x14ac:dyDescent="0.25">
      <c r="B159" s="152" t="s">
        <v>34</v>
      </c>
      <c r="C159" s="159">
        <v>0</v>
      </c>
      <c r="D159" s="172">
        <v>0</v>
      </c>
      <c r="E159" s="153">
        <f t="shared" si="30"/>
        <v>0</v>
      </c>
      <c r="F159" s="160">
        <v>0</v>
      </c>
      <c r="G159" s="153">
        <f t="shared" si="31"/>
        <v>0</v>
      </c>
      <c r="H159" s="175"/>
    </row>
    <row r="160" spans="2:8" s="28" customFormat="1" x14ac:dyDescent="0.25">
      <c r="B160" s="152" t="s">
        <v>41</v>
      </c>
      <c r="C160" s="159">
        <v>0</v>
      </c>
      <c r="D160" s="188">
        <v>0</v>
      </c>
      <c r="E160" s="153">
        <f t="shared" si="30"/>
        <v>0</v>
      </c>
      <c r="F160" s="160">
        <v>0</v>
      </c>
      <c r="G160" s="153">
        <f t="shared" si="31"/>
        <v>0</v>
      </c>
      <c r="H160" s="189"/>
    </row>
    <row r="161" spans="2:8" s="28" customFormat="1" x14ac:dyDescent="0.25">
      <c r="B161" s="152" t="s">
        <v>42</v>
      </c>
      <c r="C161" s="159">
        <v>0</v>
      </c>
      <c r="D161" s="188">
        <v>0</v>
      </c>
      <c r="E161" s="153">
        <f t="shared" si="30"/>
        <v>0</v>
      </c>
      <c r="F161" s="160">
        <v>0</v>
      </c>
      <c r="G161" s="153">
        <f t="shared" si="31"/>
        <v>0</v>
      </c>
      <c r="H161" s="189"/>
    </row>
    <row r="162" spans="2:8" x14ac:dyDescent="0.25">
      <c r="B162" s="152" t="s">
        <v>43</v>
      </c>
      <c r="C162" s="159">
        <v>0</v>
      </c>
      <c r="D162" s="172">
        <v>0</v>
      </c>
      <c r="E162" s="153">
        <f t="shared" si="30"/>
        <v>0</v>
      </c>
      <c r="F162" s="160">
        <v>0</v>
      </c>
      <c r="G162" s="153">
        <f t="shared" si="31"/>
        <v>0</v>
      </c>
      <c r="H162" s="175"/>
    </row>
    <row r="163" spans="2:8" x14ac:dyDescent="0.25">
      <c r="B163" s="152" t="s">
        <v>35</v>
      </c>
      <c r="C163" s="159">
        <v>0</v>
      </c>
      <c r="D163" s="172">
        <v>0</v>
      </c>
      <c r="E163" s="153">
        <f t="shared" si="30"/>
        <v>0</v>
      </c>
      <c r="F163" s="160">
        <v>0</v>
      </c>
      <c r="G163" s="153">
        <f t="shared" si="31"/>
        <v>0</v>
      </c>
      <c r="H163" s="175"/>
    </row>
    <row r="164" spans="2:8" x14ac:dyDescent="0.25">
      <c r="B164" s="154" t="s">
        <v>36</v>
      </c>
      <c r="C164" s="159">
        <v>0</v>
      </c>
      <c r="D164" s="172">
        <v>0</v>
      </c>
      <c r="E164" s="153">
        <f t="shared" si="30"/>
        <v>0</v>
      </c>
      <c r="F164" s="160">
        <v>0</v>
      </c>
      <c r="G164" s="153">
        <f t="shared" si="31"/>
        <v>0</v>
      </c>
      <c r="H164" s="175"/>
    </row>
    <row r="165" spans="2:8" x14ac:dyDescent="0.25">
      <c r="B165" s="154" t="s">
        <v>37</v>
      </c>
      <c r="C165" s="159">
        <v>0</v>
      </c>
      <c r="D165" s="172">
        <v>0</v>
      </c>
      <c r="E165" s="153">
        <f t="shared" si="30"/>
        <v>0</v>
      </c>
      <c r="F165" s="160">
        <v>0</v>
      </c>
      <c r="G165" s="153">
        <f t="shared" si="31"/>
        <v>0</v>
      </c>
      <c r="H165" s="175"/>
    </row>
    <row r="166" spans="2:8" x14ac:dyDescent="0.25">
      <c r="B166" s="154" t="s">
        <v>38</v>
      </c>
      <c r="C166" s="159">
        <v>0</v>
      </c>
      <c r="D166" s="172">
        <v>0</v>
      </c>
      <c r="E166" s="153">
        <f t="shared" si="30"/>
        <v>0</v>
      </c>
      <c r="F166" s="160">
        <v>0</v>
      </c>
      <c r="G166" s="153">
        <f t="shared" si="31"/>
        <v>0</v>
      </c>
      <c r="H166" s="175"/>
    </row>
    <row r="167" spans="2:8" x14ac:dyDescent="0.25">
      <c r="B167" s="154" t="s">
        <v>39</v>
      </c>
      <c r="C167" s="159">
        <v>0</v>
      </c>
      <c r="D167" s="172">
        <v>0</v>
      </c>
      <c r="E167" s="153">
        <f t="shared" si="30"/>
        <v>0</v>
      </c>
      <c r="F167" s="160">
        <v>0</v>
      </c>
      <c r="G167" s="153">
        <f t="shared" si="31"/>
        <v>0</v>
      </c>
      <c r="H167" s="175"/>
    </row>
    <row r="168" spans="2:8" x14ac:dyDescent="0.25">
      <c r="B168" s="155" t="s">
        <v>40</v>
      </c>
      <c r="C168" s="156"/>
      <c r="D168" s="157"/>
      <c r="E168" s="157"/>
      <c r="F168" s="158"/>
      <c r="G168" s="161">
        <f>SUM(G156:G166)</f>
        <v>0</v>
      </c>
      <c r="H168" s="175"/>
    </row>
    <row r="169" spans="2:8" x14ac:dyDescent="0.25">
      <c r="B169" s="176"/>
      <c r="C169" s="180"/>
      <c r="D169" s="181"/>
      <c r="E169" s="177"/>
      <c r="F169" s="182"/>
      <c r="G169" s="177"/>
      <c r="H169" s="175"/>
    </row>
    <row r="170" spans="2:8" x14ac:dyDescent="0.25">
      <c r="B170" s="149" t="s">
        <v>309</v>
      </c>
      <c r="C170" s="149" t="s">
        <v>380</v>
      </c>
      <c r="D170" s="150" t="s">
        <v>382</v>
      </c>
      <c r="E170" s="150" t="s">
        <v>383</v>
      </c>
      <c r="F170" s="150" t="s">
        <v>381</v>
      </c>
      <c r="G170" s="151" t="s">
        <v>384</v>
      </c>
      <c r="H170" s="175"/>
    </row>
    <row r="171" spans="2:8" x14ac:dyDescent="0.25">
      <c r="B171" s="152" t="s">
        <v>31</v>
      </c>
      <c r="C171" s="159">
        <v>0</v>
      </c>
      <c r="D171" s="188">
        <v>0</v>
      </c>
      <c r="E171" s="153">
        <f>C171-D171</f>
        <v>0</v>
      </c>
      <c r="F171" s="160">
        <v>0</v>
      </c>
      <c r="G171" s="153">
        <f>C171*F171</f>
        <v>0</v>
      </c>
      <c r="H171" s="175"/>
    </row>
    <row r="172" spans="2:8" x14ac:dyDescent="0.25">
      <c r="B172" s="152" t="s">
        <v>32</v>
      </c>
      <c r="C172" s="159">
        <v>0</v>
      </c>
      <c r="D172" s="188">
        <v>0</v>
      </c>
      <c r="E172" s="153">
        <f t="shared" ref="E172:E182" si="32">C172-D172</f>
        <v>0</v>
      </c>
      <c r="F172" s="160">
        <v>0</v>
      </c>
      <c r="G172" s="153">
        <f t="shared" ref="G172:G182" si="33">C172*F172</f>
        <v>0</v>
      </c>
      <c r="H172" s="175"/>
    </row>
    <row r="173" spans="2:8" x14ac:dyDescent="0.25">
      <c r="B173" s="152" t="s">
        <v>33</v>
      </c>
      <c r="C173" s="159">
        <v>0</v>
      </c>
      <c r="D173" s="188">
        <v>0</v>
      </c>
      <c r="E173" s="153">
        <f t="shared" si="32"/>
        <v>0</v>
      </c>
      <c r="F173" s="160">
        <v>0</v>
      </c>
      <c r="G173" s="153">
        <f t="shared" si="33"/>
        <v>0</v>
      </c>
    </row>
    <row r="174" spans="2:8" x14ac:dyDescent="0.25">
      <c r="B174" s="152" t="s">
        <v>34</v>
      </c>
      <c r="C174" s="159">
        <v>0</v>
      </c>
      <c r="D174" s="188">
        <v>0</v>
      </c>
      <c r="E174" s="153">
        <f t="shared" si="32"/>
        <v>0</v>
      </c>
      <c r="F174" s="160">
        <v>0</v>
      </c>
      <c r="G174" s="153">
        <f t="shared" si="33"/>
        <v>0</v>
      </c>
      <c r="H174" s="175"/>
    </row>
    <row r="175" spans="2:8" x14ac:dyDescent="0.25">
      <c r="B175" s="152" t="s">
        <v>41</v>
      </c>
      <c r="C175" s="159">
        <v>0</v>
      </c>
      <c r="D175" s="188">
        <v>0</v>
      </c>
      <c r="E175" s="153">
        <f t="shared" si="32"/>
        <v>0</v>
      </c>
      <c r="F175" s="160">
        <v>0</v>
      </c>
      <c r="G175" s="153">
        <f t="shared" si="33"/>
        <v>0</v>
      </c>
      <c r="H175" s="175"/>
    </row>
    <row r="176" spans="2:8" s="28" customFormat="1" x14ac:dyDescent="0.25">
      <c r="B176" s="152" t="s">
        <v>42</v>
      </c>
      <c r="C176" s="159">
        <v>0</v>
      </c>
      <c r="D176" s="188">
        <v>0</v>
      </c>
      <c r="E176" s="153">
        <f t="shared" si="32"/>
        <v>0</v>
      </c>
      <c r="F176" s="160">
        <v>0</v>
      </c>
      <c r="G176" s="153">
        <f t="shared" si="33"/>
        <v>0</v>
      </c>
      <c r="H176" s="189"/>
    </row>
    <row r="177" spans="2:8" x14ac:dyDescent="0.25">
      <c r="B177" s="152" t="s">
        <v>43</v>
      </c>
      <c r="C177" s="159">
        <v>0</v>
      </c>
      <c r="D177" s="188">
        <v>0</v>
      </c>
      <c r="E177" s="153">
        <f t="shared" si="32"/>
        <v>0</v>
      </c>
      <c r="F177" s="160">
        <v>0</v>
      </c>
      <c r="G177" s="153">
        <f t="shared" si="33"/>
        <v>0</v>
      </c>
      <c r="H177" s="175"/>
    </row>
    <row r="178" spans="2:8" s="28" customFormat="1" x14ac:dyDescent="0.25">
      <c r="B178" s="152" t="s">
        <v>35</v>
      </c>
      <c r="C178" s="159">
        <v>0</v>
      </c>
      <c r="D178" s="188">
        <v>0</v>
      </c>
      <c r="E178" s="153">
        <f t="shared" si="32"/>
        <v>0</v>
      </c>
      <c r="F178" s="160">
        <v>0</v>
      </c>
      <c r="G178" s="153">
        <f t="shared" si="33"/>
        <v>0</v>
      </c>
      <c r="H178" s="189"/>
    </row>
    <row r="179" spans="2:8" s="190" customFormat="1" x14ac:dyDescent="0.25">
      <c r="B179" s="154" t="s">
        <v>36</v>
      </c>
      <c r="C179" s="192">
        <v>0</v>
      </c>
      <c r="D179" s="233">
        <v>0</v>
      </c>
      <c r="E179" s="153">
        <f>C179-D179</f>
        <v>0</v>
      </c>
      <c r="F179" s="194">
        <v>0.05</v>
      </c>
      <c r="G179" s="153">
        <f t="shared" si="33"/>
        <v>0</v>
      </c>
      <c r="H179" s="191"/>
    </row>
    <row r="180" spans="2:8" s="28" customFormat="1" x14ac:dyDescent="0.25">
      <c r="B180" s="154" t="s">
        <v>37</v>
      </c>
      <c r="C180" s="159">
        <v>0</v>
      </c>
      <c r="D180" s="188">
        <v>0</v>
      </c>
      <c r="E180" s="153">
        <f t="shared" si="32"/>
        <v>0</v>
      </c>
      <c r="F180" s="194">
        <v>0.05</v>
      </c>
      <c r="G180" s="153">
        <f t="shared" si="33"/>
        <v>0</v>
      </c>
      <c r="H180" s="189"/>
    </row>
    <row r="181" spans="2:8" x14ac:dyDescent="0.25">
      <c r="B181" s="154" t="s">
        <v>38</v>
      </c>
      <c r="C181" s="159">
        <v>0</v>
      </c>
      <c r="D181" s="188">
        <v>0</v>
      </c>
      <c r="E181" s="153">
        <f t="shared" si="32"/>
        <v>0</v>
      </c>
      <c r="F181" s="194">
        <v>0.05</v>
      </c>
      <c r="G181" s="153">
        <f t="shared" si="33"/>
        <v>0</v>
      </c>
      <c r="H181" s="175"/>
    </row>
    <row r="182" spans="2:8" x14ac:dyDescent="0.25">
      <c r="B182" s="154" t="s">
        <v>39</v>
      </c>
      <c r="C182" s="159">
        <v>0</v>
      </c>
      <c r="D182" s="188">
        <v>0</v>
      </c>
      <c r="E182" s="153">
        <f t="shared" si="32"/>
        <v>0</v>
      </c>
      <c r="F182" s="194">
        <v>0.05</v>
      </c>
      <c r="G182" s="153">
        <f t="shared" si="33"/>
        <v>0</v>
      </c>
      <c r="H182" s="175"/>
    </row>
    <row r="183" spans="2:8" x14ac:dyDescent="0.25">
      <c r="B183" s="155" t="s">
        <v>40</v>
      </c>
      <c r="C183" s="156"/>
      <c r="D183" s="157"/>
      <c r="E183" s="157"/>
      <c r="F183" s="158"/>
      <c r="G183" s="161">
        <f>SUM(G171:G182)</f>
        <v>0</v>
      </c>
      <c r="H183" s="175"/>
    </row>
    <row r="184" spans="2:8" x14ac:dyDescent="0.25">
      <c r="B184" s="176"/>
      <c r="C184" s="180"/>
      <c r="D184" s="181"/>
      <c r="E184" s="177"/>
      <c r="F184" s="182"/>
      <c r="G184" s="177"/>
      <c r="H184" s="175"/>
    </row>
    <row r="185" spans="2:8" x14ac:dyDescent="0.25">
      <c r="B185" s="149" t="s">
        <v>308</v>
      </c>
      <c r="C185" s="149" t="s">
        <v>380</v>
      </c>
      <c r="D185" s="150" t="s">
        <v>382</v>
      </c>
      <c r="E185" s="150" t="s">
        <v>383</v>
      </c>
      <c r="F185" s="150" t="s">
        <v>381</v>
      </c>
      <c r="G185" s="151" t="s">
        <v>384</v>
      </c>
      <c r="H185" s="175"/>
    </row>
    <row r="186" spans="2:8" x14ac:dyDescent="0.25">
      <c r="B186" s="152" t="s">
        <v>31</v>
      </c>
      <c r="C186" s="159">
        <v>0</v>
      </c>
      <c r="D186" s="172">
        <v>0</v>
      </c>
      <c r="E186" s="153">
        <f>C186-D186</f>
        <v>0</v>
      </c>
      <c r="F186" s="160">
        <v>0</v>
      </c>
      <c r="G186" s="153">
        <f>C186*F186</f>
        <v>0</v>
      </c>
      <c r="H186" s="175"/>
    </row>
    <row r="187" spans="2:8" x14ac:dyDescent="0.25">
      <c r="B187" s="152" t="s">
        <v>32</v>
      </c>
      <c r="C187" s="159">
        <v>0</v>
      </c>
      <c r="D187" s="172">
        <v>0</v>
      </c>
      <c r="E187" s="153">
        <f t="shared" ref="E187:E197" si="34">C187-D187</f>
        <v>0</v>
      </c>
      <c r="F187" s="160">
        <v>0</v>
      </c>
      <c r="G187" s="153">
        <f t="shared" ref="G187:G197" si="35">C187*F187</f>
        <v>0</v>
      </c>
      <c r="H187" s="175"/>
    </row>
    <row r="188" spans="2:8" x14ac:dyDescent="0.25">
      <c r="B188" s="152" t="s">
        <v>33</v>
      </c>
      <c r="C188" s="159">
        <v>0</v>
      </c>
      <c r="D188" s="172">
        <v>0</v>
      </c>
      <c r="E188" s="153">
        <f t="shared" si="34"/>
        <v>0</v>
      </c>
      <c r="F188" s="160">
        <v>0</v>
      </c>
      <c r="G188" s="153">
        <f t="shared" si="35"/>
        <v>0</v>
      </c>
    </row>
    <row r="189" spans="2:8" x14ac:dyDescent="0.25">
      <c r="B189" s="152" t="s">
        <v>34</v>
      </c>
      <c r="C189" s="159">
        <v>0</v>
      </c>
      <c r="D189" s="172">
        <v>0</v>
      </c>
      <c r="E189" s="153">
        <f t="shared" si="34"/>
        <v>0</v>
      </c>
      <c r="F189" s="160">
        <v>0</v>
      </c>
      <c r="G189" s="153">
        <f t="shared" si="35"/>
        <v>0</v>
      </c>
      <c r="H189" s="175"/>
    </row>
    <row r="190" spans="2:8" s="28" customFormat="1" x14ac:dyDescent="0.25">
      <c r="B190" s="152" t="s">
        <v>41</v>
      </c>
      <c r="C190" s="159">
        <v>0</v>
      </c>
      <c r="D190" s="172">
        <v>0</v>
      </c>
      <c r="E190" s="153">
        <f t="shared" si="34"/>
        <v>0</v>
      </c>
      <c r="F190" s="160">
        <v>0</v>
      </c>
      <c r="G190" s="153">
        <f t="shared" si="35"/>
        <v>0</v>
      </c>
      <c r="H190" s="189"/>
    </row>
    <row r="191" spans="2:8" s="28" customFormat="1" x14ac:dyDescent="0.25">
      <c r="B191" s="152" t="s">
        <v>42</v>
      </c>
      <c r="C191" s="159">
        <v>0</v>
      </c>
      <c r="D191" s="188">
        <v>0</v>
      </c>
      <c r="E191" s="153">
        <f t="shared" si="34"/>
        <v>0</v>
      </c>
      <c r="F191" s="160">
        <v>0</v>
      </c>
      <c r="G191" s="153">
        <f t="shared" si="35"/>
        <v>0</v>
      </c>
      <c r="H191" s="189"/>
    </row>
    <row r="192" spans="2:8" x14ac:dyDescent="0.25">
      <c r="B192" s="152" t="s">
        <v>43</v>
      </c>
      <c r="C192" s="159">
        <v>0</v>
      </c>
      <c r="D192" s="188">
        <v>0</v>
      </c>
      <c r="E192" s="153">
        <f t="shared" si="34"/>
        <v>0</v>
      </c>
      <c r="F192" s="160">
        <v>0</v>
      </c>
      <c r="G192" s="153">
        <f t="shared" si="35"/>
        <v>0</v>
      </c>
      <c r="H192" s="175"/>
    </row>
    <row r="193" spans="2:8" x14ac:dyDescent="0.25">
      <c r="B193" s="152" t="s">
        <v>35</v>
      </c>
      <c r="C193" s="159">
        <v>0</v>
      </c>
      <c r="D193" s="172">
        <v>0</v>
      </c>
      <c r="E193" s="153">
        <f t="shared" si="34"/>
        <v>0</v>
      </c>
      <c r="F193" s="160">
        <v>0</v>
      </c>
      <c r="G193" s="153">
        <f t="shared" si="35"/>
        <v>0</v>
      </c>
      <c r="H193" s="175"/>
    </row>
    <row r="194" spans="2:8" x14ac:dyDescent="0.25">
      <c r="B194" s="154" t="s">
        <v>36</v>
      </c>
      <c r="C194" s="159">
        <v>0</v>
      </c>
      <c r="D194" s="188">
        <v>0</v>
      </c>
      <c r="E194" s="153">
        <f t="shared" si="34"/>
        <v>0</v>
      </c>
      <c r="F194" s="194">
        <v>0.05</v>
      </c>
      <c r="G194" s="153">
        <f t="shared" si="35"/>
        <v>0</v>
      </c>
      <c r="H194" s="175"/>
    </row>
    <row r="195" spans="2:8" x14ac:dyDescent="0.25">
      <c r="B195" s="154" t="s">
        <v>37</v>
      </c>
      <c r="C195" s="159">
        <v>0</v>
      </c>
      <c r="D195" s="172">
        <v>0</v>
      </c>
      <c r="E195" s="153">
        <f t="shared" si="34"/>
        <v>0</v>
      </c>
      <c r="F195" s="194">
        <v>0.05</v>
      </c>
      <c r="G195" s="153">
        <f t="shared" si="35"/>
        <v>0</v>
      </c>
      <c r="H195" s="175"/>
    </row>
    <row r="196" spans="2:8" x14ac:dyDescent="0.25">
      <c r="B196" s="154" t="s">
        <v>38</v>
      </c>
      <c r="C196" s="159">
        <v>0</v>
      </c>
      <c r="D196" s="172">
        <v>0</v>
      </c>
      <c r="E196" s="153">
        <f t="shared" si="34"/>
        <v>0</v>
      </c>
      <c r="F196" s="194">
        <v>0.05</v>
      </c>
      <c r="G196" s="153">
        <f t="shared" si="35"/>
        <v>0</v>
      </c>
      <c r="H196" s="175"/>
    </row>
    <row r="197" spans="2:8" x14ac:dyDescent="0.25">
      <c r="B197" s="154" t="s">
        <v>39</v>
      </c>
      <c r="C197" s="159">
        <v>0</v>
      </c>
      <c r="D197" s="172">
        <v>0</v>
      </c>
      <c r="E197" s="153">
        <f t="shared" si="34"/>
        <v>0</v>
      </c>
      <c r="F197" s="194">
        <v>0.05</v>
      </c>
      <c r="G197" s="153">
        <f t="shared" si="35"/>
        <v>0</v>
      </c>
      <c r="H197" s="175"/>
    </row>
    <row r="198" spans="2:8" x14ac:dyDescent="0.25">
      <c r="B198" s="155" t="s">
        <v>40</v>
      </c>
      <c r="C198" s="156"/>
      <c r="D198" s="157"/>
      <c r="E198" s="157"/>
      <c r="F198" s="158"/>
      <c r="G198" s="161">
        <f>SUM(G186:G197)</f>
        <v>0</v>
      </c>
      <c r="H198" s="175"/>
    </row>
    <row r="199" spans="2:8" x14ac:dyDescent="0.25">
      <c r="B199" s="183"/>
      <c r="C199" s="178"/>
      <c r="D199" s="179"/>
      <c r="E199" s="179"/>
      <c r="F199" s="184"/>
      <c r="G199" s="185"/>
      <c r="H199" s="175"/>
    </row>
    <row r="200" spans="2:8" x14ac:dyDescent="0.25">
      <c r="B200" s="149" t="s">
        <v>336</v>
      </c>
      <c r="C200" s="149" t="s">
        <v>380</v>
      </c>
      <c r="D200" s="150" t="s">
        <v>382</v>
      </c>
      <c r="E200" s="150" t="s">
        <v>383</v>
      </c>
      <c r="F200" s="150" t="s">
        <v>381</v>
      </c>
      <c r="G200" s="151" t="s">
        <v>384</v>
      </c>
      <c r="H200" s="175"/>
    </row>
    <row r="201" spans="2:8" x14ac:dyDescent="0.25">
      <c r="B201" s="152" t="s">
        <v>31</v>
      </c>
      <c r="C201" s="159">
        <v>0</v>
      </c>
      <c r="D201" s="172">
        <v>0</v>
      </c>
      <c r="E201" s="153">
        <f>C201-D201</f>
        <v>0</v>
      </c>
      <c r="F201" s="160">
        <v>0</v>
      </c>
      <c r="G201" s="153">
        <f>C201*F201</f>
        <v>0</v>
      </c>
      <c r="H201" s="175"/>
    </row>
    <row r="202" spans="2:8" x14ac:dyDescent="0.25">
      <c r="B202" s="152" t="s">
        <v>32</v>
      </c>
      <c r="C202" s="159">
        <v>0</v>
      </c>
      <c r="D202" s="172">
        <v>0</v>
      </c>
      <c r="E202" s="153">
        <f t="shared" ref="E202:E212" si="36">C202-D202</f>
        <v>0</v>
      </c>
      <c r="F202" s="160">
        <v>0</v>
      </c>
      <c r="G202" s="153">
        <f t="shared" ref="G202:G212" si="37">C202*F202</f>
        <v>0</v>
      </c>
      <c r="H202" s="175"/>
    </row>
    <row r="203" spans="2:8" x14ac:dyDescent="0.25">
      <c r="B203" s="152" t="s">
        <v>33</v>
      </c>
      <c r="C203" s="159">
        <v>0</v>
      </c>
      <c r="D203" s="172">
        <v>0</v>
      </c>
      <c r="E203" s="153">
        <f t="shared" si="36"/>
        <v>0</v>
      </c>
      <c r="F203" s="160">
        <v>0</v>
      </c>
      <c r="G203" s="153">
        <f t="shared" si="37"/>
        <v>0</v>
      </c>
    </row>
    <row r="204" spans="2:8" x14ac:dyDescent="0.25">
      <c r="B204" s="152" t="s">
        <v>34</v>
      </c>
      <c r="C204" s="159">
        <v>0</v>
      </c>
      <c r="D204" s="172">
        <v>0</v>
      </c>
      <c r="E204" s="153">
        <f t="shared" si="36"/>
        <v>0</v>
      </c>
      <c r="F204" s="160">
        <v>0</v>
      </c>
      <c r="G204" s="153">
        <f t="shared" si="37"/>
        <v>0</v>
      </c>
      <c r="H204" s="175"/>
    </row>
    <row r="205" spans="2:8" s="28" customFormat="1" x14ac:dyDescent="0.25">
      <c r="B205" s="152" t="s">
        <v>41</v>
      </c>
      <c r="C205" s="159">
        <v>0</v>
      </c>
      <c r="D205" s="172">
        <v>0</v>
      </c>
      <c r="E205" s="153">
        <f t="shared" si="36"/>
        <v>0</v>
      </c>
      <c r="F205" s="160">
        <v>0</v>
      </c>
      <c r="G205" s="153">
        <f t="shared" si="37"/>
        <v>0</v>
      </c>
      <c r="H205" s="189"/>
    </row>
    <row r="206" spans="2:8" s="28" customFormat="1" x14ac:dyDescent="0.25">
      <c r="B206" s="152" t="s">
        <v>42</v>
      </c>
      <c r="C206" s="159">
        <v>0</v>
      </c>
      <c r="D206" s="188">
        <v>0</v>
      </c>
      <c r="E206" s="153">
        <f t="shared" si="36"/>
        <v>0</v>
      </c>
      <c r="F206" s="160">
        <v>0</v>
      </c>
      <c r="G206" s="153">
        <f t="shared" si="37"/>
        <v>0</v>
      </c>
      <c r="H206" s="189"/>
    </row>
    <row r="207" spans="2:8" x14ac:dyDescent="0.25">
      <c r="B207" s="152" t="s">
        <v>43</v>
      </c>
      <c r="C207" s="159">
        <v>0</v>
      </c>
      <c r="D207" s="172">
        <v>0</v>
      </c>
      <c r="E207" s="153">
        <f t="shared" si="36"/>
        <v>0</v>
      </c>
      <c r="F207" s="160">
        <v>0</v>
      </c>
      <c r="G207" s="153">
        <f t="shared" si="37"/>
        <v>0</v>
      </c>
      <c r="H207" s="175"/>
    </row>
    <row r="208" spans="2:8" x14ac:dyDescent="0.25">
      <c r="B208" s="152" t="s">
        <v>35</v>
      </c>
      <c r="C208" s="159">
        <v>0</v>
      </c>
      <c r="D208" s="188">
        <v>0</v>
      </c>
      <c r="E208" s="153">
        <f t="shared" si="36"/>
        <v>0</v>
      </c>
      <c r="F208" s="160">
        <v>0</v>
      </c>
      <c r="G208" s="153">
        <f t="shared" si="37"/>
        <v>0</v>
      </c>
      <c r="H208" s="175"/>
    </row>
    <row r="209" spans="2:8" x14ac:dyDescent="0.25">
      <c r="B209" s="154" t="s">
        <v>36</v>
      </c>
      <c r="C209" s="159">
        <v>0</v>
      </c>
      <c r="D209" s="172">
        <v>0</v>
      </c>
      <c r="E209" s="153">
        <f t="shared" si="36"/>
        <v>0</v>
      </c>
      <c r="F209" s="160">
        <v>0</v>
      </c>
      <c r="G209" s="153">
        <f t="shared" si="37"/>
        <v>0</v>
      </c>
      <c r="H209" s="175"/>
    </row>
    <row r="210" spans="2:8" x14ac:dyDescent="0.25">
      <c r="B210" s="154" t="s">
        <v>37</v>
      </c>
      <c r="C210" s="159">
        <v>0</v>
      </c>
      <c r="D210" s="172">
        <v>0</v>
      </c>
      <c r="E210" s="153">
        <f t="shared" si="36"/>
        <v>0</v>
      </c>
      <c r="F210" s="160">
        <v>0</v>
      </c>
      <c r="G210" s="153">
        <f t="shared" si="37"/>
        <v>0</v>
      </c>
      <c r="H210" s="175"/>
    </row>
    <row r="211" spans="2:8" x14ac:dyDescent="0.25">
      <c r="B211" s="154" t="s">
        <v>38</v>
      </c>
      <c r="C211" s="159">
        <v>0</v>
      </c>
      <c r="D211" s="172">
        <v>0</v>
      </c>
      <c r="E211" s="153">
        <f t="shared" si="36"/>
        <v>0</v>
      </c>
      <c r="F211" s="160">
        <v>0</v>
      </c>
      <c r="G211" s="153">
        <f t="shared" si="37"/>
        <v>0</v>
      </c>
      <c r="H211" s="175"/>
    </row>
    <row r="212" spans="2:8" x14ac:dyDescent="0.25">
      <c r="B212" s="154" t="s">
        <v>39</v>
      </c>
      <c r="C212" s="159">
        <v>0</v>
      </c>
      <c r="D212" s="188">
        <v>0</v>
      </c>
      <c r="E212" s="153">
        <f t="shared" si="36"/>
        <v>0</v>
      </c>
      <c r="F212" s="160">
        <v>0</v>
      </c>
      <c r="G212" s="153">
        <f t="shared" si="37"/>
        <v>0</v>
      </c>
      <c r="H212" s="175"/>
    </row>
    <row r="213" spans="2:8" x14ac:dyDescent="0.25">
      <c r="B213" s="155" t="s">
        <v>40</v>
      </c>
      <c r="C213" s="156"/>
      <c r="D213" s="157"/>
      <c r="E213" s="157"/>
      <c r="F213" s="158"/>
      <c r="G213" s="161">
        <f>SUM(G201:G212)</f>
        <v>0</v>
      </c>
      <c r="H213" s="175"/>
    </row>
    <row r="214" spans="2:8" x14ac:dyDescent="0.25">
      <c r="B214" s="176"/>
      <c r="C214" s="180"/>
      <c r="D214" s="181"/>
      <c r="E214" s="177"/>
      <c r="F214" s="182"/>
      <c r="G214" s="177"/>
      <c r="H214" s="175"/>
    </row>
    <row r="215" spans="2:8" x14ac:dyDescent="0.25">
      <c r="B215" s="149" t="s">
        <v>337</v>
      </c>
      <c r="C215" s="149" t="s">
        <v>380</v>
      </c>
      <c r="D215" s="150" t="s">
        <v>382</v>
      </c>
      <c r="E215" s="150" t="s">
        <v>383</v>
      </c>
      <c r="F215" s="150" t="s">
        <v>381</v>
      </c>
      <c r="G215" s="151" t="s">
        <v>384</v>
      </c>
      <c r="H215" s="175"/>
    </row>
    <row r="216" spans="2:8" x14ac:dyDescent="0.25">
      <c r="B216" s="152" t="s">
        <v>31</v>
      </c>
      <c r="C216" s="159">
        <v>0</v>
      </c>
      <c r="D216" s="172">
        <v>0</v>
      </c>
      <c r="E216" s="153">
        <f>C216-D216</f>
        <v>0</v>
      </c>
      <c r="F216" s="160">
        <v>0</v>
      </c>
      <c r="G216" s="153">
        <f>C216*F216</f>
        <v>0</v>
      </c>
      <c r="H216" s="175"/>
    </row>
    <row r="217" spans="2:8" x14ac:dyDescent="0.25">
      <c r="B217" s="152" t="s">
        <v>32</v>
      </c>
      <c r="C217" s="159">
        <v>0</v>
      </c>
      <c r="D217" s="172">
        <v>0</v>
      </c>
      <c r="E217" s="153">
        <f t="shared" ref="E217:E227" si="38">C217-D217</f>
        <v>0</v>
      </c>
      <c r="F217" s="160">
        <v>0</v>
      </c>
      <c r="G217" s="153">
        <f t="shared" ref="G217:G227" si="39">C217*F217</f>
        <v>0</v>
      </c>
      <c r="H217" s="175"/>
    </row>
    <row r="218" spans="2:8" x14ac:dyDescent="0.25">
      <c r="B218" s="152" t="s">
        <v>33</v>
      </c>
      <c r="C218" s="159">
        <v>0</v>
      </c>
      <c r="D218" s="172">
        <v>0</v>
      </c>
      <c r="E218" s="153">
        <f t="shared" si="38"/>
        <v>0</v>
      </c>
      <c r="F218" s="160">
        <v>0</v>
      </c>
      <c r="G218" s="153">
        <f t="shared" si="39"/>
        <v>0</v>
      </c>
    </row>
    <row r="219" spans="2:8" x14ac:dyDescent="0.25">
      <c r="B219" s="152" t="s">
        <v>34</v>
      </c>
      <c r="C219" s="159">
        <v>0</v>
      </c>
      <c r="D219" s="172">
        <v>0</v>
      </c>
      <c r="E219" s="153">
        <f t="shared" si="38"/>
        <v>0</v>
      </c>
      <c r="F219" s="160">
        <v>0</v>
      </c>
      <c r="G219" s="153">
        <f t="shared" si="39"/>
        <v>0</v>
      </c>
      <c r="H219" s="175"/>
    </row>
    <row r="220" spans="2:8" s="28" customFormat="1" x14ac:dyDescent="0.25">
      <c r="B220" s="152" t="s">
        <v>41</v>
      </c>
      <c r="C220" s="159">
        <v>0</v>
      </c>
      <c r="D220" s="172">
        <v>0</v>
      </c>
      <c r="E220" s="153">
        <f t="shared" si="38"/>
        <v>0</v>
      </c>
      <c r="F220" s="160">
        <v>0</v>
      </c>
      <c r="G220" s="153">
        <f t="shared" si="39"/>
        <v>0</v>
      </c>
      <c r="H220" s="189"/>
    </row>
    <row r="221" spans="2:8" s="28" customFormat="1" x14ac:dyDescent="0.25">
      <c r="B221" s="152" t="s">
        <v>42</v>
      </c>
      <c r="C221" s="159">
        <v>0</v>
      </c>
      <c r="D221" s="188">
        <v>0</v>
      </c>
      <c r="E221" s="153">
        <f t="shared" si="38"/>
        <v>0</v>
      </c>
      <c r="F221" s="160">
        <v>0</v>
      </c>
      <c r="G221" s="153">
        <f t="shared" si="39"/>
        <v>0</v>
      </c>
      <c r="H221" s="189"/>
    </row>
    <row r="222" spans="2:8" x14ac:dyDescent="0.25">
      <c r="B222" s="152" t="s">
        <v>43</v>
      </c>
      <c r="C222" s="159">
        <v>0</v>
      </c>
      <c r="D222" s="172">
        <v>0</v>
      </c>
      <c r="E222" s="153">
        <f t="shared" si="38"/>
        <v>0</v>
      </c>
      <c r="F222" s="160">
        <v>0</v>
      </c>
      <c r="G222" s="153">
        <f t="shared" si="39"/>
        <v>0</v>
      </c>
      <c r="H222" s="175"/>
    </row>
    <row r="223" spans="2:8" x14ac:dyDescent="0.25">
      <c r="B223" s="152" t="s">
        <v>35</v>
      </c>
      <c r="C223" s="159">
        <v>0</v>
      </c>
      <c r="D223" s="172">
        <v>0</v>
      </c>
      <c r="E223" s="153">
        <f t="shared" si="38"/>
        <v>0</v>
      </c>
      <c r="F223" s="160">
        <v>0</v>
      </c>
      <c r="G223" s="153">
        <f t="shared" si="39"/>
        <v>0</v>
      </c>
      <c r="H223" s="175"/>
    </row>
    <row r="224" spans="2:8" x14ac:dyDescent="0.25">
      <c r="B224" s="154" t="s">
        <v>36</v>
      </c>
      <c r="C224" s="159">
        <v>0</v>
      </c>
      <c r="D224" s="172">
        <v>0</v>
      </c>
      <c r="E224" s="153">
        <f t="shared" si="38"/>
        <v>0</v>
      </c>
      <c r="F224" s="160">
        <v>0</v>
      </c>
      <c r="G224" s="153">
        <f t="shared" si="39"/>
        <v>0</v>
      </c>
      <c r="H224" s="175"/>
    </row>
    <row r="225" spans="2:16" x14ac:dyDescent="0.25">
      <c r="B225" s="154" t="s">
        <v>37</v>
      </c>
      <c r="C225" s="159">
        <v>0</v>
      </c>
      <c r="D225" s="172">
        <v>0</v>
      </c>
      <c r="E225" s="153">
        <f t="shared" si="38"/>
        <v>0</v>
      </c>
      <c r="F225" s="160">
        <v>0</v>
      </c>
      <c r="G225" s="153">
        <f t="shared" si="39"/>
        <v>0</v>
      </c>
      <c r="H225" s="175"/>
    </row>
    <row r="226" spans="2:16" x14ac:dyDescent="0.25">
      <c r="B226" s="154" t="s">
        <v>38</v>
      </c>
      <c r="C226" s="159">
        <v>0</v>
      </c>
      <c r="D226" s="172">
        <v>0</v>
      </c>
      <c r="E226" s="153">
        <f t="shared" si="38"/>
        <v>0</v>
      </c>
      <c r="F226" s="160">
        <v>0</v>
      </c>
      <c r="G226" s="153">
        <f t="shared" si="39"/>
        <v>0</v>
      </c>
      <c r="H226" s="175"/>
    </row>
    <row r="227" spans="2:16" x14ac:dyDescent="0.25">
      <c r="B227" s="154" t="s">
        <v>39</v>
      </c>
      <c r="C227" s="159">
        <v>0</v>
      </c>
      <c r="D227" s="172">
        <v>0</v>
      </c>
      <c r="E227" s="153">
        <f t="shared" si="38"/>
        <v>0</v>
      </c>
      <c r="F227" s="160">
        <v>0</v>
      </c>
      <c r="G227" s="153">
        <f t="shared" si="39"/>
        <v>0</v>
      </c>
      <c r="H227" s="175"/>
    </row>
    <row r="228" spans="2:16" x14ac:dyDescent="0.25">
      <c r="B228" s="155" t="s">
        <v>40</v>
      </c>
      <c r="C228" s="156"/>
      <c r="D228" s="157"/>
      <c r="E228" s="157"/>
      <c r="F228" s="158"/>
      <c r="G228" s="161">
        <f>SUM(G216:G227)</f>
        <v>0</v>
      </c>
      <c r="H228" s="175"/>
    </row>
    <row r="229" spans="2:16" x14ac:dyDescent="0.25">
      <c r="B229" s="176"/>
      <c r="C229" s="180"/>
      <c r="D229" s="181"/>
      <c r="E229" s="177"/>
      <c r="F229" s="182"/>
      <c r="G229" s="177"/>
      <c r="H229" s="175"/>
    </row>
    <row r="230" spans="2:16" x14ac:dyDescent="0.25">
      <c r="B230" s="149" t="s">
        <v>338</v>
      </c>
      <c r="C230" s="149" t="s">
        <v>380</v>
      </c>
      <c r="D230" s="150" t="s">
        <v>382</v>
      </c>
      <c r="E230" s="150" t="s">
        <v>383</v>
      </c>
      <c r="F230" s="150" t="s">
        <v>381</v>
      </c>
      <c r="G230" s="151" t="s">
        <v>384</v>
      </c>
      <c r="H230" s="175"/>
    </row>
    <row r="231" spans="2:16" x14ac:dyDescent="0.25">
      <c r="B231" s="152" t="s">
        <v>31</v>
      </c>
      <c r="C231" s="159">
        <v>0</v>
      </c>
      <c r="D231" s="172">
        <f t="shared" ref="D231:D238" si="40">$D$227</f>
        <v>0</v>
      </c>
      <c r="E231" s="153">
        <f>C231-D231</f>
        <v>0</v>
      </c>
      <c r="F231" s="160">
        <v>0</v>
      </c>
      <c r="G231" s="153">
        <f>C231*F231</f>
        <v>0</v>
      </c>
      <c r="H231" s="175"/>
    </row>
    <row r="232" spans="2:16" x14ac:dyDescent="0.25">
      <c r="B232" s="152" t="s">
        <v>32</v>
      </c>
      <c r="C232" s="159">
        <v>0</v>
      </c>
      <c r="D232" s="172">
        <f t="shared" si="40"/>
        <v>0</v>
      </c>
      <c r="E232" s="153">
        <f t="shared" ref="E232:E242" si="41">C232-D232</f>
        <v>0</v>
      </c>
      <c r="F232" s="160">
        <v>0</v>
      </c>
      <c r="G232" s="153">
        <f t="shared" ref="G232:G242" si="42">C232*F232</f>
        <v>0</v>
      </c>
      <c r="H232" s="175"/>
    </row>
    <row r="233" spans="2:16" x14ac:dyDescent="0.25">
      <c r="B233" s="152" t="s">
        <v>33</v>
      </c>
      <c r="C233" s="159">
        <v>0</v>
      </c>
      <c r="D233" s="172">
        <f t="shared" si="40"/>
        <v>0</v>
      </c>
      <c r="E233" s="153">
        <f t="shared" si="41"/>
        <v>0</v>
      </c>
      <c r="F233" s="160">
        <v>0</v>
      </c>
      <c r="G233" s="153">
        <f t="shared" si="42"/>
        <v>0</v>
      </c>
    </row>
    <row r="234" spans="2:16" x14ac:dyDescent="0.25">
      <c r="B234" s="152" t="s">
        <v>34</v>
      </c>
      <c r="C234" s="159">
        <v>0</v>
      </c>
      <c r="D234" s="172">
        <f t="shared" si="40"/>
        <v>0</v>
      </c>
      <c r="E234" s="153">
        <f t="shared" si="41"/>
        <v>0</v>
      </c>
      <c r="F234" s="160">
        <v>0</v>
      </c>
      <c r="G234" s="153">
        <f t="shared" si="42"/>
        <v>0</v>
      </c>
      <c r="H234" s="175"/>
    </row>
    <row r="235" spans="2:16" s="28" customFormat="1" x14ac:dyDescent="0.25">
      <c r="B235" s="152" t="s">
        <v>41</v>
      </c>
      <c r="C235" s="159">
        <v>0</v>
      </c>
      <c r="D235" s="172">
        <f t="shared" si="40"/>
        <v>0</v>
      </c>
      <c r="E235" s="153">
        <f t="shared" si="41"/>
        <v>0</v>
      </c>
      <c r="F235" s="160">
        <v>0</v>
      </c>
      <c r="G235" s="153">
        <f t="shared" si="42"/>
        <v>0</v>
      </c>
      <c r="H235" s="189"/>
    </row>
    <row r="236" spans="2:16" s="28" customFormat="1" x14ac:dyDescent="0.25">
      <c r="B236" s="152" t="s">
        <v>42</v>
      </c>
      <c r="C236" s="159">
        <v>0</v>
      </c>
      <c r="D236" s="188">
        <f t="shared" si="40"/>
        <v>0</v>
      </c>
      <c r="E236" s="153">
        <f t="shared" si="41"/>
        <v>0</v>
      </c>
      <c r="F236" s="160">
        <v>0</v>
      </c>
      <c r="G236" s="153">
        <f t="shared" si="42"/>
        <v>0</v>
      </c>
      <c r="H236" s="189"/>
    </row>
    <row r="237" spans="2:16" x14ac:dyDescent="0.25">
      <c r="B237" s="152" t="s">
        <v>43</v>
      </c>
      <c r="C237" s="159">
        <v>0</v>
      </c>
      <c r="D237" s="172">
        <f t="shared" si="40"/>
        <v>0</v>
      </c>
      <c r="E237" s="153">
        <f t="shared" si="41"/>
        <v>0</v>
      </c>
      <c r="F237" s="160">
        <v>0</v>
      </c>
      <c r="G237" s="153">
        <f t="shared" si="42"/>
        <v>0</v>
      </c>
      <c r="H237" s="175"/>
    </row>
    <row r="238" spans="2:16" x14ac:dyDescent="0.25">
      <c r="B238" s="152" t="s">
        <v>35</v>
      </c>
      <c r="C238" s="159">
        <v>0</v>
      </c>
      <c r="D238" s="172">
        <f t="shared" si="40"/>
        <v>0</v>
      </c>
      <c r="E238" s="153">
        <f t="shared" si="41"/>
        <v>0</v>
      </c>
      <c r="F238" s="160">
        <v>0</v>
      </c>
      <c r="G238" s="153">
        <f t="shared" si="42"/>
        <v>0</v>
      </c>
      <c r="H238" s="175"/>
    </row>
    <row r="239" spans="2:16" s="28" customFormat="1" x14ac:dyDescent="0.25">
      <c r="B239" s="154" t="s">
        <v>36</v>
      </c>
      <c r="C239" s="159">
        <v>0</v>
      </c>
      <c r="D239" s="172">
        <f t="shared" ref="D239:D242" si="43">$D$227</f>
        <v>0</v>
      </c>
      <c r="E239" s="153">
        <f t="shared" si="41"/>
        <v>0</v>
      </c>
      <c r="F239" s="160">
        <v>0</v>
      </c>
      <c r="G239" s="153">
        <f t="shared" si="42"/>
        <v>0</v>
      </c>
      <c r="H239" s="175" t="s">
        <v>440</v>
      </c>
      <c r="I239" s="93"/>
    </row>
    <row r="240" spans="2:16" s="93" customFormat="1" x14ac:dyDescent="0.25">
      <c r="B240" s="206" t="s">
        <v>37</v>
      </c>
      <c r="C240" s="159">
        <v>0</v>
      </c>
      <c r="D240" s="172">
        <f t="shared" si="43"/>
        <v>0</v>
      </c>
      <c r="E240" s="174">
        <f>C240-D240</f>
        <v>0</v>
      </c>
      <c r="F240" s="160">
        <v>0</v>
      </c>
      <c r="G240" s="174">
        <f t="shared" si="42"/>
        <v>0</v>
      </c>
      <c r="P240" s="93" t="s">
        <v>431</v>
      </c>
    </row>
    <row r="241" spans="2:8" x14ac:dyDescent="0.25">
      <c r="B241" s="154" t="s">
        <v>38</v>
      </c>
      <c r="C241" s="159">
        <v>0</v>
      </c>
      <c r="D241" s="172">
        <f t="shared" si="43"/>
        <v>0</v>
      </c>
      <c r="E241" s="153">
        <f t="shared" si="41"/>
        <v>0</v>
      </c>
      <c r="F241" s="160">
        <v>0</v>
      </c>
      <c r="G241" s="153">
        <f t="shared" si="42"/>
        <v>0</v>
      </c>
      <c r="H241" s="175"/>
    </row>
    <row r="242" spans="2:8" x14ac:dyDescent="0.25">
      <c r="B242" s="154" t="s">
        <v>39</v>
      </c>
      <c r="C242" s="159">
        <v>0</v>
      </c>
      <c r="D242" s="172">
        <f t="shared" si="43"/>
        <v>0</v>
      </c>
      <c r="E242" s="153">
        <f t="shared" si="41"/>
        <v>0</v>
      </c>
      <c r="F242" s="160">
        <v>0</v>
      </c>
      <c r="G242" s="153">
        <f t="shared" si="42"/>
        <v>0</v>
      </c>
      <c r="H242" s="175"/>
    </row>
    <row r="243" spans="2:8" x14ac:dyDescent="0.25">
      <c r="B243" s="155" t="s">
        <v>40</v>
      </c>
      <c r="C243" s="156"/>
      <c r="D243" s="157"/>
      <c r="E243" s="157"/>
      <c r="F243" s="158"/>
      <c r="G243" s="161">
        <f>SUM(G231:G242)</f>
        <v>0</v>
      </c>
      <c r="H243" s="175"/>
    </row>
    <row r="244" spans="2:8" x14ac:dyDescent="0.25">
      <c r="B244" s="176"/>
      <c r="C244" s="180"/>
      <c r="D244" s="181"/>
      <c r="E244" s="177"/>
      <c r="F244" s="182"/>
      <c r="G244" s="177"/>
      <c r="H244" s="175"/>
    </row>
    <row r="245" spans="2:8" x14ac:dyDescent="0.25">
      <c r="B245" s="149" t="s">
        <v>339</v>
      </c>
      <c r="C245" s="149" t="s">
        <v>380</v>
      </c>
      <c r="D245" s="150" t="s">
        <v>382</v>
      </c>
      <c r="E245" s="150" t="s">
        <v>383</v>
      </c>
      <c r="F245" s="150" t="s">
        <v>381</v>
      </c>
      <c r="G245" s="151" t="s">
        <v>384</v>
      </c>
      <c r="H245" s="175"/>
    </row>
    <row r="246" spans="2:8" x14ac:dyDescent="0.25">
      <c r="B246" s="152" t="s">
        <v>31</v>
      </c>
      <c r="C246" s="159">
        <v>0</v>
      </c>
      <c r="D246" s="172">
        <f t="shared" ref="D246:D257" si="44">$D$227</f>
        <v>0</v>
      </c>
      <c r="E246" s="153">
        <f>C246-D246</f>
        <v>0</v>
      </c>
      <c r="F246" s="160">
        <v>0</v>
      </c>
      <c r="G246" s="153">
        <f>C246*F246</f>
        <v>0</v>
      </c>
      <c r="H246" s="175"/>
    </row>
    <row r="247" spans="2:8" x14ac:dyDescent="0.25">
      <c r="B247" s="152" t="s">
        <v>32</v>
      </c>
      <c r="C247" s="159">
        <v>0</v>
      </c>
      <c r="D247" s="172">
        <f t="shared" si="44"/>
        <v>0</v>
      </c>
      <c r="E247" s="153">
        <f t="shared" ref="E247:E257" si="45">C247-D247</f>
        <v>0</v>
      </c>
      <c r="F247" s="160">
        <v>0</v>
      </c>
      <c r="G247" s="153">
        <f t="shared" ref="G247:G257" si="46">C247*F247</f>
        <v>0</v>
      </c>
      <c r="H247" s="175"/>
    </row>
    <row r="248" spans="2:8" x14ac:dyDescent="0.25">
      <c r="B248" s="152" t="s">
        <v>33</v>
      </c>
      <c r="C248" s="159">
        <v>0</v>
      </c>
      <c r="D248" s="172">
        <f t="shared" si="44"/>
        <v>0</v>
      </c>
      <c r="E248" s="153">
        <f t="shared" si="45"/>
        <v>0</v>
      </c>
      <c r="F248" s="160">
        <v>0</v>
      </c>
      <c r="G248" s="153">
        <f t="shared" si="46"/>
        <v>0</v>
      </c>
    </row>
    <row r="249" spans="2:8" x14ac:dyDescent="0.25">
      <c r="B249" s="152" t="s">
        <v>34</v>
      </c>
      <c r="C249" s="159">
        <v>0</v>
      </c>
      <c r="D249" s="172">
        <f t="shared" si="44"/>
        <v>0</v>
      </c>
      <c r="E249" s="153">
        <f t="shared" si="45"/>
        <v>0</v>
      </c>
      <c r="F249" s="160">
        <v>0</v>
      </c>
      <c r="G249" s="153">
        <f t="shared" si="46"/>
        <v>0</v>
      </c>
      <c r="H249" s="175"/>
    </row>
    <row r="250" spans="2:8" s="190" customFormat="1" x14ac:dyDescent="0.25">
      <c r="B250" s="152" t="s">
        <v>41</v>
      </c>
      <c r="C250" s="159">
        <v>0</v>
      </c>
      <c r="D250" s="172">
        <f t="shared" si="44"/>
        <v>0</v>
      </c>
      <c r="E250" s="153">
        <f t="shared" si="45"/>
        <v>0</v>
      </c>
      <c r="F250" s="160">
        <v>0</v>
      </c>
      <c r="G250" s="153">
        <f t="shared" si="46"/>
        <v>0</v>
      </c>
      <c r="H250" s="191"/>
    </row>
    <row r="251" spans="2:8" s="28" customFormat="1" x14ac:dyDescent="0.25">
      <c r="B251" s="152" t="s">
        <v>42</v>
      </c>
      <c r="C251" s="159">
        <v>0</v>
      </c>
      <c r="D251" s="172">
        <f t="shared" si="44"/>
        <v>0</v>
      </c>
      <c r="E251" s="153">
        <f t="shared" si="45"/>
        <v>0</v>
      </c>
      <c r="F251" s="160">
        <v>0</v>
      </c>
      <c r="G251" s="153">
        <f t="shared" si="46"/>
        <v>0</v>
      </c>
      <c r="H251" s="189" t="s">
        <v>441</v>
      </c>
    </row>
    <row r="252" spans="2:8" x14ac:dyDescent="0.25">
      <c r="B252" s="152" t="s">
        <v>43</v>
      </c>
      <c r="C252" s="159">
        <v>0</v>
      </c>
      <c r="D252" s="172">
        <f t="shared" si="44"/>
        <v>0</v>
      </c>
      <c r="E252" s="153">
        <f t="shared" si="45"/>
        <v>0</v>
      </c>
      <c r="F252" s="160">
        <v>0</v>
      </c>
      <c r="G252" s="153">
        <f t="shared" si="46"/>
        <v>0</v>
      </c>
      <c r="H252" s="175"/>
    </row>
    <row r="253" spans="2:8" x14ac:dyDescent="0.25">
      <c r="B253" s="152" t="s">
        <v>35</v>
      </c>
      <c r="C253" s="159">
        <v>0</v>
      </c>
      <c r="D253" s="172">
        <f t="shared" si="44"/>
        <v>0</v>
      </c>
      <c r="E253" s="153">
        <f t="shared" si="45"/>
        <v>0</v>
      </c>
      <c r="F253" s="160">
        <v>0</v>
      </c>
      <c r="G253" s="153">
        <f t="shared" si="46"/>
        <v>0</v>
      </c>
      <c r="H253" s="175"/>
    </row>
    <row r="254" spans="2:8" x14ac:dyDescent="0.25">
      <c r="B254" s="154" t="s">
        <v>36</v>
      </c>
      <c r="C254" s="159">
        <v>0</v>
      </c>
      <c r="D254" s="172">
        <f t="shared" si="44"/>
        <v>0</v>
      </c>
      <c r="E254" s="153">
        <f t="shared" si="45"/>
        <v>0</v>
      </c>
      <c r="F254" s="160">
        <v>0</v>
      </c>
      <c r="G254" s="153">
        <f t="shared" si="46"/>
        <v>0</v>
      </c>
      <c r="H254" s="175"/>
    </row>
    <row r="255" spans="2:8" x14ac:dyDescent="0.25">
      <c r="B255" s="154" t="s">
        <v>37</v>
      </c>
      <c r="C255" s="159">
        <v>0</v>
      </c>
      <c r="D255" s="172">
        <f t="shared" si="44"/>
        <v>0</v>
      </c>
      <c r="E255" s="153">
        <f t="shared" si="45"/>
        <v>0</v>
      </c>
      <c r="F255" s="160">
        <v>0</v>
      </c>
      <c r="G255" s="153">
        <f t="shared" si="46"/>
        <v>0</v>
      </c>
      <c r="H255" s="175"/>
    </row>
    <row r="256" spans="2:8" x14ac:dyDescent="0.25">
      <c r="B256" s="154" t="s">
        <v>38</v>
      </c>
      <c r="C256" s="159">
        <v>0</v>
      </c>
      <c r="D256" s="172">
        <f t="shared" si="44"/>
        <v>0</v>
      </c>
      <c r="E256" s="153">
        <f t="shared" si="45"/>
        <v>0</v>
      </c>
      <c r="F256" s="160">
        <v>0</v>
      </c>
      <c r="G256" s="153">
        <f t="shared" si="46"/>
        <v>0</v>
      </c>
      <c r="H256" s="175"/>
    </row>
    <row r="257" spans="2:8" x14ac:dyDescent="0.25">
      <c r="B257" s="154" t="s">
        <v>39</v>
      </c>
      <c r="C257" s="159">
        <v>0</v>
      </c>
      <c r="D257" s="172">
        <f t="shared" si="44"/>
        <v>0</v>
      </c>
      <c r="E257" s="153">
        <f t="shared" si="45"/>
        <v>0</v>
      </c>
      <c r="F257" s="160">
        <v>0</v>
      </c>
      <c r="G257" s="153">
        <f t="shared" si="46"/>
        <v>0</v>
      </c>
      <c r="H257" s="175"/>
    </row>
    <row r="258" spans="2:8" x14ac:dyDescent="0.25">
      <c r="B258" s="155" t="s">
        <v>40</v>
      </c>
      <c r="C258" s="156"/>
      <c r="D258" s="157"/>
      <c r="E258" s="157"/>
      <c r="F258" s="158"/>
      <c r="G258" s="161">
        <f>SUM(G246:G257)</f>
        <v>0</v>
      </c>
      <c r="H258" s="175"/>
    </row>
    <row r="259" spans="2:8" s="171" customFormat="1" x14ac:dyDescent="0.25">
      <c r="B259" s="183"/>
      <c r="C259" s="178"/>
      <c r="D259" s="179"/>
      <c r="E259" s="179"/>
      <c r="F259" s="184"/>
      <c r="G259" s="185"/>
      <c r="H259" s="186"/>
    </row>
    <row r="260" spans="2:8" s="171" customFormat="1" x14ac:dyDescent="0.25">
      <c r="B260" s="149" t="s">
        <v>340</v>
      </c>
      <c r="C260" s="149" t="s">
        <v>380</v>
      </c>
      <c r="D260" s="150" t="s">
        <v>382</v>
      </c>
      <c r="E260" s="150" t="s">
        <v>383</v>
      </c>
      <c r="F260" s="150" t="s">
        <v>381</v>
      </c>
      <c r="G260" s="151" t="s">
        <v>384</v>
      </c>
      <c r="H260" s="186"/>
    </row>
    <row r="261" spans="2:8" s="171" customFormat="1" x14ac:dyDescent="0.25">
      <c r="B261" s="152" t="s">
        <v>31</v>
      </c>
      <c r="C261" s="159">
        <f>$C$257</f>
        <v>0</v>
      </c>
      <c r="D261" s="172">
        <f>$D$257</f>
        <v>0</v>
      </c>
      <c r="E261" s="153">
        <f>C261-D261</f>
        <v>0</v>
      </c>
      <c r="F261" s="160">
        <v>0</v>
      </c>
      <c r="G261" s="153">
        <f>C261*F261</f>
        <v>0</v>
      </c>
      <c r="H261" s="186"/>
    </row>
    <row r="262" spans="2:8" s="190" customFormat="1" x14ac:dyDescent="0.25">
      <c r="B262" s="152" t="s">
        <v>32</v>
      </c>
      <c r="C262" s="159">
        <f t="shared" ref="C262:C266" si="47">$C$257</f>
        <v>0</v>
      </c>
      <c r="D262" s="188">
        <f t="shared" ref="D262:D266" si="48">$D$257</f>
        <v>0</v>
      </c>
      <c r="E262" s="153">
        <f t="shared" ref="E262:E272" si="49">C262-D262</f>
        <v>0</v>
      </c>
      <c r="F262" s="160">
        <v>0</v>
      </c>
      <c r="G262" s="153">
        <f t="shared" ref="G262:G272" si="50">C262*F262</f>
        <v>0</v>
      </c>
      <c r="H262" s="186"/>
    </row>
    <row r="263" spans="2:8" s="171" customFormat="1" x14ac:dyDescent="0.25">
      <c r="B263" s="152" t="s">
        <v>33</v>
      </c>
      <c r="C263" s="159">
        <f t="shared" si="47"/>
        <v>0</v>
      </c>
      <c r="D263" s="172">
        <f t="shared" si="48"/>
        <v>0</v>
      </c>
      <c r="E263" s="153">
        <f t="shared" si="49"/>
        <v>0</v>
      </c>
      <c r="F263" s="160">
        <v>0</v>
      </c>
      <c r="G263" s="153">
        <f t="shared" si="50"/>
        <v>0</v>
      </c>
    </row>
    <row r="264" spans="2:8" s="171" customFormat="1" x14ac:dyDescent="0.25">
      <c r="B264" s="152" t="s">
        <v>34</v>
      </c>
      <c r="C264" s="159">
        <f t="shared" si="47"/>
        <v>0</v>
      </c>
      <c r="D264" s="172">
        <f t="shared" si="48"/>
        <v>0</v>
      </c>
      <c r="E264" s="153">
        <f t="shared" si="49"/>
        <v>0</v>
      </c>
      <c r="F264" s="160">
        <v>0</v>
      </c>
      <c r="G264" s="153">
        <f t="shared" si="50"/>
        <v>0</v>
      </c>
      <c r="H264" s="186"/>
    </row>
    <row r="265" spans="2:8" s="190" customFormat="1" x14ac:dyDescent="0.25">
      <c r="B265" s="152" t="s">
        <v>41</v>
      </c>
      <c r="C265" s="159">
        <f t="shared" si="47"/>
        <v>0</v>
      </c>
      <c r="D265" s="172">
        <f t="shared" si="48"/>
        <v>0</v>
      </c>
      <c r="E265" s="153">
        <f t="shared" si="49"/>
        <v>0</v>
      </c>
      <c r="F265" s="160">
        <v>0</v>
      </c>
      <c r="G265" s="153">
        <f t="shared" si="50"/>
        <v>0</v>
      </c>
      <c r="H265" s="191"/>
    </row>
    <row r="266" spans="2:8" s="190" customFormat="1" x14ac:dyDescent="0.25">
      <c r="B266" s="152" t="s">
        <v>42</v>
      </c>
      <c r="C266" s="159">
        <f t="shared" si="47"/>
        <v>0</v>
      </c>
      <c r="D266" s="188">
        <f t="shared" si="48"/>
        <v>0</v>
      </c>
      <c r="E266" s="153">
        <f t="shared" si="49"/>
        <v>0</v>
      </c>
      <c r="F266" s="160">
        <v>0</v>
      </c>
      <c r="G266" s="153">
        <f t="shared" si="50"/>
        <v>0</v>
      </c>
      <c r="H266" s="191" t="s">
        <v>442</v>
      </c>
    </row>
    <row r="267" spans="2:8" s="171" customFormat="1" x14ac:dyDescent="0.25">
      <c r="B267" s="152" t="s">
        <v>43</v>
      </c>
      <c r="C267" s="159">
        <v>50</v>
      </c>
      <c r="D267" s="188">
        <v>0.01</v>
      </c>
      <c r="E267" s="153">
        <f t="shared" si="49"/>
        <v>49.99</v>
      </c>
      <c r="F267" s="160">
        <v>0.05</v>
      </c>
      <c r="G267" s="153">
        <f t="shared" si="50"/>
        <v>2.5</v>
      </c>
      <c r="H267" s="186"/>
    </row>
    <row r="268" spans="2:8" s="171" customFormat="1" x14ac:dyDescent="0.25">
      <c r="B268" s="152" t="s">
        <v>35</v>
      </c>
      <c r="C268" s="159">
        <v>50</v>
      </c>
      <c r="D268" s="188">
        <v>0.01</v>
      </c>
      <c r="E268" s="153">
        <f t="shared" si="49"/>
        <v>49.99</v>
      </c>
      <c r="F268" s="160">
        <v>0.05</v>
      </c>
      <c r="G268" s="153">
        <f t="shared" si="50"/>
        <v>2.5</v>
      </c>
      <c r="H268" s="186"/>
    </row>
    <row r="269" spans="2:8" s="171" customFormat="1" x14ac:dyDescent="0.25">
      <c r="B269" s="154" t="s">
        <v>36</v>
      </c>
      <c r="C269" s="159">
        <v>50</v>
      </c>
      <c r="D269" s="188">
        <v>0.01</v>
      </c>
      <c r="E269" s="153">
        <f t="shared" si="49"/>
        <v>49.99</v>
      </c>
      <c r="F269" s="160">
        <v>0.05</v>
      </c>
      <c r="G269" s="153">
        <f t="shared" si="50"/>
        <v>2.5</v>
      </c>
      <c r="H269" s="186"/>
    </row>
    <row r="270" spans="2:8" s="171" customFormat="1" x14ac:dyDescent="0.25">
      <c r="B270" s="154" t="s">
        <v>37</v>
      </c>
      <c r="C270" s="159">
        <v>50</v>
      </c>
      <c r="D270" s="188">
        <v>0.01</v>
      </c>
      <c r="E270" s="153">
        <f t="shared" si="49"/>
        <v>49.99</v>
      </c>
      <c r="F270" s="160">
        <v>0.05</v>
      </c>
      <c r="G270" s="153">
        <f t="shared" si="50"/>
        <v>2.5</v>
      </c>
      <c r="H270" s="186"/>
    </row>
    <row r="271" spans="2:8" s="171" customFormat="1" x14ac:dyDescent="0.25">
      <c r="B271" s="154" t="s">
        <v>38</v>
      </c>
      <c r="C271" s="159">
        <v>50</v>
      </c>
      <c r="D271" s="188">
        <v>0.01</v>
      </c>
      <c r="E271" s="153">
        <f t="shared" si="49"/>
        <v>49.99</v>
      </c>
      <c r="F271" s="160">
        <v>0.05</v>
      </c>
      <c r="G271" s="153">
        <f t="shared" si="50"/>
        <v>2.5</v>
      </c>
      <c r="H271" s="186"/>
    </row>
    <row r="272" spans="2:8" s="171" customFormat="1" x14ac:dyDescent="0.25">
      <c r="B272" s="154" t="s">
        <v>39</v>
      </c>
      <c r="C272" s="159">
        <v>50</v>
      </c>
      <c r="D272" s="188">
        <v>0.01</v>
      </c>
      <c r="E272" s="153">
        <f t="shared" si="49"/>
        <v>49.99</v>
      </c>
      <c r="F272" s="160">
        <v>0.05</v>
      </c>
      <c r="G272" s="153">
        <f t="shared" si="50"/>
        <v>2.5</v>
      </c>
      <c r="H272" s="186"/>
    </row>
    <row r="273" spans="2:8" s="171" customFormat="1" x14ac:dyDescent="0.25">
      <c r="B273" s="155" t="s">
        <v>40</v>
      </c>
      <c r="C273" s="156"/>
      <c r="D273" s="157"/>
      <c r="E273" s="157"/>
      <c r="F273" s="158"/>
      <c r="G273" s="161">
        <f>SUM(G261:G272)</f>
        <v>15</v>
      </c>
      <c r="H273" s="186"/>
    </row>
    <row r="274" spans="2:8" s="171" customFormat="1" x14ac:dyDescent="0.25">
      <c r="B274" s="183"/>
      <c r="C274" s="178"/>
      <c r="D274" s="179"/>
      <c r="E274" s="179"/>
      <c r="F274" s="184"/>
      <c r="G274" s="185"/>
      <c r="H274" s="186"/>
    </row>
    <row r="275" spans="2:8" s="171" customFormat="1" x14ac:dyDescent="0.25">
      <c r="B275" s="149" t="s">
        <v>341</v>
      </c>
      <c r="C275" s="149" t="s">
        <v>380</v>
      </c>
      <c r="D275" s="150" t="s">
        <v>382</v>
      </c>
      <c r="E275" s="150" t="s">
        <v>383</v>
      </c>
      <c r="F275" s="150" t="s">
        <v>381</v>
      </c>
      <c r="G275" s="151" t="s">
        <v>384</v>
      </c>
      <c r="H275" s="186"/>
    </row>
    <row r="276" spans="2:8" s="171" customFormat="1" x14ac:dyDescent="0.25">
      <c r="B276" s="152" t="s">
        <v>31</v>
      </c>
      <c r="C276" s="159">
        <f>$C$272</f>
        <v>50</v>
      </c>
      <c r="D276" s="172">
        <f>$D$272</f>
        <v>0.01</v>
      </c>
      <c r="E276" s="153">
        <f>C276-D276</f>
        <v>49.99</v>
      </c>
      <c r="F276" s="160">
        <v>0.05</v>
      </c>
      <c r="G276" s="153">
        <f>C276*F276</f>
        <v>2.5</v>
      </c>
      <c r="H276" s="186"/>
    </row>
    <row r="277" spans="2:8" s="190" customFormat="1" x14ac:dyDescent="0.25">
      <c r="B277" s="152" t="s">
        <v>32</v>
      </c>
      <c r="C277" s="159">
        <f t="shared" ref="C277:C287" si="51">$C$272</f>
        <v>50</v>
      </c>
      <c r="D277" s="188">
        <f t="shared" ref="D277:D287" si="52">$D$272</f>
        <v>0.01</v>
      </c>
      <c r="E277" s="153">
        <f t="shared" ref="E277:E287" si="53">C277-D277</f>
        <v>49.99</v>
      </c>
      <c r="F277" s="160">
        <v>0.05</v>
      </c>
      <c r="G277" s="153">
        <f t="shared" ref="G277:G287" si="54">C277*F277</f>
        <v>2.5</v>
      </c>
      <c r="H277" s="186"/>
    </row>
    <row r="278" spans="2:8" s="171" customFormat="1" x14ac:dyDescent="0.25">
      <c r="B278" s="152" t="s">
        <v>33</v>
      </c>
      <c r="C278" s="159">
        <f t="shared" si="51"/>
        <v>50</v>
      </c>
      <c r="D278" s="172">
        <f t="shared" si="52"/>
        <v>0.01</v>
      </c>
      <c r="E278" s="153">
        <f t="shared" si="53"/>
        <v>49.99</v>
      </c>
      <c r="F278" s="160">
        <v>0.05</v>
      </c>
      <c r="G278" s="153">
        <f t="shared" si="54"/>
        <v>2.5</v>
      </c>
    </row>
    <row r="279" spans="2:8" s="171" customFormat="1" x14ac:dyDescent="0.25">
      <c r="B279" s="152" t="s">
        <v>34</v>
      </c>
      <c r="C279" s="159">
        <f t="shared" si="51"/>
        <v>50</v>
      </c>
      <c r="D279" s="172">
        <f t="shared" si="52"/>
        <v>0.01</v>
      </c>
      <c r="E279" s="153">
        <f t="shared" si="53"/>
        <v>49.99</v>
      </c>
      <c r="F279" s="160">
        <v>0.05</v>
      </c>
      <c r="G279" s="153">
        <f t="shared" si="54"/>
        <v>2.5</v>
      </c>
      <c r="H279" s="186"/>
    </row>
    <row r="280" spans="2:8" s="190" customFormat="1" x14ac:dyDescent="0.25">
      <c r="B280" s="152" t="s">
        <v>41</v>
      </c>
      <c r="C280" s="159">
        <f t="shared" si="51"/>
        <v>50</v>
      </c>
      <c r="D280" s="172">
        <f t="shared" si="52"/>
        <v>0.01</v>
      </c>
      <c r="E280" s="153">
        <f t="shared" si="53"/>
        <v>49.99</v>
      </c>
      <c r="F280" s="160">
        <v>0.05</v>
      </c>
      <c r="G280" s="153">
        <f t="shared" si="54"/>
        <v>2.5</v>
      </c>
      <c r="H280" s="191"/>
    </row>
    <row r="281" spans="2:8" s="190" customFormat="1" x14ac:dyDescent="0.25">
      <c r="B281" s="152" t="s">
        <v>42</v>
      </c>
      <c r="C281" s="159">
        <f t="shared" si="51"/>
        <v>50</v>
      </c>
      <c r="D281" s="188">
        <f t="shared" si="52"/>
        <v>0.01</v>
      </c>
      <c r="E281" s="153">
        <f t="shared" si="53"/>
        <v>49.99</v>
      </c>
      <c r="F281" s="160">
        <v>0.05</v>
      </c>
      <c r="G281" s="153">
        <f t="shared" si="54"/>
        <v>2.5</v>
      </c>
      <c r="H281" s="191" t="s">
        <v>443</v>
      </c>
    </row>
    <row r="282" spans="2:8" s="171" customFormat="1" x14ac:dyDescent="0.25">
      <c r="B282" s="152" t="s">
        <v>43</v>
      </c>
      <c r="C282" s="159">
        <f t="shared" si="51"/>
        <v>50</v>
      </c>
      <c r="D282" s="172">
        <f t="shared" si="52"/>
        <v>0.01</v>
      </c>
      <c r="E282" s="153">
        <f t="shared" si="53"/>
        <v>49.99</v>
      </c>
      <c r="F282" s="160">
        <v>0.05</v>
      </c>
      <c r="G282" s="153">
        <f t="shared" si="54"/>
        <v>2.5</v>
      </c>
      <c r="H282" s="186"/>
    </row>
    <row r="283" spans="2:8" s="171" customFormat="1" x14ac:dyDescent="0.25">
      <c r="B283" s="152" t="s">
        <v>35</v>
      </c>
      <c r="C283" s="159">
        <f t="shared" si="51"/>
        <v>50</v>
      </c>
      <c r="D283" s="188">
        <f t="shared" si="52"/>
        <v>0.01</v>
      </c>
      <c r="E283" s="153">
        <f t="shared" si="53"/>
        <v>49.99</v>
      </c>
      <c r="F283" s="160">
        <v>0.05</v>
      </c>
      <c r="G283" s="153">
        <f t="shared" si="54"/>
        <v>2.5</v>
      </c>
      <c r="H283" s="186"/>
    </row>
    <row r="284" spans="2:8" s="171" customFormat="1" x14ac:dyDescent="0.25">
      <c r="B284" s="154" t="s">
        <v>36</v>
      </c>
      <c r="C284" s="159">
        <f t="shared" si="51"/>
        <v>50</v>
      </c>
      <c r="D284" s="188">
        <f t="shared" si="52"/>
        <v>0.01</v>
      </c>
      <c r="E284" s="153">
        <f t="shared" si="53"/>
        <v>49.99</v>
      </c>
      <c r="F284" s="160">
        <v>0.05</v>
      </c>
      <c r="G284" s="153">
        <f t="shared" si="54"/>
        <v>2.5</v>
      </c>
      <c r="H284" s="186"/>
    </row>
    <row r="285" spans="2:8" s="171" customFormat="1" x14ac:dyDescent="0.25">
      <c r="B285" s="154" t="s">
        <v>37</v>
      </c>
      <c r="C285" s="159">
        <f t="shared" si="51"/>
        <v>50</v>
      </c>
      <c r="D285" s="172">
        <f t="shared" si="52"/>
        <v>0.01</v>
      </c>
      <c r="E285" s="153">
        <f t="shared" si="53"/>
        <v>49.99</v>
      </c>
      <c r="F285" s="160">
        <v>0.05</v>
      </c>
      <c r="G285" s="153">
        <f t="shared" si="54"/>
        <v>2.5</v>
      </c>
      <c r="H285" s="186"/>
    </row>
    <row r="286" spans="2:8" s="171" customFormat="1" x14ac:dyDescent="0.25">
      <c r="B286" s="154" t="s">
        <v>38</v>
      </c>
      <c r="C286" s="159">
        <f t="shared" si="51"/>
        <v>50</v>
      </c>
      <c r="D286" s="172">
        <f t="shared" si="52"/>
        <v>0.01</v>
      </c>
      <c r="E286" s="153">
        <f t="shared" si="53"/>
        <v>49.99</v>
      </c>
      <c r="F286" s="160">
        <v>0.05</v>
      </c>
      <c r="G286" s="153">
        <f t="shared" si="54"/>
        <v>2.5</v>
      </c>
      <c r="H286" s="186"/>
    </row>
    <row r="287" spans="2:8" s="171" customFormat="1" x14ac:dyDescent="0.25">
      <c r="B287" s="154" t="s">
        <v>39</v>
      </c>
      <c r="C287" s="159">
        <f t="shared" si="51"/>
        <v>50</v>
      </c>
      <c r="D287" s="188">
        <f t="shared" si="52"/>
        <v>0.01</v>
      </c>
      <c r="E287" s="153">
        <f t="shared" si="53"/>
        <v>49.99</v>
      </c>
      <c r="F287" s="160">
        <v>0.05</v>
      </c>
      <c r="G287" s="153">
        <f t="shared" si="54"/>
        <v>2.5</v>
      </c>
      <c r="H287" s="186"/>
    </row>
    <row r="288" spans="2:8" s="171" customFormat="1" x14ac:dyDescent="0.25">
      <c r="B288" s="155" t="s">
        <v>40</v>
      </c>
      <c r="C288" s="156"/>
      <c r="D288" s="157"/>
      <c r="E288" s="157"/>
      <c r="F288" s="158"/>
      <c r="G288" s="161">
        <f>SUM(G276:G287)</f>
        <v>30</v>
      </c>
      <c r="H288" s="186"/>
    </row>
    <row r="289" spans="2:8" s="171" customFormat="1" x14ac:dyDescent="0.25">
      <c r="B289" s="183"/>
      <c r="C289" s="178"/>
      <c r="D289" s="179"/>
      <c r="E289" s="179"/>
      <c r="F289" s="184"/>
      <c r="G289" s="185"/>
      <c r="H289" s="186"/>
    </row>
    <row r="290" spans="2:8" s="171" customFormat="1" x14ac:dyDescent="0.25">
      <c r="B290" s="149" t="s">
        <v>342</v>
      </c>
      <c r="C290" s="149" t="s">
        <v>380</v>
      </c>
      <c r="D290" s="150" t="s">
        <v>382</v>
      </c>
      <c r="E290" s="150" t="s">
        <v>383</v>
      </c>
      <c r="F290" s="150" t="s">
        <v>381</v>
      </c>
      <c r="G290" s="151" t="s">
        <v>384</v>
      </c>
      <c r="H290" s="186"/>
    </row>
    <row r="291" spans="2:8" s="171" customFormat="1" x14ac:dyDescent="0.25">
      <c r="B291" s="152" t="s">
        <v>31</v>
      </c>
      <c r="C291" s="159">
        <f>$C$287</f>
        <v>50</v>
      </c>
      <c r="D291" s="172">
        <f>$D$287</f>
        <v>0.01</v>
      </c>
      <c r="E291" s="153">
        <f>C291-D291</f>
        <v>49.99</v>
      </c>
      <c r="F291" s="160">
        <v>0.05</v>
      </c>
      <c r="G291" s="153">
        <f>C291*F291</f>
        <v>2.5</v>
      </c>
      <c r="H291" s="186"/>
    </row>
    <row r="292" spans="2:8" s="190" customFormat="1" x14ac:dyDescent="0.25">
      <c r="B292" s="152" t="s">
        <v>32</v>
      </c>
      <c r="C292" s="159">
        <f t="shared" ref="C292:C302" si="55">$C$287</f>
        <v>50</v>
      </c>
      <c r="D292" s="188">
        <f t="shared" ref="D292:D302" si="56">$D$287</f>
        <v>0.01</v>
      </c>
      <c r="E292" s="153">
        <f t="shared" ref="E292:E302" si="57">C292-D292</f>
        <v>49.99</v>
      </c>
      <c r="F292" s="160">
        <v>0.05</v>
      </c>
      <c r="G292" s="153">
        <f t="shared" ref="G292:G302" si="58">C292*F292</f>
        <v>2.5</v>
      </c>
      <c r="H292" s="186"/>
    </row>
    <row r="293" spans="2:8" s="171" customFormat="1" x14ac:dyDescent="0.25">
      <c r="B293" s="152" t="s">
        <v>33</v>
      </c>
      <c r="C293" s="159">
        <f t="shared" si="55"/>
        <v>50</v>
      </c>
      <c r="D293" s="172">
        <f t="shared" si="56"/>
        <v>0.01</v>
      </c>
      <c r="E293" s="153">
        <f t="shared" si="57"/>
        <v>49.99</v>
      </c>
      <c r="F293" s="160">
        <v>0.05</v>
      </c>
      <c r="G293" s="153">
        <f t="shared" si="58"/>
        <v>2.5</v>
      </c>
    </row>
    <row r="294" spans="2:8" s="171" customFormat="1" x14ac:dyDescent="0.25">
      <c r="B294" s="152" t="s">
        <v>34</v>
      </c>
      <c r="C294" s="159">
        <f t="shared" si="55"/>
        <v>50</v>
      </c>
      <c r="D294" s="172">
        <f t="shared" si="56"/>
        <v>0.01</v>
      </c>
      <c r="E294" s="153">
        <f t="shared" si="57"/>
        <v>49.99</v>
      </c>
      <c r="F294" s="160">
        <v>0.05</v>
      </c>
      <c r="G294" s="153">
        <f t="shared" si="58"/>
        <v>2.5</v>
      </c>
      <c r="H294" s="186"/>
    </row>
    <row r="295" spans="2:8" s="171" customFormat="1" x14ac:dyDescent="0.25">
      <c r="B295" s="152" t="s">
        <v>41</v>
      </c>
      <c r="C295" s="159">
        <f t="shared" si="55"/>
        <v>50</v>
      </c>
      <c r="D295" s="188">
        <f t="shared" si="56"/>
        <v>0.01</v>
      </c>
      <c r="E295" s="153">
        <f t="shared" si="57"/>
        <v>49.99</v>
      </c>
      <c r="F295" s="160">
        <v>0.05</v>
      </c>
      <c r="G295" s="153">
        <f t="shared" si="58"/>
        <v>2.5</v>
      </c>
      <c r="H295" s="186"/>
    </row>
    <row r="296" spans="2:8" s="190" customFormat="1" x14ac:dyDescent="0.25">
      <c r="B296" s="152" t="s">
        <v>42</v>
      </c>
      <c r="C296" s="159">
        <f t="shared" si="55"/>
        <v>50</v>
      </c>
      <c r="D296" s="188">
        <f t="shared" si="56"/>
        <v>0.01</v>
      </c>
      <c r="E296" s="153">
        <f t="shared" si="57"/>
        <v>49.99</v>
      </c>
      <c r="F296" s="160">
        <v>0.05</v>
      </c>
      <c r="G296" s="153">
        <f t="shared" si="58"/>
        <v>2.5</v>
      </c>
      <c r="H296" s="191" t="s">
        <v>444</v>
      </c>
    </row>
    <row r="297" spans="2:8" s="171" customFormat="1" x14ac:dyDescent="0.25">
      <c r="B297" s="152" t="s">
        <v>43</v>
      </c>
      <c r="C297" s="159">
        <f t="shared" si="55"/>
        <v>50</v>
      </c>
      <c r="D297" s="172">
        <f t="shared" si="56"/>
        <v>0.01</v>
      </c>
      <c r="E297" s="153">
        <f t="shared" si="57"/>
        <v>49.99</v>
      </c>
      <c r="F297" s="160">
        <v>0.05</v>
      </c>
      <c r="G297" s="153">
        <f t="shared" si="58"/>
        <v>2.5</v>
      </c>
      <c r="H297" s="186"/>
    </row>
    <row r="298" spans="2:8" s="171" customFormat="1" x14ac:dyDescent="0.25">
      <c r="B298" s="152" t="s">
        <v>35</v>
      </c>
      <c r="C298" s="159">
        <f t="shared" si="55"/>
        <v>50</v>
      </c>
      <c r="D298" s="172">
        <f t="shared" si="56"/>
        <v>0.01</v>
      </c>
      <c r="E298" s="153">
        <f t="shared" si="57"/>
        <v>49.99</v>
      </c>
      <c r="F298" s="160">
        <v>0.05</v>
      </c>
      <c r="G298" s="153">
        <f t="shared" si="58"/>
        <v>2.5</v>
      </c>
      <c r="H298" s="186"/>
    </row>
    <row r="299" spans="2:8" s="171" customFormat="1" x14ac:dyDescent="0.25">
      <c r="B299" s="154" t="s">
        <v>36</v>
      </c>
      <c r="C299" s="159">
        <f t="shared" si="55"/>
        <v>50</v>
      </c>
      <c r="D299" s="172">
        <f t="shared" si="56"/>
        <v>0.01</v>
      </c>
      <c r="E299" s="153">
        <f t="shared" si="57"/>
        <v>49.99</v>
      </c>
      <c r="F299" s="160">
        <v>0.05</v>
      </c>
      <c r="G299" s="153">
        <f t="shared" si="58"/>
        <v>2.5</v>
      </c>
      <c r="H299" s="186"/>
    </row>
    <row r="300" spans="2:8" s="171" customFormat="1" x14ac:dyDescent="0.25">
      <c r="B300" s="154" t="s">
        <v>37</v>
      </c>
      <c r="C300" s="159">
        <f t="shared" si="55"/>
        <v>50</v>
      </c>
      <c r="D300" s="172">
        <f t="shared" si="56"/>
        <v>0.01</v>
      </c>
      <c r="E300" s="153">
        <f t="shared" si="57"/>
        <v>49.99</v>
      </c>
      <c r="F300" s="160">
        <v>0.05</v>
      </c>
      <c r="G300" s="153">
        <f t="shared" si="58"/>
        <v>2.5</v>
      </c>
      <c r="H300" s="186"/>
    </row>
    <row r="301" spans="2:8" s="171" customFormat="1" x14ac:dyDescent="0.25">
      <c r="B301" s="154" t="s">
        <v>38</v>
      </c>
      <c r="C301" s="159">
        <f t="shared" si="55"/>
        <v>50</v>
      </c>
      <c r="D301" s="172">
        <f t="shared" si="56"/>
        <v>0.01</v>
      </c>
      <c r="E301" s="153">
        <f t="shared" si="57"/>
        <v>49.99</v>
      </c>
      <c r="F301" s="160">
        <v>0.05</v>
      </c>
      <c r="G301" s="153">
        <f t="shared" si="58"/>
        <v>2.5</v>
      </c>
      <c r="H301" s="186"/>
    </row>
    <row r="302" spans="2:8" s="171" customFormat="1" x14ac:dyDescent="0.25">
      <c r="B302" s="154" t="s">
        <v>39</v>
      </c>
      <c r="C302" s="159">
        <f t="shared" si="55"/>
        <v>50</v>
      </c>
      <c r="D302" s="172">
        <f t="shared" si="56"/>
        <v>0.01</v>
      </c>
      <c r="E302" s="153">
        <f t="shared" si="57"/>
        <v>49.99</v>
      </c>
      <c r="F302" s="160">
        <v>0.05</v>
      </c>
      <c r="G302" s="153">
        <f t="shared" si="58"/>
        <v>2.5</v>
      </c>
      <c r="H302" s="186"/>
    </row>
    <row r="303" spans="2:8" s="171" customFormat="1" x14ac:dyDescent="0.25">
      <c r="B303" s="155" t="s">
        <v>40</v>
      </c>
      <c r="C303" s="156"/>
      <c r="D303" s="157"/>
      <c r="E303" s="157"/>
      <c r="F303" s="158"/>
      <c r="G303" s="161">
        <f>SUM(G291:G302)</f>
        <v>30</v>
      </c>
      <c r="H303" s="186"/>
    </row>
    <row r="304" spans="2:8" s="171" customFormat="1" x14ac:dyDescent="0.25">
      <c r="B304" s="183"/>
      <c r="C304" s="178"/>
      <c r="D304" s="179"/>
      <c r="E304" s="179"/>
      <c r="F304" s="184"/>
      <c r="G304" s="185"/>
      <c r="H304" s="186"/>
    </row>
    <row r="305" spans="2:8" x14ac:dyDescent="0.25">
      <c r="B305" s="149" t="s">
        <v>343</v>
      </c>
      <c r="C305" s="149" t="s">
        <v>380</v>
      </c>
      <c r="D305" s="150" t="s">
        <v>382</v>
      </c>
      <c r="E305" s="150" t="s">
        <v>383</v>
      </c>
      <c r="F305" s="150" t="s">
        <v>381</v>
      </c>
      <c r="G305" s="151" t="s">
        <v>384</v>
      </c>
    </row>
    <row r="306" spans="2:8" x14ac:dyDescent="0.25">
      <c r="B306" s="154" t="s">
        <v>31</v>
      </c>
      <c r="C306" s="159">
        <v>50</v>
      </c>
      <c r="D306" s="61">
        <v>0.01</v>
      </c>
      <c r="E306" s="153">
        <f t="shared" ref="E306:E317" si="59">C306-D306</f>
        <v>49.99</v>
      </c>
      <c r="F306" s="160">
        <v>0.05</v>
      </c>
      <c r="G306" s="153">
        <f>C306*F306</f>
        <v>2.5</v>
      </c>
    </row>
    <row r="307" spans="2:8" s="28" customFormat="1" x14ac:dyDescent="0.25">
      <c r="B307" s="154" t="s">
        <v>32</v>
      </c>
      <c r="C307" s="159">
        <v>50</v>
      </c>
      <c r="D307" s="196">
        <v>0.01</v>
      </c>
      <c r="E307" s="153">
        <f t="shared" si="59"/>
        <v>49.99</v>
      </c>
      <c r="F307" s="160">
        <v>0.05</v>
      </c>
      <c r="G307" s="153">
        <f t="shared" ref="G307:G317" si="60">C307*F307</f>
        <v>2.5</v>
      </c>
      <c r="H307"/>
    </row>
    <row r="308" spans="2:8" x14ac:dyDescent="0.25">
      <c r="B308" s="154" t="s">
        <v>33</v>
      </c>
      <c r="C308" s="159">
        <v>50</v>
      </c>
      <c r="D308" s="61">
        <v>0.01</v>
      </c>
      <c r="E308" s="153">
        <f t="shared" ref="E308:E316" si="61">C308-D308</f>
        <v>49.99</v>
      </c>
      <c r="F308" s="160">
        <v>0.05</v>
      </c>
      <c r="G308" s="153">
        <f t="shared" si="60"/>
        <v>2.5</v>
      </c>
    </row>
    <row r="309" spans="2:8" x14ac:dyDescent="0.25">
      <c r="B309" s="154" t="s">
        <v>34</v>
      </c>
      <c r="C309" s="159">
        <v>50</v>
      </c>
      <c r="D309" s="61">
        <v>0.01</v>
      </c>
      <c r="E309" s="153">
        <f t="shared" si="61"/>
        <v>49.99</v>
      </c>
      <c r="F309" s="160">
        <v>0.05</v>
      </c>
      <c r="G309" s="153">
        <f t="shared" si="60"/>
        <v>2.5</v>
      </c>
    </row>
    <row r="310" spans="2:8" x14ac:dyDescent="0.25">
      <c r="B310" s="154" t="s">
        <v>394</v>
      </c>
      <c r="C310" s="159">
        <v>50</v>
      </c>
      <c r="D310" s="61">
        <v>0.01</v>
      </c>
      <c r="E310" s="153">
        <f t="shared" si="61"/>
        <v>49.99</v>
      </c>
      <c r="F310" s="160">
        <v>0.05</v>
      </c>
      <c r="G310" s="153">
        <f t="shared" si="60"/>
        <v>2.5</v>
      </c>
    </row>
    <row r="311" spans="2:8" s="28" customFormat="1" x14ac:dyDescent="0.25">
      <c r="B311" s="154" t="s">
        <v>42</v>
      </c>
      <c r="C311" s="159">
        <v>50</v>
      </c>
      <c r="D311" s="196">
        <v>0.01</v>
      </c>
      <c r="E311" s="153">
        <f t="shared" si="61"/>
        <v>49.99</v>
      </c>
      <c r="F311" s="160">
        <v>0.05</v>
      </c>
      <c r="G311" s="153">
        <f t="shared" si="60"/>
        <v>2.5</v>
      </c>
      <c r="H311" s="28" t="s">
        <v>445</v>
      </c>
    </row>
    <row r="312" spans="2:8" x14ac:dyDescent="0.25">
      <c r="B312" s="154" t="s">
        <v>43</v>
      </c>
      <c r="C312" s="159">
        <v>50</v>
      </c>
      <c r="D312" s="61">
        <v>0.01</v>
      </c>
      <c r="E312" s="153">
        <f t="shared" si="61"/>
        <v>49.99</v>
      </c>
      <c r="F312" s="160">
        <v>0.05</v>
      </c>
      <c r="G312" s="153">
        <f t="shared" si="60"/>
        <v>2.5</v>
      </c>
    </row>
    <row r="313" spans="2:8" x14ac:dyDescent="0.25">
      <c r="B313" s="154" t="s">
        <v>35</v>
      </c>
      <c r="C313" s="159">
        <v>50</v>
      </c>
      <c r="D313" s="61">
        <v>0.01</v>
      </c>
      <c r="E313" s="153">
        <f t="shared" si="61"/>
        <v>49.99</v>
      </c>
      <c r="F313" s="160">
        <v>0.05</v>
      </c>
      <c r="G313" s="153">
        <f t="shared" si="60"/>
        <v>2.5</v>
      </c>
    </row>
    <row r="314" spans="2:8" x14ac:dyDescent="0.25">
      <c r="B314" s="154" t="s">
        <v>36</v>
      </c>
      <c r="C314" s="159">
        <v>50</v>
      </c>
      <c r="D314" s="61">
        <v>0.01</v>
      </c>
      <c r="E314" s="153">
        <f t="shared" si="61"/>
        <v>49.99</v>
      </c>
      <c r="F314" s="160">
        <v>0.05</v>
      </c>
      <c r="G314" s="153">
        <f t="shared" si="60"/>
        <v>2.5</v>
      </c>
    </row>
    <row r="315" spans="2:8" x14ac:dyDescent="0.25">
      <c r="B315" s="154" t="s">
        <v>37</v>
      </c>
      <c r="C315" s="159">
        <v>50</v>
      </c>
      <c r="D315" s="61">
        <v>0.01</v>
      </c>
      <c r="E315" s="153">
        <f t="shared" si="61"/>
        <v>49.99</v>
      </c>
      <c r="F315" s="160">
        <v>0.05</v>
      </c>
      <c r="G315" s="153">
        <f t="shared" si="60"/>
        <v>2.5</v>
      </c>
    </row>
    <row r="316" spans="2:8" x14ac:dyDescent="0.25">
      <c r="B316" s="154" t="s">
        <v>38</v>
      </c>
      <c r="C316" s="159">
        <v>50</v>
      </c>
      <c r="D316" s="61">
        <v>0.01</v>
      </c>
      <c r="E316" s="153">
        <f t="shared" si="61"/>
        <v>49.99</v>
      </c>
      <c r="F316" s="160">
        <v>0.05</v>
      </c>
      <c r="G316" s="153">
        <f t="shared" si="60"/>
        <v>2.5</v>
      </c>
    </row>
    <row r="317" spans="2:8" x14ac:dyDescent="0.25">
      <c r="B317" s="154" t="s">
        <v>39</v>
      </c>
      <c r="C317" s="159">
        <v>50</v>
      </c>
      <c r="D317" s="61">
        <v>0.01</v>
      </c>
      <c r="E317" s="153">
        <f t="shared" si="59"/>
        <v>49.99</v>
      </c>
      <c r="F317" s="160">
        <v>0.05</v>
      </c>
      <c r="G317" s="153">
        <f t="shared" si="60"/>
        <v>2.5</v>
      </c>
    </row>
    <row r="318" spans="2:8" x14ac:dyDescent="0.25">
      <c r="B318" s="155" t="s">
        <v>40</v>
      </c>
      <c r="C318" s="156"/>
      <c r="D318" s="157"/>
      <c r="E318" s="157"/>
      <c r="F318" s="158"/>
      <c r="G318" s="161">
        <f>SUM(G306:G317)</f>
        <v>30</v>
      </c>
    </row>
    <row r="320" spans="2:8" x14ac:dyDescent="0.25">
      <c r="B320" s="149" t="s">
        <v>344</v>
      </c>
      <c r="C320" s="149" t="s">
        <v>380</v>
      </c>
      <c r="D320" s="150" t="s">
        <v>382</v>
      </c>
      <c r="E320" s="150" t="s">
        <v>383</v>
      </c>
      <c r="F320" s="150" t="s">
        <v>381</v>
      </c>
      <c r="G320" s="151" t="s">
        <v>384</v>
      </c>
    </row>
    <row r="321" spans="2:8" x14ac:dyDescent="0.25">
      <c r="B321" s="152" t="s">
        <v>31</v>
      </c>
      <c r="C321" s="159">
        <v>50</v>
      </c>
      <c r="D321" s="61">
        <f t="shared" ref="D321:D332" si="62">$D$306</f>
        <v>0.01</v>
      </c>
      <c r="E321" s="153">
        <f t="shared" ref="E321:E332" si="63">C321-D321</f>
        <v>49.99</v>
      </c>
      <c r="F321" s="160">
        <v>0.05</v>
      </c>
      <c r="G321" s="153">
        <f>C321*F321</f>
        <v>2.5</v>
      </c>
    </row>
    <row r="322" spans="2:8" s="28" customFormat="1" x14ac:dyDescent="0.25">
      <c r="B322" s="152" t="s">
        <v>32</v>
      </c>
      <c r="C322" s="159">
        <v>50</v>
      </c>
      <c r="D322" s="196">
        <f t="shared" si="62"/>
        <v>0.01</v>
      </c>
      <c r="E322" s="153">
        <f t="shared" si="63"/>
        <v>49.99</v>
      </c>
      <c r="F322" s="160">
        <v>0.05</v>
      </c>
      <c r="G322" s="153">
        <f t="shared" ref="G322:G332" si="64">C322*F322</f>
        <v>2.5</v>
      </c>
      <c r="H322"/>
    </row>
    <row r="323" spans="2:8" x14ac:dyDescent="0.25">
      <c r="B323" s="152" t="s">
        <v>33</v>
      </c>
      <c r="C323" s="159">
        <v>50</v>
      </c>
      <c r="D323" s="61">
        <f t="shared" si="62"/>
        <v>0.01</v>
      </c>
      <c r="E323" s="153">
        <f t="shared" si="63"/>
        <v>49.99</v>
      </c>
      <c r="F323" s="160">
        <v>0.05</v>
      </c>
      <c r="G323" s="153">
        <f t="shared" si="64"/>
        <v>2.5</v>
      </c>
    </row>
    <row r="324" spans="2:8" x14ac:dyDescent="0.25">
      <c r="B324" s="152" t="s">
        <v>34</v>
      </c>
      <c r="C324" s="159">
        <v>50</v>
      </c>
      <c r="D324" s="61">
        <f t="shared" si="62"/>
        <v>0.01</v>
      </c>
      <c r="E324" s="153">
        <f t="shared" si="63"/>
        <v>49.99</v>
      </c>
      <c r="F324" s="160">
        <v>0.05</v>
      </c>
      <c r="G324" s="153">
        <f t="shared" si="64"/>
        <v>2.5</v>
      </c>
    </row>
    <row r="325" spans="2:8" x14ac:dyDescent="0.25">
      <c r="B325" s="152" t="s">
        <v>41</v>
      </c>
      <c r="C325" s="159">
        <v>50</v>
      </c>
      <c r="D325" s="61">
        <f t="shared" si="62"/>
        <v>0.01</v>
      </c>
      <c r="E325" s="153">
        <f t="shared" si="63"/>
        <v>49.99</v>
      </c>
      <c r="F325" s="160">
        <v>0.05</v>
      </c>
      <c r="G325" s="153">
        <f t="shared" si="64"/>
        <v>2.5</v>
      </c>
    </row>
    <row r="326" spans="2:8" s="28" customFormat="1" x14ac:dyDescent="0.25">
      <c r="B326" s="152" t="s">
        <v>42</v>
      </c>
      <c r="C326" s="159">
        <v>50</v>
      </c>
      <c r="D326" s="196">
        <f t="shared" si="62"/>
        <v>0.01</v>
      </c>
      <c r="E326" s="153">
        <f t="shared" si="63"/>
        <v>49.99</v>
      </c>
      <c r="F326" s="160">
        <v>0.05</v>
      </c>
      <c r="G326" s="153">
        <f t="shared" si="64"/>
        <v>2.5</v>
      </c>
      <c r="H326" s="28" t="s">
        <v>446</v>
      </c>
    </row>
    <row r="327" spans="2:8" x14ac:dyDescent="0.25">
      <c r="B327" s="152" t="s">
        <v>43</v>
      </c>
      <c r="C327" s="159">
        <v>50</v>
      </c>
      <c r="D327" s="61">
        <f t="shared" si="62"/>
        <v>0.01</v>
      </c>
      <c r="E327" s="153">
        <f t="shared" si="63"/>
        <v>49.99</v>
      </c>
      <c r="F327" s="160">
        <v>0.05</v>
      </c>
      <c r="G327" s="153">
        <f t="shared" si="64"/>
        <v>2.5</v>
      </c>
    </row>
    <row r="328" spans="2:8" x14ac:dyDescent="0.25">
      <c r="B328" s="152" t="s">
        <v>35</v>
      </c>
      <c r="C328" s="159">
        <v>50</v>
      </c>
      <c r="D328" s="196">
        <f t="shared" si="62"/>
        <v>0.01</v>
      </c>
      <c r="E328" s="153">
        <f t="shared" si="63"/>
        <v>49.99</v>
      </c>
      <c r="F328" s="160">
        <v>0.05</v>
      </c>
      <c r="G328" s="153">
        <f t="shared" si="64"/>
        <v>2.5</v>
      </c>
    </row>
    <row r="329" spans="2:8" x14ac:dyDescent="0.25">
      <c r="B329" s="154" t="s">
        <v>36</v>
      </c>
      <c r="C329" s="159">
        <v>50</v>
      </c>
      <c r="D329" s="61">
        <f t="shared" si="62"/>
        <v>0.01</v>
      </c>
      <c r="E329" s="153">
        <f t="shared" si="63"/>
        <v>49.99</v>
      </c>
      <c r="F329" s="160">
        <v>0.05</v>
      </c>
      <c r="G329" s="153">
        <f t="shared" si="64"/>
        <v>2.5</v>
      </c>
    </row>
    <row r="330" spans="2:8" x14ac:dyDescent="0.25">
      <c r="B330" s="154" t="s">
        <v>37</v>
      </c>
      <c r="C330" s="159">
        <v>50</v>
      </c>
      <c r="D330" s="61">
        <f t="shared" si="62"/>
        <v>0.01</v>
      </c>
      <c r="E330" s="153">
        <f t="shared" si="63"/>
        <v>49.99</v>
      </c>
      <c r="F330" s="160">
        <v>0.05</v>
      </c>
      <c r="G330" s="153">
        <f t="shared" si="64"/>
        <v>2.5</v>
      </c>
    </row>
    <row r="331" spans="2:8" x14ac:dyDescent="0.25">
      <c r="B331" s="154" t="s">
        <v>38</v>
      </c>
      <c r="C331" s="159">
        <v>50</v>
      </c>
      <c r="D331" s="196">
        <f t="shared" si="62"/>
        <v>0.01</v>
      </c>
      <c r="E331" s="153">
        <f t="shared" si="63"/>
        <v>49.99</v>
      </c>
      <c r="F331" s="160">
        <v>0.05</v>
      </c>
      <c r="G331" s="153">
        <f t="shared" si="64"/>
        <v>2.5</v>
      </c>
    </row>
    <row r="332" spans="2:8" x14ac:dyDescent="0.25">
      <c r="B332" s="154" t="s">
        <v>39</v>
      </c>
      <c r="C332" s="159">
        <v>50</v>
      </c>
      <c r="D332" s="61">
        <f t="shared" si="62"/>
        <v>0.01</v>
      </c>
      <c r="E332" s="153">
        <f t="shared" si="63"/>
        <v>49.99</v>
      </c>
      <c r="F332" s="160">
        <v>0.05</v>
      </c>
      <c r="G332" s="153">
        <f t="shared" si="64"/>
        <v>2.5</v>
      </c>
    </row>
    <row r="333" spans="2:8" x14ac:dyDescent="0.25">
      <c r="B333" s="155" t="s">
        <v>40</v>
      </c>
      <c r="C333" s="156"/>
      <c r="D333" s="157"/>
      <c r="E333" s="157"/>
      <c r="F333" s="158"/>
      <c r="G333" s="161">
        <f>SUM(G321:G332)</f>
        <v>30</v>
      </c>
    </row>
    <row r="335" spans="2:8" x14ac:dyDescent="0.25">
      <c r="B335" s="149" t="s">
        <v>345</v>
      </c>
      <c r="C335" s="149" t="s">
        <v>380</v>
      </c>
      <c r="D335" s="150" t="s">
        <v>382</v>
      </c>
      <c r="E335" s="150" t="s">
        <v>383</v>
      </c>
      <c r="F335" s="150" t="s">
        <v>381</v>
      </c>
      <c r="G335" s="151" t="s">
        <v>384</v>
      </c>
    </row>
    <row r="336" spans="2:8" x14ac:dyDescent="0.25">
      <c r="B336" s="152" t="s">
        <v>31</v>
      </c>
      <c r="C336" s="159">
        <v>50</v>
      </c>
      <c r="D336" s="61">
        <f>$D$332</f>
        <v>0.01</v>
      </c>
      <c r="E336" s="153">
        <f t="shared" ref="E336:E347" si="65">C336-D336</f>
        <v>49.99</v>
      </c>
      <c r="F336" s="160">
        <v>0.05</v>
      </c>
      <c r="G336" s="153">
        <f>C336*F336</f>
        <v>2.5</v>
      </c>
    </row>
    <row r="337" spans="2:8" s="28" customFormat="1" x14ac:dyDescent="0.25">
      <c r="B337" s="152" t="s">
        <v>32</v>
      </c>
      <c r="C337" s="159">
        <v>50</v>
      </c>
      <c r="D337" s="196">
        <f t="shared" ref="D337:D347" si="66">$D$332</f>
        <v>0.01</v>
      </c>
      <c r="E337" s="153">
        <f t="shared" si="65"/>
        <v>49.99</v>
      </c>
      <c r="F337" s="160">
        <v>0.05</v>
      </c>
      <c r="G337" s="153">
        <f t="shared" ref="G337:G347" si="67">C337*F337</f>
        <v>2.5</v>
      </c>
      <c r="H337"/>
    </row>
    <row r="338" spans="2:8" x14ac:dyDescent="0.25">
      <c r="B338" s="152" t="s">
        <v>33</v>
      </c>
      <c r="C338" s="159">
        <v>50</v>
      </c>
      <c r="D338" s="61">
        <f t="shared" si="66"/>
        <v>0.01</v>
      </c>
      <c r="E338" s="153">
        <f t="shared" si="65"/>
        <v>49.99</v>
      </c>
      <c r="F338" s="160">
        <v>0.05</v>
      </c>
      <c r="G338" s="153">
        <f t="shared" si="67"/>
        <v>2.5</v>
      </c>
    </row>
    <row r="339" spans="2:8" x14ac:dyDescent="0.25">
      <c r="B339" s="152" t="s">
        <v>34</v>
      </c>
      <c r="C339" s="159">
        <v>50</v>
      </c>
      <c r="D339" s="61">
        <f t="shared" si="66"/>
        <v>0.01</v>
      </c>
      <c r="E339" s="153">
        <f t="shared" si="65"/>
        <v>49.99</v>
      </c>
      <c r="F339" s="160">
        <v>0.05</v>
      </c>
      <c r="G339" s="153">
        <f t="shared" si="67"/>
        <v>2.5</v>
      </c>
    </row>
    <row r="340" spans="2:8" x14ac:dyDescent="0.25">
      <c r="B340" s="152" t="s">
        <v>41</v>
      </c>
      <c r="C340" s="159">
        <v>50</v>
      </c>
      <c r="D340" s="61">
        <f t="shared" si="66"/>
        <v>0.01</v>
      </c>
      <c r="E340" s="153">
        <f t="shared" si="65"/>
        <v>49.99</v>
      </c>
      <c r="F340" s="160">
        <f t="shared" ref="F340:F341" si="68">$F$332</f>
        <v>0.05</v>
      </c>
      <c r="G340" s="153">
        <f t="shared" si="67"/>
        <v>2.5</v>
      </c>
    </row>
    <row r="341" spans="2:8" s="28" customFormat="1" x14ac:dyDescent="0.25">
      <c r="B341" s="152" t="s">
        <v>42</v>
      </c>
      <c r="C341" s="159">
        <v>50</v>
      </c>
      <c r="D341" s="196">
        <f t="shared" si="66"/>
        <v>0.01</v>
      </c>
      <c r="E341" s="153">
        <f t="shared" si="65"/>
        <v>49.99</v>
      </c>
      <c r="F341" s="160">
        <f t="shared" si="68"/>
        <v>0.05</v>
      </c>
      <c r="G341" s="153">
        <f t="shared" si="67"/>
        <v>2.5</v>
      </c>
      <c r="H341" s="28" t="s">
        <v>447</v>
      </c>
    </row>
    <row r="342" spans="2:8" x14ac:dyDescent="0.25">
      <c r="B342" s="152" t="s">
        <v>43</v>
      </c>
      <c r="C342" s="159">
        <v>50</v>
      </c>
      <c r="D342" s="196">
        <f t="shared" si="66"/>
        <v>0.01</v>
      </c>
      <c r="E342" s="153">
        <f t="shared" si="65"/>
        <v>49.99</v>
      </c>
      <c r="F342" s="160">
        <v>0.1</v>
      </c>
      <c r="G342" s="153">
        <f t="shared" si="67"/>
        <v>5</v>
      </c>
    </row>
    <row r="343" spans="2:8" x14ac:dyDescent="0.25">
      <c r="B343" s="152" t="s">
        <v>35</v>
      </c>
      <c r="C343" s="159">
        <v>50</v>
      </c>
      <c r="D343" s="61">
        <f t="shared" si="66"/>
        <v>0.01</v>
      </c>
      <c r="E343" s="153">
        <f t="shared" si="65"/>
        <v>49.99</v>
      </c>
      <c r="F343" s="160">
        <v>0.1</v>
      </c>
      <c r="G343" s="153">
        <f t="shared" si="67"/>
        <v>5</v>
      </c>
    </row>
    <row r="344" spans="2:8" x14ac:dyDescent="0.25">
      <c r="B344" s="154" t="s">
        <v>36</v>
      </c>
      <c r="C344" s="159">
        <v>50</v>
      </c>
      <c r="D344" s="196">
        <f t="shared" si="66"/>
        <v>0.01</v>
      </c>
      <c r="E344" s="153">
        <f t="shared" si="65"/>
        <v>49.99</v>
      </c>
      <c r="F344" s="160">
        <v>0.1</v>
      </c>
      <c r="G344" s="153">
        <f t="shared" si="67"/>
        <v>5</v>
      </c>
    </row>
    <row r="345" spans="2:8" x14ac:dyDescent="0.25">
      <c r="B345" s="154" t="s">
        <v>37</v>
      </c>
      <c r="C345" s="159">
        <v>50</v>
      </c>
      <c r="D345" s="61">
        <f t="shared" si="66"/>
        <v>0.01</v>
      </c>
      <c r="E345" s="153">
        <f t="shared" si="65"/>
        <v>49.99</v>
      </c>
      <c r="F345" s="160">
        <v>0.1</v>
      </c>
      <c r="G345" s="153">
        <f t="shared" si="67"/>
        <v>5</v>
      </c>
    </row>
    <row r="346" spans="2:8" x14ac:dyDescent="0.25">
      <c r="B346" s="154" t="s">
        <v>38</v>
      </c>
      <c r="C346" s="159">
        <v>50</v>
      </c>
      <c r="D346" s="61">
        <f t="shared" si="66"/>
        <v>0.01</v>
      </c>
      <c r="E346" s="153">
        <f t="shared" si="65"/>
        <v>49.99</v>
      </c>
      <c r="F346" s="160">
        <v>0.1</v>
      </c>
      <c r="G346" s="153">
        <f t="shared" si="67"/>
        <v>5</v>
      </c>
    </row>
    <row r="347" spans="2:8" x14ac:dyDescent="0.25">
      <c r="B347" s="154" t="s">
        <v>39</v>
      </c>
      <c r="C347" s="159">
        <v>50</v>
      </c>
      <c r="D347" s="196">
        <f t="shared" si="66"/>
        <v>0.01</v>
      </c>
      <c r="E347" s="153">
        <f t="shared" si="65"/>
        <v>49.99</v>
      </c>
      <c r="F347" s="160">
        <v>0.1</v>
      </c>
      <c r="G347" s="153">
        <f t="shared" si="67"/>
        <v>5</v>
      </c>
    </row>
    <row r="348" spans="2:8" x14ac:dyDescent="0.25">
      <c r="B348" s="155" t="s">
        <v>40</v>
      </c>
      <c r="C348" s="156"/>
      <c r="D348" s="157"/>
      <c r="E348" s="157"/>
      <c r="F348" s="158"/>
      <c r="G348" s="161">
        <f>SUM(G336:G347)</f>
        <v>45</v>
      </c>
    </row>
    <row r="350" spans="2:8" x14ac:dyDescent="0.25">
      <c r="B350" s="149" t="s">
        <v>346</v>
      </c>
      <c r="C350" s="149" t="s">
        <v>380</v>
      </c>
      <c r="D350" s="150" t="s">
        <v>382</v>
      </c>
      <c r="E350" s="150" t="s">
        <v>383</v>
      </c>
      <c r="F350" s="150" t="s">
        <v>381</v>
      </c>
      <c r="G350" s="151" t="s">
        <v>384</v>
      </c>
    </row>
    <row r="351" spans="2:8" x14ac:dyDescent="0.25">
      <c r="B351" s="152" t="s">
        <v>31</v>
      </c>
      <c r="C351" s="159">
        <v>50</v>
      </c>
      <c r="D351" s="61">
        <f>$D$347</f>
        <v>0.01</v>
      </c>
      <c r="E351" s="153">
        <f t="shared" ref="E351:E362" si="69">C351-D351</f>
        <v>49.99</v>
      </c>
      <c r="F351" s="160">
        <f>$F$347</f>
        <v>0.1</v>
      </c>
      <c r="G351" s="153">
        <f>C351*F351</f>
        <v>5</v>
      </c>
    </row>
    <row r="352" spans="2:8" s="28" customFormat="1" x14ac:dyDescent="0.25">
      <c r="B352" s="152" t="s">
        <v>32</v>
      </c>
      <c r="C352" s="159">
        <v>50</v>
      </c>
      <c r="D352" s="196">
        <f t="shared" ref="D352:D362" si="70">$D$347</f>
        <v>0.01</v>
      </c>
      <c r="E352" s="153">
        <f t="shared" si="69"/>
        <v>49.99</v>
      </c>
      <c r="F352" s="160">
        <f t="shared" ref="F352:F362" si="71">$F$347</f>
        <v>0.1</v>
      </c>
      <c r="G352" s="153">
        <f t="shared" ref="G352:G362" si="72">C352*F352</f>
        <v>5</v>
      </c>
      <c r="H352"/>
    </row>
    <row r="353" spans="2:8" x14ac:dyDescent="0.25">
      <c r="B353" s="152" t="s">
        <v>33</v>
      </c>
      <c r="C353" s="159">
        <v>50</v>
      </c>
      <c r="D353" s="61">
        <f t="shared" si="70"/>
        <v>0.01</v>
      </c>
      <c r="E353" s="153">
        <f t="shared" si="69"/>
        <v>49.99</v>
      </c>
      <c r="F353" s="160">
        <f t="shared" si="71"/>
        <v>0.1</v>
      </c>
      <c r="G353" s="153">
        <f t="shared" si="72"/>
        <v>5</v>
      </c>
    </row>
    <row r="354" spans="2:8" x14ac:dyDescent="0.25">
      <c r="B354" s="152" t="s">
        <v>34</v>
      </c>
      <c r="C354" s="159">
        <v>50</v>
      </c>
      <c r="D354" s="61">
        <f t="shared" si="70"/>
        <v>0.01</v>
      </c>
      <c r="E354" s="153">
        <f t="shared" si="69"/>
        <v>49.99</v>
      </c>
      <c r="F354" s="160">
        <f t="shared" si="71"/>
        <v>0.1</v>
      </c>
      <c r="G354" s="153">
        <f t="shared" si="72"/>
        <v>5</v>
      </c>
    </row>
    <row r="355" spans="2:8" x14ac:dyDescent="0.25">
      <c r="B355" s="152" t="s">
        <v>41</v>
      </c>
      <c r="C355" s="159">
        <v>50</v>
      </c>
      <c r="D355" s="61">
        <f t="shared" si="70"/>
        <v>0.01</v>
      </c>
      <c r="E355" s="153">
        <f t="shared" si="69"/>
        <v>49.99</v>
      </c>
      <c r="F355" s="160">
        <f t="shared" si="71"/>
        <v>0.1</v>
      </c>
      <c r="G355" s="153">
        <f t="shared" si="72"/>
        <v>5</v>
      </c>
    </row>
    <row r="356" spans="2:8" s="28" customFormat="1" x14ac:dyDescent="0.25">
      <c r="B356" s="152" t="s">
        <v>42</v>
      </c>
      <c r="C356" s="159">
        <v>50</v>
      </c>
      <c r="D356" s="196">
        <f t="shared" si="70"/>
        <v>0.01</v>
      </c>
      <c r="E356" s="153">
        <f t="shared" si="69"/>
        <v>49.99</v>
      </c>
      <c r="F356" s="160">
        <f t="shared" si="71"/>
        <v>0.1</v>
      </c>
      <c r="G356" s="153">
        <f t="shared" si="72"/>
        <v>5</v>
      </c>
      <c r="H356" s="28" t="s">
        <v>448</v>
      </c>
    </row>
    <row r="357" spans="2:8" x14ac:dyDescent="0.25">
      <c r="B357" s="152" t="s">
        <v>43</v>
      </c>
      <c r="C357" s="159">
        <v>50</v>
      </c>
      <c r="D357" s="61">
        <f t="shared" si="70"/>
        <v>0.01</v>
      </c>
      <c r="E357" s="153">
        <f t="shared" si="69"/>
        <v>49.99</v>
      </c>
      <c r="F357" s="160">
        <f t="shared" si="71"/>
        <v>0.1</v>
      </c>
      <c r="G357" s="153">
        <f t="shared" si="72"/>
        <v>5</v>
      </c>
    </row>
    <row r="358" spans="2:8" x14ac:dyDescent="0.25">
      <c r="B358" s="152" t="s">
        <v>35</v>
      </c>
      <c r="C358" s="159">
        <v>50</v>
      </c>
      <c r="D358" s="61">
        <f t="shared" si="70"/>
        <v>0.01</v>
      </c>
      <c r="E358" s="153">
        <f t="shared" si="69"/>
        <v>49.99</v>
      </c>
      <c r="F358" s="160">
        <f t="shared" si="71"/>
        <v>0.1</v>
      </c>
      <c r="G358" s="153">
        <f t="shared" si="72"/>
        <v>5</v>
      </c>
    </row>
    <row r="359" spans="2:8" x14ac:dyDescent="0.25">
      <c r="B359" s="154" t="s">
        <v>36</v>
      </c>
      <c r="C359" s="159">
        <v>50</v>
      </c>
      <c r="D359" s="61">
        <f t="shared" si="70"/>
        <v>0.01</v>
      </c>
      <c r="E359" s="153">
        <f t="shared" si="69"/>
        <v>49.99</v>
      </c>
      <c r="F359" s="160">
        <f t="shared" si="71"/>
        <v>0.1</v>
      </c>
      <c r="G359" s="153">
        <f t="shared" si="72"/>
        <v>5</v>
      </c>
    </row>
    <row r="360" spans="2:8" x14ac:dyDescent="0.25">
      <c r="B360" s="154" t="s">
        <v>37</v>
      </c>
      <c r="C360" s="159">
        <v>50</v>
      </c>
      <c r="D360" s="61">
        <f t="shared" si="70"/>
        <v>0.01</v>
      </c>
      <c r="E360" s="153">
        <f t="shared" si="69"/>
        <v>49.99</v>
      </c>
      <c r="F360" s="160">
        <f t="shared" si="71"/>
        <v>0.1</v>
      </c>
      <c r="G360" s="153">
        <f t="shared" si="72"/>
        <v>5</v>
      </c>
    </row>
    <row r="361" spans="2:8" x14ac:dyDescent="0.25">
      <c r="B361" s="154" t="s">
        <v>38</v>
      </c>
      <c r="C361" s="159">
        <v>50</v>
      </c>
      <c r="D361" s="61">
        <f t="shared" si="70"/>
        <v>0.01</v>
      </c>
      <c r="E361" s="153">
        <f t="shared" si="69"/>
        <v>49.99</v>
      </c>
      <c r="F361" s="160">
        <f t="shared" si="71"/>
        <v>0.1</v>
      </c>
      <c r="G361" s="153">
        <f t="shared" si="72"/>
        <v>5</v>
      </c>
    </row>
    <row r="362" spans="2:8" x14ac:dyDescent="0.25">
      <c r="B362" s="154" t="s">
        <v>39</v>
      </c>
      <c r="C362" s="159">
        <v>50</v>
      </c>
      <c r="D362" s="196">
        <f t="shared" si="70"/>
        <v>0.01</v>
      </c>
      <c r="E362" s="153">
        <f t="shared" si="69"/>
        <v>49.99</v>
      </c>
      <c r="F362" s="160">
        <f t="shared" si="71"/>
        <v>0.1</v>
      </c>
      <c r="G362" s="153">
        <f t="shared" si="72"/>
        <v>5</v>
      </c>
    </row>
    <row r="363" spans="2:8" x14ac:dyDescent="0.25">
      <c r="B363" s="155" t="s">
        <v>40</v>
      </c>
      <c r="C363" s="156"/>
      <c r="D363" s="157"/>
      <c r="E363" s="157"/>
      <c r="F363" s="158"/>
      <c r="G363" s="161">
        <f>SUM(G351:G362)</f>
        <v>60</v>
      </c>
    </row>
    <row r="365" spans="2:8" x14ac:dyDescent="0.25">
      <c r="B365" s="149" t="s">
        <v>347</v>
      </c>
      <c r="C365" s="149" t="s">
        <v>380</v>
      </c>
      <c r="D365" s="150" t="s">
        <v>382</v>
      </c>
      <c r="E365" s="150" t="s">
        <v>383</v>
      </c>
      <c r="F365" s="150" t="s">
        <v>381</v>
      </c>
      <c r="G365" s="151" t="s">
        <v>384</v>
      </c>
    </row>
    <row r="366" spans="2:8" x14ac:dyDescent="0.25">
      <c r="B366" s="152" t="s">
        <v>31</v>
      </c>
      <c r="C366" s="159">
        <v>50</v>
      </c>
      <c r="D366" s="61">
        <f>$D$362</f>
        <v>0.01</v>
      </c>
      <c r="E366" s="153">
        <f t="shared" ref="E366:E377" si="73">C366-D366</f>
        <v>49.99</v>
      </c>
      <c r="F366" s="160">
        <v>0.1</v>
      </c>
      <c r="G366" s="153">
        <f>C366*F366</f>
        <v>5</v>
      </c>
    </row>
    <row r="367" spans="2:8" s="28" customFormat="1" x14ac:dyDescent="0.25">
      <c r="B367" s="152" t="s">
        <v>32</v>
      </c>
      <c r="C367" s="159">
        <v>50</v>
      </c>
      <c r="D367" s="196">
        <f t="shared" ref="D367:D377" si="74">$D$362</f>
        <v>0.01</v>
      </c>
      <c r="E367" s="153">
        <f t="shared" si="73"/>
        <v>49.99</v>
      </c>
      <c r="F367" s="160">
        <v>0.1</v>
      </c>
      <c r="G367" s="153">
        <f t="shared" ref="G367:G377" si="75">C367*F367</f>
        <v>5</v>
      </c>
      <c r="H367"/>
    </row>
    <row r="368" spans="2:8" x14ac:dyDescent="0.25">
      <c r="B368" s="152" t="s">
        <v>33</v>
      </c>
      <c r="C368" s="159">
        <v>50</v>
      </c>
      <c r="D368" s="61">
        <f t="shared" si="74"/>
        <v>0.01</v>
      </c>
      <c r="E368" s="153">
        <f t="shared" si="73"/>
        <v>49.99</v>
      </c>
      <c r="F368" s="160">
        <v>0.1</v>
      </c>
      <c r="G368" s="153">
        <f t="shared" si="75"/>
        <v>5</v>
      </c>
    </row>
    <row r="369" spans="2:8" x14ac:dyDescent="0.25">
      <c r="B369" s="152" t="s">
        <v>34</v>
      </c>
      <c r="C369" s="159">
        <v>50</v>
      </c>
      <c r="D369" s="61">
        <f t="shared" si="74"/>
        <v>0.01</v>
      </c>
      <c r="E369" s="153">
        <f t="shared" si="73"/>
        <v>49.99</v>
      </c>
      <c r="F369" s="160">
        <v>0.1</v>
      </c>
      <c r="G369" s="153">
        <f t="shared" si="75"/>
        <v>5</v>
      </c>
    </row>
    <row r="370" spans="2:8" x14ac:dyDescent="0.25">
      <c r="B370" s="152" t="s">
        <v>41</v>
      </c>
      <c r="C370" s="159">
        <v>50</v>
      </c>
      <c r="D370" s="61">
        <f t="shared" si="74"/>
        <v>0.01</v>
      </c>
      <c r="E370" s="153">
        <f t="shared" si="73"/>
        <v>49.99</v>
      </c>
      <c r="F370" s="160">
        <v>0.1</v>
      </c>
      <c r="G370" s="153">
        <f t="shared" si="75"/>
        <v>5</v>
      </c>
    </row>
    <row r="371" spans="2:8" s="28" customFormat="1" x14ac:dyDescent="0.25">
      <c r="B371" s="152" t="s">
        <v>42</v>
      </c>
      <c r="C371" s="159">
        <v>50</v>
      </c>
      <c r="D371" s="196">
        <f t="shared" si="74"/>
        <v>0.01</v>
      </c>
      <c r="E371" s="153">
        <f t="shared" si="73"/>
        <v>49.99</v>
      </c>
      <c r="F371" s="160">
        <v>0.1</v>
      </c>
      <c r="G371" s="153">
        <f t="shared" si="75"/>
        <v>5</v>
      </c>
      <c r="H371" s="28" t="s">
        <v>449</v>
      </c>
    </row>
    <row r="372" spans="2:8" x14ac:dyDescent="0.25">
      <c r="B372" s="152" t="s">
        <v>43</v>
      </c>
      <c r="C372" s="159">
        <v>50</v>
      </c>
      <c r="D372" s="61">
        <f t="shared" si="74"/>
        <v>0.01</v>
      </c>
      <c r="E372" s="153">
        <f t="shared" si="73"/>
        <v>49.99</v>
      </c>
      <c r="F372" s="160">
        <v>0.1</v>
      </c>
      <c r="G372" s="153">
        <f t="shared" si="75"/>
        <v>5</v>
      </c>
    </row>
    <row r="373" spans="2:8" x14ac:dyDescent="0.25">
      <c r="B373" s="152" t="s">
        <v>35</v>
      </c>
      <c r="C373" s="159">
        <v>50</v>
      </c>
      <c r="D373" s="61">
        <f t="shared" si="74"/>
        <v>0.01</v>
      </c>
      <c r="E373" s="153">
        <f t="shared" si="73"/>
        <v>49.99</v>
      </c>
      <c r="F373" s="160">
        <v>0.1</v>
      </c>
      <c r="G373" s="153">
        <f t="shared" si="75"/>
        <v>5</v>
      </c>
    </row>
    <row r="374" spans="2:8" x14ac:dyDescent="0.25">
      <c r="B374" s="154" t="s">
        <v>36</v>
      </c>
      <c r="C374" s="159">
        <v>50</v>
      </c>
      <c r="D374" s="61">
        <f t="shared" si="74"/>
        <v>0.01</v>
      </c>
      <c r="E374" s="153">
        <f t="shared" si="73"/>
        <v>49.99</v>
      </c>
      <c r="F374" s="160">
        <v>0.1</v>
      </c>
      <c r="G374" s="153">
        <f t="shared" si="75"/>
        <v>5</v>
      </c>
    </row>
    <row r="375" spans="2:8" x14ac:dyDescent="0.25">
      <c r="B375" s="154" t="s">
        <v>37</v>
      </c>
      <c r="C375" s="159">
        <v>50</v>
      </c>
      <c r="D375" s="61">
        <f t="shared" si="74"/>
        <v>0.01</v>
      </c>
      <c r="E375" s="153">
        <f t="shared" si="73"/>
        <v>49.99</v>
      </c>
      <c r="F375" s="160">
        <v>0.1</v>
      </c>
      <c r="G375" s="153">
        <f t="shared" si="75"/>
        <v>5</v>
      </c>
    </row>
    <row r="376" spans="2:8" x14ac:dyDescent="0.25">
      <c r="B376" s="154" t="s">
        <v>38</v>
      </c>
      <c r="C376" s="159">
        <v>50</v>
      </c>
      <c r="D376" s="61">
        <f t="shared" si="74"/>
        <v>0.01</v>
      </c>
      <c r="E376" s="153">
        <f t="shared" si="73"/>
        <v>49.99</v>
      </c>
      <c r="F376" s="160">
        <v>0.1</v>
      </c>
      <c r="G376" s="153">
        <f t="shared" si="75"/>
        <v>5</v>
      </c>
    </row>
    <row r="377" spans="2:8" x14ac:dyDescent="0.25">
      <c r="B377" s="154" t="s">
        <v>39</v>
      </c>
      <c r="C377" s="159">
        <v>50</v>
      </c>
      <c r="D377" s="61">
        <f t="shared" si="74"/>
        <v>0.01</v>
      </c>
      <c r="E377" s="153">
        <f t="shared" si="73"/>
        <v>49.99</v>
      </c>
      <c r="F377" s="160">
        <v>0.1</v>
      </c>
      <c r="G377" s="153">
        <f t="shared" si="75"/>
        <v>5</v>
      </c>
    </row>
    <row r="378" spans="2:8" x14ac:dyDescent="0.25">
      <c r="B378" s="155" t="s">
        <v>40</v>
      </c>
      <c r="C378" s="156"/>
      <c r="D378" s="157"/>
      <c r="E378" s="157"/>
      <c r="F378" s="158"/>
      <c r="G378" s="161">
        <f>SUM(G366:G377)</f>
        <v>60</v>
      </c>
    </row>
    <row r="380" spans="2:8" x14ac:dyDescent="0.25">
      <c r="B380" s="149" t="s">
        <v>348</v>
      </c>
      <c r="C380" s="149" t="s">
        <v>380</v>
      </c>
      <c r="D380" s="150" t="s">
        <v>382</v>
      </c>
      <c r="E380" s="150" t="s">
        <v>383</v>
      </c>
      <c r="F380" s="150" t="s">
        <v>381</v>
      </c>
      <c r="G380" s="151" t="s">
        <v>384</v>
      </c>
    </row>
    <row r="381" spans="2:8" x14ac:dyDescent="0.25">
      <c r="B381" s="152" t="s">
        <v>31</v>
      </c>
      <c r="C381" s="159">
        <v>50</v>
      </c>
      <c r="D381" s="61">
        <f>$D$377</f>
        <v>0.01</v>
      </c>
      <c r="E381" s="153">
        <f t="shared" ref="E381:E392" si="76">C381-D381</f>
        <v>49.99</v>
      </c>
      <c r="F381" s="160">
        <v>0.1</v>
      </c>
      <c r="G381" s="153">
        <f>C381*F381</f>
        <v>5</v>
      </c>
    </row>
    <row r="382" spans="2:8" s="28" customFormat="1" x14ac:dyDescent="0.25">
      <c r="B382" s="152" t="s">
        <v>32</v>
      </c>
      <c r="C382" s="159">
        <v>50</v>
      </c>
      <c r="D382" s="196">
        <f t="shared" ref="D382:D392" si="77">$D$377</f>
        <v>0.01</v>
      </c>
      <c r="E382" s="153">
        <f t="shared" si="76"/>
        <v>49.99</v>
      </c>
      <c r="F382" s="160">
        <v>0.1</v>
      </c>
      <c r="G382" s="153">
        <f t="shared" ref="G382:G392" si="78">C382*F382</f>
        <v>5</v>
      </c>
      <c r="H382"/>
    </row>
    <row r="383" spans="2:8" x14ac:dyDescent="0.25">
      <c r="B383" s="152" t="s">
        <v>33</v>
      </c>
      <c r="C383" s="159">
        <v>50</v>
      </c>
      <c r="D383" s="61">
        <f t="shared" si="77"/>
        <v>0.01</v>
      </c>
      <c r="E383" s="153">
        <f t="shared" si="76"/>
        <v>49.99</v>
      </c>
      <c r="F383" s="160">
        <v>0.1</v>
      </c>
      <c r="G383" s="153">
        <f t="shared" si="78"/>
        <v>5</v>
      </c>
    </row>
    <row r="384" spans="2:8" x14ac:dyDescent="0.25">
      <c r="B384" s="152" t="s">
        <v>34</v>
      </c>
      <c r="C384" s="159">
        <v>50</v>
      </c>
      <c r="D384" s="61">
        <f t="shared" si="77"/>
        <v>0.01</v>
      </c>
      <c r="E384" s="153">
        <f t="shared" si="76"/>
        <v>49.99</v>
      </c>
      <c r="F384" s="160">
        <v>0.1</v>
      </c>
      <c r="G384" s="153">
        <f t="shared" si="78"/>
        <v>5</v>
      </c>
    </row>
    <row r="385" spans="2:8" x14ac:dyDescent="0.25">
      <c r="B385" s="152" t="s">
        <v>41</v>
      </c>
      <c r="C385" s="159">
        <v>50</v>
      </c>
      <c r="D385" s="61">
        <f t="shared" si="77"/>
        <v>0.01</v>
      </c>
      <c r="E385" s="153">
        <f t="shared" si="76"/>
        <v>49.99</v>
      </c>
      <c r="F385" s="160">
        <v>0.1</v>
      </c>
      <c r="G385" s="153">
        <f t="shared" si="78"/>
        <v>5</v>
      </c>
    </row>
    <row r="386" spans="2:8" s="28" customFormat="1" x14ac:dyDescent="0.25">
      <c r="B386" s="152" t="s">
        <v>42</v>
      </c>
      <c r="C386" s="159">
        <v>50</v>
      </c>
      <c r="D386" s="196">
        <f t="shared" si="77"/>
        <v>0.01</v>
      </c>
      <c r="E386" s="153">
        <f t="shared" si="76"/>
        <v>49.99</v>
      </c>
      <c r="F386" s="160">
        <v>0.1</v>
      </c>
      <c r="G386" s="153">
        <f t="shared" si="78"/>
        <v>5</v>
      </c>
      <c r="H386" s="28" t="s">
        <v>450</v>
      </c>
    </row>
    <row r="387" spans="2:8" x14ac:dyDescent="0.25">
      <c r="B387" s="152" t="s">
        <v>43</v>
      </c>
      <c r="C387" s="159">
        <v>50</v>
      </c>
      <c r="D387" s="61">
        <f t="shared" si="77"/>
        <v>0.01</v>
      </c>
      <c r="E387" s="153">
        <f t="shared" si="76"/>
        <v>49.99</v>
      </c>
      <c r="F387" s="160">
        <v>0.1</v>
      </c>
      <c r="G387" s="153">
        <f t="shared" si="78"/>
        <v>5</v>
      </c>
    </row>
    <row r="388" spans="2:8" x14ac:dyDescent="0.25">
      <c r="B388" s="152" t="s">
        <v>35</v>
      </c>
      <c r="C388" s="159">
        <v>50</v>
      </c>
      <c r="D388" s="61">
        <f t="shared" si="77"/>
        <v>0.01</v>
      </c>
      <c r="E388" s="153">
        <f t="shared" si="76"/>
        <v>49.99</v>
      </c>
      <c r="F388" s="160">
        <v>0.1</v>
      </c>
      <c r="G388" s="153">
        <f t="shared" si="78"/>
        <v>5</v>
      </c>
    </row>
    <row r="389" spans="2:8" x14ac:dyDescent="0.25">
      <c r="B389" s="154" t="s">
        <v>36</v>
      </c>
      <c r="C389" s="159">
        <v>50</v>
      </c>
      <c r="D389" s="61">
        <f t="shared" si="77"/>
        <v>0.01</v>
      </c>
      <c r="E389" s="153">
        <f t="shared" si="76"/>
        <v>49.99</v>
      </c>
      <c r="F389" s="160">
        <v>0.1</v>
      </c>
      <c r="G389" s="153">
        <f t="shared" si="78"/>
        <v>5</v>
      </c>
    </row>
    <row r="390" spans="2:8" x14ac:dyDescent="0.25">
      <c r="B390" s="154" t="s">
        <v>37</v>
      </c>
      <c r="C390" s="159">
        <v>50</v>
      </c>
      <c r="D390" s="61">
        <f t="shared" si="77"/>
        <v>0.01</v>
      </c>
      <c r="E390" s="153">
        <f t="shared" si="76"/>
        <v>49.99</v>
      </c>
      <c r="F390" s="160">
        <v>0.1</v>
      </c>
      <c r="G390" s="153">
        <f t="shared" si="78"/>
        <v>5</v>
      </c>
    </row>
    <row r="391" spans="2:8" x14ac:dyDescent="0.25">
      <c r="B391" s="154" t="s">
        <v>38</v>
      </c>
      <c r="C391" s="159">
        <v>50</v>
      </c>
      <c r="D391" s="61">
        <f t="shared" si="77"/>
        <v>0.01</v>
      </c>
      <c r="E391" s="153">
        <f t="shared" si="76"/>
        <v>49.99</v>
      </c>
      <c r="F391" s="160">
        <v>0.1</v>
      </c>
      <c r="G391" s="153">
        <f t="shared" si="78"/>
        <v>5</v>
      </c>
    </row>
    <row r="392" spans="2:8" x14ac:dyDescent="0.25">
      <c r="B392" s="154" t="s">
        <v>39</v>
      </c>
      <c r="C392" s="159">
        <v>50</v>
      </c>
      <c r="D392" s="61">
        <f t="shared" si="77"/>
        <v>0.01</v>
      </c>
      <c r="E392" s="153">
        <f t="shared" si="76"/>
        <v>49.99</v>
      </c>
      <c r="F392" s="160">
        <v>0.1</v>
      </c>
      <c r="G392" s="153">
        <f t="shared" si="78"/>
        <v>5</v>
      </c>
    </row>
    <row r="393" spans="2:8" x14ac:dyDescent="0.25">
      <c r="B393" s="155" t="s">
        <v>40</v>
      </c>
      <c r="C393" s="156"/>
      <c r="D393" s="157"/>
      <c r="E393" s="157"/>
      <c r="F393" s="158"/>
      <c r="G393" s="161">
        <f>SUM(G381:G392)</f>
        <v>60</v>
      </c>
    </row>
    <row r="395" spans="2:8" x14ac:dyDescent="0.25">
      <c r="B395" s="149" t="s">
        <v>349</v>
      </c>
      <c r="C395" s="149" t="s">
        <v>380</v>
      </c>
      <c r="D395" s="150" t="s">
        <v>382</v>
      </c>
      <c r="E395" s="150" t="s">
        <v>383</v>
      </c>
      <c r="F395" s="150" t="s">
        <v>381</v>
      </c>
      <c r="G395" s="151" t="s">
        <v>384</v>
      </c>
    </row>
    <row r="396" spans="2:8" x14ac:dyDescent="0.25">
      <c r="B396" s="152" t="s">
        <v>31</v>
      </c>
      <c r="C396" s="159">
        <v>50</v>
      </c>
      <c r="D396" s="61">
        <f>$D$392</f>
        <v>0.01</v>
      </c>
      <c r="E396" s="153">
        <f t="shared" ref="E396:E407" si="79">C396-D396</f>
        <v>49.99</v>
      </c>
      <c r="F396" s="160">
        <v>0.1</v>
      </c>
      <c r="G396" s="153">
        <f>C396*F396</f>
        <v>5</v>
      </c>
    </row>
    <row r="397" spans="2:8" s="28" customFormat="1" x14ac:dyDescent="0.25">
      <c r="B397" s="152" t="s">
        <v>32</v>
      </c>
      <c r="C397" s="159">
        <v>50</v>
      </c>
      <c r="D397" s="196">
        <f t="shared" ref="D397:D407" si="80">$D$392</f>
        <v>0.01</v>
      </c>
      <c r="E397" s="153">
        <f t="shared" si="79"/>
        <v>49.99</v>
      </c>
      <c r="F397" s="160">
        <v>0.1</v>
      </c>
      <c r="G397" s="153">
        <f t="shared" ref="G397:G407" si="81">C397*F397</f>
        <v>5</v>
      </c>
      <c r="H397"/>
    </row>
    <row r="398" spans="2:8" x14ac:dyDescent="0.25">
      <c r="B398" s="152" t="s">
        <v>33</v>
      </c>
      <c r="C398" s="159">
        <v>50</v>
      </c>
      <c r="D398" s="61">
        <f t="shared" si="80"/>
        <v>0.01</v>
      </c>
      <c r="E398" s="153">
        <f t="shared" si="79"/>
        <v>49.99</v>
      </c>
      <c r="F398" s="160">
        <v>0.1</v>
      </c>
      <c r="G398" s="153">
        <f t="shared" si="81"/>
        <v>5</v>
      </c>
    </row>
    <row r="399" spans="2:8" x14ac:dyDescent="0.25">
      <c r="B399" s="152" t="s">
        <v>34</v>
      </c>
      <c r="C399" s="159">
        <v>50</v>
      </c>
      <c r="D399" s="61">
        <f t="shared" si="80"/>
        <v>0.01</v>
      </c>
      <c r="E399" s="153">
        <f t="shared" si="79"/>
        <v>49.99</v>
      </c>
      <c r="F399" s="160">
        <v>0.1</v>
      </c>
      <c r="G399" s="153">
        <f t="shared" si="81"/>
        <v>5</v>
      </c>
    </row>
    <row r="400" spans="2:8" x14ac:dyDescent="0.25">
      <c r="B400" s="152" t="s">
        <v>41</v>
      </c>
      <c r="C400" s="159">
        <v>50</v>
      </c>
      <c r="D400" s="61">
        <f t="shared" si="80"/>
        <v>0.01</v>
      </c>
      <c r="E400" s="153">
        <f t="shared" si="79"/>
        <v>49.99</v>
      </c>
      <c r="F400" s="160">
        <v>0.1</v>
      </c>
      <c r="G400" s="153">
        <f t="shared" si="81"/>
        <v>5</v>
      </c>
    </row>
    <row r="401" spans="2:8" s="28" customFormat="1" x14ac:dyDescent="0.25">
      <c r="B401" s="152" t="s">
        <v>42</v>
      </c>
      <c r="C401" s="159">
        <v>50</v>
      </c>
      <c r="D401" s="196">
        <f t="shared" si="80"/>
        <v>0.01</v>
      </c>
      <c r="E401" s="153">
        <f t="shared" si="79"/>
        <v>49.99</v>
      </c>
      <c r="F401" s="160">
        <v>0.1</v>
      </c>
      <c r="G401" s="153">
        <f t="shared" si="81"/>
        <v>5</v>
      </c>
      <c r="H401" s="28" t="s">
        <v>451</v>
      </c>
    </row>
    <row r="402" spans="2:8" x14ac:dyDescent="0.25">
      <c r="B402" s="152" t="s">
        <v>43</v>
      </c>
      <c r="C402" s="159">
        <v>50</v>
      </c>
      <c r="D402" s="61">
        <f t="shared" si="80"/>
        <v>0.01</v>
      </c>
      <c r="E402" s="153">
        <f t="shared" si="79"/>
        <v>49.99</v>
      </c>
      <c r="F402" s="160">
        <v>0.1</v>
      </c>
      <c r="G402" s="153">
        <f t="shared" si="81"/>
        <v>5</v>
      </c>
    </row>
    <row r="403" spans="2:8" x14ac:dyDescent="0.25">
      <c r="B403" s="152" t="s">
        <v>35</v>
      </c>
      <c r="C403" s="159">
        <v>50</v>
      </c>
      <c r="D403" s="196">
        <f t="shared" si="80"/>
        <v>0.01</v>
      </c>
      <c r="E403" s="153">
        <f t="shared" si="79"/>
        <v>49.99</v>
      </c>
      <c r="F403" s="160">
        <v>0.1</v>
      </c>
      <c r="G403" s="153">
        <f t="shared" si="81"/>
        <v>5</v>
      </c>
    </row>
    <row r="404" spans="2:8" x14ac:dyDescent="0.25">
      <c r="B404" s="154" t="s">
        <v>36</v>
      </c>
      <c r="C404" s="159">
        <v>50</v>
      </c>
      <c r="D404" s="61">
        <f t="shared" si="80"/>
        <v>0.01</v>
      </c>
      <c r="E404" s="153">
        <f t="shared" si="79"/>
        <v>49.99</v>
      </c>
      <c r="F404" s="160">
        <v>0.1</v>
      </c>
      <c r="G404" s="153">
        <f t="shared" si="81"/>
        <v>5</v>
      </c>
    </row>
    <row r="405" spans="2:8" x14ac:dyDescent="0.25">
      <c r="B405" s="154" t="s">
        <v>37</v>
      </c>
      <c r="C405" s="159">
        <v>50</v>
      </c>
      <c r="D405" s="61">
        <f t="shared" si="80"/>
        <v>0.01</v>
      </c>
      <c r="E405" s="153">
        <f t="shared" si="79"/>
        <v>49.99</v>
      </c>
      <c r="F405" s="160">
        <v>0.1</v>
      </c>
      <c r="G405" s="153">
        <f t="shared" si="81"/>
        <v>5</v>
      </c>
    </row>
    <row r="406" spans="2:8" x14ac:dyDescent="0.25">
      <c r="B406" s="154" t="s">
        <v>38</v>
      </c>
      <c r="C406" s="159">
        <v>50</v>
      </c>
      <c r="D406" s="61">
        <f t="shared" si="80"/>
        <v>0.01</v>
      </c>
      <c r="E406" s="153">
        <f t="shared" si="79"/>
        <v>49.99</v>
      </c>
      <c r="F406" s="160">
        <v>0.1</v>
      </c>
      <c r="G406" s="153">
        <f t="shared" si="81"/>
        <v>5</v>
      </c>
    </row>
    <row r="407" spans="2:8" x14ac:dyDescent="0.25">
      <c r="B407" s="154" t="s">
        <v>39</v>
      </c>
      <c r="C407" s="159">
        <v>50</v>
      </c>
      <c r="D407" s="61">
        <f t="shared" si="80"/>
        <v>0.01</v>
      </c>
      <c r="E407" s="153">
        <f t="shared" si="79"/>
        <v>49.99</v>
      </c>
      <c r="F407" s="160">
        <v>0.1</v>
      </c>
      <c r="G407" s="153">
        <f t="shared" si="81"/>
        <v>5</v>
      </c>
    </row>
    <row r="408" spans="2:8" x14ac:dyDescent="0.25">
      <c r="B408" s="155" t="s">
        <v>40</v>
      </c>
      <c r="C408" s="156"/>
      <c r="D408" s="157"/>
      <c r="E408" s="157"/>
      <c r="F408" s="158"/>
      <c r="G408" s="161">
        <f>SUM(G396:G407)</f>
        <v>60</v>
      </c>
    </row>
    <row r="410" spans="2:8" x14ac:dyDescent="0.25">
      <c r="B410" s="149" t="s">
        <v>386</v>
      </c>
      <c r="C410" s="149" t="s">
        <v>380</v>
      </c>
      <c r="D410" s="150" t="s">
        <v>382</v>
      </c>
      <c r="E410" s="150" t="s">
        <v>383</v>
      </c>
      <c r="F410" s="150" t="s">
        <v>381</v>
      </c>
      <c r="G410" s="151" t="s">
        <v>384</v>
      </c>
    </row>
    <row r="411" spans="2:8" x14ac:dyDescent="0.25">
      <c r="B411" s="152" t="s">
        <v>31</v>
      </c>
      <c r="C411" s="159">
        <v>50</v>
      </c>
      <c r="D411" s="61">
        <f>$D$407</f>
        <v>0.01</v>
      </c>
      <c r="E411" s="153">
        <f t="shared" ref="E411:E422" si="82">C411-D411</f>
        <v>49.99</v>
      </c>
      <c r="F411" s="160">
        <v>0.1</v>
      </c>
      <c r="G411" s="153">
        <f>C411*F411</f>
        <v>5</v>
      </c>
    </row>
    <row r="412" spans="2:8" s="28" customFormat="1" x14ac:dyDescent="0.25">
      <c r="B412" s="152" t="s">
        <v>32</v>
      </c>
      <c r="C412" s="159">
        <v>50</v>
      </c>
      <c r="D412" s="196">
        <f t="shared" ref="D412:D422" si="83">$D$407</f>
        <v>0.01</v>
      </c>
      <c r="E412" s="153">
        <f t="shared" si="82"/>
        <v>49.99</v>
      </c>
      <c r="F412" s="160">
        <v>0.1</v>
      </c>
      <c r="G412" s="153">
        <f t="shared" ref="G412:G422" si="84">C412*F412</f>
        <v>5</v>
      </c>
      <c r="H412"/>
    </row>
    <row r="413" spans="2:8" x14ac:dyDescent="0.25">
      <c r="B413" s="152" t="s">
        <v>33</v>
      </c>
      <c r="C413" s="159">
        <v>50</v>
      </c>
      <c r="D413" s="61">
        <f t="shared" si="83"/>
        <v>0.01</v>
      </c>
      <c r="E413" s="153">
        <f t="shared" si="82"/>
        <v>49.99</v>
      </c>
      <c r="F413" s="160">
        <v>0.1</v>
      </c>
      <c r="G413" s="153">
        <f t="shared" si="84"/>
        <v>5</v>
      </c>
    </row>
    <row r="414" spans="2:8" x14ac:dyDescent="0.25">
      <c r="B414" s="152" t="s">
        <v>34</v>
      </c>
      <c r="C414" s="159">
        <v>50</v>
      </c>
      <c r="D414" s="61">
        <f t="shared" si="83"/>
        <v>0.01</v>
      </c>
      <c r="E414" s="153">
        <f t="shared" si="82"/>
        <v>49.99</v>
      </c>
      <c r="F414" s="160">
        <v>0.1</v>
      </c>
      <c r="G414" s="153">
        <f t="shared" si="84"/>
        <v>5</v>
      </c>
    </row>
    <row r="415" spans="2:8" x14ac:dyDescent="0.25">
      <c r="B415" s="152" t="s">
        <v>41</v>
      </c>
      <c r="C415" s="159">
        <v>50</v>
      </c>
      <c r="D415" s="61">
        <f t="shared" si="83"/>
        <v>0.01</v>
      </c>
      <c r="E415" s="153">
        <f t="shared" si="82"/>
        <v>49.99</v>
      </c>
      <c r="F415" s="160">
        <v>0.1</v>
      </c>
      <c r="G415" s="153">
        <f t="shared" si="84"/>
        <v>5</v>
      </c>
    </row>
    <row r="416" spans="2:8" s="28" customFormat="1" x14ac:dyDescent="0.25">
      <c r="B416" s="152" t="s">
        <v>42</v>
      </c>
      <c r="C416" s="159">
        <v>50</v>
      </c>
      <c r="D416" s="196">
        <f t="shared" si="83"/>
        <v>0.01</v>
      </c>
      <c r="E416" s="153">
        <f>C416-D416</f>
        <v>49.99</v>
      </c>
      <c r="F416" s="160">
        <v>0.1</v>
      </c>
      <c r="G416" s="153">
        <f t="shared" si="84"/>
        <v>5</v>
      </c>
      <c r="H416" s="28" t="s">
        <v>452</v>
      </c>
    </row>
    <row r="417" spans="2:8" x14ac:dyDescent="0.25">
      <c r="B417" s="152" t="s">
        <v>43</v>
      </c>
      <c r="C417" s="159">
        <v>50</v>
      </c>
      <c r="D417" s="61">
        <f t="shared" si="83"/>
        <v>0.01</v>
      </c>
      <c r="E417" s="153">
        <f>C417-D417</f>
        <v>49.99</v>
      </c>
      <c r="F417" s="160">
        <v>0.15</v>
      </c>
      <c r="G417" s="153">
        <f t="shared" si="84"/>
        <v>7.5</v>
      </c>
    </row>
    <row r="418" spans="2:8" x14ac:dyDescent="0.25">
      <c r="B418" s="152" t="s">
        <v>35</v>
      </c>
      <c r="C418" s="159">
        <v>50</v>
      </c>
      <c r="D418" s="61">
        <f t="shared" si="83"/>
        <v>0.01</v>
      </c>
      <c r="E418" s="153">
        <f t="shared" si="82"/>
        <v>49.99</v>
      </c>
      <c r="F418" s="160">
        <v>0.15</v>
      </c>
      <c r="G418" s="153">
        <f t="shared" si="84"/>
        <v>7.5</v>
      </c>
    </row>
    <row r="419" spans="2:8" x14ac:dyDescent="0.25">
      <c r="B419" s="154" t="s">
        <v>36</v>
      </c>
      <c r="C419" s="159">
        <v>50</v>
      </c>
      <c r="D419" s="196">
        <f t="shared" si="83"/>
        <v>0.01</v>
      </c>
      <c r="E419" s="153">
        <f t="shared" si="82"/>
        <v>49.99</v>
      </c>
      <c r="F419" s="160">
        <v>0.15</v>
      </c>
      <c r="G419" s="153">
        <f t="shared" si="84"/>
        <v>7.5</v>
      </c>
    </row>
    <row r="420" spans="2:8" x14ac:dyDescent="0.25">
      <c r="B420" s="154" t="s">
        <v>37</v>
      </c>
      <c r="C420" s="159">
        <v>50</v>
      </c>
      <c r="D420" s="61">
        <f t="shared" si="83"/>
        <v>0.01</v>
      </c>
      <c r="E420" s="153">
        <f t="shared" si="82"/>
        <v>49.99</v>
      </c>
      <c r="F420" s="160">
        <v>0.15</v>
      </c>
      <c r="G420" s="153">
        <f t="shared" si="84"/>
        <v>7.5</v>
      </c>
    </row>
    <row r="421" spans="2:8" x14ac:dyDescent="0.25">
      <c r="B421" s="154" t="s">
        <v>38</v>
      </c>
      <c r="C421" s="159">
        <v>50</v>
      </c>
      <c r="D421" s="61">
        <f t="shared" si="83"/>
        <v>0.01</v>
      </c>
      <c r="E421" s="153">
        <f t="shared" si="82"/>
        <v>49.99</v>
      </c>
      <c r="F421" s="160">
        <v>0.15</v>
      </c>
      <c r="G421" s="153">
        <f t="shared" si="84"/>
        <v>7.5</v>
      </c>
    </row>
    <row r="422" spans="2:8" x14ac:dyDescent="0.25">
      <c r="B422" s="154" t="s">
        <v>39</v>
      </c>
      <c r="C422" s="159">
        <v>50</v>
      </c>
      <c r="D422" s="61">
        <f t="shared" si="83"/>
        <v>0.01</v>
      </c>
      <c r="E422" s="153">
        <f t="shared" si="82"/>
        <v>49.99</v>
      </c>
      <c r="F422" s="160">
        <v>0.15</v>
      </c>
      <c r="G422" s="153">
        <f t="shared" si="84"/>
        <v>7.5</v>
      </c>
    </row>
    <row r="423" spans="2:8" x14ac:dyDescent="0.25">
      <c r="B423" s="155" t="s">
        <v>40</v>
      </c>
      <c r="C423" s="156"/>
      <c r="D423" s="157"/>
      <c r="E423" s="157"/>
      <c r="F423" s="158"/>
      <c r="G423" s="161">
        <f>SUM(G411:G422)</f>
        <v>75</v>
      </c>
    </row>
    <row r="425" spans="2:8" x14ac:dyDescent="0.25">
      <c r="B425" s="149" t="s">
        <v>387</v>
      </c>
      <c r="C425" s="149" t="s">
        <v>380</v>
      </c>
      <c r="D425" s="150" t="s">
        <v>382</v>
      </c>
      <c r="E425" s="150" t="s">
        <v>383</v>
      </c>
      <c r="F425" s="150" t="s">
        <v>381</v>
      </c>
      <c r="G425" s="151" t="s">
        <v>384</v>
      </c>
    </row>
    <row r="426" spans="2:8" x14ac:dyDescent="0.25">
      <c r="B426" s="152" t="s">
        <v>31</v>
      </c>
      <c r="C426" s="159">
        <v>50</v>
      </c>
      <c r="D426" s="61">
        <f>$D$422</f>
        <v>0.01</v>
      </c>
      <c r="E426" s="153">
        <f t="shared" ref="E426:E437" si="85">C426-D426</f>
        <v>49.99</v>
      </c>
      <c r="F426" s="160">
        <f>$F$422</f>
        <v>0.15</v>
      </c>
      <c r="G426" s="153">
        <f>C426*F426</f>
        <v>7.5</v>
      </c>
    </row>
    <row r="427" spans="2:8" s="28" customFormat="1" x14ac:dyDescent="0.25">
      <c r="B427" s="152" t="s">
        <v>32</v>
      </c>
      <c r="C427" s="159">
        <v>50</v>
      </c>
      <c r="D427" s="196">
        <f t="shared" ref="D427:D437" si="86">$D$422</f>
        <v>0.01</v>
      </c>
      <c r="E427" s="153">
        <f t="shared" si="85"/>
        <v>49.99</v>
      </c>
      <c r="F427" s="160">
        <f t="shared" ref="F427:F437" si="87">$F$422</f>
        <v>0.15</v>
      </c>
      <c r="G427" s="153">
        <f t="shared" ref="G427:G437" si="88">C427*F427</f>
        <v>7.5</v>
      </c>
      <c r="H427"/>
    </row>
    <row r="428" spans="2:8" x14ac:dyDescent="0.25">
      <c r="B428" s="152" t="s">
        <v>33</v>
      </c>
      <c r="C428" s="159">
        <v>50</v>
      </c>
      <c r="D428" s="61">
        <f t="shared" si="86"/>
        <v>0.01</v>
      </c>
      <c r="E428" s="153">
        <f t="shared" si="85"/>
        <v>49.99</v>
      </c>
      <c r="F428" s="160">
        <f t="shared" si="87"/>
        <v>0.15</v>
      </c>
      <c r="G428" s="153">
        <f t="shared" si="88"/>
        <v>7.5</v>
      </c>
    </row>
    <row r="429" spans="2:8" x14ac:dyDescent="0.25">
      <c r="B429" s="152" t="s">
        <v>34</v>
      </c>
      <c r="C429" s="159">
        <v>50</v>
      </c>
      <c r="D429" s="61">
        <f t="shared" si="86"/>
        <v>0.01</v>
      </c>
      <c r="E429" s="153">
        <f t="shared" si="85"/>
        <v>49.99</v>
      </c>
      <c r="F429" s="160">
        <f t="shared" si="87"/>
        <v>0.15</v>
      </c>
      <c r="G429" s="153">
        <f t="shared" si="88"/>
        <v>7.5</v>
      </c>
    </row>
    <row r="430" spans="2:8" x14ac:dyDescent="0.25">
      <c r="B430" s="152" t="s">
        <v>41</v>
      </c>
      <c r="C430" s="159">
        <v>50</v>
      </c>
      <c r="D430" s="61">
        <f t="shared" si="86"/>
        <v>0.01</v>
      </c>
      <c r="E430" s="153">
        <f t="shared" si="85"/>
        <v>49.99</v>
      </c>
      <c r="F430" s="160">
        <f t="shared" si="87"/>
        <v>0.15</v>
      </c>
      <c r="G430" s="153">
        <f t="shared" si="88"/>
        <v>7.5</v>
      </c>
    </row>
    <row r="431" spans="2:8" s="28" customFormat="1" x14ac:dyDescent="0.25">
      <c r="B431" s="152" t="s">
        <v>42</v>
      </c>
      <c r="C431" s="159">
        <v>50</v>
      </c>
      <c r="D431" s="196">
        <f t="shared" si="86"/>
        <v>0.01</v>
      </c>
      <c r="E431" s="153">
        <f t="shared" si="85"/>
        <v>49.99</v>
      </c>
      <c r="F431" s="160">
        <f t="shared" si="87"/>
        <v>0.15</v>
      </c>
      <c r="G431" s="153">
        <f t="shared" si="88"/>
        <v>7.5</v>
      </c>
      <c r="H431" s="28" t="s">
        <v>453</v>
      </c>
    </row>
    <row r="432" spans="2:8" x14ac:dyDescent="0.25">
      <c r="B432" s="152" t="s">
        <v>43</v>
      </c>
      <c r="C432" s="159">
        <v>50</v>
      </c>
      <c r="D432" s="61">
        <f t="shared" si="86"/>
        <v>0.01</v>
      </c>
      <c r="E432" s="153">
        <f t="shared" si="85"/>
        <v>49.99</v>
      </c>
      <c r="F432" s="160">
        <f t="shared" si="87"/>
        <v>0.15</v>
      </c>
      <c r="G432" s="153">
        <f t="shared" si="88"/>
        <v>7.5</v>
      </c>
    </row>
    <row r="433" spans="2:8" x14ac:dyDescent="0.25">
      <c r="B433" s="152" t="s">
        <v>35</v>
      </c>
      <c r="C433" s="159">
        <v>50</v>
      </c>
      <c r="D433" s="196">
        <f t="shared" si="86"/>
        <v>0.01</v>
      </c>
      <c r="E433" s="153">
        <f t="shared" si="85"/>
        <v>49.99</v>
      </c>
      <c r="F433" s="160">
        <f t="shared" si="87"/>
        <v>0.15</v>
      </c>
      <c r="G433" s="153">
        <f t="shared" si="88"/>
        <v>7.5</v>
      </c>
    </row>
    <row r="434" spans="2:8" x14ac:dyDescent="0.25">
      <c r="B434" s="154" t="s">
        <v>36</v>
      </c>
      <c r="C434" s="159">
        <v>50</v>
      </c>
      <c r="D434" s="61">
        <f t="shared" si="86"/>
        <v>0.01</v>
      </c>
      <c r="E434" s="153">
        <f t="shared" si="85"/>
        <v>49.99</v>
      </c>
      <c r="F434" s="160">
        <f t="shared" si="87"/>
        <v>0.15</v>
      </c>
      <c r="G434" s="153">
        <f t="shared" si="88"/>
        <v>7.5</v>
      </c>
    </row>
    <row r="435" spans="2:8" x14ac:dyDescent="0.25">
      <c r="B435" s="154" t="s">
        <v>37</v>
      </c>
      <c r="C435" s="159">
        <v>50</v>
      </c>
      <c r="D435" s="61">
        <f t="shared" si="86"/>
        <v>0.01</v>
      </c>
      <c r="E435" s="153">
        <f t="shared" si="85"/>
        <v>49.99</v>
      </c>
      <c r="F435" s="160">
        <f t="shared" si="87"/>
        <v>0.15</v>
      </c>
      <c r="G435" s="153">
        <f t="shared" si="88"/>
        <v>7.5</v>
      </c>
    </row>
    <row r="436" spans="2:8" x14ac:dyDescent="0.25">
      <c r="B436" s="154" t="s">
        <v>38</v>
      </c>
      <c r="C436" s="159">
        <v>50</v>
      </c>
      <c r="D436" s="61">
        <f t="shared" si="86"/>
        <v>0.01</v>
      </c>
      <c r="E436" s="153">
        <f t="shared" si="85"/>
        <v>49.99</v>
      </c>
      <c r="F436" s="160">
        <f t="shared" si="87"/>
        <v>0.15</v>
      </c>
      <c r="G436" s="153">
        <f t="shared" si="88"/>
        <v>7.5</v>
      </c>
    </row>
    <row r="437" spans="2:8" x14ac:dyDescent="0.25">
      <c r="B437" s="154" t="s">
        <v>39</v>
      </c>
      <c r="C437" s="159">
        <v>50</v>
      </c>
      <c r="D437" s="196">
        <f t="shared" si="86"/>
        <v>0.01</v>
      </c>
      <c r="E437" s="153">
        <f t="shared" si="85"/>
        <v>49.99</v>
      </c>
      <c r="F437" s="160">
        <f t="shared" si="87"/>
        <v>0.15</v>
      </c>
      <c r="G437" s="153">
        <f t="shared" si="88"/>
        <v>7.5</v>
      </c>
    </row>
    <row r="438" spans="2:8" x14ac:dyDescent="0.25">
      <c r="B438" s="155" t="s">
        <v>40</v>
      </c>
      <c r="C438" s="156"/>
      <c r="D438" s="157"/>
      <c r="E438" s="157"/>
      <c r="F438" s="158"/>
      <c r="G438" s="161">
        <f>SUM(G426:G437)</f>
        <v>90</v>
      </c>
    </row>
    <row r="440" spans="2:8" x14ac:dyDescent="0.25">
      <c r="B440" s="149" t="s">
        <v>388</v>
      </c>
      <c r="C440" s="149" t="s">
        <v>380</v>
      </c>
      <c r="D440" s="150" t="s">
        <v>382</v>
      </c>
      <c r="E440" s="150" t="s">
        <v>383</v>
      </c>
      <c r="F440" s="150" t="s">
        <v>381</v>
      </c>
      <c r="G440" s="151" t="s">
        <v>384</v>
      </c>
    </row>
    <row r="441" spans="2:8" x14ac:dyDescent="0.25">
      <c r="B441" s="152" t="s">
        <v>31</v>
      </c>
      <c r="C441" s="159">
        <v>50</v>
      </c>
      <c r="D441" s="61">
        <f>$D$437</f>
        <v>0.01</v>
      </c>
      <c r="E441" s="153">
        <f t="shared" ref="E441:E447" si="89">C441-D441</f>
        <v>49.99</v>
      </c>
      <c r="F441" s="160">
        <v>0.15</v>
      </c>
      <c r="G441" s="153">
        <f>C441*F441</f>
        <v>7.5</v>
      </c>
    </row>
    <row r="442" spans="2:8" s="28" customFormat="1" x14ac:dyDescent="0.25">
      <c r="B442" s="152" t="s">
        <v>32</v>
      </c>
      <c r="C442" s="159">
        <v>50</v>
      </c>
      <c r="D442" s="196">
        <f t="shared" ref="D442:D447" si="90">$D$437</f>
        <v>0.01</v>
      </c>
      <c r="E442" s="153">
        <f t="shared" si="89"/>
        <v>49.99</v>
      </c>
      <c r="F442" s="160">
        <v>0.15</v>
      </c>
      <c r="G442" s="153">
        <f t="shared" ref="G442:G448" si="91">C442*F442</f>
        <v>7.5</v>
      </c>
      <c r="H442"/>
    </row>
    <row r="443" spans="2:8" x14ac:dyDescent="0.25">
      <c r="B443" s="152" t="s">
        <v>33</v>
      </c>
      <c r="C443" s="159">
        <v>50</v>
      </c>
      <c r="D443" s="61">
        <f t="shared" si="90"/>
        <v>0.01</v>
      </c>
      <c r="E443" s="153">
        <f t="shared" si="89"/>
        <v>49.99</v>
      </c>
      <c r="F443" s="160">
        <v>0.15</v>
      </c>
      <c r="G443" s="153">
        <f t="shared" si="91"/>
        <v>7.5</v>
      </c>
    </row>
    <row r="444" spans="2:8" x14ac:dyDescent="0.25">
      <c r="B444" s="152" t="s">
        <v>34</v>
      </c>
      <c r="C444" s="159">
        <v>50</v>
      </c>
      <c r="D444" s="61">
        <f t="shared" si="90"/>
        <v>0.01</v>
      </c>
      <c r="E444" s="153">
        <f t="shared" si="89"/>
        <v>49.99</v>
      </c>
      <c r="F444" s="160">
        <v>0.15</v>
      </c>
      <c r="G444" s="153">
        <f t="shared" si="91"/>
        <v>7.5</v>
      </c>
    </row>
    <row r="445" spans="2:8" x14ac:dyDescent="0.25">
      <c r="B445" s="152" t="s">
        <v>41</v>
      </c>
      <c r="C445" s="159">
        <v>50</v>
      </c>
      <c r="D445" s="61">
        <f t="shared" si="90"/>
        <v>0.01</v>
      </c>
      <c r="E445" s="153">
        <f t="shared" si="89"/>
        <v>49.99</v>
      </c>
      <c r="F445" s="160">
        <v>0.15</v>
      </c>
      <c r="G445" s="153">
        <f t="shared" si="91"/>
        <v>7.5</v>
      </c>
    </row>
    <row r="446" spans="2:8" s="28" customFormat="1" x14ac:dyDescent="0.25">
      <c r="B446" s="152" t="s">
        <v>42</v>
      </c>
      <c r="C446" s="159">
        <v>50</v>
      </c>
      <c r="D446" s="196">
        <f t="shared" si="90"/>
        <v>0.01</v>
      </c>
      <c r="E446" s="153">
        <f t="shared" si="89"/>
        <v>49.99</v>
      </c>
      <c r="F446" s="160">
        <v>0.15</v>
      </c>
      <c r="G446" s="153">
        <f t="shared" si="91"/>
        <v>7.5</v>
      </c>
      <c r="H446" s="28" t="s">
        <v>454</v>
      </c>
    </row>
    <row r="447" spans="2:8" x14ac:dyDescent="0.25">
      <c r="B447" s="152" t="s">
        <v>43</v>
      </c>
      <c r="C447" s="159">
        <v>50</v>
      </c>
      <c r="D447" s="61">
        <f t="shared" si="90"/>
        <v>0.01</v>
      </c>
      <c r="E447" s="153">
        <f t="shared" si="89"/>
        <v>49.99</v>
      </c>
      <c r="F447" s="160">
        <v>0.15</v>
      </c>
      <c r="G447" s="153">
        <f t="shared" si="91"/>
        <v>7.5</v>
      </c>
    </row>
    <row r="448" spans="2:8" x14ac:dyDescent="0.25">
      <c r="B448" s="152" t="s">
        <v>35</v>
      </c>
      <c r="C448" s="159">
        <v>50</v>
      </c>
      <c r="D448" s="61">
        <f>$D$437</f>
        <v>0.01</v>
      </c>
      <c r="E448" s="153">
        <f>C448-D448</f>
        <v>49.99</v>
      </c>
      <c r="F448" s="160">
        <v>0.15</v>
      </c>
      <c r="G448" s="153">
        <f t="shared" si="91"/>
        <v>7.5</v>
      </c>
    </row>
    <row r="449" spans="2:14" x14ac:dyDescent="0.25">
      <c r="B449" s="155" t="s">
        <v>40</v>
      </c>
      <c r="C449" s="156"/>
      <c r="D449" s="157"/>
      <c r="E449" s="157"/>
      <c r="F449" s="158"/>
      <c r="G449" s="161">
        <f>SUM(G441:G448)</f>
        <v>60</v>
      </c>
    </row>
    <row r="450" spans="2:14" x14ac:dyDescent="0.25">
      <c r="L450" s="243"/>
      <c r="N450" s="243"/>
    </row>
    <row r="451" spans="2:14" x14ac:dyDescent="0.25">
      <c r="D451" s="276" t="s">
        <v>351</v>
      </c>
      <c r="E451" s="276"/>
      <c r="F451" s="276"/>
      <c r="G451" s="187">
        <f>+G449+G438+G423+G408+G393+G378+G363+G348+G333+G318+G303+G288+G273+G258+G243+G228+G213+G198+G183+G168+G153+G138+G123+G108+G93+G78+G63+G48+G33+G18</f>
        <v>645</v>
      </c>
    </row>
    <row r="455" spans="2:14" x14ac:dyDescent="0.25">
      <c r="G455" s="243"/>
    </row>
  </sheetData>
  <autoFilter ref="H2:H458"/>
  <mergeCells count="2">
    <mergeCell ref="B2:G2"/>
    <mergeCell ref="D451:F451"/>
  </mergeCells>
  <pageMargins left="0.7" right="0.7" top="0.75" bottom="0.75" header="0.3" footer="0.3"/>
  <pageSetup orientation="portrait" horizont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E18" sqref="E18"/>
    </sheetView>
  </sheetViews>
  <sheetFormatPr baseColWidth="10" defaultColWidth="10.7109375" defaultRowHeight="15" x14ac:dyDescent="0.25"/>
  <cols>
    <col min="1" max="1" width="3.140625" customWidth="1"/>
    <col min="2" max="2" width="28.5703125" bestFit="1" customWidth="1"/>
    <col min="3" max="3" width="14.28515625" customWidth="1"/>
    <col min="4" max="10" width="15.7109375" bestFit="1" customWidth="1"/>
  </cols>
  <sheetData>
    <row r="1" spans="2:6" x14ac:dyDescent="0.25">
      <c r="B1" s="36"/>
    </row>
    <row r="2" spans="2:6" ht="24" customHeight="1" x14ac:dyDescent="0.35">
      <c r="B2" s="277" t="s">
        <v>404</v>
      </c>
      <c r="C2" s="277"/>
      <c r="D2" s="277"/>
      <c r="E2" s="277"/>
      <c r="F2" s="205"/>
    </row>
    <row r="4" spans="2:6" x14ac:dyDescent="0.25">
      <c r="B4" t="s">
        <v>375</v>
      </c>
      <c r="C4" t="str">
        <f>'BONIFICACION PERSONAL'!D4</f>
        <v>MORALES RODRIGUEZ  JUAN CARLOS</v>
      </c>
    </row>
    <row r="5" spans="2:6" x14ac:dyDescent="0.25">
      <c r="B5" t="s">
        <v>376</v>
      </c>
      <c r="C5" t="str">
        <f>'BONIFICACION PERSONAL'!D5</f>
        <v>EXPEDIENTE JUDICIAL 00605-2020-0-1601-JR-LA-05</v>
      </c>
    </row>
    <row r="6" spans="2:6" x14ac:dyDescent="0.25">
      <c r="B6" s="204" t="s">
        <v>398</v>
      </c>
      <c r="C6" s="170" t="s">
        <v>430</v>
      </c>
    </row>
    <row r="7" spans="2:6" x14ac:dyDescent="0.25">
      <c r="B7" t="s">
        <v>377</v>
      </c>
      <c r="C7" s="170" t="s">
        <v>423</v>
      </c>
    </row>
    <row r="8" spans="2:6" x14ac:dyDescent="0.25">
      <c r="B8" t="s">
        <v>378</v>
      </c>
      <c r="C8" s="170" t="s">
        <v>424</v>
      </c>
    </row>
    <row r="10" spans="2:6" x14ac:dyDescent="0.25">
      <c r="B10" s="203" t="s">
        <v>397</v>
      </c>
      <c r="C10" s="203" t="s">
        <v>396</v>
      </c>
    </row>
    <row r="11" spans="2:6" x14ac:dyDescent="0.25">
      <c r="B11" s="202" t="s">
        <v>406</v>
      </c>
      <c r="C11" s="201">
        <v>50</v>
      </c>
    </row>
    <row r="12" spans="2:6" x14ac:dyDescent="0.25">
      <c r="B12" s="202" t="s">
        <v>407</v>
      </c>
      <c r="C12" s="201">
        <v>50</v>
      </c>
    </row>
    <row r="13" spans="2:6" x14ac:dyDescent="0.25">
      <c r="B13" s="202" t="s">
        <v>408</v>
      </c>
      <c r="C13" s="201">
        <v>50</v>
      </c>
    </row>
    <row r="14" spans="2:6" x14ac:dyDescent="0.25">
      <c r="B14" s="202" t="s">
        <v>409</v>
      </c>
      <c r="C14" s="201">
        <v>50</v>
      </c>
    </row>
    <row r="15" spans="2:6" x14ac:dyDescent="0.25">
      <c r="B15" s="202" t="s">
        <v>410</v>
      </c>
      <c r="C15" s="201">
        <v>50</v>
      </c>
    </row>
    <row r="16" spans="2:6" x14ac:dyDescent="0.25">
      <c r="B16" s="202" t="s">
        <v>411</v>
      </c>
      <c r="C16" s="201">
        <v>50</v>
      </c>
    </row>
    <row r="17" spans="2:8" x14ac:dyDescent="0.25">
      <c r="B17" s="202" t="s">
        <v>412</v>
      </c>
      <c r="C17" s="201">
        <v>50</v>
      </c>
      <c r="H17" s="243"/>
    </row>
    <row r="18" spans="2:8" x14ac:dyDescent="0.25">
      <c r="B18" s="202" t="s">
        <v>413</v>
      </c>
      <c r="C18" s="201">
        <v>50</v>
      </c>
      <c r="E18" s="243"/>
      <c r="H18" s="243"/>
    </row>
    <row r="19" spans="2:8" x14ac:dyDescent="0.25">
      <c r="B19" s="202" t="s">
        <v>414</v>
      </c>
      <c r="C19" s="201">
        <v>50</v>
      </c>
    </row>
    <row r="20" spans="2:8" x14ac:dyDescent="0.25">
      <c r="B20" s="202" t="s">
        <v>415</v>
      </c>
      <c r="C20" s="201">
        <v>50</v>
      </c>
    </row>
    <row r="21" spans="2:8" x14ac:dyDescent="0.25">
      <c r="B21" s="202" t="s">
        <v>416</v>
      </c>
      <c r="C21" s="201">
        <v>50</v>
      </c>
    </row>
    <row r="22" spans="2:8" x14ac:dyDescent="0.25">
      <c r="B22" s="202" t="s">
        <v>417</v>
      </c>
      <c r="C22" s="201">
        <v>50</v>
      </c>
    </row>
    <row r="23" spans="2:8" x14ac:dyDescent="0.25">
      <c r="B23" s="202" t="s">
        <v>418</v>
      </c>
      <c r="C23" s="201">
        <v>50</v>
      </c>
    </row>
    <row r="24" spans="2:8" x14ac:dyDescent="0.25">
      <c r="B24" s="202" t="s">
        <v>419</v>
      </c>
      <c r="C24" s="201">
        <v>50</v>
      </c>
    </row>
    <row r="25" spans="2:8" x14ac:dyDescent="0.25">
      <c r="B25" s="202" t="s">
        <v>420</v>
      </c>
      <c r="C25" s="201">
        <v>50</v>
      </c>
    </row>
    <row r="26" spans="2:8" x14ac:dyDescent="0.25">
      <c r="B26" s="202" t="s">
        <v>421</v>
      </c>
      <c r="C26" s="201">
        <v>50</v>
      </c>
    </row>
    <row r="27" spans="2:8" x14ac:dyDescent="0.25">
      <c r="B27" s="202" t="s">
        <v>422</v>
      </c>
      <c r="C27" s="201">
        <v>50</v>
      </c>
    </row>
    <row r="28" spans="2:8" x14ac:dyDescent="0.25">
      <c r="B28" s="200" t="s">
        <v>351</v>
      </c>
      <c r="C28" s="199">
        <f>SUM(C11:C27)</f>
        <v>850</v>
      </c>
    </row>
    <row r="29" spans="2:8" x14ac:dyDescent="0.25">
      <c r="B29" s="198"/>
      <c r="C29" s="197"/>
    </row>
    <row r="30" spans="2:8" x14ac:dyDescent="0.25">
      <c r="B30" s="198"/>
      <c r="C30" s="197"/>
    </row>
  </sheetData>
  <mergeCells count="1">
    <mergeCell ref="B2:E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7"/>
  <sheetViews>
    <sheetView showGridLines="0" tabSelected="1" topLeftCell="A367" zoomScale="55" zoomScaleNormal="55" zoomScaleSheetLayoutView="55" workbookViewId="0">
      <selection activeCell="A386" sqref="A386:E386"/>
    </sheetView>
  </sheetViews>
  <sheetFormatPr baseColWidth="10" defaultColWidth="11.42578125" defaultRowHeight="20.25" x14ac:dyDescent="0.3"/>
  <cols>
    <col min="1" max="1" width="30.42578125" style="85" customWidth="1"/>
    <col min="2" max="2" width="23.7109375" style="85" customWidth="1"/>
    <col min="3" max="3" width="22.5703125" style="232" customWidth="1"/>
    <col min="4" max="4" width="20.85546875" style="85" customWidth="1"/>
    <col min="5" max="5" width="24.28515625" style="120" customWidth="1"/>
    <col min="6" max="6" width="25" style="145" customWidth="1"/>
    <col min="7" max="7" width="25.7109375" style="134" customWidth="1"/>
    <col min="8" max="8" width="28.85546875" style="227" customWidth="1"/>
    <col min="9" max="11" width="11.42578125" style="85"/>
    <col min="12" max="12" width="26.85546875" style="85" bestFit="1" customWidth="1"/>
    <col min="13" max="16384" width="11.42578125" style="85"/>
  </cols>
  <sheetData>
    <row r="1" spans="1:13" ht="25.5" x14ac:dyDescent="0.35">
      <c r="A1" s="135"/>
      <c r="B1" s="135"/>
      <c r="C1" s="208"/>
      <c r="D1" s="135"/>
      <c r="E1" s="136"/>
      <c r="F1" s="136"/>
      <c r="G1" s="135"/>
      <c r="H1" s="209"/>
    </row>
    <row r="2" spans="1:13" ht="24" customHeight="1" x14ac:dyDescent="0.3">
      <c r="A2" s="281" t="s">
        <v>373</v>
      </c>
      <c r="B2" s="281"/>
      <c r="C2" s="281"/>
      <c r="D2" s="281"/>
      <c r="E2" s="281"/>
      <c r="F2" s="281"/>
      <c r="G2" s="281"/>
      <c r="H2" s="281"/>
      <c r="I2" s="118"/>
      <c r="J2" s="118"/>
      <c r="K2" s="118"/>
    </row>
    <row r="3" spans="1:13" ht="24" customHeight="1" x14ac:dyDescent="0.3">
      <c r="A3" s="281"/>
      <c r="B3" s="281"/>
      <c r="C3" s="281"/>
      <c r="D3" s="281"/>
      <c r="E3" s="281"/>
      <c r="F3" s="281"/>
      <c r="G3" s="281"/>
      <c r="H3" s="281"/>
      <c r="I3" s="118"/>
      <c r="J3" s="118"/>
      <c r="K3" s="118"/>
    </row>
    <row r="4" spans="1:13" ht="24" customHeight="1" x14ac:dyDescent="0.35">
      <c r="A4" s="207"/>
      <c r="B4" s="207"/>
      <c r="C4" s="210"/>
      <c r="D4" s="207"/>
      <c r="E4" s="207"/>
      <c r="F4" s="207"/>
      <c r="G4" s="207"/>
      <c r="H4" s="211"/>
      <c r="I4" s="118"/>
      <c r="J4" s="118"/>
      <c r="K4" s="118"/>
    </row>
    <row r="5" spans="1:13" ht="23.25" customHeight="1" x14ac:dyDescent="0.35">
      <c r="A5" s="137" t="s">
        <v>375</v>
      </c>
      <c r="B5" s="137" t="s">
        <v>374</v>
      </c>
      <c r="C5" s="212" t="str">
        <f>'BONIFICACION PERSONAL'!D4</f>
        <v>MORALES RODRIGUEZ  JUAN CARLOS</v>
      </c>
      <c r="D5" s="137"/>
      <c r="E5" s="138"/>
      <c r="F5" s="138"/>
      <c r="G5" s="135"/>
      <c r="H5" s="209"/>
    </row>
    <row r="6" spans="1:13" ht="23.25" customHeight="1" x14ac:dyDescent="0.35">
      <c r="A6" s="137" t="s">
        <v>376</v>
      </c>
      <c r="B6" s="137" t="s">
        <v>374</v>
      </c>
      <c r="C6" s="208" t="str">
        <f>'BONIFICACION PERSONAL'!D5</f>
        <v>EXPEDIENTE JUDICIAL 00605-2020-0-1601-JR-LA-05</v>
      </c>
      <c r="D6" s="135"/>
      <c r="E6" s="136"/>
      <c r="F6" s="136"/>
      <c r="G6" s="136"/>
      <c r="H6" s="209"/>
      <c r="J6" s="93"/>
    </row>
    <row r="7" spans="1:13" ht="23.25" customHeight="1" x14ac:dyDescent="0.35">
      <c r="A7" s="137" t="s">
        <v>377</v>
      </c>
      <c r="B7" s="137" t="s">
        <v>374</v>
      </c>
      <c r="C7" s="213" t="str">
        <f>+'BONIFICACION PERSONAL'!D7</f>
        <v>04/10/2005</v>
      </c>
      <c r="D7" s="137"/>
      <c r="E7" s="138"/>
      <c r="F7" s="136"/>
      <c r="G7" s="138"/>
      <c r="H7" s="214"/>
    </row>
    <row r="8" spans="1:13" ht="23.25" customHeight="1" x14ac:dyDescent="0.35">
      <c r="A8" s="137" t="s">
        <v>378</v>
      </c>
      <c r="B8" s="137" t="s">
        <v>374</v>
      </c>
      <c r="C8" s="215">
        <v>44955</v>
      </c>
      <c r="D8" s="137"/>
      <c r="E8" s="138"/>
      <c r="F8" s="136"/>
      <c r="G8" s="138"/>
      <c r="H8" s="209"/>
      <c r="L8" s="244"/>
    </row>
    <row r="9" spans="1:13" ht="23.25" customHeight="1" x14ac:dyDescent="0.35">
      <c r="A9" s="137" t="s">
        <v>379</v>
      </c>
      <c r="B9" s="137" t="s">
        <v>374</v>
      </c>
      <c r="C9" s="216">
        <v>2172.5</v>
      </c>
      <c r="D9" s="139"/>
      <c r="E9" s="138"/>
      <c r="F9" s="136"/>
      <c r="G9" s="138"/>
      <c r="H9" s="209"/>
    </row>
    <row r="10" spans="1:13" ht="14.25" customHeight="1" x14ac:dyDescent="0.35">
      <c r="A10" s="137"/>
      <c r="B10" s="137"/>
      <c r="C10" s="212"/>
      <c r="D10" s="137"/>
      <c r="E10" s="138"/>
      <c r="F10" s="136"/>
      <c r="G10" s="138"/>
      <c r="H10" s="209"/>
    </row>
    <row r="11" spans="1:13" ht="77.25" customHeight="1" x14ac:dyDescent="0.3">
      <c r="A11" s="140" t="s">
        <v>307</v>
      </c>
      <c r="B11" s="282" t="s">
        <v>331</v>
      </c>
      <c r="C11" s="283"/>
      <c r="D11" s="282" t="s">
        <v>350</v>
      </c>
      <c r="E11" s="283"/>
      <c r="F11" s="217" t="s">
        <v>332</v>
      </c>
      <c r="G11" s="217" t="s">
        <v>396</v>
      </c>
      <c r="H11" s="217" t="s">
        <v>334</v>
      </c>
    </row>
    <row r="12" spans="1:13" s="105" customFormat="1" ht="25.5" x14ac:dyDescent="0.35">
      <c r="A12" s="218"/>
      <c r="B12" s="219"/>
      <c r="C12" s="219"/>
      <c r="D12" s="219"/>
      <c r="E12" s="219"/>
      <c r="F12" s="219"/>
      <c r="G12" s="220"/>
      <c r="H12" s="221"/>
    </row>
    <row r="13" spans="1:13" ht="26.1" customHeight="1" x14ac:dyDescent="0.35">
      <c r="A13" s="284" t="s">
        <v>425</v>
      </c>
      <c r="B13" s="285"/>
      <c r="C13" s="285"/>
      <c r="D13" s="285"/>
      <c r="E13" s="285"/>
      <c r="F13" s="285"/>
      <c r="G13" s="285"/>
      <c r="H13" s="286"/>
      <c r="M13" s="226"/>
    </row>
    <row r="14" spans="1:13" s="105" customFormat="1" ht="26.1" customHeight="1" x14ac:dyDescent="0.3">
      <c r="A14" s="140" t="s">
        <v>338</v>
      </c>
      <c r="B14" s="195"/>
      <c r="C14" s="222"/>
      <c r="D14" s="165"/>
      <c r="E14" s="146"/>
      <c r="F14" s="166"/>
      <c r="G14" s="166"/>
      <c r="H14" s="166"/>
    </row>
    <row r="15" spans="1:13" s="105" customFormat="1" ht="26.1" customHeight="1" x14ac:dyDescent="0.35">
      <c r="A15" s="143" t="s">
        <v>37</v>
      </c>
      <c r="B15" s="235">
        <v>44955</v>
      </c>
      <c r="C15" s="236">
        <v>2.0099399999999998</v>
      </c>
      <c r="D15" s="235">
        <v>38656</v>
      </c>
      <c r="E15" s="237">
        <v>1.597</v>
      </c>
      <c r="F15" s="237">
        <f>+C15-E15</f>
        <v>0.41293999999999986</v>
      </c>
      <c r="G15" s="238">
        <v>3.1159420289855073</v>
      </c>
      <c r="H15" s="239">
        <f t="shared" ref="H15:H17" si="0">+F15*G15</f>
        <v>1.286697101449275</v>
      </c>
    </row>
    <row r="16" spans="1:13" s="105" customFormat="1" ht="26.1" customHeight="1" x14ac:dyDescent="0.35">
      <c r="A16" s="143" t="s">
        <v>38</v>
      </c>
      <c r="B16" s="235">
        <v>44955</v>
      </c>
      <c r="C16" s="236">
        <v>2.0099399999999998</v>
      </c>
      <c r="D16" s="235">
        <v>38625</v>
      </c>
      <c r="E16" s="236">
        <v>1.5991299999999999</v>
      </c>
      <c r="F16" s="236">
        <f t="shared" ref="F16:F17" si="1">+C16-E16</f>
        <v>0.4108099999999999</v>
      </c>
      <c r="G16" s="238">
        <v>3.1159420289855073</v>
      </c>
      <c r="H16" s="239">
        <f t="shared" si="0"/>
        <v>1.2800601449275359</v>
      </c>
    </row>
    <row r="17" spans="1:8" s="105" customFormat="1" ht="26.1" customHeight="1" x14ac:dyDescent="0.35">
      <c r="A17" s="143" t="s">
        <v>39</v>
      </c>
      <c r="B17" s="235">
        <v>44955</v>
      </c>
      <c r="C17" s="236">
        <v>2.0099399999999998</v>
      </c>
      <c r="D17" s="235">
        <v>38717</v>
      </c>
      <c r="E17" s="236">
        <v>1.6013299999999999</v>
      </c>
      <c r="F17" s="236">
        <f t="shared" si="1"/>
        <v>0.40860999999999992</v>
      </c>
      <c r="G17" s="238">
        <v>3.1159420289855073</v>
      </c>
      <c r="H17" s="239">
        <f t="shared" si="0"/>
        <v>1.2732050724637678</v>
      </c>
    </row>
    <row r="18" spans="1:8" s="105" customFormat="1" ht="26.1" customHeight="1" x14ac:dyDescent="0.35">
      <c r="A18" s="144" t="s">
        <v>40</v>
      </c>
      <c r="B18" s="195"/>
      <c r="C18" s="222"/>
      <c r="D18" s="165"/>
      <c r="E18" s="146"/>
      <c r="F18" s="166"/>
      <c r="G18" s="167">
        <f>SUM(G15:G17)</f>
        <v>9.3478260869565215</v>
      </c>
      <c r="H18" s="167">
        <f>SUM(H15:H17)</f>
        <v>3.8399623188405787</v>
      </c>
    </row>
    <row r="19" spans="1:8" ht="25.5" customHeight="1" x14ac:dyDescent="0.3">
      <c r="A19" s="140" t="s">
        <v>339</v>
      </c>
      <c r="B19" s="195"/>
      <c r="C19" s="195"/>
      <c r="D19" s="234"/>
      <c r="E19" s="146"/>
      <c r="F19" s="166"/>
      <c r="G19" s="140"/>
      <c r="H19" s="223"/>
    </row>
    <row r="20" spans="1:8" s="105" customFormat="1" ht="25.5" customHeight="1" x14ac:dyDescent="0.35">
      <c r="A20" s="142" t="s">
        <v>31</v>
      </c>
      <c r="B20" s="235">
        <v>44955</v>
      </c>
      <c r="C20" s="236">
        <v>2.0099399999999998</v>
      </c>
      <c r="D20" s="235">
        <v>38748</v>
      </c>
      <c r="E20" s="147">
        <v>1.6036600000000001</v>
      </c>
      <c r="F20" s="147">
        <f>+C20-E20</f>
        <v>0.40627999999999975</v>
      </c>
      <c r="G20" s="238">
        <v>3.1159420289855073</v>
      </c>
      <c r="H20" s="240">
        <f>+F20*G20</f>
        <v>1.2659449275362311</v>
      </c>
    </row>
    <row r="21" spans="1:8" s="105" customFormat="1" ht="25.5" customHeight="1" x14ac:dyDescent="0.35">
      <c r="A21" s="142" t="s">
        <v>32</v>
      </c>
      <c r="B21" s="235">
        <v>44955</v>
      </c>
      <c r="C21" s="236">
        <v>2.0099399999999998</v>
      </c>
      <c r="D21" s="235">
        <v>38776</v>
      </c>
      <c r="E21" s="147">
        <v>1.6059099999999999</v>
      </c>
      <c r="F21" s="147">
        <f>+C21-E21</f>
        <v>0.40402999999999989</v>
      </c>
      <c r="G21" s="238">
        <v>3.1159420289855073</v>
      </c>
      <c r="H21" s="240">
        <f t="shared" ref="H21:H23" si="2">+F21*G21</f>
        <v>1.2589340579710142</v>
      </c>
    </row>
    <row r="22" spans="1:8" s="105" customFormat="1" ht="25.5" customHeight="1" x14ac:dyDescent="0.35">
      <c r="A22" s="142" t="s">
        <v>33</v>
      </c>
      <c r="B22" s="235">
        <v>44955</v>
      </c>
      <c r="C22" s="236">
        <v>2.0099399999999998</v>
      </c>
      <c r="D22" s="235">
        <v>38807</v>
      </c>
      <c r="E22" s="147">
        <v>1.60842</v>
      </c>
      <c r="F22" s="147">
        <f>+C22-E22</f>
        <v>0.40151999999999988</v>
      </c>
      <c r="G22" s="238">
        <v>3.1159420289855073</v>
      </c>
      <c r="H22" s="240">
        <f t="shared" si="2"/>
        <v>1.2511130434782605</v>
      </c>
    </row>
    <row r="23" spans="1:8" s="105" customFormat="1" ht="25.5" customHeight="1" x14ac:dyDescent="0.35">
      <c r="A23" s="142" t="s">
        <v>34</v>
      </c>
      <c r="B23" s="235">
        <v>44955</v>
      </c>
      <c r="C23" s="236">
        <v>2.0099399999999998</v>
      </c>
      <c r="D23" s="235">
        <v>38837</v>
      </c>
      <c r="E23" s="147">
        <v>1.6110899999999999</v>
      </c>
      <c r="F23" s="147">
        <f>+C23-E23</f>
        <v>0.39884999999999993</v>
      </c>
      <c r="G23" s="238">
        <v>3.1159420289855073</v>
      </c>
      <c r="H23" s="240">
        <f t="shared" si="2"/>
        <v>1.2427934782608694</v>
      </c>
    </row>
    <row r="24" spans="1:8" ht="26.1" customHeight="1" x14ac:dyDescent="0.35">
      <c r="A24" s="142" t="s">
        <v>41</v>
      </c>
      <c r="B24" s="235">
        <v>44955</v>
      </c>
      <c r="C24" s="236">
        <v>2.0099399999999998</v>
      </c>
      <c r="D24" s="163">
        <v>38868</v>
      </c>
      <c r="E24" s="164">
        <v>1.61398</v>
      </c>
      <c r="F24" s="164">
        <f t="shared" ref="F24:F31" si="3">+C24-E24</f>
        <v>0.39595999999999987</v>
      </c>
      <c r="G24" s="238">
        <v>3.1159420289855073</v>
      </c>
      <c r="H24" s="173">
        <f t="shared" ref="H24:H31" si="4">+F24*G24</f>
        <v>1.2337884057971011</v>
      </c>
    </row>
    <row r="25" spans="1:8" ht="26.1" customHeight="1" x14ac:dyDescent="0.35">
      <c r="A25" s="142" t="s">
        <v>42</v>
      </c>
      <c r="B25" s="235">
        <v>44955</v>
      </c>
      <c r="C25" s="236">
        <v>2.0099399999999998</v>
      </c>
      <c r="D25" s="163">
        <v>38898</v>
      </c>
      <c r="E25" s="164">
        <v>1.61676</v>
      </c>
      <c r="F25" s="164">
        <f t="shared" si="3"/>
        <v>0.39317999999999986</v>
      </c>
      <c r="G25" s="238">
        <v>3.1159420289855073</v>
      </c>
      <c r="H25" s="173">
        <f t="shared" si="4"/>
        <v>1.2251260869565213</v>
      </c>
    </row>
    <row r="26" spans="1:8" ht="26.1" customHeight="1" x14ac:dyDescent="0.35">
      <c r="A26" s="142" t="s">
        <v>43</v>
      </c>
      <c r="B26" s="235">
        <v>44955</v>
      </c>
      <c r="C26" s="236">
        <v>2.0099399999999998</v>
      </c>
      <c r="D26" s="163">
        <v>38929</v>
      </c>
      <c r="E26" s="164">
        <v>1.61955</v>
      </c>
      <c r="F26" s="164">
        <f t="shared" si="3"/>
        <v>0.39038999999999979</v>
      </c>
      <c r="G26" s="238">
        <v>3.1159420289855073</v>
      </c>
      <c r="H26" s="173">
        <f t="shared" si="4"/>
        <v>1.2164326086956516</v>
      </c>
    </row>
    <row r="27" spans="1:8" ht="26.1" customHeight="1" x14ac:dyDescent="0.35">
      <c r="A27" s="142" t="s">
        <v>35</v>
      </c>
      <c r="B27" s="235">
        <v>44955</v>
      </c>
      <c r="C27" s="236">
        <v>2.0099399999999998</v>
      </c>
      <c r="D27" s="163">
        <v>38960</v>
      </c>
      <c r="E27" s="164">
        <v>1.62236</v>
      </c>
      <c r="F27" s="164">
        <f t="shared" si="3"/>
        <v>0.38757999999999981</v>
      </c>
      <c r="G27" s="238">
        <v>3.1159420289855073</v>
      </c>
      <c r="H27" s="173">
        <f t="shared" si="4"/>
        <v>1.2076768115942023</v>
      </c>
    </row>
    <row r="28" spans="1:8" ht="26.1" customHeight="1" x14ac:dyDescent="0.35">
      <c r="A28" s="143" t="s">
        <v>36</v>
      </c>
      <c r="B28" s="235">
        <v>44955</v>
      </c>
      <c r="C28" s="236">
        <v>2.0099399999999998</v>
      </c>
      <c r="D28" s="163">
        <v>38990</v>
      </c>
      <c r="E28" s="164">
        <v>1.6251</v>
      </c>
      <c r="F28" s="164">
        <f t="shared" si="3"/>
        <v>0.38483999999999985</v>
      </c>
      <c r="G28" s="238">
        <v>3.1159420289855073</v>
      </c>
      <c r="H28" s="173">
        <f t="shared" si="4"/>
        <v>1.1991391304347823</v>
      </c>
    </row>
    <row r="29" spans="1:8" ht="26.1" customHeight="1" x14ac:dyDescent="0.35">
      <c r="A29" s="143" t="s">
        <v>37</v>
      </c>
      <c r="B29" s="235">
        <v>44955</v>
      </c>
      <c r="C29" s="236">
        <v>2.0099399999999998</v>
      </c>
      <c r="D29" s="163">
        <v>39021</v>
      </c>
      <c r="E29" s="164">
        <v>1.6278999999999999</v>
      </c>
      <c r="F29" s="164">
        <f t="shared" si="3"/>
        <v>0.38203999999999994</v>
      </c>
      <c r="G29" s="238">
        <v>3.1159420289855073</v>
      </c>
      <c r="H29" s="173">
        <f t="shared" si="4"/>
        <v>1.1904144927536231</v>
      </c>
    </row>
    <row r="30" spans="1:8" ht="26.1" customHeight="1" x14ac:dyDescent="0.35">
      <c r="A30" s="143" t="s">
        <v>38</v>
      </c>
      <c r="B30" s="235">
        <v>44955</v>
      </c>
      <c r="C30" s="236">
        <v>2.0099399999999998</v>
      </c>
      <c r="D30" s="163">
        <v>39051</v>
      </c>
      <c r="E30" s="164">
        <v>1.6306400000000001</v>
      </c>
      <c r="F30" s="164">
        <f t="shared" si="3"/>
        <v>0.37929999999999975</v>
      </c>
      <c r="G30" s="238">
        <v>3.1159420289855073</v>
      </c>
      <c r="H30" s="173">
        <f t="shared" si="4"/>
        <v>1.1818768115942022</v>
      </c>
    </row>
    <row r="31" spans="1:8" ht="26.1" customHeight="1" x14ac:dyDescent="0.35">
      <c r="A31" s="143" t="s">
        <v>39</v>
      </c>
      <c r="B31" s="235">
        <v>44955</v>
      </c>
      <c r="C31" s="236">
        <v>2.0099399999999998</v>
      </c>
      <c r="D31" s="163">
        <v>39082</v>
      </c>
      <c r="E31" s="164">
        <v>1.63334</v>
      </c>
      <c r="F31" s="164">
        <f t="shared" si="3"/>
        <v>0.37659999999999982</v>
      </c>
      <c r="G31" s="238">
        <v>3.1159420289855073</v>
      </c>
      <c r="H31" s="173">
        <f t="shared" si="4"/>
        <v>1.1734637681159414</v>
      </c>
    </row>
    <row r="32" spans="1:8" ht="26.1" customHeight="1" x14ac:dyDescent="0.35">
      <c r="A32" s="144" t="s">
        <v>40</v>
      </c>
      <c r="B32" s="195"/>
      <c r="C32" s="222"/>
      <c r="D32" s="165"/>
      <c r="E32" s="146"/>
      <c r="F32" s="166"/>
      <c r="G32" s="168">
        <f>SUM(G20:G31)</f>
        <v>37.391304347826086</v>
      </c>
      <c r="H32" s="168">
        <f>SUM(H20:H31)</f>
        <v>14.646703623188401</v>
      </c>
    </row>
    <row r="33" spans="1:8" ht="26.1" customHeight="1" x14ac:dyDescent="0.3">
      <c r="A33" s="140" t="s">
        <v>340</v>
      </c>
      <c r="B33" s="195"/>
      <c r="C33" s="222"/>
      <c r="D33" s="165"/>
      <c r="E33" s="146"/>
      <c r="F33" s="166"/>
      <c r="G33" s="140"/>
      <c r="H33" s="223"/>
    </row>
    <row r="34" spans="1:8" ht="26.1" customHeight="1" x14ac:dyDescent="0.35">
      <c r="A34" s="142" t="s">
        <v>31</v>
      </c>
      <c r="B34" s="235">
        <v>44955</v>
      </c>
      <c r="C34" s="236">
        <v>2.0099399999999998</v>
      </c>
      <c r="D34" s="163">
        <v>39113</v>
      </c>
      <c r="E34" s="164">
        <v>1.6360300000000001</v>
      </c>
      <c r="F34" s="164">
        <f>+C34-E34</f>
        <v>0.37390999999999974</v>
      </c>
      <c r="G34" s="238">
        <v>3.1159420289855073</v>
      </c>
      <c r="H34" s="173">
        <f t="shared" ref="H34:H45" si="5">+F34*G34</f>
        <v>1.1650818840579702</v>
      </c>
    </row>
    <row r="35" spans="1:8" ht="26.1" customHeight="1" x14ac:dyDescent="0.35">
      <c r="A35" s="142" t="s">
        <v>32</v>
      </c>
      <c r="B35" s="235">
        <v>44955</v>
      </c>
      <c r="C35" s="236">
        <v>2.0099399999999998</v>
      </c>
      <c r="D35" s="163">
        <v>39141</v>
      </c>
      <c r="E35" s="164">
        <v>1.6385000000000001</v>
      </c>
      <c r="F35" s="164">
        <f t="shared" ref="F35:F45" si="6">+C35-E35</f>
        <v>0.37143999999999977</v>
      </c>
      <c r="G35" s="238">
        <v>3.1159420289855073</v>
      </c>
      <c r="H35" s="173">
        <f t="shared" si="5"/>
        <v>1.1573855072463761</v>
      </c>
    </row>
    <row r="36" spans="1:8" ht="26.1" customHeight="1" x14ac:dyDescent="0.35">
      <c r="A36" s="142" t="s">
        <v>33</v>
      </c>
      <c r="B36" s="235">
        <v>44955</v>
      </c>
      <c r="C36" s="236">
        <v>2.0099399999999998</v>
      </c>
      <c r="D36" s="163">
        <v>39172</v>
      </c>
      <c r="E36" s="164">
        <v>1.64124</v>
      </c>
      <c r="F36" s="164">
        <f t="shared" si="6"/>
        <v>0.36869999999999981</v>
      </c>
      <c r="G36" s="238">
        <v>3.1159420289855073</v>
      </c>
      <c r="H36" s="173">
        <f t="shared" si="5"/>
        <v>1.1488478260869559</v>
      </c>
    </row>
    <row r="37" spans="1:8" ht="26.1" customHeight="1" x14ac:dyDescent="0.35">
      <c r="A37" s="142" t="s">
        <v>34</v>
      </c>
      <c r="B37" s="235">
        <v>44955</v>
      </c>
      <c r="C37" s="236">
        <v>2.0099399999999998</v>
      </c>
      <c r="D37" s="163">
        <v>39202</v>
      </c>
      <c r="E37" s="164">
        <v>1.64378</v>
      </c>
      <c r="F37" s="164">
        <f t="shared" si="6"/>
        <v>0.36615999999999982</v>
      </c>
      <c r="G37" s="238">
        <v>3.1159420289855073</v>
      </c>
      <c r="H37" s="173">
        <f t="shared" si="5"/>
        <v>1.1409333333333327</v>
      </c>
    </row>
    <row r="38" spans="1:8" ht="26.1" customHeight="1" x14ac:dyDescent="0.35">
      <c r="A38" s="142" t="s">
        <v>41</v>
      </c>
      <c r="B38" s="235">
        <v>44955</v>
      </c>
      <c r="C38" s="236">
        <v>2.0099399999999998</v>
      </c>
      <c r="D38" s="163">
        <v>39233</v>
      </c>
      <c r="E38" s="164">
        <v>1.64642</v>
      </c>
      <c r="F38" s="164">
        <f t="shared" si="6"/>
        <v>0.36351999999999984</v>
      </c>
      <c r="G38" s="238">
        <v>3.1159420289855073</v>
      </c>
      <c r="H38" s="173">
        <f t="shared" si="5"/>
        <v>1.1327072463768111</v>
      </c>
    </row>
    <row r="39" spans="1:8" ht="26.1" customHeight="1" x14ac:dyDescent="0.35">
      <c r="A39" s="142" t="s">
        <v>42</v>
      </c>
      <c r="B39" s="235">
        <v>44955</v>
      </c>
      <c r="C39" s="236">
        <v>2.0099399999999998</v>
      </c>
      <c r="D39" s="163">
        <v>39263</v>
      </c>
      <c r="E39" s="164">
        <v>1.64899</v>
      </c>
      <c r="F39" s="164">
        <f t="shared" si="6"/>
        <v>0.36094999999999988</v>
      </c>
      <c r="G39" s="238">
        <v>3.1159420289855073</v>
      </c>
      <c r="H39" s="173">
        <f t="shared" si="5"/>
        <v>1.1246992753623184</v>
      </c>
    </row>
    <row r="40" spans="1:8" ht="26.1" customHeight="1" x14ac:dyDescent="0.35">
      <c r="A40" s="142" t="s">
        <v>43</v>
      </c>
      <c r="B40" s="235">
        <v>44955</v>
      </c>
      <c r="C40" s="236">
        <v>2.0099399999999998</v>
      </c>
      <c r="D40" s="163">
        <v>39294</v>
      </c>
      <c r="E40" s="164">
        <v>1.65168</v>
      </c>
      <c r="F40" s="164">
        <f t="shared" si="6"/>
        <v>0.3582599999999998</v>
      </c>
      <c r="G40" s="238">
        <v>3.1159420289855073</v>
      </c>
      <c r="H40" s="173">
        <f t="shared" si="5"/>
        <v>1.1163173913043472</v>
      </c>
    </row>
    <row r="41" spans="1:8" ht="26.1" customHeight="1" x14ac:dyDescent="0.35">
      <c r="A41" s="142" t="s">
        <v>35</v>
      </c>
      <c r="B41" s="235">
        <v>44955</v>
      </c>
      <c r="C41" s="236">
        <v>2.0099399999999998</v>
      </c>
      <c r="D41" s="163">
        <v>39325</v>
      </c>
      <c r="E41" s="164">
        <v>1.65438</v>
      </c>
      <c r="F41" s="164">
        <f t="shared" si="6"/>
        <v>0.35555999999999988</v>
      </c>
      <c r="G41" s="238">
        <v>3.1159420289855073</v>
      </c>
      <c r="H41" s="173">
        <f t="shared" si="5"/>
        <v>1.1079043478260866</v>
      </c>
    </row>
    <row r="42" spans="1:8" ht="26.1" customHeight="1" x14ac:dyDescent="0.35">
      <c r="A42" s="143" t="s">
        <v>36</v>
      </c>
      <c r="B42" s="235">
        <v>44955</v>
      </c>
      <c r="C42" s="236">
        <v>2.0099399999999998</v>
      </c>
      <c r="D42" s="163">
        <v>39355</v>
      </c>
      <c r="E42" s="164">
        <v>1.65709</v>
      </c>
      <c r="F42" s="164">
        <f t="shared" si="6"/>
        <v>0.35284999999999989</v>
      </c>
      <c r="G42" s="238">
        <v>3.1159420289855073</v>
      </c>
      <c r="H42" s="173">
        <f t="shared" si="5"/>
        <v>1.0994601449275359</v>
      </c>
    </row>
    <row r="43" spans="1:8" ht="26.1" customHeight="1" x14ac:dyDescent="0.35">
      <c r="A43" s="143" t="s">
        <v>37</v>
      </c>
      <c r="B43" s="235">
        <v>44955</v>
      </c>
      <c r="C43" s="236">
        <v>2.0099399999999998</v>
      </c>
      <c r="D43" s="163">
        <v>39386</v>
      </c>
      <c r="E43" s="164">
        <v>1.6599299999999999</v>
      </c>
      <c r="F43" s="164">
        <f t="shared" si="6"/>
        <v>0.35000999999999993</v>
      </c>
      <c r="G43" s="238">
        <v>3.1159420289855073</v>
      </c>
      <c r="H43" s="173">
        <f t="shared" si="5"/>
        <v>1.0906108695652172</v>
      </c>
    </row>
    <row r="44" spans="1:8" ht="26.1" customHeight="1" x14ac:dyDescent="0.35">
      <c r="A44" s="143" t="s">
        <v>38</v>
      </c>
      <c r="B44" s="235">
        <v>44955</v>
      </c>
      <c r="C44" s="236">
        <v>2.0099399999999998</v>
      </c>
      <c r="D44" s="163">
        <v>39416</v>
      </c>
      <c r="E44" s="164">
        <v>1.66273</v>
      </c>
      <c r="F44" s="164">
        <f t="shared" si="6"/>
        <v>0.3472099999999998</v>
      </c>
      <c r="G44" s="238">
        <v>3.1159420289855073</v>
      </c>
      <c r="H44" s="173">
        <f t="shared" si="5"/>
        <v>1.0818862318840574</v>
      </c>
    </row>
    <row r="45" spans="1:8" ht="26.1" customHeight="1" x14ac:dyDescent="0.35">
      <c r="A45" s="143" t="s">
        <v>39</v>
      </c>
      <c r="B45" s="235">
        <v>44955</v>
      </c>
      <c r="C45" s="236">
        <v>2.0099399999999998</v>
      </c>
      <c r="D45" s="163">
        <v>39447</v>
      </c>
      <c r="E45" s="164">
        <v>1.66557</v>
      </c>
      <c r="F45" s="164">
        <f t="shared" si="6"/>
        <v>0.34436999999999984</v>
      </c>
      <c r="G45" s="238">
        <v>3.1159420289855073</v>
      </c>
      <c r="H45" s="173">
        <f t="shared" si="5"/>
        <v>1.0730369565217386</v>
      </c>
    </row>
    <row r="46" spans="1:8" ht="26.1" customHeight="1" x14ac:dyDescent="0.35">
      <c r="A46" s="144" t="s">
        <v>40</v>
      </c>
      <c r="B46" s="195"/>
      <c r="C46" s="222"/>
      <c r="D46" s="165"/>
      <c r="E46" s="146"/>
      <c r="F46" s="166"/>
      <c r="G46" s="168">
        <f>SUM(G34:G45)</f>
        <v>37.391304347826086</v>
      </c>
      <c r="H46" s="168">
        <f>SUM(H34:H45)</f>
        <v>13.438871014492749</v>
      </c>
    </row>
    <row r="47" spans="1:8" ht="26.1" customHeight="1" x14ac:dyDescent="0.3">
      <c r="A47" s="140" t="s">
        <v>341</v>
      </c>
      <c r="B47" s="195"/>
      <c r="C47" s="222"/>
      <c r="D47" s="165"/>
      <c r="E47" s="146"/>
      <c r="F47" s="166"/>
      <c r="G47" s="140"/>
      <c r="H47" s="223"/>
    </row>
    <row r="48" spans="1:8" ht="26.1" customHeight="1" x14ac:dyDescent="0.35">
      <c r="A48" s="142" t="s">
        <v>31</v>
      </c>
      <c r="B48" s="235">
        <v>44955</v>
      </c>
      <c r="C48" s="236">
        <v>2.0099399999999998</v>
      </c>
      <c r="D48" s="163">
        <v>39478</v>
      </c>
      <c r="E48" s="164">
        <v>1.66832</v>
      </c>
      <c r="F48" s="164">
        <f>+C48-E48</f>
        <v>0.34161999999999981</v>
      </c>
      <c r="G48" s="238">
        <v>3.1159420289855073</v>
      </c>
      <c r="H48" s="173">
        <f t="shared" ref="H48:H59" si="7">+F48*G48</f>
        <v>1.0644681159420284</v>
      </c>
    </row>
    <row r="49" spans="1:8" ht="26.1" customHeight="1" x14ac:dyDescent="0.35">
      <c r="A49" s="142" t="s">
        <v>32</v>
      </c>
      <c r="B49" s="235">
        <v>44955</v>
      </c>
      <c r="C49" s="236">
        <v>2.0099399999999998</v>
      </c>
      <c r="D49" s="163">
        <v>39507</v>
      </c>
      <c r="E49" s="164">
        <v>1.67089</v>
      </c>
      <c r="F49" s="164">
        <f t="shared" ref="F49:F59" si="8">+C49-E49</f>
        <v>0.33904999999999985</v>
      </c>
      <c r="G49" s="238">
        <v>3.1159420289855073</v>
      </c>
      <c r="H49" s="173">
        <f t="shared" si="7"/>
        <v>1.0564601449275357</v>
      </c>
    </row>
    <row r="50" spans="1:8" ht="26.1" customHeight="1" x14ac:dyDescent="0.35">
      <c r="A50" s="142" t="s">
        <v>33</v>
      </c>
      <c r="B50" s="235">
        <v>44955</v>
      </c>
      <c r="C50" s="236">
        <v>2.0099399999999998</v>
      </c>
      <c r="D50" s="163">
        <v>39538</v>
      </c>
      <c r="E50" s="164">
        <v>1.6736500000000001</v>
      </c>
      <c r="F50" s="164">
        <f t="shared" si="8"/>
        <v>0.33628999999999976</v>
      </c>
      <c r="G50" s="238">
        <v>3.1159420289855073</v>
      </c>
      <c r="H50" s="173">
        <f t="shared" si="7"/>
        <v>1.0478601449275355</v>
      </c>
    </row>
    <row r="51" spans="1:8" ht="26.1" customHeight="1" x14ac:dyDescent="0.35">
      <c r="A51" s="142" t="s">
        <v>34</v>
      </c>
      <c r="B51" s="235">
        <v>44955</v>
      </c>
      <c r="C51" s="236">
        <v>2.0099399999999998</v>
      </c>
      <c r="D51" s="163">
        <v>39568</v>
      </c>
      <c r="E51" s="164">
        <v>1.67631</v>
      </c>
      <c r="F51" s="164">
        <f t="shared" si="8"/>
        <v>0.33362999999999987</v>
      </c>
      <c r="G51" s="238">
        <v>3.1159420289855073</v>
      </c>
      <c r="H51" s="173">
        <f t="shared" si="7"/>
        <v>1.0395717391304344</v>
      </c>
    </row>
    <row r="52" spans="1:8" ht="26.1" customHeight="1" x14ac:dyDescent="0.35">
      <c r="A52" s="142" t="s">
        <v>41</v>
      </c>
      <c r="B52" s="235">
        <v>44955</v>
      </c>
      <c r="C52" s="236">
        <v>2.0099399999999998</v>
      </c>
      <c r="D52" s="163">
        <v>39599</v>
      </c>
      <c r="E52" s="164">
        <v>1.6791700000000001</v>
      </c>
      <c r="F52" s="164">
        <f t="shared" si="8"/>
        <v>0.33076999999999979</v>
      </c>
      <c r="G52" s="238">
        <v>3.1159420289855073</v>
      </c>
      <c r="H52" s="173">
        <f t="shared" si="7"/>
        <v>1.0306601449275357</v>
      </c>
    </row>
    <row r="53" spans="1:8" ht="26.1" customHeight="1" x14ac:dyDescent="0.35">
      <c r="A53" s="142" t="s">
        <v>42</v>
      </c>
      <c r="B53" s="235">
        <v>44955</v>
      </c>
      <c r="C53" s="236">
        <v>2.0099399999999998</v>
      </c>
      <c r="D53" s="163">
        <v>39629</v>
      </c>
      <c r="E53" s="164">
        <v>1.68205</v>
      </c>
      <c r="F53" s="164">
        <f t="shared" si="8"/>
        <v>0.32788999999999979</v>
      </c>
      <c r="G53" s="238">
        <v>3.1159420289855073</v>
      </c>
      <c r="H53" s="173">
        <f t="shared" si="7"/>
        <v>1.0216862318840574</v>
      </c>
    </row>
    <row r="54" spans="1:8" ht="26.1" customHeight="1" x14ac:dyDescent="0.35">
      <c r="A54" s="142" t="s">
        <v>43</v>
      </c>
      <c r="B54" s="235">
        <v>44955</v>
      </c>
      <c r="C54" s="236">
        <v>2.0099399999999998</v>
      </c>
      <c r="D54" s="163">
        <v>39660</v>
      </c>
      <c r="E54" s="164">
        <v>1.68502</v>
      </c>
      <c r="F54" s="164">
        <f t="shared" si="8"/>
        <v>0.32491999999999988</v>
      </c>
      <c r="G54" s="238">
        <v>3.1159420289855073</v>
      </c>
      <c r="H54" s="173">
        <f t="shared" si="7"/>
        <v>1.0124318840579707</v>
      </c>
    </row>
    <row r="55" spans="1:8" ht="26.1" customHeight="1" x14ac:dyDescent="0.35">
      <c r="A55" s="142" t="s">
        <v>35</v>
      </c>
      <c r="B55" s="235">
        <v>44955</v>
      </c>
      <c r="C55" s="236">
        <v>2.0099399999999998</v>
      </c>
      <c r="D55" s="163">
        <v>39691</v>
      </c>
      <c r="E55" s="164">
        <v>1.6880500000000001</v>
      </c>
      <c r="F55" s="164">
        <f t="shared" si="8"/>
        <v>0.32188999999999979</v>
      </c>
      <c r="G55" s="238">
        <v>3.1159420289855073</v>
      </c>
      <c r="H55" s="173">
        <f t="shared" si="7"/>
        <v>1.0029905797101444</v>
      </c>
    </row>
    <row r="56" spans="1:8" ht="26.1" customHeight="1" x14ac:dyDescent="0.35">
      <c r="A56" s="143" t="s">
        <v>36</v>
      </c>
      <c r="B56" s="235">
        <v>44955</v>
      </c>
      <c r="C56" s="236">
        <v>2.0099399999999998</v>
      </c>
      <c r="D56" s="163">
        <v>39721</v>
      </c>
      <c r="E56" s="164">
        <v>1.6910499999999999</v>
      </c>
      <c r="F56" s="164">
        <f t="shared" si="8"/>
        <v>0.3188899999999999</v>
      </c>
      <c r="G56" s="238">
        <v>3.1159420289855073</v>
      </c>
      <c r="H56" s="173">
        <f t="shared" si="7"/>
        <v>0.9936427536231881</v>
      </c>
    </row>
    <row r="57" spans="1:8" ht="26.1" customHeight="1" x14ac:dyDescent="0.35">
      <c r="A57" s="143" t="s">
        <v>37</v>
      </c>
      <c r="B57" s="235">
        <v>44955</v>
      </c>
      <c r="C57" s="236">
        <v>2.0099399999999998</v>
      </c>
      <c r="D57" s="163">
        <v>39752</v>
      </c>
      <c r="E57" s="164">
        <v>1.6941900000000001</v>
      </c>
      <c r="F57" s="164">
        <f t="shared" si="8"/>
        <v>0.31574999999999975</v>
      </c>
      <c r="G57" s="238">
        <v>3.1159420289855073</v>
      </c>
      <c r="H57" s="173">
        <f t="shared" si="7"/>
        <v>0.98385869565217321</v>
      </c>
    </row>
    <row r="58" spans="1:8" ht="26.1" customHeight="1" x14ac:dyDescent="0.35">
      <c r="A58" s="143" t="s">
        <v>38</v>
      </c>
      <c r="B58" s="235">
        <v>44955</v>
      </c>
      <c r="C58" s="236">
        <v>2.0099399999999998</v>
      </c>
      <c r="D58" s="163">
        <v>39782</v>
      </c>
      <c r="E58" s="164">
        <v>1.69737</v>
      </c>
      <c r="F58" s="164">
        <f t="shared" si="8"/>
        <v>0.31256999999999979</v>
      </c>
      <c r="G58" s="238">
        <v>3.1159420289855073</v>
      </c>
      <c r="H58" s="173">
        <f t="shared" si="7"/>
        <v>0.97394999999999943</v>
      </c>
    </row>
    <row r="59" spans="1:8" ht="26.1" customHeight="1" x14ac:dyDescent="0.35">
      <c r="A59" s="143" t="s">
        <v>39</v>
      </c>
      <c r="B59" s="235">
        <v>44955</v>
      </c>
      <c r="C59" s="236">
        <v>2.0099399999999998</v>
      </c>
      <c r="D59" s="163">
        <v>39813</v>
      </c>
      <c r="E59" s="164">
        <v>1.70061</v>
      </c>
      <c r="F59" s="164">
        <f t="shared" si="8"/>
        <v>0.30932999999999988</v>
      </c>
      <c r="G59" s="238">
        <v>3.1159420289855073</v>
      </c>
      <c r="H59" s="173">
        <f t="shared" si="7"/>
        <v>0.96385434782608659</v>
      </c>
    </row>
    <row r="60" spans="1:8" ht="26.1" customHeight="1" x14ac:dyDescent="0.35">
      <c r="A60" s="144" t="s">
        <v>40</v>
      </c>
      <c r="B60" s="195"/>
      <c r="C60" s="222"/>
      <c r="D60" s="165"/>
      <c r="E60" s="146"/>
      <c r="F60" s="166"/>
      <c r="G60" s="168">
        <f>SUM(G48:G59)</f>
        <v>37.391304347826086</v>
      </c>
      <c r="H60" s="168">
        <f>SUM(H48:H59)</f>
        <v>12.191434782608688</v>
      </c>
    </row>
    <row r="61" spans="1:8" ht="26.1" customHeight="1" x14ac:dyDescent="0.3">
      <c r="A61" s="140" t="s">
        <v>342</v>
      </c>
      <c r="B61" s="195"/>
      <c r="C61" s="222"/>
      <c r="D61" s="165"/>
      <c r="E61" s="146"/>
      <c r="F61" s="166"/>
      <c r="G61" s="140"/>
      <c r="H61" s="223"/>
    </row>
    <row r="62" spans="1:8" ht="26.1" customHeight="1" x14ac:dyDescent="0.35">
      <c r="A62" s="142" t="s">
        <v>31</v>
      </c>
      <c r="B62" s="235">
        <v>44955</v>
      </c>
      <c r="C62" s="236">
        <v>2.0099399999999998</v>
      </c>
      <c r="D62" s="163">
        <v>39844</v>
      </c>
      <c r="E62" s="164">
        <v>1.7038800000000001</v>
      </c>
      <c r="F62" s="164">
        <f>+C62-E62</f>
        <v>0.30605999999999978</v>
      </c>
      <c r="G62" s="238">
        <v>3.1159420289855073</v>
      </c>
      <c r="H62" s="173">
        <f t="shared" ref="H62:H73" si="9">+F62*G62</f>
        <v>0.95366521739130372</v>
      </c>
    </row>
    <row r="63" spans="1:8" ht="26.1" customHeight="1" x14ac:dyDescent="0.35">
      <c r="A63" s="142" t="s">
        <v>32</v>
      </c>
      <c r="B63" s="235">
        <v>44955</v>
      </c>
      <c r="C63" s="236">
        <v>2.0099399999999998</v>
      </c>
      <c r="D63" s="163">
        <v>39872</v>
      </c>
      <c r="E63" s="164">
        <v>1.70699</v>
      </c>
      <c r="F63" s="164">
        <f t="shared" ref="F63:F73" si="10">+C63-E63</f>
        <v>0.30294999999999983</v>
      </c>
      <c r="G63" s="238">
        <v>3.1159420289855073</v>
      </c>
      <c r="H63" s="173">
        <f t="shared" si="9"/>
        <v>0.94397463768115897</v>
      </c>
    </row>
    <row r="64" spans="1:8" ht="26.1" customHeight="1" x14ac:dyDescent="0.35">
      <c r="A64" s="142" t="s">
        <v>33</v>
      </c>
      <c r="B64" s="235">
        <v>44955</v>
      </c>
      <c r="C64" s="236">
        <v>2.0099399999999998</v>
      </c>
      <c r="D64" s="163">
        <v>39903</v>
      </c>
      <c r="E64" s="164">
        <v>1.71034</v>
      </c>
      <c r="F64" s="164">
        <f t="shared" si="10"/>
        <v>0.29959999999999987</v>
      </c>
      <c r="G64" s="238">
        <v>3.1159420289855073</v>
      </c>
      <c r="H64" s="173">
        <f t="shared" si="9"/>
        <v>0.93353623188405754</v>
      </c>
    </row>
    <row r="65" spans="1:8" ht="26.1" customHeight="1" x14ac:dyDescent="0.35">
      <c r="A65" s="142" t="s">
        <v>34</v>
      </c>
      <c r="B65" s="235">
        <v>44955</v>
      </c>
      <c r="C65" s="236">
        <v>2.0099399999999998</v>
      </c>
      <c r="D65" s="163">
        <v>39933</v>
      </c>
      <c r="E65" s="164">
        <v>1.7133799999999999</v>
      </c>
      <c r="F65" s="164">
        <f t="shared" si="10"/>
        <v>0.29655999999999993</v>
      </c>
      <c r="G65" s="238">
        <v>3.1159420289855073</v>
      </c>
      <c r="H65" s="173">
        <f t="shared" si="9"/>
        <v>0.92406376811594182</v>
      </c>
    </row>
    <row r="66" spans="1:8" ht="26.1" customHeight="1" x14ac:dyDescent="0.35">
      <c r="A66" s="142" t="s">
        <v>41</v>
      </c>
      <c r="B66" s="235">
        <v>44955</v>
      </c>
      <c r="C66" s="236">
        <v>2.0099399999999998</v>
      </c>
      <c r="D66" s="163">
        <v>39964</v>
      </c>
      <c r="E66" s="164">
        <v>1.71621</v>
      </c>
      <c r="F66" s="164">
        <f t="shared" si="10"/>
        <v>0.29372999999999982</v>
      </c>
      <c r="G66" s="238">
        <v>3.1159420289855073</v>
      </c>
      <c r="H66" s="173">
        <f t="shared" si="9"/>
        <v>0.91524565217391252</v>
      </c>
    </row>
    <row r="67" spans="1:8" ht="26.1" customHeight="1" x14ac:dyDescent="0.35">
      <c r="A67" s="142" t="s">
        <v>42</v>
      </c>
      <c r="B67" s="235">
        <v>44955</v>
      </c>
      <c r="C67" s="236">
        <v>2.0099399999999998</v>
      </c>
      <c r="D67" s="163">
        <v>39994</v>
      </c>
      <c r="E67" s="164">
        <v>1.71868</v>
      </c>
      <c r="F67" s="164">
        <f t="shared" si="10"/>
        <v>0.29125999999999985</v>
      </c>
      <c r="G67" s="238">
        <v>3.1159420289855073</v>
      </c>
      <c r="H67" s="173">
        <f t="shared" si="9"/>
        <v>0.90754927536231844</v>
      </c>
    </row>
    <row r="68" spans="1:8" ht="26.1" customHeight="1" x14ac:dyDescent="0.35">
      <c r="A68" s="142" t="s">
        <v>43</v>
      </c>
      <c r="B68" s="235">
        <v>44955</v>
      </c>
      <c r="C68" s="236">
        <v>2.0099399999999998</v>
      </c>
      <c r="D68" s="163">
        <v>40025</v>
      </c>
      <c r="E68" s="164">
        <v>1.7209000000000001</v>
      </c>
      <c r="F68" s="164">
        <f t="shared" si="10"/>
        <v>0.28903999999999974</v>
      </c>
      <c r="G68" s="238">
        <v>3.1159420289855073</v>
      </c>
      <c r="H68" s="173">
        <f t="shared" si="9"/>
        <v>0.90063188405797023</v>
      </c>
    </row>
    <row r="69" spans="1:8" ht="26.1" customHeight="1" x14ac:dyDescent="0.35">
      <c r="A69" s="142" t="s">
        <v>35</v>
      </c>
      <c r="B69" s="235">
        <v>44955</v>
      </c>
      <c r="C69" s="236">
        <v>2.0099399999999998</v>
      </c>
      <c r="D69" s="163">
        <v>40056</v>
      </c>
      <c r="E69" s="164">
        <v>1.7228300000000001</v>
      </c>
      <c r="F69" s="164">
        <f t="shared" si="10"/>
        <v>0.28710999999999975</v>
      </c>
      <c r="G69" s="238">
        <v>3.1159420289855073</v>
      </c>
      <c r="H69" s="173">
        <f t="shared" si="9"/>
        <v>0.89461811594202822</v>
      </c>
    </row>
    <row r="70" spans="1:8" ht="26.1" customHeight="1" x14ac:dyDescent="0.35">
      <c r="A70" s="143" t="s">
        <v>36</v>
      </c>
      <c r="B70" s="235">
        <v>44955</v>
      </c>
      <c r="C70" s="236">
        <v>2.0099399999999998</v>
      </c>
      <c r="D70" s="163">
        <v>40086</v>
      </c>
      <c r="E70" s="164">
        <v>1.72455</v>
      </c>
      <c r="F70" s="164">
        <f t="shared" si="10"/>
        <v>0.28538999999999981</v>
      </c>
      <c r="G70" s="238">
        <v>3.1159420289855073</v>
      </c>
      <c r="H70" s="173">
        <f t="shared" si="9"/>
        <v>0.8892586956521733</v>
      </c>
    </row>
    <row r="71" spans="1:8" ht="26.1" customHeight="1" x14ac:dyDescent="0.35">
      <c r="A71" s="143" t="s">
        <v>37</v>
      </c>
      <c r="B71" s="235">
        <v>44955</v>
      </c>
      <c r="C71" s="236">
        <v>2.0099399999999998</v>
      </c>
      <c r="D71" s="163">
        <v>40117</v>
      </c>
      <c r="E71" s="164">
        <v>1.72607</v>
      </c>
      <c r="F71" s="164">
        <f t="shared" si="10"/>
        <v>0.28386999999999984</v>
      </c>
      <c r="G71" s="238">
        <v>3.1159420289855073</v>
      </c>
      <c r="H71" s="173">
        <f t="shared" si="9"/>
        <v>0.8845224637681155</v>
      </c>
    </row>
    <row r="72" spans="1:8" ht="26.1" customHeight="1" x14ac:dyDescent="0.35">
      <c r="A72" s="143" t="s">
        <v>38</v>
      </c>
      <c r="B72" s="235">
        <v>44955</v>
      </c>
      <c r="C72" s="236">
        <v>2.0099399999999998</v>
      </c>
      <c r="D72" s="163">
        <v>40147</v>
      </c>
      <c r="E72" s="164">
        <v>1.7274400000000001</v>
      </c>
      <c r="F72" s="164">
        <f t="shared" si="10"/>
        <v>0.28249999999999975</v>
      </c>
      <c r="G72" s="238">
        <v>3.1159420289855073</v>
      </c>
      <c r="H72" s="173">
        <f t="shared" si="9"/>
        <v>0.88025362318840505</v>
      </c>
    </row>
    <row r="73" spans="1:8" ht="26.1" customHeight="1" x14ac:dyDescent="0.35">
      <c r="A73" s="143" t="s">
        <v>39</v>
      </c>
      <c r="B73" s="235">
        <v>44955</v>
      </c>
      <c r="C73" s="236">
        <v>2.0099399999999998</v>
      </c>
      <c r="D73" s="163">
        <v>40178</v>
      </c>
      <c r="E73" s="164">
        <v>1.7287699999999999</v>
      </c>
      <c r="F73" s="164">
        <f t="shared" si="10"/>
        <v>0.28116999999999992</v>
      </c>
      <c r="G73" s="238">
        <v>3.1159420289855073</v>
      </c>
      <c r="H73" s="173">
        <f t="shared" si="9"/>
        <v>0.87610942028985483</v>
      </c>
    </row>
    <row r="74" spans="1:8" ht="26.1" customHeight="1" x14ac:dyDescent="0.35">
      <c r="A74" s="144" t="s">
        <v>40</v>
      </c>
      <c r="B74" s="195"/>
      <c r="C74" s="222"/>
      <c r="D74" s="165"/>
      <c r="E74" s="146"/>
      <c r="F74" s="166"/>
      <c r="G74" s="168">
        <f>SUM(G62:G73)</f>
        <v>37.391304347826086</v>
      </c>
      <c r="H74" s="168">
        <f>SUM(H62:H73)</f>
        <v>10.90342898550724</v>
      </c>
    </row>
    <row r="75" spans="1:8" ht="26.1" customHeight="1" x14ac:dyDescent="0.3">
      <c r="A75" s="140" t="s">
        <v>343</v>
      </c>
      <c r="B75" s="195"/>
      <c r="C75" s="222"/>
      <c r="D75" s="165"/>
      <c r="E75" s="146"/>
      <c r="F75" s="166"/>
      <c r="G75" s="140"/>
      <c r="H75" s="223"/>
    </row>
    <row r="76" spans="1:8" ht="26.1" customHeight="1" x14ac:dyDescent="0.35">
      <c r="A76" s="142" t="s">
        <v>31</v>
      </c>
      <c r="B76" s="235">
        <v>44955</v>
      </c>
      <c r="C76" s="236">
        <v>2.0099399999999998</v>
      </c>
      <c r="D76" s="163">
        <v>40209</v>
      </c>
      <c r="E76" s="164">
        <v>1.73001</v>
      </c>
      <c r="F76" s="164">
        <f>+C76-E76</f>
        <v>0.27992999999999979</v>
      </c>
      <c r="G76" s="238">
        <v>3.1159420289855073</v>
      </c>
      <c r="H76" s="173">
        <f t="shared" ref="H76:H87" si="11">+F76*G76</f>
        <v>0.87224565217391237</v>
      </c>
    </row>
    <row r="77" spans="1:8" ht="26.1" customHeight="1" x14ac:dyDescent="0.35">
      <c r="A77" s="142" t="s">
        <v>32</v>
      </c>
      <c r="B77" s="235">
        <v>44955</v>
      </c>
      <c r="C77" s="236">
        <v>2.0099399999999998</v>
      </c>
      <c r="D77" s="163">
        <v>40237</v>
      </c>
      <c r="E77" s="164">
        <v>1.73108</v>
      </c>
      <c r="F77" s="164">
        <f t="shared" ref="F77:F87" si="12">+C77-E77</f>
        <v>0.27885999999999989</v>
      </c>
      <c r="G77" s="238">
        <v>3.1159420289855073</v>
      </c>
      <c r="H77" s="173">
        <f t="shared" si="11"/>
        <v>0.86891159420289821</v>
      </c>
    </row>
    <row r="78" spans="1:8" ht="26.1" customHeight="1" x14ac:dyDescent="0.35">
      <c r="A78" s="142" t="s">
        <v>33</v>
      </c>
      <c r="B78" s="235">
        <v>44955</v>
      </c>
      <c r="C78" s="236">
        <v>2.0099399999999998</v>
      </c>
      <c r="D78" s="163">
        <v>40268</v>
      </c>
      <c r="E78" s="164">
        <v>1.7322500000000001</v>
      </c>
      <c r="F78" s="164">
        <f t="shared" si="12"/>
        <v>0.27768999999999977</v>
      </c>
      <c r="G78" s="238">
        <v>3.1159420289855073</v>
      </c>
      <c r="H78" s="173">
        <f t="shared" si="11"/>
        <v>0.86526594202898477</v>
      </c>
    </row>
    <row r="79" spans="1:8" ht="26.1" customHeight="1" x14ac:dyDescent="0.35">
      <c r="A79" s="142" t="s">
        <v>34</v>
      </c>
      <c r="B79" s="235">
        <v>44955</v>
      </c>
      <c r="C79" s="236">
        <v>2.0099399999999998</v>
      </c>
      <c r="D79" s="163">
        <v>40298</v>
      </c>
      <c r="E79" s="164">
        <v>1.73332</v>
      </c>
      <c r="F79" s="164">
        <f t="shared" si="12"/>
        <v>0.27661999999999987</v>
      </c>
      <c r="G79" s="238">
        <v>3.1159420289855073</v>
      </c>
      <c r="H79" s="173">
        <f t="shared" si="11"/>
        <v>0.86193188405797061</v>
      </c>
    </row>
    <row r="80" spans="1:8" ht="26.1" customHeight="1" x14ac:dyDescent="0.35">
      <c r="A80" s="142" t="s">
        <v>41</v>
      </c>
      <c r="B80" s="235">
        <v>44955</v>
      </c>
      <c r="C80" s="236">
        <v>2.0099399999999998</v>
      </c>
      <c r="D80" s="163">
        <v>40329</v>
      </c>
      <c r="E80" s="164">
        <v>1.7344599999999999</v>
      </c>
      <c r="F80" s="164">
        <f>+C80-E80</f>
        <v>0.27547999999999995</v>
      </c>
      <c r="G80" s="238">
        <v>3.1159420289855073</v>
      </c>
      <c r="H80" s="173">
        <f t="shared" si="11"/>
        <v>0.85837971014492742</v>
      </c>
    </row>
    <row r="81" spans="1:8" ht="26.1" customHeight="1" x14ac:dyDescent="0.35">
      <c r="A81" s="142" t="s">
        <v>42</v>
      </c>
      <c r="B81" s="235">
        <v>44955</v>
      </c>
      <c r="C81" s="236">
        <v>2.0099399999999998</v>
      </c>
      <c r="D81" s="163">
        <v>40359</v>
      </c>
      <c r="E81" s="164">
        <v>1.7356100000000001</v>
      </c>
      <c r="F81" s="164">
        <f t="shared" si="12"/>
        <v>0.27432999999999974</v>
      </c>
      <c r="G81" s="238">
        <v>3.1159420289855073</v>
      </c>
      <c r="H81" s="173">
        <f t="shared" si="11"/>
        <v>0.85479637681159337</v>
      </c>
    </row>
    <row r="82" spans="1:8" ht="26.1" customHeight="1" x14ac:dyDescent="0.35">
      <c r="A82" s="142" t="s">
        <v>43</v>
      </c>
      <c r="B82" s="235">
        <v>44955</v>
      </c>
      <c r="C82" s="236">
        <v>2.0099399999999998</v>
      </c>
      <c r="D82" s="163">
        <v>40390</v>
      </c>
      <c r="E82" s="164">
        <v>1.73685</v>
      </c>
      <c r="F82" s="164">
        <f t="shared" si="12"/>
        <v>0.27308999999999983</v>
      </c>
      <c r="G82" s="238">
        <v>3.1159420289855073</v>
      </c>
      <c r="H82" s="173">
        <f t="shared" si="11"/>
        <v>0.85093260869565168</v>
      </c>
    </row>
    <row r="83" spans="1:8" ht="26.1" customHeight="1" x14ac:dyDescent="0.35">
      <c r="A83" s="142" t="s">
        <v>35</v>
      </c>
      <c r="B83" s="235">
        <v>44955</v>
      </c>
      <c r="C83" s="236">
        <v>2.0099399999999998</v>
      </c>
      <c r="D83" s="163">
        <v>40421</v>
      </c>
      <c r="E83" s="164">
        <v>1.73824</v>
      </c>
      <c r="F83" s="164">
        <f t="shared" si="12"/>
        <v>0.27169999999999983</v>
      </c>
      <c r="G83" s="238">
        <v>3.1159420289855073</v>
      </c>
      <c r="H83" s="173">
        <f t="shared" si="11"/>
        <v>0.84660144927536185</v>
      </c>
    </row>
    <row r="84" spans="1:8" ht="26.1" customHeight="1" x14ac:dyDescent="0.35">
      <c r="A84" s="143" t="s">
        <v>36</v>
      </c>
      <c r="B84" s="235">
        <v>44955</v>
      </c>
      <c r="C84" s="236">
        <v>2.0099399999999998</v>
      </c>
      <c r="D84" s="163">
        <v>40451</v>
      </c>
      <c r="E84" s="164">
        <v>1.7396799999999999</v>
      </c>
      <c r="F84" s="164">
        <f t="shared" si="12"/>
        <v>0.27025999999999994</v>
      </c>
      <c r="G84" s="238">
        <v>3.1159420289855073</v>
      </c>
      <c r="H84" s="173">
        <f t="shared" si="11"/>
        <v>0.84211449275362305</v>
      </c>
    </row>
    <row r="85" spans="1:8" ht="26.1" customHeight="1" x14ac:dyDescent="0.35">
      <c r="A85" s="143" t="s">
        <v>37</v>
      </c>
      <c r="B85" s="235">
        <v>44955</v>
      </c>
      <c r="C85" s="236">
        <v>2.0099399999999998</v>
      </c>
      <c r="D85" s="163">
        <v>40482</v>
      </c>
      <c r="E85" s="164">
        <v>1.74125</v>
      </c>
      <c r="F85" s="164">
        <f t="shared" si="12"/>
        <v>0.26868999999999987</v>
      </c>
      <c r="G85" s="238">
        <v>3.1159420289855073</v>
      </c>
      <c r="H85" s="173">
        <f t="shared" si="11"/>
        <v>0.8372224637681156</v>
      </c>
    </row>
    <row r="86" spans="1:8" ht="26.1" customHeight="1" x14ac:dyDescent="0.35">
      <c r="A86" s="143" t="s">
        <v>38</v>
      </c>
      <c r="B86" s="235">
        <v>44955</v>
      </c>
      <c r="C86" s="236">
        <v>2.0099399999999998</v>
      </c>
      <c r="D86" s="163">
        <v>40512</v>
      </c>
      <c r="E86" s="164">
        <v>1.7427699999999999</v>
      </c>
      <c r="F86" s="164">
        <f t="shared" si="12"/>
        <v>0.26716999999999991</v>
      </c>
      <c r="G86" s="238">
        <v>3.1159420289855073</v>
      </c>
      <c r="H86" s="173">
        <f t="shared" si="11"/>
        <v>0.83248623188405768</v>
      </c>
    </row>
    <row r="87" spans="1:8" ht="26.1" customHeight="1" x14ac:dyDescent="0.35">
      <c r="A87" s="143" t="s">
        <v>39</v>
      </c>
      <c r="B87" s="235">
        <v>44955</v>
      </c>
      <c r="C87" s="236">
        <v>2.0099399999999998</v>
      </c>
      <c r="D87" s="163">
        <v>40543</v>
      </c>
      <c r="E87" s="164">
        <v>1.74431</v>
      </c>
      <c r="F87" s="164">
        <f t="shared" si="12"/>
        <v>0.26562999999999981</v>
      </c>
      <c r="G87" s="238">
        <v>3.1159420289855073</v>
      </c>
      <c r="H87" s="173">
        <f t="shared" si="11"/>
        <v>0.82768768115941971</v>
      </c>
    </row>
    <row r="88" spans="1:8" ht="26.1" customHeight="1" x14ac:dyDescent="0.35">
      <c r="A88" s="144" t="s">
        <v>40</v>
      </c>
      <c r="B88" s="195"/>
      <c r="C88" s="222"/>
      <c r="D88" s="165"/>
      <c r="E88" s="146"/>
      <c r="F88" s="166"/>
      <c r="G88" s="168">
        <f>SUM(G76:G87)</f>
        <v>37.391304347826086</v>
      </c>
      <c r="H88" s="168">
        <f>SUM(H76:H87)</f>
        <v>10.218576086956515</v>
      </c>
    </row>
    <row r="89" spans="1:8" ht="26.1" customHeight="1" x14ac:dyDescent="0.3">
      <c r="A89" s="140" t="s">
        <v>344</v>
      </c>
      <c r="B89" s="195"/>
      <c r="C89" s="222"/>
      <c r="D89" s="165"/>
      <c r="E89" s="146"/>
      <c r="F89" s="166"/>
      <c r="G89" s="140"/>
      <c r="H89" s="223"/>
    </row>
    <row r="90" spans="1:8" ht="26.1" customHeight="1" x14ac:dyDescent="0.35">
      <c r="A90" s="142" t="s">
        <v>31</v>
      </c>
      <c r="B90" s="235">
        <v>44955</v>
      </c>
      <c r="C90" s="236">
        <v>2.0099399999999998</v>
      </c>
      <c r="D90" s="163">
        <v>40574</v>
      </c>
      <c r="E90" s="164">
        <v>1.7459</v>
      </c>
      <c r="F90" s="164">
        <f>+C90-E90</f>
        <v>0.26403999999999983</v>
      </c>
      <c r="G90" s="238">
        <v>3.1159420289855073</v>
      </c>
      <c r="H90" s="173">
        <f t="shared" ref="H90:H101" si="13">+F90*G90</f>
        <v>0.82273333333333287</v>
      </c>
    </row>
    <row r="91" spans="1:8" ht="26.1" customHeight="1" x14ac:dyDescent="0.35">
      <c r="A91" s="142" t="s">
        <v>32</v>
      </c>
      <c r="B91" s="235">
        <v>44955</v>
      </c>
      <c r="C91" s="236">
        <v>2.0099399999999998</v>
      </c>
      <c r="D91" s="163">
        <v>40602</v>
      </c>
      <c r="E91" s="164">
        <v>1.74743</v>
      </c>
      <c r="F91" s="164">
        <f t="shared" ref="F91:F101" si="14">+C91-E91</f>
        <v>0.2625099999999998</v>
      </c>
      <c r="G91" s="238">
        <v>3.1159420289855073</v>
      </c>
      <c r="H91" s="173">
        <f t="shared" si="13"/>
        <v>0.81796594202898487</v>
      </c>
    </row>
    <row r="92" spans="1:8" ht="26.1" customHeight="1" x14ac:dyDescent="0.35">
      <c r="A92" s="142" t="s">
        <v>33</v>
      </c>
      <c r="B92" s="235">
        <v>44955</v>
      </c>
      <c r="C92" s="236">
        <v>2.0099399999999998</v>
      </c>
      <c r="D92" s="163">
        <v>40633</v>
      </c>
      <c r="E92" s="164">
        <v>1.7491699999999999</v>
      </c>
      <c r="F92" s="164">
        <f t="shared" si="14"/>
        <v>0.26076999999999995</v>
      </c>
      <c r="G92" s="238">
        <v>3.1159420289855073</v>
      </c>
      <c r="H92" s="173">
        <f t="shared" si="13"/>
        <v>0.81254420289855056</v>
      </c>
    </row>
    <row r="93" spans="1:8" ht="26.1" customHeight="1" x14ac:dyDescent="0.35">
      <c r="A93" s="142" t="s">
        <v>34</v>
      </c>
      <c r="B93" s="235">
        <v>44955</v>
      </c>
      <c r="C93" s="236">
        <v>2.0099399999999998</v>
      </c>
      <c r="D93" s="163">
        <v>40663</v>
      </c>
      <c r="E93" s="164">
        <v>1.7508900000000001</v>
      </c>
      <c r="F93" s="164">
        <f t="shared" si="14"/>
        <v>0.25904999999999978</v>
      </c>
      <c r="G93" s="238">
        <v>3.1159420289855073</v>
      </c>
      <c r="H93" s="173">
        <f t="shared" si="13"/>
        <v>0.80718478260869497</v>
      </c>
    </row>
    <row r="94" spans="1:8" ht="26.1" customHeight="1" x14ac:dyDescent="0.35">
      <c r="A94" s="142" t="s">
        <v>41</v>
      </c>
      <c r="B94" s="235">
        <v>44955</v>
      </c>
      <c r="C94" s="236">
        <v>2.0099399999999998</v>
      </c>
      <c r="D94" s="163">
        <v>40694</v>
      </c>
      <c r="E94" s="164">
        <v>1.75285</v>
      </c>
      <c r="F94" s="164">
        <f t="shared" si="14"/>
        <v>0.25708999999999982</v>
      </c>
      <c r="G94" s="238">
        <v>3.1159420289855073</v>
      </c>
      <c r="H94" s="173">
        <f t="shared" si="13"/>
        <v>0.80107753623188349</v>
      </c>
    </row>
    <row r="95" spans="1:8" ht="26.1" customHeight="1" x14ac:dyDescent="0.35">
      <c r="A95" s="142" t="s">
        <v>42</v>
      </c>
      <c r="B95" s="235">
        <v>44955</v>
      </c>
      <c r="C95" s="236">
        <v>2.0099399999999998</v>
      </c>
      <c r="D95" s="163">
        <v>40724</v>
      </c>
      <c r="E95" s="164">
        <v>1.7548900000000001</v>
      </c>
      <c r="F95" s="164">
        <f t="shared" si="14"/>
        <v>0.25504999999999978</v>
      </c>
      <c r="G95" s="238">
        <v>3.1159420289855073</v>
      </c>
      <c r="H95" s="173">
        <f t="shared" si="13"/>
        <v>0.7947210144927529</v>
      </c>
    </row>
    <row r="96" spans="1:8" ht="26.1" customHeight="1" x14ac:dyDescent="0.35">
      <c r="A96" s="142" t="s">
        <v>43</v>
      </c>
      <c r="B96" s="235">
        <v>44955</v>
      </c>
      <c r="C96" s="236">
        <v>2.0099399999999998</v>
      </c>
      <c r="D96" s="163">
        <v>40755</v>
      </c>
      <c r="E96" s="164">
        <v>1.7569999999999999</v>
      </c>
      <c r="F96" s="164">
        <f t="shared" si="14"/>
        <v>0.25293999999999994</v>
      </c>
      <c r="G96" s="238">
        <v>3.1159420289855073</v>
      </c>
      <c r="H96" s="173">
        <f t="shared" si="13"/>
        <v>0.78814637681159405</v>
      </c>
    </row>
    <row r="97" spans="1:8" ht="26.1" customHeight="1" x14ac:dyDescent="0.35">
      <c r="A97" s="142" t="s">
        <v>35</v>
      </c>
      <c r="B97" s="235">
        <v>44955</v>
      </c>
      <c r="C97" s="236">
        <v>2.0099399999999998</v>
      </c>
      <c r="D97" s="163">
        <v>40786</v>
      </c>
      <c r="E97" s="164">
        <v>1.7591399999999999</v>
      </c>
      <c r="F97" s="164">
        <f t="shared" si="14"/>
        <v>0.25079999999999991</v>
      </c>
      <c r="G97" s="238">
        <v>3.1159420289855073</v>
      </c>
      <c r="H97" s="173">
        <f t="shared" si="13"/>
        <v>0.78147826086956496</v>
      </c>
    </row>
    <row r="98" spans="1:8" ht="26.1" customHeight="1" x14ac:dyDescent="0.35">
      <c r="A98" s="143" t="s">
        <v>36</v>
      </c>
      <c r="B98" s="235">
        <v>44955</v>
      </c>
      <c r="C98" s="236">
        <v>2.0099399999999998</v>
      </c>
      <c r="D98" s="163">
        <v>40816</v>
      </c>
      <c r="E98" s="164">
        <v>1.7612399999999999</v>
      </c>
      <c r="F98" s="164">
        <f t="shared" si="14"/>
        <v>0.24869999999999992</v>
      </c>
      <c r="G98" s="238">
        <v>3.1159420289855073</v>
      </c>
      <c r="H98" s="173">
        <f t="shared" si="13"/>
        <v>0.77493478260869542</v>
      </c>
    </row>
    <row r="99" spans="1:8" ht="26.1" customHeight="1" x14ac:dyDescent="0.35">
      <c r="A99" s="143" t="s">
        <v>37</v>
      </c>
      <c r="B99" s="235">
        <v>44955</v>
      </c>
      <c r="C99" s="236">
        <v>2.0099399999999998</v>
      </c>
      <c r="D99" s="163">
        <v>40847</v>
      </c>
      <c r="E99" s="164">
        <v>1.7634399999999999</v>
      </c>
      <c r="F99" s="164">
        <f>+C99-E99</f>
        <v>0.24649999999999994</v>
      </c>
      <c r="G99" s="238">
        <v>3.1159420289855073</v>
      </c>
      <c r="H99" s="173">
        <f t="shared" si="13"/>
        <v>0.76807971014492737</v>
      </c>
    </row>
    <row r="100" spans="1:8" ht="26.1" customHeight="1" x14ac:dyDescent="0.35">
      <c r="A100" s="143" t="s">
        <v>38</v>
      </c>
      <c r="B100" s="235">
        <v>44955</v>
      </c>
      <c r="C100" s="236">
        <v>2.0099399999999998</v>
      </c>
      <c r="D100" s="163">
        <v>40877</v>
      </c>
      <c r="E100" s="164">
        <v>1.76556</v>
      </c>
      <c r="F100" s="164">
        <f t="shared" si="14"/>
        <v>0.24437999999999982</v>
      </c>
      <c r="G100" s="238">
        <v>3.1159420289855073</v>
      </c>
      <c r="H100" s="173">
        <f t="shared" si="13"/>
        <v>0.76147391304347767</v>
      </c>
    </row>
    <row r="101" spans="1:8" ht="26.1" customHeight="1" x14ac:dyDescent="0.35">
      <c r="A101" s="143" t="s">
        <v>39</v>
      </c>
      <c r="B101" s="235">
        <v>44955</v>
      </c>
      <c r="C101" s="236">
        <v>2.0099399999999998</v>
      </c>
      <c r="D101" s="163">
        <v>40908</v>
      </c>
      <c r="E101" s="164">
        <v>1.7676499999999999</v>
      </c>
      <c r="F101" s="164">
        <f t="shared" si="14"/>
        <v>0.24228999999999989</v>
      </c>
      <c r="G101" s="238">
        <v>3.1159420289855073</v>
      </c>
      <c r="H101" s="173">
        <f t="shared" si="13"/>
        <v>0.75496159420289821</v>
      </c>
    </row>
    <row r="102" spans="1:8" ht="26.1" customHeight="1" x14ac:dyDescent="0.35">
      <c r="A102" s="144" t="s">
        <v>40</v>
      </c>
      <c r="B102" s="195"/>
      <c r="C102" s="222"/>
      <c r="D102" s="165"/>
      <c r="E102" s="146"/>
      <c r="F102" s="166"/>
      <c r="G102" s="168">
        <f>SUM(G90:G101)</f>
        <v>37.391304347826086</v>
      </c>
      <c r="H102" s="168">
        <f>SUM(H90:H101)</f>
        <v>9.4853014492753562</v>
      </c>
    </row>
    <row r="103" spans="1:8" ht="26.1" customHeight="1" x14ac:dyDescent="0.3">
      <c r="A103" s="140" t="s">
        <v>345</v>
      </c>
      <c r="B103" s="195"/>
      <c r="C103" s="222"/>
      <c r="D103" s="165"/>
      <c r="E103" s="146"/>
      <c r="F103" s="166"/>
      <c r="G103" s="140"/>
      <c r="H103" s="223"/>
    </row>
    <row r="104" spans="1:8" ht="26.1" customHeight="1" x14ac:dyDescent="0.35">
      <c r="A104" s="142" t="s">
        <v>31</v>
      </c>
      <c r="B104" s="235">
        <v>44955</v>
      </c>
      <c r="C104" s="236">
        <v>2.0099399999999998</v>
      </c>
      <c r="D104" s="163">
        <v>40939</v>
      </c>
      <c r="E104" s="164">
        <v>1.7697499999999999</v>
      </c>
      <c r="F104" s="164">
        <f>+C104-E104</f>
        <v>0.2401899999999999</v>
      </c>
      <c r="G104" s="238">
        <v>3.1159420289855073</v>
      </c>
      <c r="H104" s="173">
        <f t="shared" ref="H104:H115" si="15">+F104*G104</f>
        <v>0.74841811594202867</v>
      </c>
    </row>
    <row r="105" spans="1:8" ht="26.1" customHeight="1" x14ac:dyDescent="0.35">
      <c r="A105" s="142" t="s">
        <v>32</v>
      </c>
      <c r="B105" s="235">
        <v>44955</v>
      </c>
      <c r="C105" s="236">
        <v>2.0099399999999998</v>
      </c>
      <c r="D105" s="163">
        <v>40968</v>
      </c>
      <c r="E105" s="164">
        <v>1.7717400000000001</v>
      </c>
      <c r="F105" s="164">
        <f t="shared" ref="F105:F115" si="16">+C105-E105</f>
        <v>0.23819999999999975</v>
      </c>
      <c r="G105" s="238">
        <v>3.1159420289855073</v>
      </c>
      <c r="H105" s="173">
        <f t="shared" si="15"/>
        <v>0.74221739130434705</v>
      </c>
    </row>
    <row r="106" spans="1:8" ht="26.1" customHeight="1" x14ac:dyDescent="0.35">
      <c r="A106" s="142" t="s">
        <v>33</v>
      </c>
      <c r="B106" s="235">
        <v>44955</v>
      </c>
      <c r="C106" s="236">
        <v>2.0099399999999998</v>
      </c>
      <c r="D106" s="163">
        <v>40999</v>
      </c>
      <c r="E106" s="164">
        <v>1.7738799999999999</v>
      </c>
      <c r="F106" s="164">
        <f>+C106-E106</f>
        <v>0.23605999999999994</v>
      </c>
      <c r="G106" s="238">
        <v>3.1159420289855073</v>
      </c>
      <c r="H106" s="173">
        <f t="shared" si="15"/>
        <v>0.73554927536231862</v>
      </c>
    </row>
    <row r="107" spans="1:8" ht="26.1" customHeight="1" x14ac:dyDescent="0.35">
      <c r="A107" s="142" t="s">
        <v>34</v>
      </c>
      <c r="B107" s="235">
        <v>44955</v>
      </c>
      <c r="C107" s="236">
        <v>2.0099399999999998</v>
      </c>
      <c r="D107" s="163">
        <v>41029</v>
      </c>
      <c r="E107" s="164">
        <v>1.77589</v>
      </c>
      <c r="F107" s="164">
        <f t="shared" si="16"/>
        <v>0.23404999999999987</v>
      </c>
      <c r="G107" s="238">
        <v>3.1159420289855073</v>
      </c>
      <c r="H107" s="173">
        <f t="shared" si="15"/>
        <v>0.72928623188405761</v>
      </c>
    </row>
    <row r="108" spans="1:8" ht="26.1" customHeight="1" x14ac:dyDescent="0.35">
      <c r="A108" s="142" t="s">
        <v>41</v>
      </c>
      <c r="B108" s="235">
        <v>44955</v>
      </c>
      <c r="C108" s="236">
        <v>2.0099399999999998</v>
      </c>
      <c r="D108" s="163">
        <v>41060</v>
      </c>
      <c r="E108" s="164">
        <v>1.7779799999999999</v>
      </c>
      <c r="F108" s="164">
        <f t="shared" si="16"/>
        <v>0.23195999999999994</v>
      </c>
      <c r="G108" s="238">
        <v>3.1159420289855073</v>
      </c>
      <c r="H108" s="173">
        <f t="shared" si="15"/>
        <v>0.72277391304347816</v>
      </c>
    </row>
    <row r="109" spans="1:8" ht="26.1" customHeight="1" x14ac:dyDescent="0.35">
      <c r="A109" s="142" t="s">
        <v>42</v>
      </c>
      <c r="B109" s="235">
        <v>44955</v>
      </c>
      <c r="C109" s="236">
        <v>2.0099399999999998</v>
      </c>
      <c r="D109" s="163">
        <v>41090</v>
      </c>
      <c r="E109" s="164">
        <v>1.7800199999999999</v>
      </c>
      <c r="F109" s="164">
        <f t="shared" si="16"/>
        <v>0.2299199999999999</v>
      </c>
      <c r="G109" s="238">
        <v>3.1159420289855073</v>
      </c>
      <c r="H109" s="173">
        <f t="shared" si="15"/>
        <v>0.71641739130434756</v>
      </c>
    </row>
    <row r="110" spans="1:8" ht="26.1" customHeight="1" x14ac:dyDescent="0.35">
      <c r="A110" s="142" t="s">
        <v>43</v>
      </c>
      <c r="B110" s="235">
        <v>44955</v>
      </c>
      <c r="C110" s="236">
        <v>2.0099399999999998</v>
      </c>
      <c r="D110" s="163">
        <v>41121</v>
      </c>
      <c r="E110" s="164">
        <v>1.78213</v>
      </c>
      <c r="F110" s="164">
        <f t="shared" si="16"/>
        <v>0.22780999999999985</v>
      </c>
      <c r="G110" s="238">
        <v>3.1159420289855073</v>
      </c>
      <c r="H110" s="173">
        <f t="shared" si="15"/>
        <v>0.70984275362318794</v>
      </c>
    </row>
    <row r="111" spans="1:8" ht="26.1" customHeight="1" x14ac:dyDescent="0.35">
      <c r="A111" s="142" t="s">
        <v>35</v>
      </c>
      <c r="B111" s="235">
        <v>44955</v>
      </c>
      <c r="C111" s="236">
        <v>2.0099399999999998</v>
      </c>
      <c r="D111" s="163">
        <v>41152</v>
      </c>
      <c r="E111" s="164">
        <v>1.7842</v>
      </c>
      <c r="F111" s="164">
        <f t="shared" si="16"/>
        <v>0.22573999999999983</v>
      </c>
      <c r="G111" s="238">
        <v>3.1159420289855073</v>
      </c>
      <c r="H111" s="173">
        <f t="shared" si="15"/>
        <v>0.70339275362318787</v>
      </c>
    </row>
    <row r="112" spans="1:8" ht="26.1" customHeight="1" x14ac:dyDescent="0.35">
      <c r="A112" s="143" t="s">
        <v>36</v>
      </c>
      <c r="B112" s="235">
        <v>44955</v>
      </c>
      <c r="C112" s="236">
        <v>2.0099399999999998</v>
      </c>
      <c r="D112" s="163">
        <v>41182</v>
      </c>
      <c r="E112" s="164">
        <v>1.7862199999999999</v>
      </c>
      <c r="F112" s="164">
        <f t="shared" si="16"/>
        <v>0.22371999999999992</v>
      </c>
      <c r="G112" s="238">
        <v>3.1159420289855073</v>
      </c>
      <c r="H112" s="173">
        <f t="shared" si="15"/>
        <v>0.69709855072463744</v>
      </c>
    </row>
    <row r="113" spans="1:8" ht="26.1" customHeight="1" x14ac:dyDescent="0.35">
      <c r="A113" s="143" t="s">
        <v>37</v>
      </c>
      <c r="B113" s="235">
        <v>44955</v>
      </c>
      <c r="C113" s="236">
        <v>2.0099399999999998</v>
      </c>
      <c r="D113" s="163">
        <v>41213</v>
      </c>
      <c r="E113" s="164">
        <v>1.7883</v>
      </c>
      <c r="F113" s="164">
        <f t="shared" si="16"/>
        <v>0.22163999999999984</v>
      </c>
      <c r="G113" s="238">
        <v>3.1159420289855073</v>
      </c>
      <c r="H113" s="173">
        <f t="shared" si="15"/>
        <v>0.69061739130434729</v>
      </c>
    </row>
    <row r="114" spans="1:8" ht="26.1" customHeight="1" x14ac:dyDescent="0.35">
      <c r="A114" s="143" t="s">
        <v>38</v>
      </c>
      <c r="B114" s="235">
        <v>44955</v>
      </c>
      <c r="C114" s="236">
        <v>2.0099399999999998</v>
      </c>
      <c r="D114" s="163">
        <v>41243</v>
      </c>
      <c r="E114" s="164">
        <v>1.7903100000000001</v>
      </c>
      <c r="F114" s="164">
        <f t="shared" si="16"/>
        <v>0.21962999999999977</v>
      </c>
      <c r="G114" s="238">
        <v>3.1159420289855073</v>
      </c>
      <c r="H114" s="173">
        <f t="shared" si="15"/>
        <v>0.68435434782608628</v>
      </c>
    </row>
    <row r="115" spans="1:8" ht="26.1" customHeight="1" x14ac:dyDescent="0.35">
      <c r="A115" s="143" t="s">
        <v>39</v>
      </c>
      <c r="B115" s="235">
        <v>44955</v>
      </c>
      <c r="C115" s="236">
        <v>2.0099399999999998</v>
      </c>
      <c r="D115" s="163">
        <v>41274</v>
      </c>
      <c r="E115" s="164">
        <v>1.79233</v>
      </c>
      <c r="F115" s="164">
        <f t="shared" si="16"/>
        <v>0.21760999999999986</v>
      </c>
      <c r="G115" s="238">
        <v>3.1159420289855073</v>
      </c>
      <c r="H115" s="173">
        <f t="shared" si="15"/>
        <v>0.67806014492753586</v>
      </c>
    </row>
    <row r="116" spans="1:8" ht="26.1" customHeight="1" x14ac:dyDescent="0.35">
      <c r="A116" s="144" t="s">
        <v>40</v>
      </c>
      <c r="B116" s="195"/>
      <c r="C116" s="222"/>
      <c r="D116" s="165"/>
      <c r="E116" s="146"/>
      <c r="F116" s="166"/>
      <c r="G116" s="168">
        <f>SUM(G104:G115)</f>
        <v>37.391304347826086</v>
      </c>
      <c r="H116" s="168">
        <f>SUM(H104:H115)</f>
        <v>8.5580282608695608</v>
      </c>
    </row>
    <row r="117" spans="1:8" ht="26.1" customHeight="1" x14ac:dyDescent="0.35">
      <c r="A117" s="144" t="s">
        <v>360</v>
      </c>
      <c r="B117" s="195"/>
      <c r="C117" s="222"/>
      <c r="D117" s="165"/>
      <c r="E117" s="146"/>
      <c r="F117" s="166"/>
      <c r="G117" s="140"/>
      <c r="H117" s="223"/>
    </row>
    <row r="118" spans="1:8" ht="26.1" customHeight="1" x14ac:dyDescent="0.35">
      <c r="A118" s="142" t="s">
        <v>31</v>
      </c>
      <c r="B118" s="235">
        <v>44955</v>
      </c>
      <c r="C118" s="236">
        <v>2.0099399999999998</v>
      </c>
      <c r="D118" s="163">
        <v>41305</v>
      </c>
      <c r="E118" s="164">
        <v>1.7943499999999999</v>
      </c>
      <c r="F118" s="164">
        <f>+C118-E118</f>
        <v>0.21558999999999995</v>
      </c>
      <c r="G118" s="238">
        <v>3.1159420289855073</v>
      </c>
      <c r="H118" s="173">
        <f t="shared" ref="H118:H129" si="17">+F118*G118</f>
        <v>0.67176594202898532</v>
      </c>
    </row>
    <row r="119" spans="1:8" ht="26.1" customHeight="1" x14ac:dyDescent="0.35">
      <c r="A119" s="142" t="s">
        <v>32</v>
      </c>
      <c r="B119" s="235">
        <v>44955</v>
      </c>
      <c r="C119" s="236">
        <v>2.0099399999999998</v>
      </c>
      <c r="D119" s="163">
        <v>41333</v>
      </c>
      <c r="E119" s="164">
        <v>1.79617</v>
      </c>
      <c r="F119" s="164">
        <f>+C119-E119</f>
        <v>0.21376999999999979</v>
      </c>
      <c r="G119" s="238">
        <v>3.1159420289855073</v>
      </c>
      <c r="H119" s="173">
        <f t="shared" si="17"/>
        <v>0.66609492753623123</v>
      </c>
    </row>
    <row r="120" spans="1:8" ht="26.1" customHeight="1" x14ac:dyDescent="0.35">
      <c r="A120" s="142" t="s">
        <v>33</v>
      </c>
      <c r="B120" s="235">
        <v>44955</v>
      </c>
      <c r="C120" s="236">
        <v>2.0099399999999998</v>
      </c>
      <c r="D120" s="163">
        <v>41364</v>
      </c>
      <c r="E120" s="164">
        <v>1.7981199999999999</v>
      </c>
      <c r="F120" s="164">
        <f t="shared" ref="F120:F129" si="18">+C120-E120</f>
        <v>0.2118199999999999</v>
      </c>
      <c r="G120" s="238">
        <v>3.1159420289855073</v>
      </c>
      <c r="H120" s="173">
        <f t="shared" si="17"/>
        <v>0.66001884057970983</v>
      </c>
    </row>
    <row r="121" spans="1:8" ht="26.1" customHeight="1" x14ac:dyDescent="0.35">
      <c r="A121" s="142" t="s">
        <v>34</v>
      </c>
      <c r="B121" s="235">
        <v>44955</v>
      </c>
      <c r="C121" s="236">
        <v>2.0099399999999998</v>
      </c>
      <c r="D121" s="163">
        <v>41394</v>
      </c>
      <c r="E121" s="164">
        <v>1.80002</v>
      </c>
      <c r="F121" s="164">
        <f t="shared" si="18"/>
        <v>0.20991999999999988</v>
      </c>
      <c r="G121" s="238">
        <v>3.1159420289855073</v>
      </c>
      <c r="H121" s="173">
        <f t="shared" si="17"/>
        <v>0.6540985507246373</v>
      </c>
    </row>
    <row r="122" spans="1:8" ht="26.1" customHeight="1" x14ac:dyDescent="0.35">
      <c r="A122" s="142" t="s">
        <v>41</v>
      </c>
      <c r="B122" s="235">
        <v>44955</v>
      </c>
      <c r="C122" s="236">
        <v>2.0099399999999998</v>
      </c>
      <c r="D122" s="163">
        <v>41425</v>
      </c>
      <c r="E122" s="164">
        <v>1.8019799999999999</v>
      </c>
      <c r="F122" s="164">
        <f t="shared" si="18"/>
        <v>0.20795999999999992</v>
      </c>
      <c r="G122" s="238">
        <v>3.1159420289855073</v>
      </c>
      <c r="H122" s="173">
        <f t="shared" si="17"/>
        <v>0.64799130434782581</v>
      </c>
    </row>
    <row r="123" spans="1:8" ht="26.1" customHeight="1" x14ac:dyDescent="0.35">
      <c r="A123" s="142" t="s">
        <v>42</v>
      </c>
      <c r="B123" s="235">
        <v>44955</v>
      </c>
      <c r="C123" s="236">
        <v>2.0099399999999998</v>
      </c>
      <c r="D123" s="163">
        <v>41455</v>
      </c>
      <c r="E123" s="164">
        <v>1.80389</v>
      </c>
      <c r="F123" s="164">
        <f t="shared" si="18"/>
        <v>0.20604999999999984</v>
      </c>
      <c r="G123" s="238">
        <v>3.1159420289855073</v>
      </c>
      <c r="H123" s="173">
        <f t="shared" si="17"/>
        <v>0.64203985507246331</v>
      </c>
    </row>
    <row r="124" spans="1:8" ht="26.1" customHeight="1" x14ac:dyDescent="0.35">
      <c r="A124" s="142" t="s">
        <v>43</v>
      </c>
      <c r="B124" s="235">
        <v>44955</v>
      </c>
      <c r="C124" s="236">
        <v>2.0099399999999998</v>
      </c>
      <c r="D124" s="163">
        <v>41486</v>
      </c>
      <c r="E124" s="164">
        <v>1.8058700000000001</v>
      </c>
      <c r="F124" s="164">
        <f t="shared" si="18"/>
        <v>0.20406999999999975</v>
      </c>
      <c r="G124" s="238">
        <v>3.1159420289855073</v>
      </c>
      <c r="H124" s="173">
        <f t="shared" si="17"/>
        <v>0.63587028985507166</v>
      </c>
    </row>
    <row r="125" spans="1:8" ht="26.1" customHeight="1" x14ac:dyDescent="0.35">
      <c r="A125" s="142" t="s">
        <v>35</v>
      </c>
      <c r="B125" s="235">
        <v>44955</v>
      </c>
      <c r="C125" s="236">
        <v>2.0099399999999998</v>
      </c>
      <c r="D125" s="163">
        <v>41517</v>
      </c>
      <c r="E125" s="164">
        <v>1.80785</v>
      </c>
      <c r="F125" s="164">
        <f t="shared" si="18"/>
        <v>0.20208999999999988</v>
      </c>
      <c r="G125" s="238">
        <v>3.1159420289855073</v>
      </c>
      <c r="H125" s="173">
        <f t="shared" si="17"/>
        <v>0.62970072463768079</v>
      </c>
    </row>
    <row r="126" spans="1:8" ht="26.1" customHeight="1" x14ac:dyDescent="0.35">
      <c r="A126" s="143" t="s">
        <v>36</v>
      </c>
      <c r="B126" s="235">
        <v>44955</v>
      </c>
      <c r="C126" s="236">
        <v>2.0099399999999998</v>
      </c>
      <c r="D126" s="163">
        <v>41547</v>
      </c>
      <c r="E126" s="164">
        <v>1.8097799999999999</v>
      </c>
      <c r="F126" s="164">
        <f t="shared" si="18"/>
        <v>0.20015999999999989</v>
      </c>
      <c r="G126" s="238">
        <v>3.1159420289855073</v>
      </c>
      <c r="H126" s="173">
        <f t="shared" si="17"/>
        <v>0.62368695652173878</v>
      </c>
    </row>
    <row r="127" spans="1:8" ht="26.1" customHeight="1" x14ac:dyDescent="0.35">
      <c r="A127" s="143" t="s">
        <v>37</v>
      </c>
      <c r="B127" s="235">
        <v>44955</v>
      </c>
      <c r="C127" s="236">
        <v>2.0099399999999998</v>
      </c>
      <c r="D127" s="163">
        <v>41578</v>
      </c>
      <c r="E127" s="164">
        <v>1.8117700000000001</v>
      </c>
      <c r="F127" s="164">
        <f t="shared" si="18"/>
        <v>0.19816999999999974</v>
      </c>
      <c r="G127" s="238">
        <v>3.1159420289855073</v>
      </c>
      <c r="H127" s="173">
        <f t="shared" si="17"/>
        <v>0.61748623188405716</v>
      </c>
    </row>
    <row r="128" spans="1:8" ht="26.1" customHeight="1" x14ac:dyDescent="0.35">
      <c r="A128" s="143" t="s">
        <v>38</v>
      </c>
      <c r="B128" s="235">
        <v>44955</v>
      </c>
      <c r="C128" s="236">
        <v>2.0099399999999998</v>
      </c>
      <c r="D128" s="163">
        <v>41608</v>
      </c>
      <c r="E128" s="164">
        <v>1.81369</v>
      </c>
      <c r="F128" s="164">
        <f t="shared" si="18"/>
        <v>0.19624999999999981</v>
      </c>
      <c r="G128" s="238">
        <v>3.1159420289855073</v>
      </c>
      <c r="H128" s="173">
        <f t="shared" si="17"/>
        <v>0.61150362318840523</v>
      </c>
    </row>
    <row r="129" spans="1:8" ht="26.1" customHeight="1" x14ac:dyDescent="0.35">
      <c r="A129" s="142" t="s">
        <v>39</v>
      </c>
      <c r="B129" s="235">
        <v>44955</v>
      </c>
      <c r="C129" s="236">
        <v>2.0099399999999998</v>
      </c>
      <c r="D129" s="163">
        <v>41639</v>
      </c>
      <c r="E129" s="164">
        <v>1.8156300000000001</v>
      </c>
      <c r="F129" s="164">
        <f t="shared" si="18"/>
        <v>0.19430999999999976</v>
      </c>
      <c r="G129" s="238">
        <v>3.1159420289855073</v>
      </c>
      <c r="H129" s="173">
        <f t="shared" si="17"/>
        <v>0.60545869565217314</v>
      </c>
    </row>
    <row r="130" spans="1:8" ht="26.1" customHeight="1" x14ac:dyDescent="0.35">
      <c r="A130" s="144" t="s">
        <v>40</v>
      </c>
      <c r="B130" s="195"/>
      <c r="C130" s="222"/>
      <c r="D130" s="165"/>
      <c r="E130" s="146"/>
      <c r="F130" s="166"/>
      <c r="G130" s="168">
        <f>SUM(G118:G129)</f>
        <v>37.391304347826086</v>
      </c>
      <c r="H130" s="168">
        <f>SUM(H118:H129)</f>
        <v>7.6657159420289798</v>
      </c>
    </row>
    <row r="131" spans="1:8" ht="26.1" customHeight="1" x14ac:dyDescent="0.35">
      <c r="A131" s="144" t="s">
        <v>361</v>
      </c>
      <c r="B131" s="195"/>
      <c r="C131" s="222"/>
      <c r="D131" s="165"/>
      <c r="E131" s="146"/>
      <c r="F131" s="166"/>
      <c r="G131" s="140"/>
      <c r="H131" s="223"/>
    </row>
    <row r="132" spans="1:8" ht="26.1" customHeight="1" x14ac:dyDescent="0.35">
      <c r="A132" s="142" t="s">
        <v>31</v>
      </c>
      <c r="B132" s="162">
        <f>$B$129</f>
        <v>44955</v>
      </c>
      <c r="C132" s="236">
        <v>2.0099399999999998</v>
      </c>
      <c r="D132" s="163">
        <v>41670</v>
      </c>
      <c r="E132" s="164">
        <v>1.8175399999999999</v>
      </c>
      <c r="F132" s="164">
        <f>+C132-E132</f>
        <v>0.1923999999999999</v>
      </c>
      <c r="G132" s="238">
        <v>3.1159420289855073</v>
      </c>
      <c r="H132" s="173">
        <f t="shared" ref="H132:H143" si="19">+F132*G132</f>
        <v>0.5995072463768113</v>
      </c>
    </row>
    <row r="133" spans="1:8" ht="26.1" customHeight="1" x14ac:dyDescent="0.35">
      <c r="A133" s="142" t="s">
        <v>32</v>
      </c>
      <c r="B133" s="162">
        <f t="shared" ref="B133:B143" si="20">$B$129</f>
        <v>44955</v>
      </c>
      <c r="C133" s="236">
        <v>2.0099399999999998</v>
      </c>
      <c r="D133" s="163">
        <v>41698</v>
      </c>
      <c r="E133" s="164">
        <v>1.81928</v>
      </c>
      <c r="F133" s="164">
        <f t="shared" ref="F133:F143" si="21">+C133-E133</f>
        <v>0.19065999999999983</v>
      </c>
      <c r="G133" s="238">
        <v>3.1159420289855073</v>
      </c>
      <c r="H133" s="173">
        <f t="shared" si="19"/>
        <v>0.59408550724637632</v>
      </c>
    </row>
    <row r="134" spans="1:8" ht="26.1" customHeight="1" x14ac:dyDescent="0.35">
      <c r="A134" s="142" t="s">
        <v>33</v>
      </c>
      <c r="B134" s="162">
        <f t="shared" si="20"/>
        <v>44955</v>
      </c>
      <c r="C134" s="236">
        <v>2.0099399999999998</v>
      </c>
      <c r="D134" s="163">
        <v>41729</v>
      </c>
      <c r="E134" s="164">
        <v>1.8212200000000001</v>
      </c>
      <c r="F134" s="164">
        <f t="shared" si="21"/>
        <v>0.18871999999999978</v>
      </c>
      <c r="G134" s="238">
        <v>3.1159420289855073</v>
      </c>
      <c r="H134" s="173">
        <f t="shared" si="19"/>
        <v>0.58804057971014423</v>
      </c>
    </row>
    <row r="135" spans="1:8" ht="26.1" customHeight="1" x14ac:dyDescent="0.35">
      <c r="A135" s="142" t="s">
        <v>34</v>
      </c>
      <c r="B135" s="162">
        <f t="shared" si="20"/>
        <v>44955</v>
      </c>
      <c r="C135" s="236">
        <v>2.0099399999999998</v>
      </c>
      <c r="D135" s="163">
        <v>41759</v>
      </c>
      <c r="E135" s="164">
        <v>1.82311</v>
      </c>
      <c r="F135" s="164">
        <f t="shared" si="21"/>
        <v>0.18682999999999983</v>
      </c>
      <c r="G135" s="238">
        <v>3.1159420289855073</v>
      </c>
      <c r="H135" s="173">
        <f t="shared" si="19"/>
        <v>0.58215144927536178</v>
      </c>
    </row>
    <row r="136" spans="1:8" ht="26.1" customHeight="1" x14ac:dyDescent="0.35">
      <c r="A136" s="142" t="s">
        <v>41</v>
      </c>
      <c r="B136" s="162">
        <f t="shared" si="20"/>
        <v>44955</v>
      </c>
      <c r="C136" s="236">
        <v>2.0099399999999998</v>
      </c>
      <c r="D136" s="163">
        <v>41790</v>
      </c>
      <c r="E136" s="164">
        <v>1.82511</v>
      </c>
      <c r="F136" s="164">
        <f t="shared" si="21"/>
        <v>0.18482999999999983</v>
      </c>
      <c r="G136" s="238">
        <v>3.1159420289855073</v>
      </c>
      <c r="H136" s="173">
        <f t="shared" si="19"/>
        <v>0.57591956521739074</v>
      </c>
    </row>
    <row r="137" spans="1:8" ht="26.1" customHeight="1" x14ac:dyDescent="0.35">
      <c r="A137" s="142" t="s">
        <v>42</v>
      </c>
      <c r="B137" s="162">
        <f t="shared" si="20"/>
        <v>44955</v>
      </c>
      <c r="C137" s="236">
        <v>2.0099399999999998</v>
      </c>
      <c r="D137" s="163">
        <v>41820</v>
      </c>
      <c r="E137" s="164">
        <v>1.82708</v>
      </c>
      <c r="F137" s="164">
        <f t="shared" si="21"/>
        <v>0.1828599999999998</v>
      </c>
      <c r="G137" s="238">
        <v>3.1159420289855073</v>
      </c>
      <c r="H137" s="173">
        <f t="shared" si="19"/>
        <v>0.56978115942028928</v>
      </c>
    </row>
    <row r="138" spans="1:8" ht="26.1" customHeight="1" x14ac:dyDescent="0.35">
      <c r="A138" s="142" t="s">
        <v>43</v>
      </c>
      <c r="B138" s="162">
        <f t="shared" si="20"/>
        <v>44955</v>
      </c>
      <c r="C138" s="236">
        <v>2.0099399999999998</v>
      </c>
      <c r="D138" s="163">
        <v>41851</v>
      </c>
      <c r="E138" s="164">
        <v>1.82911</v>
      </c>
      <c r="F138" s="164">
        <f t="shared" si="21"/>
        <v>0.18082999999999982</v>
      </c>
      <c r="G138" s="238">
        <v>3.1159420289855073</v>
      </c>
      <c r="H138" s="173">
        <f t="shared" si="19"/>
        <v>0.56345579710144877</v>
      </c>
    </row>
    <row r="139" spans="1:8" ht="26.1" customHeight="1" x14ac:dyDescent="0.35">
      <c r="A139" s="142" t="s">
        <v>35</v>
      </c>
      <c r="B139" s="162">
        <f t="shared" si="20"/>
        <v>44955</v>
      </c>
      <c r="C139" s="236">
        <v>2.0099399999999998</v>
      </c>
      <c r="D139" s="163">
        <v>41882</v>
      </c>
      <c r="E139" s="164">
        <v>1.8310999999999999</v>
      </c>
      <c r="F139" s="164">
        <f t="shared" si="21"/>
        <v>0.17883999999999989</v>
      </c>
      <c r="G139" s="238">
        <v>3.1159420289855073</v>
      </c>
      <c r="H139" s="173">
        <f t="shared" si="19"/>
        <v>0.55725507246376782</v>
      </c>
    </row>
    <row r="140" spans="1:8" ht="26.1" customHeight="1" x14ac:dyDescent="0.35">
      <c r="A140" s="143" t="s">
        <v>36</v>
      </c>
      <c r="B140" s="162">
        <f t="shared" si="20"/>
        <v>44955</v>
      </c>
      <c r="C140" s="236">
        <v>2.0099399999999998</v>
      </c>
      <c r="D140" s="163">
        <v>41912</v>
      </c>
      <c r="E140" s="164">
        <v>1.83301</v>
      </c>
      <c r="F140" s="164">
        <f t="shared" si="21"/>
        <v>0.17692999999999981</v>
      </c>
      <c r="G140" s="238">
        <v>3.1159420289855073</v>
      </c>
      <c r="H140" s="173">
        <f t="shared" si="19"/>
        <v>0.5513036231884052</v>
      </c>
    </row>
    <row r="141" spans="1:8" ht="26.1" customHeight="1" x14ac:dyDescent="0.35">
      <c r="A141" s="143" t="s">
        <v>37</v>
      </c>
      <c r="B141" s="162">
        <f t="shared" si="20"/>
        <v>44955</v>
      </c>
      <c r="C141" s="236">
        <v>2.0099399999999998</v>
      </c>
      <c r="D141" s="163">
        <v>41943</v>
      </c>
      <c r="E141" s="164">
        <v>1.8349800000000001</v>
      </c>
      <c r="F141" s="164">
        <f t="shared" si="21"/>
        <v>0.17495999999999978</v>
      </c>
      <c r="G141" s="238">
        <v>3.1159420289855073</v>
      </c>
      <c r="H141" s="173">
        <f t="shared" si="19"/>
        <v>0.54516521739130364</v>
      </c>
    </row>
    <row r="142" spans="1:8" ht="26.1" customHeight="1" x14ac:dyDescent="0.35">
      <c r="A142" s="143" t="s">
        <v>38</v>
      </c>
      <c r="B142" s="162">
        <f t="shared" si="20"/>
        <v>44955</v>
      </c>
      <c r="C142" s="236">
        <v>2.0099399999999998</v>
      </c>
      <c r="D142" s="163">
        <v>41973</v>
      </c>
      <c r="E142" s="164">
        <v>1.83687</v>
      </c>
      <c r="F142" s="164">
        <f t="shared" si="21"/>
        <v>0.17306999999999984</v>
      </c>
      <c r="G142" s="238">
        <v>3.1159420289855073</v>
      </c>
      <c r="H142" s="173">
        <f t="shared" si="19"/>
        <v>0.53927608695652118</v>
      </c>
    </row>
    <row r="143" spans="1:8" ht="26.1" customHeight="1" x14ac:dyDescent="0.35">
      <c r="A143" s="142" t="s">
        <v>39</v>
      </c>
      <c r="B143" s="162">
        <f t="shared" si="20"/>
        <v>44955</v>
      </c>
      <c r="C143" s="236">
        <v>2.0099399999999998</v>
      </c>
      <c r="D143" s="163">
        <v>42004</v>
      </c>
      <c r="E143" s="164">
        <v>1.8388</v>
      </c>
      <c r="F143" s="164">
        <f t="shared" si="21"/>
        <v>0.17113999999999985</v>
      </c>
      <c r="G143" s="238">
        <v>3.1159420289855073</v>
      </c>
      <c r="H143" s="173">
        <f t="shared" si="19"/>
        <v>0.53326231884057929</v>
      </c>
    </row>
    <row r="144" spans="1:8" ht="26.1" customHeight="1" x14ac:dyDescent="0.35">
      <c r="A144" s="141" t="s">
        <v>40</v>
      </c>
      <c r="B144" s="195"/>
      <c r="C144" s="222"/>
      <c r="D144" s="165"/>
      <c r="E144" s="166"/>
      <c r="F144" s="166"/>
      <c r="G144" s="168">
        <f>SUM(G132:G143)</f>
        <v>37.391304347826086</v>
      </c>
      <c r="H144" s="168">
        <f>SUM(H132:H143)</f>
        <v>6.7992036231884008</v>
      </c>
    </row>
    <row r="145" spans="1:18" ht="26.1" customHeight="1" x14ac:dyDescent="0.35">
      <c r="A145" s="144" t="s">
        <v>362</v>
      </c>
      <c r="B145" s="195"/>
      <c r="C145" s="222"/>
      <c r="D145" s="165"/>
      <c r="E145" s="166"/>
      <c r="F145" s="166"/>
      <c r="G145" s="140"/>
      <c r="H145" s="224"/>
    </row>
    <row r="146" spans="1:18" ht="26.1" customHeight="1" x14ac:dyDescent="0.35">
      <c r="A146" s="142" t="s">
        <v>31</v>
      </c>
      <c r="B146" s="162">
        <f>$B$143</f>
        <v>44955</v>
      </c>
      <c r="C146" s="236">
        <v>2.0099399999999998</v>
      </c>
      <c r="D146" s="163">
        <v>42035</v>
      </c>
      <c r="E146" s="147">
        <v>1.8407100000000001</v>
      </c>
      <c r="F146" s="164">
        <f t="shared" ref="F146:F157" si="22">+C146-E146</f>
        <v>0.16922999999999977</v>
      </c>
      <c r="G146" s="238">
        <v>3.1159420289855073</v>
      </c>
      <c r="H146" s="173">
        <f t="shared" ref="H146:H157" si="23">+F146*G146</f>
        <v>0.52731086956521667</v>
      </c>
    </row>
    <row r="147" spans="1:18" ht="26.1" customHeight="1" x14ac:dyDescent="0.35">
      <c r="A147" s="142" t="s">
        <v>32</v>
      </c>
      <c r="B147" s="162">
        <f t="shared" ref="B147:B157" si="24">$B$143</f>
        <v>44955</v>
      </c>
      <c r="C147" s="236">
        <v>2.0099399999999998</v>
      </c>
      <c r="D147" s="163">
        <v>42063</v>
      </c>
      <c r="E147" s="147">
        <v>1.8424199999999999</v>
      </c>
      <c r="F147" s="164">
        <f t="shared" si="22"/>
        <v>0.16751999999999989</v>
      </c>
      <c r="G147" s="238">
        <v>3.1159420289855073</v>
      </c>
      <c r="H147" s="173">
        <f t="shared" si="23"/>
        <v>0.52198260869565183</v>
      </c>
      <c r="M147" s="133"/>
      <c r="O147" s="120"/>
      <c r="P147" s="145"/>
      <c r="Q147" s="134"/>
      <c r="R147" s="131"/>
    </row>
    <row r="148" spans="1:18" ht="25.5" x14ac:dyDescent="0.35">
      <c r="A148" s="142" t="s">
        <v>33</v>
      </c>
      <c r="B148" s="162">
        <f t="shared" si="24"/>
        <v>44955</v>
      </c>
      <c r="C148" s="236">
        <v>2.0099399999999998</v>
      </c>
      <c r="D148" s="163">
        <v>42094</v>
      </c>
      <c r="E148" s="147">
        <v>1.84432</v>
      </c>
      <c r="F148" s="164">
        <f t="shared" si="22"/>
        <v>0.16561999999999988</v>
      </c>
      <c r="G148" s="238">
        <v>3.1159420289855073</v>
      </c>
      <c r="H148" s="173">
        <f t="shared" si="23"/>
        <v>0.51606231884057929</v>
      </c>
      <c r="M148" s="133"/>
      <c r="O148" s="120"/>
      <c r="P148" s="145"/>
      <c r="Q148" s="134"/>
      <c r="R148" s="131"/>
    </row>
    <row r="149" spans="1:18" ht="25.5" x14ac:dyDescent="0.35">
      <c r="A149" s="142" t="s">
        <v>34</v>
      </c>
      <c r="B149" s="162">
        <f t="shared" si="24"/>
        <v>44955</v>
      </c>
      <c r="C149" s="236">
        <v>2.0099399999999998</v>
      </c>
      <c r="D149" s="163">
        <v>42124</v>
      </c>
      <c r="E149" s="147">
        <v>1.8461399999999999</v>
      </c>
      <c r="F149" s="164">
        <f t="shared" si="22"/>
        <v>0.16379999999999995</v>
      </c>
      <c r="G149" s="238">
        <v>3.1159420289855073</v>
      </c>
      <c r="H149" s="173">
        <f t="shared" si="23"/>
        <v>0.51039130434782598</v>
      </c>
      <c r="M149" s="133"/>
      <c r="O149" s="120"/>
      <c r="P149" s="145"/>
      <c r="Q149" s="134"/>
      <c r="R149" s="131"/>
    </row>
    <row r="150" spans="1:18" ht="25.5" x14ac:dyDescent="0.35">
      <c r="A150" s="142" t="s">
        <v>41</v>
      </c>
      <c r="B150" s="162">
        <f t="shared" si="24"/>
        <v>44955</v>
      </c>
      <c r="C150" s="236">
        <v>2.0099399999999998</v>
      </c>
      <c r="D150" s="163">
        <v>42155</v>
      </c>
      <c r="E150" s="147">
        <v>1.8480799999999999</v>
      </c>
      <c r="F150" s="164">
        <f t="shared" si="22"/>
        <v>0.16185999999999989</v>
      </c>
      <c r="G150" s="238">
        <v>3.1159420289855073</v>
      </c>
      <c r="H150" s="173">
        <f t="shared" si="23"/>
        <v>0.50434637681159389</v>
      </c>
      <c r="M150" s="133"/>
      <c r="O150" s="120"/>
      <c r="P150" s="145"/>
      <c r="Q150" s="134"/>
      <c r="R150" s="131"/>
    </row>
    <row r="151" spans="1:18" ht="25.5" x14ac:dyDescent="0.35">
      <c r="A151" s="142" t="s">
        <v>42</v>
      </c>
      <c r="B151" s="162">
        <f t="shared" si="24"/>
        <v>44955</v>
      </c>
      <c r="C151" s="236">
        <v>2.0099399999999998</v>
      </c>
      <c r="D151" s="163">
        <v>42185</v>
      </c>
      <c r="E151" s="147">
        <v>1.8499300000000001</v>
      </c>
      <c r="F151" s="164">
        <f t="shared" si="22"/>
        <v>0.16000999999999976</v>
      </c>
      <c r="G151" s="238">
        <v>3.1159420289855073</v>
      </c>
      <c r="H151" s="173">
        <f t="shared" si="23"/>
        <v>0.49858188405797027</v>
      </c>
      <c r="M151" s="133"/>
      <c r="O151" s="120"/>
      <c r="P151" s="145"/>
      <c r="Q151" s="134"/>
      <c r="R151" s="131"/>
    </row>
    <row r="152" spans="1:18" ht="25.5" x14ac:dyDescent="0.35">
      <c r="A152" s="142" t="s">
        <v>43</v>
      </c>
      <c r="B152" s="162">
        <f t="shared" si="24"/>
        <v>44955</v>
      </c>
      <c r="C152" s="236">
        <v>2.0099399999999998</v>
      </c>
      <c r="D152" s="163">
        <v>42216</v>
      </c>
      <c r="E152" s="147">
        <v>1.85182</v>
      </c>
      <c r="F152" s="164">
        <f t="shared" si="22"/>
        <v>0.15811999999999982</v>
      </c>
      <c r="G152" s="238">
        <v>3.1159420289855073</v>
      </c>
      <c r="H152" s="173">
        <f t="shared" si="23"/>
        <v>0.49269275362318782</v>
      </c>
      <c r="M152" s="133"/>
      <c r="O152" s="120"/>
      <c r="P152" s="145"/>
      <c r="Q152" s="134"/>
      <c r="R152" s="131"/>
    </row>
    <row r="153" spans="1:18" ht="25.5" x14ac:dyDescent="0.35">
      <c r="A153" s="142" t="s">
        <v>35</v>
      </c>
      <c r="B153" s="162">
        <f t="shared" si="24"/>
        <v>44955</v>
      </c>
      <c r="C153" s="236">
        <v>2.0099399999999998</v>
      </c>
      <c r="D153" s="163">
        <v>42247</v>
      </c>
      <c r="E153" s="147">
        <v>1.8537399999999999</v>
      </c>
      <c r="F153" s="164">
        <f t="shared" si="22"/>
        <v>0.15619999999999989</v>
      </c>
      <c r="G153" s="238">
        <v>3.1159420289855073</v>
      </c>
      <c r="H153" s="173">
        <f t="shared" si="23"/>
        <v>0.48671014492753589</v>
      </c>
      <c r="M153" s="133"/>
      <c r="O153" s="120"/>
      <c r="P153" s="145"/>
      <c r="Q153" s="134"/>
      <c r="R153" s="131"/>
    </row>
    <row r="154" spans="1:18" ht="25.5" x14ac:dyDescent="0.35">
      <c r="A154" s="143" t="s">
        <v>36</v>
      </c>
      <c r="B154" s="162">
        <f t="shared" si="24"/>
        <v>44955</v>
      </c>
      <c r="C154" s="236">
        <v>2.0099399999999998</v>
      </c>
      <c r="D154" s="163">
        <v>42277</v>
      </c>
      <c r="E154" s="147">
        <v>1.8556900000000001</v>
      </c>
      <c r="F154" s="164">
        <f t="shared" si="22"/>
        <v>0.15424999999999978</v>
      </c>
      <c r="G154" s="238">
        <v>3.1159420289855073</v>
      </c>
      <c r="H154" s="173">
        <f t="shared" si="23"/>
        <v>0.48063405797101383</v>
      </c>
      <c r="M154" s="133"/>
      <c r="O154" s="120"/>
      <c r="P154" s="145"/>
      <c r="Q154" s="134"/>
      <c r="R154" s="131"/>
    </row>
    <row r="155" spans="1:18" ht="25.5" x14ac:dyDescent="0.35">
      <c r="A155" s="143" t="s">
        <v>37</v>
      </c>
      <c r="B155" s="162">
        <f t="shared" si="24"/>
        <v>44955</v>
      </c>
      <c r="C155" s="236">
        <v>2.0099399999999998</v>
      </c>
      <c r="D155" s="163">
        <v>42308</v>
      </c>
      <c r="E155" s="147">
        <v>1.85771</v>
      </c>
      <c r="F155" s="164">
        <f t="shared" si="22"/>
        <v>0.15222999999999987</v>
      </c>
      <c r="G155" s="238">
        <v>3.1159420289855073</v>
      </c>
      <c r="H155" s="173">
        <f t="shared" si="23"/>
        <v>0.47433985507246335</v>
      </c>
      <c r="M155" s="133"/>
      <c r="O155" s="120"/>
      <c r="P155" s="145"/>
      <c r="Q155" s="134"/>
      <c r="R155" s="131"/>
    </row>
    <row r="156" spans="1:18" ht="25.5" x14ac:dyDescent="0.35">
      <c r="A156" s="143" t="s">
        <v>38</v>
      </c>
      <c r="B156" s="162">
        <f t="shared" si="24"/>
        <v>44955</v>
      </c>
      <c r="C156" s="236">
        <v>2.0099399999999998</v>
      </c>
      <c r="D156" s="163">
        <v>42338</v>
      </c>
      <c r="E156" s="147">
        <v>1.85971</v>
      </c>
      <c r="F156" s="164">
        <f t="shared" si="22"/>
        <v>0.15022999999999986</v>
      </c>
      <c r="G156" s="238">
        <v>3.1159420289855073</v>
      </c>
      <c r="H156" s="173">
        <f t="shared" si="23"/>
        <v>0.46810797101449236</v>
      </c>
      <c r="M156" s="133"/>
      <c r="O156" s="120"/>
      <c r="P156" s="145"/>
      <c r="Q156" s="134"/>
      <c r="R156" s="131"/>
    </row>
    <row r="157" spans="1:18" ht="25.5" x14ac:dyDescent="0.35">
      <c r="A157" s="142" t="s">
        <v>39</v>
      </c>
      <c r="B157" s="162">
        <f t="shared" si="24"/>
        <v>44955</v>
      </c>
      <c r="C157" s="236">
        <v>2.0099399999999998</v>
      </c>
      <c r="D157" s="163">
        <v>42369</v>
      </c>
      <c r="E157" s="147">
        <v>1.8617600000000001</v>
      </c>
      <c r="F157" s="164">
        <f t="shared" si="22"/>
        <v>0.14817999999999976</v>
      </c>
      <c r="G157" s="238">
        <v>3.1159420289855073</v>
      </c>
      <c r="H157" s="173">
        <f t="shared" si="23"/>
        <v>0.46172028985507174</v>
      </c>
      <c r="M157" s="133"/>
      <c r="O157" s="120"/>
      <c r="P157" s="145"/>
      <c r="Q157" s="134"/>
      <c r="R157" s="131"/>
    </row>
    <row r="158" spans="1:18" ht="25.5" x14ac:dyDescent="0.35">
      <c r="A158" s="141" t="s">
        <v>40</v>
      </c>
      <c r="B158" s="195"/>
      <c r="C158" s="222"/>
      <c r="D158" s="165"/>
      <c r="E158" s="166"/>
      <c r="F158" s="166"/>
      <c r="G158" s="167">
        <f>SUM(G146:G157)</f>
        <v>37.391304347826086</v>
      </c>
      <c r="H158" s="168">
        <f>SUM(H146:H157)</f>
        <v>5.9428804347826034</v>
      </c>
      <c r="M158" s="133"/>
      <c r="O158" s="120"/>
      <c r="P158" s="145"/>
      <c r="Q158" s="134"/>
      <c r="R158" s="131"/>
    </row>
    <row r="159" spans="1:18" ht="25.5" x14ac:dyDescent="0.35">
      <c r="A159" s="144" t="s">
        <v>363</v>
      </c>
      <c r="B159" s="195"/>
      <c r="C159" s="222"/>
      <c r="D159" s="165"/>
      <c r="E159" s="166"/>
      <c r="F159" s="166"/>
      <c r="G159" s="140"/>
      <c r="H159" s="224"/>
    </row>
    <row r="160" spans="1:18" ht="25.5" x14ac:dyDescent="0.35">
      <c r="A160" s="142" t="s">
        <v>31</v>
      </c>
      <c r="B160" s="162">
        <f>$B$157</f>
        <v>44955</v>
      </c>
      <c r="C160" s="236">
        <v>2.0099399999999998</v>
      </c>
      <c r="D160" s="163">
        <v>42400</v>
      </c>
      <c r="E160" s="147">
        <v>1.86388</v>
      </c>
      <c r="F160" s="164">
        <f t="shared" ref="F160:F171" si="25">+C160-E160</f>
        <v>0.14605999999999986</v>
      </c>
      <c r="G160" s="238">
        <v>3.1159420289855073</v>
      </c>
      <c r="H160" s="173">
        <f t="shared" ref="H160:H171" si="26">+F160*G160</f>
        <v>0.45511449275362276</v>
      </c>
    </row>
    <row r="161" spans="1:8" ht="25.5" x14ac:dyDescent="0.35">
      <c r="A161" s="142" t="s">
        <v>32</v>
      </c>
      <c r="B161" s="162">
        <f t="shared" ref="B161:B171" si="27">$B$157</f>
        <v>44955</v>
      </c>
      <c r="C161" s="236">
        <v>2.0099399999999998</v>
      </c>
      <c r="D161" s="163">
        <v>42429</v>
      </c>
      <c r="E161" s="147">
        <v>1.8659300000000001</v>
      </c>
      <c r="F161" s="164">
        <f t="shared" si="25"/>
        <v>0.14400999999999975</v>
      </c>
      <c r="G161" s="238">
        <v>3.1159420289855073</v>
      </c>
      <c r="H161" s="173">
        <f t="shared" si="26"/>
        <v>0.44872681159420214</v>
      </c>
    </row>
    <row r="162" spans="1:8" ht="25.5" x14ac:dyDescent="0.35">
      <c r="A162" s="142" t="s">
        <v>33</v>
      </c>
      <c r="B162" s="162">
        <f t="shared" si="27"/>
        <v>44955</v>
      </c>
      <c r="C162" s="236">
        <v>2.0099399999999998</v>
      </c>
      <c r="D162" s="163">
        <v>42460</v>
      </c>
      <c r="E162" s="147">
        <v>1.86815</v>
      </c>
      <c r="F162" s="164">
        <f t="shared" si="25"/>
        <v>0.14178999999999986</v>
      </c>
      <c r="G162" s="238">
        <v>3.1159420289855073</v>
      </c>
      <c r="H162" s="173">
        <f t="shared" si="26"/>
        <v>0.44180942028985465</v>
      </c>
    </row>
    <row r="163" spans="1:8" ht="25.5" x14ac:dyDescent="0.35">
      <c r="A163" s="142" t="s">
        <v>34</v>
      </c>
      <c r="B163" s="162">
        <f t="shared" si="27"/>
        <v>44955</v>
      </c>
      <c r="C163" s="236">
        <v>2.0099399999999998</v>
      </c>
      <c r="D163" s="163">
        <v>42490</v>
      </c>
      <c r="E163" s="147">
        <v>1.8703000000000001</v>
      </c>
      <c r="F163" s="164">
        <f t="shared" si="25"/>
        <v>0.13963999999999976</v>
      </c>
      <c r="G163" s="238">
        <v>3.1159420289855073</v>
      </c>
      <c r="H163" s="173">
        <f t="shared" si="26"/>
        <v>0.43511014492753552</v>
      </c>
    </row>
    <row r="164" spans="1:8" ht="25.5" x14ac:dyDescent="0.35">
      <c r="A164" s="142" t="s">
        <v>41</v>
      </c>
      <c r="B164" s="162">
        <f t="shared" si="27"/>
        <v>44955</v>
      </c>
      <c r="C164" s="236">
        <v>2.0099399999999998</v>
      </c>
      <c r="D164" s="163">
        <v>42521</v>
      </c>
      <c r="E164" s="147">
        <v>1.8726</v>
      </c>
      <c r="F164" s="164">
        <f t="shared" si="25"/>
        <v>0.1373399999999998</v>
      </c>
      <c r="G164" s="238">
        <v>3.1159420289855073</v>
      </c>
      <c r="H164" s="173">
        <f t="shared" si="26"/>
        <v>0.42794347826086893</v>
      </c>
    </row>
    <row r="165" spans="1:8" ht="25.5" x14ac:dyDescent="0.35">
      <c r="A165" s="142" t="s">
        <v>42</v>
      </c>
      <c r="B165" s="162">
        <f t="shared" si="27"/>
        <v>44955</v>
      </c>
      <c r="C165" s="236">
        <v>2.0099399999999998</v>
      </c>
      <c r="D165" s="163">
        <v>42551</v>
      </c>
      <c r="E165" s="147">
        <v>1.8747799999999999</v>
      </c>
      <c r="F165" s="164">
        <f t="shared" si="25"/>
        <v>0.13515999999999995</v>
      </c>
      <c r="G165" s="238">
        <v>3.1159420289855073</v>
      </c>
      <c r="H165" s="173">
        <f t="shared" si="26"/>
        <v>0.421150724637681</v>
      </c>
    </row>
    <row r="166" spans="1:8" ht="26.1" customHeight="1" x14ac:dyDescent="0.35">
      <c r="A166" s="142" t="s">
        <v>43</v>
      </c>
      <c r="B166" s="162">
        <f t="shared" si="27"/>
        <v>44955</v>
      </c>
      <c r="C166" s="236">
        <v>2.0099399999999998</v>
      </c>
      <c r="D166" s="163">
        <v>42582</v>
      </c>
      <c r="E166" s="147">
        <v>1.87707</v>
      </c>
      <c r="F166" s="164">
        <f t="shared" si="25"/>
        <v>0.13286999999999982</v>
      </c>
      <c r="G166" s="238">
        <v>3.1159420289855073</v>
      </c>
      <c r="H166" s="173">
        <f t="shared" si="26"/>
        <v>0.41401521739130381</v>
      </c>
    </row>
    <row r="167" spans="1:8" ht="26.1" customHeight="1" x14ac:dyDescent="0.35">
      <c r="A167" s="142" t="s">
        <v>35</v>
      </c>
      <c r="B167" s="162">
        <f t="shared" si="27"/>
        <v>44955</v>
      </c>
      <c r="C167" s="236">
        <v>2.0099399999999998</v>
      </c>
      <c r="D167" s="163">
        <v>42613</v>
      </c>
      <c r="E167" s="147">
        <v>1.8793800000000001</v>
      </c>
      <c r="F167" s="164">
        <f t="shared" si="25"/>
        <v>0.13055999999999979</v>
      </c>
      <c r="G167" s="238">
        <v>3.1159420289855073</v>
      </c>
      <c r="H167" s="173">
        <f t="shared" si="26"/>
        <v>0.40681739130434719</v>
      </c>
    </row>
    <row r="168" spans="1:8" ht="26.1" customHeight="1" x14ac:dyDescent="0.35">
      <c r="A168" s="143" t="s">
        <v>36</v>
      </c>
      <c r="B168" s="162">
        <f t="shared" si="27"/>
        <v>44955</v>
      </c>
      <c r="C168" s="236">
        <v>2.0099399999999998</v>
      </c>
      <c r="D168" s="163">
        <v>42643</v>
      </c>
      <c r="E168" s="147">
        <v>1.8815999999999999</v>
      </c>
      <c r="F168" s="164">
        <f t="shared" si="25"/>
        <v>0.1283399999999999</v>
      </c>
      <c r="G168" s="238">
        <v>3.1159420289855073</v>
      </c>
      <c r="H168" s="173">
        <f t="shared" si="26"/>
        <v>0.3998999999999997</v>
      </c>
    </row>
    <row r="169" spans="1:8" ht="26.1" customHeight="1" x14ac:dyDescent="0.35">
      <c r="A169" s="143" t="s">
        <v>37</v>
      </c>
      <c r="B169" s="162">
        <f t="shared" si="27"/>
        <v>44955</v>
      </c>
      <c r="C169" s="236">
        <v>2.0099399999999998</v>
      </c>
      <c r="D169" s="163">
        <v>42674</v>
      </c>
      <c r="E169" s="147">
        <v>1.8838999999999999</v>
      </c>
      <c r="F169" s="164">
        <f t="shared" si="25"/>
        <v>0.12603999999999993</v>
      </c>
      <c r="G169" s="238">
        <v>3.1159420289855073</v>
      </c>
      <c r="H169" s="173">
        <f t="shared" si="26"/>
        <v>0.3927333333333331</v>
      </c>
    </row>
    <row r="170" spans="1:8" ht="26.1" customHeight="1" x14ac:dyDescent="0.35">
      <c r="A170" s="143" t="s">
        <v>38</v>
      </c>
      <c r="B170" s="162">
        <f t="shared" si="27"/>
        <v>44955</v>
      </c>
      <c r="C170" s="236">
        <v>2.0099399999999998</v>
      </c>
      <c r="D170" s="163">
        <v>42704</v>
      </c>
      <c r="E170" s="147">
        <v>1.8861000000000001</v>
      </c>
      <c r="F170" s="164">
        <f t="shared" si="25"/>
        <v>0.12383999999999973</v>
      </c>
      <c r="G170" s="238">
        <v>3.1159420289855073</v>
      </c>
      <c r="H170" s="173">
        <f t="shared" si="26"/>
        <v>0.38587826086956439</v>
      </c>
    </row>
    <row r="171" spans="1:8" ht="26.1" customHeight="1" x14ac:dyDescent="0.35">
      <c r="A171" s="142" t="s">
        <v>39</v>
      </c>
      <c r="B171" s="162">
        <f t="shared" si="27"/>
        <v>44955</v>
      </c>
      <c r="C171" s="236">
        <v>2.0099399999999998</v>
      </c>
      <c r="D171" s="163">
        <v>42735</v>
      </c>
      <c r="E171" s="147">
        <v>1.8883300000000001</v>
      </c>
      <c r="F171" s="164">
        <f t="shared" si="25"/>
        <v>0.12160999999999977</v>
      </c>
      <c r="G171" s="238">
        <v>3.1159420289855073</v>
      </c>
      <c r="H171" s="173">
        <f t="shared" si="26"/>
        <v>0.37892971014492682</v>
      </c>
    </row>
    <row r="172" spans="1:8" ht="26.1" customHeight="1" x14ac:dyDescent="0.35">
      <c r="A172" s="141" t="s">
        <v>40</v>
      </c>
      <c r="B172" s="195"/>
      <c r="C172" s="222"/>
      <c r="D172" s="165"/>
      <c r="E172" s="166"/>
      <c r="F172" s="166"/>
      <c r="G172" s="167">
        <f>SUM(G160:G171)</f>
        <v>37.391304347826086</v>
      </c>
      <c r="H172" s="168">
        <f>SUM(H160:H171)</f>
        <v>5.0081289855072395</v>
      </c>
    </row>
    <row r="173" spans="1:8" ht="26.1" customHeight="1" x14ac:dyDescent="0.35">
      <c r="A173" s="144" t="s">
        <v>364</v>
      </c>
      <c r="B173" s="195"/>
      <c r="C173" s="222"/>
      <c r="D173" s="165"/>
      <c r="E173" s="166"/>
      <c r="F173" s="166"/>
      <c r="G173" s="140"/>
      <c r="H173" s="224"/>
    </row>
    <row r="174" spans="1:8" ht="26.1" customHeight="1" x14ac:dyDescent="0.35">
      <c r="A174" s="142" t="s">
        <v>31</v>
      </c>
      <c r="B174" s="162">
        <f>$B$171</f>
        <v>44955</v>
      </c>
      <c r="C174" s="236">
        <v>2.0099399999999998</v>
      </c>
      <c r="D174" s="163">
        <v>42766</v>
      </c>
      <c r="E174" s="147">
        <v>1.89063</v>
      </c>
      <c r="F174" s="164">
        <f t="shared" ref="F174:F182" si="28">+C174-E174</f>
        <v>0.11930999999999981</v>
      </c>
      <c r="G174" s="238">
        <v>3.1159420289855073</v>
      </c>
      <c r="H174" s="173">
        <f t="shared" ref="H174:H181" si="29">+F174*G174</f>
        <v>0.37176304347826028</v>
      </c>
    </row>
    <row r="175" spans="1:8" ht="26.1" customHeight="1" x14ac:dyDescent="0.35">
      <c r="A175" s="142" t="s">
        <v>32</v>
      </c>
      <c r="B175" s="162">
        <f t="shared" ref="B175:B185" si="30">$B$171</f>
        <v>44955</v>
      </c>
      <c r="C175" s="236">
        <v>2.0099399999999998</v>
      </c>
      <c r="D175" s="163">
        <v>42794</v>
      </c>
      <c r="E175" s="147">
        <v>1.89273</v>
      </c>
      <c r="F175" s="164">
        <f t="shared" si="28"/>
        <v>0.11720999999999981</v>
      </c>
      <c r="G175" s="238">
        <v>3.1159420289855073</v>
      </c>
      <c r="H175" s="173">
        <f t="shared" si="29"/>
        <v>0.36521956521739074</v>
      </c>
    </row>
    <row r="176" spans="1:8" ht="26.1" customHeight="1" x14ac:dyDescent="0.35">
      <c r="A176" s="142" t="s">
        <v>33</v>
      </c>
      <c r="B176" s="162">
        <f t="shared" si="30"/>
        <v>44955</v>
      </c>
      <c r="C176" s="236">
        <v>2.0099399999999998</v>
      </c>
      <c r="D176" s="163">
        <v>42825</v>
      </c>
      <c r="E176" s="147">
        <v>1.89503</v>
      </c>
      <c r="F176" s="164">
        <f t="shared" si="28"/>
        <v>0.11490999999999985</v>
      </c>
      <c r="G176" s="238">
        <v>3.1159420289855073</v>
      </c>
      <c r="H176" s="173">
        <f t="shared" si="29"/>
        <v>0.35805289855072414</v>
      </c>
    </row>
    <row r="177" spans="1:8" ht="26.1" customHeight="1" x14ac:dyDescent="0.35">
      <c r="A177" s="142" t="s">
        <v>34</v>
      </c>
      <c r="B177" s="162">
        <f t="shared" si="30"/>
        <v>44955</v>
      </c>
      <c r="C177" s="236">
        <v>2.0099399999999998</v>
      </c>
      <c r="D177" s="163">
        <v>42855</v>
      </c>
      <c r="E177" s="147">
        <v>1.8972599999999999</v>
      </c>
      <c r="F177" s="164">
        <f t="shared" si="28"/>
        <v>0.11267999999999989</v>
      </c>
      <c r="G177" s="238">
        <v>3.1159420289855073</v>
      </c>
      <c r="H177" s="173">
        <f t="shared" si="29"/>
        <v>0.35110434782608663</v>
      </c>
    </row>
    <row r="178" spans="1:8" ht="26.1" customHeight="1" x14ac:dyDescent="0.35">
      <c r="A178" s="142" t="s">
        <v>41</v>
      </c>
      <c r="B178" s="162">
        <f t="shared" si="30"/>
        <v>44955</v>
      </c>
      <c r="C178" s="236">
        <v>2.0099399999999998</v>
      </c>
      <c r="D178" s="163">
        <v>42886</v>
      </c>
      <c r="E178" s="147">
        <v>1.89958</v>
      </c>
      <c r="F178" s="164">
        <f t="shared" si="28"/>
        <v>0.11035999999999979</v>
      </c>
      <c r="G178" s="238">
        <v>3.1159420289855073</v>
      </c>
      <c r="H178" s="173">
        <f t="shared" si="29"/>
        <v>0.34387536231883992</v>
      </c>
    </row>
    <row r="179" spans="1:8" ht="26.1" customHeight="1" x14ac:dyDescent="0.35">
      <c r="A179" s="142" t="s">
        <v>42</v>
      </c>
      <c r="B179" s="162">
        <f t="shared" si="30"/>
        <v>44955</v>
      </c>
      <c r="C179" s="236">
        <v>2.0099399999999998</v>
      </c>
      <c r="D179" s="163">
        <v>42916</v>
      </c>
      <c r="E179" s="147">
        <v>1.90181</v>
      </c>
      <c r="F179" s="164">
        <f t="shared" si="28"/>
        <v>0.10812999999999984</v>
      </c>
      <c r="G179" s="238">
        <v>3.1159420289855073</v>
      </c>
      <c r="H179" s="173">
        <f t="shared" si="29"/>
        <v>0.3369268115942024</v>
      </c>
    </row>
    <row r="180" spans="1:8" ht="26.1" customHeight="1" x14ac:dyDescent="0.35">
      <c r="A180" s="142" t="s">
        <v>43</v>
      </c>
      <c r="B180" s="162">
        <f t="shared" si="30"/>
        <v>44955</v>
      </c>
      <c r="C180" s="236">
        <v>2.0099399999999998</v>
      </c>
      <c r="D180" s="163">
        <v>42947</v>
      </c>
      <c r="E180" s="147">
        <v>1.9040999999999999</v>
      </c>
      <c r="F180" s="164">
        <f t="shared" si="28"/>
        <v>0.10583999999999993</v>
      </c>
      <c r="G180" s="238">
        <v>3.1159420289855073</v>
      </c>
      <c r="H180" s="173">
        <f t="shared" si="29"/>
        <v>0.32979130434782589</v>
      </c>
    </row>
    <row r="181" spans="1:8" ht="26.1" customHeight="1" x14ac:dyDescent="0.35">
      <c r="A181" s="142" t="s">
        <v>35</v>
      </c>
      <c r="B181" s="162">
        <f t="shared" si="30"/>
        <v>44955</v>
      </c>
      <c r="C181" s="236">
        <v>2.0099399999999998</v>
      </c>
      <c r="D181" s="163">
        <v>42978</v>
      </c>
      <c r="E181" s="147">
        <v>1.9063600000000001</v>
      </c>
      <c r="F181" s="164">
        <f t="shared" si="28"/>
        <v>0.10357999999999978</v>
      </c>
      <c r="G181" s="238">
        <v>3.1159420289855073</v>
      </c>
      <c r="H181" s="173">
        <f t="shared" si="29"/>
        <v>0.32274927536231818</v>
      </c>
    </row>
    <row r="182" spans="1:8" ht="26.1" customHeight="1" x14ac:dyDescent="0.35">
      <c r="A182" s="143" t="s">
        <v>36</v>
      </c>
      <c r="B182" s="162">
        <f t="shared" si="30"/>
        <v>44955</v>
      </c>
      <c r="C182" s="236">
        <v>2.0099399999999998</v>
      </c>
      <c r="D182" s="163">
        <v>43008</v>
      </c>
      <c r="E182" s="147">
        <v>1.9085000000000001</v>
      </c>
      <c r="F182" s="164">
        <f t="shared" si="28"/>
        <v>0.10143999999999975</v>
      </c>
      <c r="G182" s="238">
        <v>3.1159420289855073</v>
      </c>
      <c r="H182" s="173">
        <f>+F182*G182</f>
        <v>0.31608115942028908</v>
      </c>
    </row>
    <row r="183" spans="1:8" ht="26.1" customHeight="1" x14ac:dyDescent="0.35">
      <c r="A183" s="143" t="s">
        <v>37</v>
      </c>
      <c r="B183" s="162">
        <f t="shared" si="30"/>
        <v>44955</v>
      </c>
      <c r="C183" s="236">
        <v>2.0099399999999998</v>
      </c>
      <c r="D183" s="163">
        <v>43039</v>
      </c>
      <c r="E183" s="169">
        <v>1.9107000000000001</v>
      </c>
      <c r="F183" s="164">
        <f>+C183-E183</f>
        <v>9.9239999999999773E-2</v>
      </c>
      <c r="G183" s="238">
        <v>3.1159420289855073</v>
      </c>
      <c r="H183" s="173">
        <f t="shared" ref="H183:H185" si="31">+F183*G183</f>
        <v>0.30922608695652104</v>
      </c>
    </row>
    <row r="184" spans="1:8" ht="26.1" customHeight="1" x14ac:dyDescent="0.35">
      <c r="A184" s="143" t="s">
        <v>38</v>
      </c>
      <c r="B184" s="162">
        <f t="shared" si="30"/>
        <v>44955</v>
      </c>
      <c r="C184" s="236">
        <v>2.0099399999999998</v>
      </c>
      <c r="D184" s="163">
        <v>43069</v>
      </c>
      <c r="E184" s="169">
        <v>1.91279</v>
      </c>
      <c r="F184" s="164">
        <f>+C184-E184</f>
        <v>9.7149999999999848E-2</v>
      </c>
      <c r="G184" s="238">
        <v>3.1159420289855073</v>
      </c>
      <c r="H184" s="173">
        <f t="shared" si="31"/>
        <v>0.30271376811594158</v>
      </c>
    </row>
    <row r="185" spans="1:8" ht="26.1" customHeight="1" x14ac:dyDescent="0.35">
      <c r="A185" s="142" t="s">
        <v>39</v>
      </c>
      <c r="B185" s="162">
        <f t="shared" si="30"/>
        <v>44955</v>
      </c>
      <c r="C185" s="236">
        <v>2.0099399999999998</v>
      </c>
      <c r="D185" s="163">
        <v>43100</v>
      </c>
      <c r="E185" s="169">
        <v>1.9148799999999999</v>
      </c>
      <c r="F185" s="164">
        <f>+C185-E185</f>
        <v>9.5059999999999922E-2</v>
      </c>
      <c r="G185" s="238">
        <v>3.1159420289855073</v>
      </c>
      <c r="H185" s="173">
        <f t="shared" si="31"/>
        <v>0.29620144927536207</v>
      </c>
    </row>
    <row r="186" spans="1:8" ht="26.1" customHeight="1" x14ac:dyDescent="0.35">
      <c r="A186" s="141" t="s">
        <v>40</v>
      </c>
      <c r="B186" s="195"/>
      <c r="C186" s="222"/>
      <c r="D186" s="165"/>
      <c r="E186" s="144"/>
      <c r="F186" s="166"/>
      <c r="G186" s="167">
        <f>SUM(G174:G185)</f>
        <v>37.391304347826086</v>
      </c>
      <c r="H186" s="168">
        <f>SUM(H174:H185)</f>
        <v>4.0037050724637622</v>
      </c>
    </row>
    <row r="187" spans="1:8" ht="26.1" customHeight="1" x14ac:dyDescent="0.35">
      <c r="A187" s="144" t="s">
        <v>389</v>
      </c>
      <c r="B187" s="195"/>
      <c r="C187" s="222"/>
      <c r="D187" s="144"/>
      <c r="E187" s="144"/>
      <c r="F187" s="144"/>
      <c r="G187" s="144"/>
      <c r="H187" s="225"/>
    </row>
    <row r="188" spans="1:8" ht="26.1" customHeight="1" x14ac:dyDescent="0.35">
      <c r="A188" s="142" t="s">
        <v>31</v>
      </c>
      <c r="B188" s="162">
        <f>$B$185</f>
        <v>44955</v>
      </c>
      <c r="C188" s="236">
        <v>2.0099399999999998</v>
      </c>
      <c r="D188" s="163" t="s">
        <v>390</v>
      </c>
      <c r="E188" s="169">
        <v>1.9169400000000001</v>
      </c>
      <c r="F188" s="164">
        <f t="shared" ref="F188:F199" si="32">+C188-E188</f>
        <v>9.299999999999975E-2</v>
      </c>
      <c r="G188" s="238">
        <v>3.1159420289855073</v>
      </c>
      <c r="H188" s="173">
        <f t="shared" ref="H188:H195" si="33">+F188*G188</f>
        <v>0.28978260869565142</v>
      </c>
    </row>
    <row r="189" spans="1:8" ht="26.1" customHeight="1" x14ac:dyDescent="0.35">
      <c r="A189" s="142" t="s">
        <v>32</v>
      </c>
      <c r="B189" s="162">
        <f t="shared" ref="B189:B199" si="34">$B$185</f>
        <v>44955</v>
      </c>
      <c r="C189" s="236">
        <v>2.0099399999999998</v>
      </c>
      <c r="D189" s="163">
        <v>43159</v>
      </c>
      <c r="E189" s="169">
        <v>1.9187399999999999</v>
      </c>
      <c r="F189" s="164">
        <f t="shared" si="32"/>
        <v>9.1199999999999948E-2</v>
      </c>
      <c r="G189" s="238">
        <v>3.1159420289855073</v>
      </c>
      <c r="H189" s="173">
        <f t="shared" si="33"/>
        <v>0.28417391304347811</v>
      </c>
    </row>
    <row r="190" spans="1:8" ht="26.1" customHeight="1" x14ac:dyDescent="0.35">
      <c r="A190" s="142" t="s">
        <v>33</v>
      </c>
      <c r="B190" s="162">
        <f t="shared" si="34"/>
        <v>44955</v>
      </c>
      <c r="C190" s="236">
        <v>2.0099399999999998</v>
      </c>
      <c r="D190" s="163">
        <v>43190</v>
      </c>
      <c r="E190" s="169">
        <v>1.92069</v>
      </c>
      <c r="F190" s="164">
        <f t="shared" si="32"/>
        <v>8.9249999999999829E-2</v>
      </c>
      <c r="G190" s="238">
        <v>3.1159420289855073</v>
      </c>
      <c r="H190" s="173">
        <f t="shared" si="33"/>
        <v>0.27809782608695599</v>
      </c>
    </row>
    <row r="191" spans="1:8" ht="26.1" customHeight="1" x14ac:dyDescent="0.35">
      <c r="A191" s="142" t="s">
        <v>34</v>
      </c>
      <c r="B191" s="162">
        <f t="shared" si="34"/>
        <v>44955</v>
      </c>
      <c r="C191" s="236">
        <v>2.0099399999999998</v>
      </c>
      <c r="D191" s="163">
        <v>43220</v>
      </c>
      <c r="E191" s="169">
        <v>1.9225300000000001</v>
      </c>
      <c r="F191" s="164">
        <f t="shared" si="32"/>
        <v>8.7409999999999766E-2</v>
      </c>
      <c r="G191" s="238">
        <v>3.1159420289855073</v>
      </c>
      <c r="H191" s="173">
        <f t="shared" si="33"/>
        <v>0.27236449275362246</v>
      </c>
    </row>
    <row r="192" spans="1:8" ht="26.1" customHeight="1" x14ac:dyDescent="0.35">
      <c r="A192" s="142" t="s">
        <v>41</v>
      </c>
      <c r="B192" s="162">
        <f t="shared" si="34"/>
        <v>44955</v>
      </c>
      <c r="C192" s="236">
        <v>2.0099399999999998</v>
      </c>
      <c r="D192" s="163">
        <v>43251</v>
      </c>
      <c r="E192" s="169">
        <v>1.9244000000000001</v>
      </c>
      <c r="F192" s="164">
        <f t="shared" si="32"/>
        <v>8.5539999999999727E-2</v>
      </c>
      <c r="G192" s="238">
        <v>3.1159420289855073</v>
      </c>
      <c r="H192" s="173">
        <f t="shared" si="33"/>
        <v>0.26653768115941945</v>
      </c>
    </row>
    <row r="193" spans="1:18" ht="26.1" customHeight="1" x14ac:dyDescent="0.35">
      <c r="A193" s="142" t="s">
        <v>42</v>
      </c>
      <c r="B193" s="162">
        <f t="shared" si="34"/>
        <v>44955</v>
      </c>
      <c r="C193" s="236">
        <v>2.0099399999999998</v>
      </c>
      <c r="D193" s="163">
        <v>43281</v>
      </c>
      <c r="E193" s="169">
        <v>1.9262699999999999</v>
      </c>
      <c r="F193" s="164">
        <f t="shared" si="32"/>
        <v>8.3669999999999911E-2</v>
      </c>
      <c r="G193" s="238">
        <v>3.1159420289855073</v>
      </c>
      <c r="H193" s="173">
        <f t="shared" si="33"/>
        <v>0.26071086956521711</v>
      </c>
    </row>
    <row r="194" spans="1:18" ht="26.1" customHeight="1" x14ac:dyDescent="0.35">
      <c r="A194" s="142" t="s">
        <v>43</v>
      </c>
      <c r="B194" s="162">
        <f t="shared" si="34"/>
        <v>44955</v>
      </c>
      <c r="C194" s="236">
        <v>2.0099399999999998</v>
      </c>
      <c r="D194" s="163">
        <v>43312</v>
      </c>
      <c r="E194" s="169">
        <v>1.9281900000000001</v>
      </c>
      <c r="F194" s="164">
        <f t="shared" si="32"/>
        <v>8.1749999999999767E-2</v>
      </c>
      <c r="G194" s="238">
        <v>3.1159420289855073</v>
      </c>
      <c r="H194" s="173">
        <f t="shared" si="33"/>
        <v>0.25472826086956452</v>
      </c>
    </row>
    <row r="195" spans="1:18" ht="26.1" customHeight="1" x14ac:dyDescent="0.35">
      <c r="A195" s="142" t="s">
        <v>35</v>
      </c>
      <c r="B195" s="162">
        <f t="shared" si="34"/>
        <v>44955</v>
      </c>
      <c r="C195" s="236">
        <v>2.0099399999999998</v>
      </c>
      <c r="D195" s="163">
        <v>43343</v>
      </c>
      <c r="E195" s="169">
        <v>1.9301200000000001</v>
      </c>
      <c r="F195" s="164">
        <f t="shared" si="32"/>
        <v>7.981999999999978E-2</v>
      </c>
      <c r="G195" s="238">
        <v>3.1159420289855073</v>
      </c>
      <c r="H195" s="173">
        <f t="shared" si="33"/>
        <v>0.24871449275362251</v>
      </c>
    </row>
    <row r="196" spans="1:18" ht="26.1" customHeight="1" x14ac:dyDescent="0.35">
      <c r="A196" s="143" t="s">
        <v>36</v>
      </c>
      <c r="B196" s="162">
        <f t="shared" si="34"/>
        <v>44955</v>
      </c>
      <c r="C196" s="236">
        <v>2.0099399999999998</v>
      </c>
      <c r="D196" s="163">
        <v>43373</v>
      </c>
      <c r="E196" s="169">
        <v>1.9319999999999999</v>
      </c>
      <c r="F196" s="164">
        <f t="shared" si="32"/>
        <v>7.7939999999999898E-2</v>
      </c>
      <c r="G196" s="238">
        <v>3.1159420289855073</v>
      </c>
      <c r="H196" s="173">
        <f>+F196*G196</f>
        <v>0.24285652173913011</v>
      </c>
    </row>
    <row r="197" spans="1:18" ht="26.1" customHeight="1" x14ac:dyDescent="0.35">
      <c r="A197" s="143" t="s">
        <v>37</v>
      </c>
      <c r="B197" s="162">
        <f t="shared" si="34"/>
        <v>44955</v>
      </c>
      <c r="C197" s="236">
        <v>2.0099399999999998</v>
      </c>
      <c r="D197" s="163">
        <v>43404</v>
      </c>
      <c r="E197" s="169">
        <v>1.9339900000000001</v>
      </c>
      <c r="F197" s="164">
        <f t="shared" si="32"/>
        <v>7.594999999999974E-2</v>
      </c>
      <c r="G197" s="238">
        <v>3.1159420289855073</v>
      </c>
      <c r="H197" s="173">
        <f t="shared" ref="H197:H199" si="35">+F197*G197</f>
        <v>0.23665579710144846</v>
      </c>
      <c r="I197" s="226"/>
    </row>
    <row r="198" spans="1:18" ht="26.1" customHeight="1" x14ac:dyDescent="0.35">
      <c r="A198" s="143" t="s">
        <v>38</v>
      </c>
      <c r="B198" s="162">
        <f t="shared" si="34"/>
        <v>44955</v>
      </c>
      <c r="C198" s="236">
        <v>2.0099399999999998</v>
      </c>
      <c r="D198" s="163">
        <v>43434</v>
      </c>
      <c r="E198" s="169">
        <v>1.9359299999999999</v>
      </c>
      <c r="F198" s="164">
        <f t="shared" si="32"/>
        <v>7.4009999999999909E-2</v>
      </c>
      <c r="G198" s="238">
        <v>3.1159420289855073</v>
      </c>
      <c r="H198" s="173">
        <f t="shared" si="35"/>
        <v>0.23061086956521712</v>
      </c>
    </row>
    <row r="199" spans="1:18" ht="25.5" customHeight="1" x14ac:dyDescent="0.35">
      <c r="A199" s="142" t="s">
        <v>39</v>
      </c>
      <c r="B199" s="162">
        <f t="shared" si="34"/>
        <v>44955</v>
      </c>
      <c r="C199" s="236">
        <v>2.0099399999999998</v>
      </c>
      <c r="D199" s="163">
        <v>43465</v>
      </c>
      <c r="E199" s="169">
        <v>1.93794</v>
      </c>
      <c r="F199" s="164">
        <f t="shared" si="32"/>
        <v>7.1999999999999842E-2</v>
      </c>
      <c r="G199" s="238">
        <v>3.1159420289855073</v>
      </c>
      <c r="H199" s="173">
        <f t="shared" si="35"/>
        <v>0.22434782608695603</v>
      </c>
    </row>
    <row r="200" spans="1:18" ht="26.1" customHeight="1" x14ac:dyDescent="0.35">
      <c r="A200" s="141" t="s">
        <v>40</v>
      </c>
      <c r="B200" s="195"/>
      <c r="C200" s="222"/>
      <c r="D200" s="165"/>
      <c r="E200" s="144"/>
      <c r="F200" s="166"/>
      <c r="G200" s="167">
        <f>SUM(G188:G199)</f>
        <v>37.391304347826086</v>
      </c>
      <c r="H200" s="167">
        <f>SUM(H188:H199)</f>
        <v>3.0895811594202836</v>
      </c>
    </row>
    <row r="201" spans="1:18" ht="22.5" customHeight="1" x14ac:dyDescent="0.35">
      <c r="A201" s="144" t="s">
        <v>391</v>
      </c>
      <c r="B201" s="195"/>
      <c r="C201" s="222"/>
      <c r="D201" s="144"/>
      <c r="E201" s="144"/>
      <c r="F201" s="144"/>
      <c r="G201" s="144"/>
      <c r="H201" s="225"/>
    </row>
    <row r="202" spans="1:18" ht="26.1" customHeight="1" x14ac:dyDescent="0.35">
      <c r="A202" s="142" t="s">
        <v>31</v>
      </c>
      <c r="B202" s="162">
        <f t="shared" ref="B202:B213" si="36">$B$199</f>
        <v>44955</v>
      </c>
      <c r="C202" s="236">
        <v>2.0099399999999998</v>
      </c>
      <c r="D202" s="163">
        <v>43496</v>
      </c>
      <c r="E202" s="169">
        <v>1.94001</v>
      </c>
      <c r="F202" s="164">
        <f t="shared" ref="F202:F207" si="37">+C202-E202</f>
        <v>6.9929999999999826E-2</v>
      </c>
      <c r="G202" s="238">
        <v>3.1159420289855073</v>
      </c>
      <c r="H202" s="173">
        <f t="shared" ref="H202:H208" si="38">+F202*G202</f>
        <v>0.21789782608695599</v>
      </c>
    </row>
    <row r="203" spans="1:18" ht="25.5" x14ac:dyDescent="0.35">
      <c r="A203" s="142" t="s">
        <v>32</v>
      </c>
      <c r="B203" s="162">
        <f t="shared" si="36"/>
        <v>44955</v>
      </c>
      <c r="C203" s="236">
        <v>2.0099399999999998</v>
      </c>
      <c r="D203" s="163">
        <v>43524</v>
      </c>
      <c r="E203" s="169">
        <v>1.9419</v>
      </c>
      <c r="F203" s="164">
        <f t="shared" si="37"/>
        <v>6.8039999999999878E-2</v>
      </c>
      <c r="G203" s="238">
        <v>3.1159420289855073</v>
      </c>
      <c r="H203" s="173">
        <f t="shared" si="38"/>
        <v>0.21200869565217353</v>
      </c>
      <c r="M203" s="133"/>
      <c r="O203" s="120"/>
      <c r="P203" s="145"/>
      <c r="Q203" s="134"/>
      <c r="R203" s="131"/>
    </row>
    <row r="204" spans="1:18" ht="25.5" x14ac:dyDescent="0.35">
      <c r="A204" s="142" t="s">
        <v>33</v>
      </c>
      <c r="B204" s="162">
        <f t="shared" si="36"/>
        <v>44955</v>
      </c>
      <c r="C204" s="236">
        <v>2.0099399999999998</v>
      </c>
      <c r="D204" s="163">
        <v>43555</v>
      </c>
      <c r="E204" s="169">
        <v>1.9439599999999999</v>
      </c>
      <c r="F204" s="164">
        <f t="shared" si="37"/>
        <v>6.5979999999999928E-2</v>
      </c>
      <c r="G204" s="238">
        <v>3.1159420289855073</v>
      </c>
      <c r="H204" s="173">
        <f t="shared" si="38"/>
        <v>0.20558985507246355</v>
      </c>
      <c r="M204" s="133"/>
      <c r="O204" s="120"/>
      <c r="P204" s="145"/>
      <c r="Q204" s="134"/>
      <c r="R204" s="131"/>
    </row>
    <row r="205" spans="1:18" ht="25.5" x14ac:dyDescent="0.35">
      <c r="A205" s="142" t="s">
        <v>34</v>
      </c>
      <c r="B205" s="162">
        <f t="shared" si="36"/>
        <v>44955</v>
      </c>
      <c r="C205" s="236">
        <v>2.0099399999999998</v>
      </c>
      <c r="D205" s="163">
        <v>43585</v>
      </c>
      <c r="E205" s="169">
        <v>1.946</v>
      </c>
      <c r="F205" s="164">
        <f t="shared" si="37"/>
        <v>6.3939999999999886E-2</v>
      </c>
      <c r="G205" s="238">
        <v>3.1159420289855073</v>
      </c>
      <c r="H205" s="173">
        <f t="shared" si="38"/>
        <v>0.19923333333333298</v>
      </c>
    </row>
    <row r="206" spans="1:18" s="105" customFormat="1" ht="25.5" x14ac:dyDescent="0.35">
      <c r="A206" s="142" t="s">
        <v>41</v>
      </c>
      <c r="B206" s="162">
        <f t="shared" si="36"/>
        <v>44955</v>
      </c>
      <c r="C206" s="236">
        <v>2.0099399999999998</v>
      </c>
      <c r="D206" s="163">
        <v>43616</v>
      </c>
      <c r="E206" s="169">
        <v>1.9481200000000001</v>
      </c>
      <c r="F206" s="164">
        <f t="shared" si="37"/>
        <v>6.1819999999999764E-2</v>
      </c>
      <c r="G206" s="238">
        <v>3.1159420289855073</v>
      </c>
      <c r="H206" s="173">
        <f t="shared" si="38"/>
        <v>0.19262753623188333</v>
      </c>
    </row>
    <row r="207" spans="1:18" ht="26.1" customHeight="1" x14ac:dyDescent="0.35">
      <c r="A207" s="142" t="s">
        <v>42</v>
      </c>
      <c r="B207" s="162">
        <f t="shared" si="36"/>
        <v>44955</v>
      </c>
      <c r="C207" s="236">
        <v>2.0099399999999998</v>
      </c>
      <c r="D207" s="163">
        <v>43646</v>
      </c>
      <c r="E207" s="169">
        <v>1.95017</v>
      </c>
      <c r="F207" s="164">
        <f t="shared" si="37"/>
        <v>5.9769999999999879E-2</v>
      </c>
      <c r="G207" s="238">
        <v>3.1159420289855073</v>
      </c>
      <c r="H207" s="173">
        <f t="shared" si="38"/>
        <v>0.18623985507246341</v>
      </c>
    </row>
    <row r="208" spans="1:18" ht="26.1" customHeight="1" x14ac:dyDescent="0.35">
      <c r="A208" s="142" t="s">
        <v>43</v>
      </c>
      <c r="B208" s="162">
        <f t="shared" si="36"/>
        <v>44955</v>
      </c>
      <c r="C208" s="236">
        <v>2.0099399999999998</v>
      </c>
      <c r="D208" s="163">
        <v>43677</v>
      </c>
      <c r="E208" s="169">
        <v>1.9522600000000001</v>
      </c>
      <c r="F208" s="164">
        <f>+C208-E208</f>
        <v>5.7679999999999731E-2</v>
      </c>
      <c r="G208" s="238">
        <v>3.1159420289855073</v>
      </c>
      <c r="H208" s="173">
        <f t="shared" si="38"/>
        <v>0.17972753623188323</v>
      </c>
    </row>
    <row r="209" spans="1:18" ht="26.1" customHeight="1" x14ac:dyDescent="0.35">
      <c r="A209" s="142" t="s">
        <v>35</v>
      </c>
      <c r="B209" s="162">
        <f t="shared" si="36"/>
        <v>44955</v>
      </c>
      <c r="C209" s="236">
        <v>2.0099399999999998</v>
      </c>
      <c r="D209" s="163">
        <v>43708</v>
      </c>
      <c r="E209" s="169">
        <v>1.95431</v>
      </c>
      <c r="F209" s="164">
        <f t="shared" ref="F209:F213" si="39">+C209-E209</f>
        <v>5.5629999999999846E-2</v>
      </c>
      <c r="G209" s="238">
        <v>3.1159420289855073</v>
      </c>
      <c r="H209" s="173">
        <f t="shared" ref="H209:H213" si="40">+F209*G209</f>
        <v>0.1733398550724633</v>
      </c>
    </row>
    <row r="210" spans="1:18" ht="26.1" customHeight="1" x14ac:dyDescent="0.35">
      <c r="A210" s="142" t="s">
        <v>400</v>
      </c>
      <c r="B210" s="162">
        <f t="shared" si="36"/>
        <v>44955</v>
      </c>
      <c r="C210" s="236">
        <v>2.0099399999999998</v>
      </c>
      <c r="D210" s="163">
        <v>43738</v>
      </c>
      <c r="E210" s="169">
        <v>1.9562200000000001</v>
      </c>
      <c r="F210" s="164">
        <f t="shared" si="39"/>
        <v>5.3719999999999768E-2</v>
      </c>
      <c r="G210" s="238">
        <v>3.1159420289855073</v>
      </c>
      <c r="H210" s="173">
        <f t="shared" si="40"/>
        <v>0.16738840579710074</v>
      </c>
    </row>
    <row r="211" spans="1:18" ht="26.1" customHeight="1" x14ac:dyDescent="0.35">
      <c r="A211" s="142" t="s">
        <v>37</v>
      </c>
      <c r="B211" s="162">
        <f t="shared" si="36"/>
        <v>44955</v>
      </c>
      <c r="C211" s="236">
        <v>2.0099399999999998</v>
      </c>
      <c r="D211" s="163">
        <v>43769</v>
      </c>
      <c r="E211" s="169">
        <v>1.95817</v>
      </c>
      <c r="F211" s="164">
        <f t="shared" si="39"/>
        <v>5.1769999999999872E-2</v>
      </c>
      <c r="G211" s="238">
        <v>3.1159420289855073</v>
      </c>
      <c r="H211" s="173">
        <f t="shared" si="40"/>
        <v>0.16131231884057931</v>
      </c>
    </row>
    <row r="212" spans="1:18" ht="26.1" customHeight="1" x14ac:dyDescent="0.35">
      <c r="A212" s="142" t="s">
        <v>38</v>
      </c>
      <c r="B212" s="162">
        <f t="shared" si="36"/>
        <v>44955</v>
      </c>
      <c r="C212" s="236">
        <v>2.0099399999999998</v>
      </c>
      <c r="D212" s="163">
        <v>43799</v>
      </c>
      <c r="E212" s="169">
        <v>1.9600299999999999</v>
      </c>
      <c r="F212" s="164">
        <f t="shared" si="39"/>
        <v>4.9909999999999899E-2</v>
      </c>
      <c r="G212" s="238">
        <v>3.1159420289855073</v>
      </c>
      <c r="H212" s="173">
        <f>+F212*G212</f>
        <v>0.15551666666666636</v>
      </c>
    </row>
    <row r="213" spans="1:18" s="105" customFormat="1" ht="25.5" customHeight="1" x14ac:dyDescent="0.35">
      <c r="A213" s="142" t="s">
        <v>39</v>
      </c>
      <c r="B213" s="162">
        <f t="shared" si="36"/>
        <v>44955</v>
      </c>
      <c r="C213" s="236">
        <v>2.0099399999999998</v>
      </c>
      <c r="D213" s="163">
        <v>43830</v>
      </c>
      <c r="E213" s="169">
        <v>1.9619</v>
      </c>
      <c r="F213" s="164">
        <f t="shared" si="39"/>
        <v>4.8039999999999861E-2</v>
      </c>
      <c r="G213" s="238">
        <v>3.1159420289855073</v>
      </c>
      <c r="H213" s="173">
        <f t="shared" si="40"/>
        <v>0.14968985507246332</v>
      </c>
    </row>
    <row r="214" spans="1:18" ht="26.1" customHeight="1" x14ac:dyDescent="0.35">
      <c r="A214" s="141" t="s">
        <v>40</v>
      </c>
      <c r="B214" s="195"/>
      <c r="C214" s="222"/>
      <c r="D214" s="165"/>
      <c r="E214" s="140"/>
      <c r="F214" s="166"/>
      <c r="G214" s="167">
        <f>SUM(G202:G213)</f>
        <v>37.391304347826086</v>
      </c>
      <c r="H214" s="167">
        <f>SUM(H202:H213)</f>
        <v>2.2005717391304294</v>
      </c>
    </row>
    <row r="215" spans="1:18" ht="26.1" customHeight="1" x14ac:dyDescent="0.35">
      <c r="A215" s="144" t="s">
        <v>392</v>
      </c>
      <c r="B215" s="195"/>
      <c r="C215" s="222"/>
      <c r="D215" s="144"/>
      <c r="E215" s="144"/>
      <c r="F215" s="144"/>
      <c r="G215" s="144"/>
      <c r="H215" s="225"/>
    </row>
    <row r="216" spans="1:18" ht="25.5" customHeight="1" x14ac:dyDescent="0.35">
      <c r="A216" s="142" t="s">
        <v>31</v>
      </c>
      <c r="B216" s="162">
        <f t="shared" ref="B216:B227" si="41">$B$199</f>
        <v>44955</v>
      </c>
      <c r="C216" s="236">
        <v>2.0099399999999998</v>
      </c>
      <c r="D216" s="163">
        <v>43861</v>
      </c>
      <c r="E216" s="169">
        <v>1.96374</v>
      </c>
      <c r="F216" s="164">
        <f t="shared" ref="F216:F221" si="42">+C216-E216</f>
        <v>4.6199999999999797E-2</v>
      </c>
      <c r="G216" s="238">
        <v>3.1159420289855073</v>
      </c>
      <c r="H216" s="173">
        <f t="shared" ref="H216:H225" si="43">+F216*G216</f>
        <v>0.14395652173912982</v>
      </c>
    </row>
    <row r="217" spans="1:18" ht="25.5" x14ac:dyDescent="0.35">
      <c r="A217" s="142" t="s">
        <v>32</v>
      </c>
      <c r="B217" s="162">
        <f t="shared" si="41"/>
        <v>44955</v>
      </c>
      <c r="C217" s="236">
        <v>2.0099399999999998</v>
      </c>
      <c r="D217" s="163">
        <v>43890</v>
      </c>
      <c r="E217" s="169">
        <v>1.9654499999999999</v>
      </c>
      <c r="F217" s="164">
        <f t="shared" si="42"/>
        <v>4.4489999999999919E-2</v>
      </c>
      <c r="G217" s="238">
        <v>3.1159420289855073</v>
      </c>
      <c r="H217" s="173">
        <f t="shared" si="43"/>
        <v>0.13862826086956498</v>
      </c>
      <c r="M217" s="133"/>
      <c r="O217" s="120"/>
      <c r="P217" s="145"/>
      <c r="Q217" s="134"/>
      <c r="R217" s="131"/>
    </row>
    <row r="218" spans="1:18" ht="25.5" x14ac:dyDescent="0.35">
      <c r="A218" s="142" t="s">
        <v>33</v>
      </c>
      <c r="B218" s="162">
        <f t="shared" si="41"/>
        <v>44955</v>
      </c>
      <c r="C218" s="236">
        <v>2.0099399999999998</v>
      </c>
      <c r="D218" s="163">
        <v>43921</v>
      </c>
      <c r="E218" s="169">
        <v>1.9672400000000001</v>
      </c>
      <c r="F218" s="164">
        <f t="shared" si="42"/>
        <v>4.2699999999999738E-2</v>
      </c>
      <c r="G218" s="238">
        <v>3.1159420289855073</v>
      </c>
      <c r="H218" s="173">
        <f t="shared" si="43"/>
        <v>0.13305072463768033</v>
      </c>
      <c r="M218" s="133"/>
      <c r="O218" s="120"/>
      <c r="P218" s="145"/>
      <c r="Q218" s="134"/>
      <c r="R218" s="131"/>
    </row>
    <row r="219" spans="1:18" ht="25.5" x14ac:dyDescent="0.35">
      <c r="A219" s="142" t="s">
        <v>34</v>
      </c>
      <c r="B219" s="162">
        <f t="shared" si="41"/>
        <v>44955</v>
      </c>
      <c r="C219" s="236">
        <v>2.0099399999999998</v>
      </c>
      <c r="D219" s="163">
        <v>43951</v>
      </c>
      <c r="E219" s="169">
        <v>1.96885</v>
      </c>
      <c r="F219" s="164">
        <f t="shared" si="42"/>
        <v>4.1089999999999849E-2</v>
      </c>
      <c r="G219" s="238">
        <v>3.1159420289855073</v>
      </c>
      <c r="H219" s="173">
        <f t="shared" si="43"/>
        <v>0.12803405797101403</v>
      </c>
    </row>
    <row r="220" spans="1:18" s="105" customFormat="1" ht="25.5" x14ac:dyDescent="0.35">
      <c r="A220" s="142" t="s">
        <v>41</v>
      </c>
      <c r="B220" s="162">
        <f t="shared" si="41"/>
        <v>44955</v>
      </c>
      <c r="C220" s="236">
        <v>2.0099399999999998</v>
      </c>
      <c r="D220" s="163">
        <v>43982</v>
      </c>
      <c r="E220" s="169">
        <v>1.97034</v>
      </c>
      <c r="F220" s="164">
        <f t="shared" si="42"/>
        <v>3.9599999999999858E-2</v>
      </c>
      <c r="G220" s="238">
        <v>3.1159420289855073</v>
      </c>
      <c r="H220" s="173">
        <f t="shared" si="43"/>
        <v>0.12339130434782565</v>
      </c>
    </row>
    <row r="221" spans="1:18" ht="26.1" customHeight="1" x14ac:dyDescent="0.35">
      <c r="A221" s="142" t="s">
        <v>42</v>
      </c>
      <c r="B221" s="162">
        <f t="shared" si="41"/>
        <v>44955</v>
      </c>
      <c r="C221" s="236">
        <v>2.0099399999999998</v>
      </c>
      <c r="D221" s="163">
        <v>44012</v>
      </c>
      <c r="E221" s="169">
        <v>1.97157</v>
      </c>
      <c r="F221" s="164">
        <f t="shared" si="42"/>
        <v>3.8369999999999793E-2</v>
      </c>
      <c r="G221" s="238">
        <v>3.1159420289855073</v>
      </c>
      <c r="H221" s="173">
        <f t="shared" si="43"/>
        <v>0.11955869565217327</v>
      </c>
    </row>
    <row r="222" spans="1:18" ht="26.1" customHeight="1" x14ac:dyDescent="0.35">
      <c r="A222" s="142" t="s">
        <v>43</v>
      </c>
      <c r="B222" s="162">
        <f t="shared" si="41"/>
        <v>44955</v>
      </c>
      <c r="C222" s="236">
        <v>2.0099399999999998</v>
      </c>
      <c r="D222" s="163">
        <v>44043</v>
      </c>
      <c r="E222" s="169">
        <v>1.9726900000000001</v>
      </c>
      <c r="F222" s="164">
        <f>+C222-E222</f>
        <v>3.7249999999999783E-2</v>
      </c>
      <c r="G222" s="238">
        <v>3.1159420289855073</v>
      </c>
      <c r="H222" s="173">
        <f t="shared" si="43"/>
        <v>0.11606884057970947</v>
      </c>
    </row>
    <row r="223" spans="1:18" ht="26.1" customHeight="1" x14ac:dyDescent="0.35">
      <c r="A223" s="142" t="s">
        <v>35</v>
      </c>
      <c r="B223" s="162">
        <f t="shared" si="41"/>
        <v>44955</v>
      </c>
      <c r="C223" s="236">
        <v>2.0099399999999998</v>
      </c>
      <c r="D223" s="163">
        <v>44074</v>
      </c>
      <c r="E223" s="169">
        <v>1.9737100000000001</v>
      </c>
      <c r="F223" s="164">
        <f t="shared" ref="F223:F227" si="44">+C223-E223</f>
        <v>3.6229999999999762E-2</v>
      </c>
      <c r="G223" s="238">
        <v>3.1159420289855073</v>
      </c>
      <c r="H223" s="173">
        <f t="shared" si="43"/>
        <v>0.11289057971014418</v>
      </c>
    </row>
    <row r="224" spans="1:18" ht="26.1" customHeight="1" x14ac:dyDescent="0.35">
      <c r="A224" s="142" t="s">
        <v>400</v>
      </c>
      <c r="B224" s="162">
        <f t="shared" si="41"/>
        <v>44955</v>
      </c>
      <c r="C224" s="236">
        <v>2.0099399999999998</v>
      </c>
      <c r="D224" s="163">
        <v>44104</v>
      </c>
      <c r="E224" s="169">
        <v>1.9746699999999999</v>
      </c>
      <c r="F224" s="164">
        <f t="shared" si="44"/>
        <v>3.5269999999999913E-2</v>
      </c>
      <c r="G224" s="238">
        <v>3.1159420289855073</v>
      </c>
      <c r="H224" s="173">
        <f t="shared" si="43"/>
        <v>0.10989927536231857</v>
      </c>
    </row>
    <row r="225" spans="1:18" ht="26.1" customHeight="1" x14ac:dyDescent="0.35">
      <c r="A225" s="142" t="s">
        <v>37</v>
      </c>
      <c r="B225" s="162">
        <f t="shared" si="41"/>
        <v>44955</v>
      </c>
      <c r="C225" s="236">
        <v>2.0099399999999998</v>
      </c>
      <c r="D225" s="163">
        <v>44135</v>
      </c>
      <c r="E225" s="169">
        <v>1.9756100000000001</v>
      </c>
      <c r="F225" s="164">
        <f t="shared" si="44"/>
        <v>3.432999999999975E-2</v>
      </c>
      <c r="G225" s="238">
        <v>3.1159420289855073</v>
      </c>
      <c r="H225" s="173">
        <f t="shared" si="43"/>
        <v>0.10697028985507169</v>
      </c>
    </row>
    <row r="226" spans="1:18" ht="26.1" customHeight="1" x14ac:dyDescent="0.35">
      <c r="A226" s="142" t="s">
        <v>38</v>
      </c>
      <c r="B226" s="162">
        <f t="shared" si="41"/>
        <v>44955</v>
      </c>
      <c r="C226" s="236">
        <v>2.0099399999999998</v>
      </c>
      <c r="D226" s="163">
        <v>44165</v>
      </c>
      <c r="E226" s="169">
        <v>1.9764900000000001</v>
      </c>
      <c r="F226" s="164">
        <f t="shared" si="44"/>
        <v>3.3449999999999758E-2</v>
      </c>
      <c r="G226" s="238">
        <v>3.1159420289855073</v>
      </c>
      <c r="H226" s="173">
        <f>+F226*G226</f>
        <v>0.10422826086956447</v>
      </c>
    </row>
    <row r="227" spans="1:18" s="105" customFormat="1" ht="25.5" customHeight="1" x14ac:dyDescent="0.35">
      <c r="A227" s="142" t="s">
        <v>39</v>
      </c>
      <c r="B227" s="162">
        <f t="shared" si="41"/>
        <v>44955</v>
      </c>
      <c r="C227" s="236">
        <v>2.0099399999999998</v>
      </c>
      <c r="D227" s="163">
        <v>44196</v>
      </c>
      <c r="E227" s="169">
        <v>1.97736</v>
      </c>
      <c r="F227" s="164">
        <f t="shared" si="44"/>
        <v>3.2579999999999831E-2</v>
      </c>
      <c r="G227" s="238">
        <v>3.1159420289855073</v>
      </c>
      <c r="H227" s="173">
        <f t="shared" ref="H227" si="45">+F227*G227</f>
        <v>0.1015173913043473</v>
      </c>
    </row>
    <row r="228" spans="1:18" ht="26.1" customHeight="1" x14ac:dyDescent="0.35">
      <c r="A228" s="141" t="s">
        <v>40</v>
      </c>
      <c r="B228" s="195"/>
      <c r="C228" s="222"/>
      <c r="D228" s="165"/>
      <c r="E228" s="140"/>
      <c r="F228" s="166"/>
      <c r="G228" s="167">
        <f>SUM(G216:G227)</f>
        <v>37.391304347826086</v>
      </c>
      <c r="H228" s="167">
        <f>SUM(H216:H227)</f>
        <v>1.4381942028985435</v>
      </c>
    </row>
    <row r="229" spans="1:18" ht="26.1" customHeight="1" x14ac:dyDescent="0.35">
      <c r="A229" s="144" t="s">
        <v>393</v>
      </c>
      <c r="B229" s="195"/>
      <c r="C229" s="222"/>
      <c r="D229" s="144"/>
      <c r="E229" s="144"/>
      <c r="F229" s="144"/>
      <c r="G229" s="144"/>
      <c r="H229" s="225"/>
    </row>
    <row r="230" spans="1:18" ht="26.1" customHeight="1" x14ac:dyDescent="0.35">
      <c r="A230" s="142" t="s">
        <v>31</v>
      </c>
      <c r="B230" s="162">
        <f t="shared" ref="B230:B241" si="46">$B$199</f>
        <v>44955</v>
      </c>
      <c r="C230" s="236">
        <v>2.0099399999999998</v>
      </c>
      <c r="D230" s="163">
        <v>44227</v>
      </c>
      <c r="E230" s="169">
        <v>1.97818</v>
      </c>
      <c r="F230" s="164">
        <f t="shared" ref="F230:F235" si="47">+C230-E230</f>
        <v>3.1759999999999788E-2</v>
      </c>
      <c r="G230" s="238">
        <v>3.1159420289855073</v>
      </c>
      <c r="H230" s="173">
        <f t="shared" ref="H230:H239" si="48">+F230*G230</f>
        <v>9.8962318840579058E-2</v>
      </c>
    </row>
    <row r="231" spans="1:18" ht="25.5" x14ac:dyDescent="0.35">
      <c r="A231" s="142" t="s">
        <v>32</v>
      </c>
      <c r="B231" s="162">
        <f t="shared" si="46"/>
        <v>44955</v>
      </c>
      <c r="C231" s="236">
        <v>2.0099399999999998</v>
      </c>
      <c r="D231" s="163">
        <v>44255</v>
      </c>
      <c r="E231" s="169">
        <v>1.97889</v>
      </c>
      <c r="F231" s="164">
        <f t="shared" si="47"/>
        <v>3.10499999999998E-2</v>
      </c>
      <c r="G231" s="238">
        <v>3.1159420289855073</v>
      </c>
      <c r="H231" s="173">
        <f t="shared" si="48"/>
        <v>9.6749999999999378E-2</v>
      </c>
      <c r="M231" s="133"/>
      <c r="O231" s="120"/>
      <c r="P231" s="145"/>
      <c r="Q231" s="134"/>
      <c r="R231" s="131"/>
    </row>
    <row r="232" spans="1:18" ht="25.5" x14ac:dyDescent="0.35">
      <c r="A232" s="142" t="s">
        <v>33</v>
      </c>
      <c r="B232" s="162">
        <f t="shared" si="46"/>
        <v>44955</v>
      </c>
      <c r="C232" s="236">
        <v>2.0099399999999998</v>
      </c>
      <c r="D232" s="163">
        <v>44286</v>
      </c>
      <c r="E232" s="169">
        <v>1.9796499999999999</v>
      </c>
      <c r="F232" s="164">
        <f t="shared" si="47"/>
        <v>3.0289999999999928E-2</v>
      </c>
      <c r="G232" s="238">
        <v>3.1159420289855073</v>
      </c>
      <c r="H232" s="173">
        <f t="shared" si="48"/>
        <v>9.4381884057970794E-2</v>
      </c>
      <c r="M232" s="133"/>
      <c r="O232" s="120"/>
      <c r="P232" s="145"/>
      <c r="Q232" s="134"/>
      <c r="R232" s="131"/>
    </row>
    <row r="233" spans="1:18" ht="25.5" x14ac:dyDescent="0.35">
      <c r="A233" s="142" t="s">
        <v>34</v>
      </c>
      <c r="B233" s="162">
        <f t="shared" si="46"/>
        <v>44955</v>
      </c>
      <c r="C233" s="236">
        <v>2.0099399999999998</v>
      </c>
      <c r="D233" s="163">
        <v>44316</v>
      </c>
      <c r="E233" s="169">
        <v>1.9803900000000001</v>
      </c>
      <c r="F233" s="164">
        <f t="shared" si="47"/>
        <v>2.9549999999999743E-2</v>
      </c>
      <c r="G233" s="238">
        <v>3.1159420289855073</v>
      </c>
      <c r="H233" s="173">
        <f t="shared" si="48"/>
        <v>9.2076086956520947E-2</v>
      </c>
    </row>
    <row r="234" spans="1:18" s="105" customFormat="1" ht="25.5" x14ac:dyDescent="0.35">
      <c r="A234" s="142" t="s">
        <v>41</v>
      </c>
      <c r="B234" s="162">
        <f t="shared" si="46"/>
        <v>44955</v>
      </c>
      <c r="C234" s="236">
        <v>2.0099399999999998</v>
      </c>
      <c r="D234" s="163">
        <v>44347</v>
      </c>
      <c r="E234" s="169">
        <v>1.9811300000000001</v>
      </c>
      <c r="F234" s="164">
        <f t="shared" si="47"/>
        <v>2.880999999999978E-2</v>
      </c>
      <c r="G234" s="238">
        <v>3.1159420289855073</v>
      </c>
      <c r="H234" s="173">
        <f t="shared" si="48"/>
        <v>8.977028985507178E-2</v>
      </c>
    </row>
    <row r="235" spans="1:18" ht="26.1" customHeight="1" x14ac:dyDescent="0.35">
      <c r="A235" s="142" t="s">
        <v>42</v>
      </c>
      <c r="B235" s="162">
        <f t="shared" si="46"/>
        <v>44955</v>
      </c>
      <c r="C235" s="236">
        <v>2.0099399999999998</v>
      </c>
      <c r="D235" s="163">
        <v>44377</v>
      </c>
      <c r="E235" s="169">
        <v>1.9818100000000001</v>
      </c>
      <c r="F235" s="164">
        <f t="shared" si="47"/>
        <v>2.8129999999999766E-2</v>
      </c>
      <c r="G235" s="238">
        <v>3.1159420289855073</v>
      </c>
      <c r="H235" s="173">
        <f t="shared" si="48"/>
        <v>8.7651449275361587E-2</v>
      </c>
    </row>
    <row r="236" spans="1:18" ht="26.1" customHeight="1" x14ac:dyDescent="0.35">
      <c r="A236" s="142" t="s">
        <v>43</v>
      </c>
      <c r="B236" s="162">
        <f t="shared" si="46"/>
        <v>44955</v>
      </c>
      <c r="C236" s="236">
        <v>2.0099399999999998</v>
      </c>
      <c r="D236" s="163">
        <v>44408</v>
      </c>
      <c r="E236" s="169">
        <v>1.98248</v>
      </c>
      <c r="F236" s="164">
        <f>+C236-E236</f>
        <v>2.7459999999999818E-2</v>
      </c>
      <c r="G236" s="238">
        <v>3.1159420289855073</v>
      </c>
      <c r="H236" s="173">
        <f t="shared" si="48"/>
        <v>8.5563768115941463E-2</v>
      </c>
    </row>
    <row r="237" spans="1:18" ht="26.1" customHeight="1" x14ac:dyDescent="0.35">
      <c r="A237" s="142" t="s">
        <v>35</v>
      </c>
      <c r="B237" s="162">
        <f t="shared" si="46"/>
        <v>44955</v>
      </c>
      <c r="C237" s="236">
        <v>2.0099399999999998</v>
      </c>
      <c r="D237" s="163">
        <v>44439</v>
      </c>
      <c r="E237" s="169">
        <v>1.9831399999999999</v>
      </c>
      <c r="F237" s="164">
        <f t="shared" ref="F237:F241" si="49">+C237-E237</f>
        <v>2.6799999999999935E-2</v>
      </c>
      <c r="G237" s="238">
        <v>3.1159420289855073</v>
      </c>
      <c r="H237" s="173">
        <f t="shared" si="48"/>
        <v>8.3507246376811395E-2</v>
      </c>
    </row>
    <row r="238" spans="1:18" ht="26.1" customHeight="1" x14ac:dyDescent="0.35">
      <c r="A238" s="142" t="s">
        <v>400</v>
      </c>
      <c r="B238" s="162">
        <f t="shared" si="46"/>
        <v>44955</v>
      </c>
      <c r="C238" s="236">
        <v>2.0099399999999998</v>
      </c>
      <c r="D238" s="163">
        <v>44469</v>
      </c>
      <c r="E238" s="169">
        <v>1.9837899999999999</v>
      </c>
      <c r="F238" s="164">
        <f t="shared" si="49"/>
        <v>2.6149999999999896E-2</v>
      </c>
      <c r="G238" s="238">
        <v>3.1159420289855073</v>
      </c>
      <c r="H238" s="173">
        <f t="shared" si="48"/>
        <v>8.1481884057970688E-2</v>
      </c>
    </row>
    <row r="239" spans="1:18" ht="26.1" customHeight="1" x14ac:dyDescent="0.35">
      <c r="A239" s="142" t="s">
        <v>37</v>
      </c>
      <c r="B239" s="162">
        <f t="shared" si="46"/>
        <v>44955</v>
      </c>
      <c r="C239" s="236">
        <v>2.0099399999999998</v>
      </c>
      <c r="D239" s="163">
        <v>44500</v>
      </c>
      <c r="E239" s="169">
        <v>1.9844900000000001</v>
      </c>
      <c r="F239" s="164">
        <f t="shared" si="49"/>
        <v>2.5449999999999751E-2</v>
      </c>
      <c r="G239" s="238">
        <v>3.1159420289855073</v>
      </c>
      <c r="H239" s="173">
        <f t="shared" si="48"/>
        <v>7.9300724637680384E-2</v>
      </c>
    </row>
    <row r="240" spans="1:18" ht="26.1" customHeight="1" x14ac:dyDescent="0.35">
      <c r="A240" s="142" t="s">
        <v>38</v>
      </c>
      <c r="B240" s="162">
        <f t="shared" si="46"/>
        <v>44955</v>
      </c>
      <c r="C240" s="236">
        <v>2.0099399999999998</v>
      </c>
      <c r="D240" s="163">
        <v>44530</v>
      </c>
      <c r="E240" s="169">
        <v>1.98525</v>
      </c>
      <c r="F240" s="164">
        <f t="shared" si="49"/>
        <v>2.4689999999999879E-2</v>
      </c>
      <c r="G240" s="238">
        <v>3.1159420289855073</v>
      </c>
      <c r="H240" s="173">
        <f>+F240*G240</f>
        <v>7.69326086956518E-2</v>
      </c>
    </row>
    <row r="241" spans="1:18" s="105" customFormat="1" ht="25.5" customHeight="1" x14ac:dyDescent="0.35">
      <c r="A241" s="142" t="s">
        <v>39</v>
      </c>
      <c r="B241" s="162">
        <f t="shared" si="46"/>
        <v>44955</v>
      </c>
      <c r="C241" s="236">
        <v>2.0099399999999998</v>
      </c>
      <c r="D241" s="163">
        <v>44561</v>
      </c>
      <c r="E241" s="169">
        <v>1.98614</v>
      </c>
      <c r="F241" s="164">
        <f t="shared" si="49"/>
        <v>2.3799999999999821E-2</v>
      </c>
      <c r="G241" s="238">
        <v>3.1159420289855073</v>
      </c>
      <c r="H241" s="173">
        <f t="shared" ref="H241" si="50">+F241*G241</f>
        <v>7.4159420289854519E-2</v>
      </c>
    </row>
    <row r="242" spans="1:18" ht="26.1" customHeight="1" x14ac:dyDescent="0.35">
      <c r="A242" s="141" t="s">
        <v>40</v>
      </c>
      <c r="B242" s="195"/>
      <c r="C242" s="222"/>
      <c r="D242" s="165"/>
      <c r="E242" s="140"/>
      <c r="F242" s="166"/>
      <c r="G242" s="167">
        <f>SUM(G230:G241)</f>
        <v>37.391304347826086</v>
      </c>
      <c r="H242" s="167">
        <f>SUM(H230:H241)</f>
        <v>1.0405376811594138</v>
      </c>
    </row>
    <row r="243" spans="1:18" ht="26.1" customHeight="1" x14ac:dyDescent="0.35">
      <c r="A243" s="144" t="s">
        <v>405</v>
      </c>
      <c r="B243" s="195"/>
      <c r="C243" s="222"/>
      <c r="D243" s="144"/>
      <c r="E243" s="144"/>
      <c r="F243" s="144"/>
      <c r="G243" s="144"/>
      <c r="H243" s="225"/>
    </row>
    <row r="244" spans="1:18" ht="26.1" customHeight="1" x14ac:dyDescent="0.35">
      <c r="A244" s="142" t="s">
        <v>31</v>
      </c>
      <c r="B244" s="162">
        <f t="shared" ref="B244:B255" si="51">$B$199</f>
        <v>44955</v>
      </c>
      <c r="C244" s="236">
        <v>2.0099399999999998</v>
      </c>
      <c r="D244" s="163">
        <v>44592</v>
      </c>
      <c r="E244" s="169">
        <v>1.9871000000000001</v>
      </c>
      <c r="F244" s="164">
        <f t="shared" ref="F244:F249" si="52">+C244-E244</f>
        <v>2.2839999999999749E-2</v>
      </c>
      <c r="G244" s="238">
        <v>3.1159420289855073</v>
      </c>
      <c r="H244" s="173">
        <f t="shared" ref="H244:H253" si="53">+F244*G244</f>
        <v>7.1168115942028209E-2</v>
      </c>
      <c r="L244" s="85">
        <v>207</v>
      </c>
    </row>
    <row r="245" spans="1:18" ht="25.5" x14ac:dyDescent="0.35">
      <c r="A245" s="142" t="s">
        <v>32</v>
      </c>
      <c r="B245" s="162">
        <f t="shared" si="51"/>
        <v>44955</v>
      </c>
      <c r="C245" s="236">
        <v>2.0099399999999998</v>
      </c>
      <c r="D245" s="163">
        <v>44620</v>
      </c>
      <c r="E245" s="169">
        <v>1.98811</v>
      </c>
      <c r="F245" s="164">
        <f t="shared" si="52"/>
        <v>2.1829999999999794E-2</v>
      </c>
      <c r="G245" s="238">
        <v>3.1159420289855073</v>
      </c>
      <c r="H245" s="173">
        <f t="shared" si="53"/>
        <v>6.8021014492752982E-2</v>
      </c>
      <c r="L245" s="85">
        <v>645</v>
      </c>
      <c r="M245" s="133"/>
      <c r="O245" s="120"/>
      <c r="P245" s="145"/>
      <c r="Q245" s="134"/>
      <c r="R245" s="131"/>
    </row>
    <row r="246" spans="1:18" ht="25.5" x14ac:dyDescent="0.35">
      <c r="A246" s="142" t="s">
        <v>33</v>
      </c>
      <c r="B246" s="162">
        <f t="shared" si="51"/>
        <v>44955</v>
      </c>
      <c r="C246" s="236">
        <v>2.0099399999999998</v>
      </c>
      <c r="D246" s="163">
        <v>44651</v>
      </c>
      <c r="E246" s="169">
        <v>1.98936</v>
      </c>
      <c r="F246" s="164">
        <f t="shared" si="52"/>
        <v>2.0579999999999821E-2</v>
      </c>
      <c r="G246" s="238">
        <v>3.1159420289855073</v>
      </c>
      <c r="H246" s="173">
        <f t="shared" si="53"/>
        <v>6.4126086956521181E-2</v>
      </c>
      <c r="M246" s="133"/>
      <c r="O246" s="120"/>
      <c r="P246" s="145"/>
      <c r="Q246" s="134"/>
      <c r="R246" s="131"/>
    </row>
    <row r="247" spans="1:18" ht="25.5" x14ac:dyDescent="0.35">
      <c r="A247" s="142" t="s">
        <v>34</v>
      </c>
      <c r="B247" s="162">
        <f t="shared" si="51"/>
        <v>44955</v>
      </c>
      <c r="C247" s="236">
        <v>2.0099399999999998</v>
      </c>
      <c r="D247" s="163">
        <v>44681</v>
      </c>
      <c r="E247" s="169">
        <v>1.9906600000000001</v>
      </c>
      <c r="F247" s="164">
        <f t="shared" si="52"/>
        <v>1.9279999999999742E-2</v>
      </c>
      <c r="G247" s="238">
        <v>3.1159420289855073</v>
      </c>
      <c r="H247" s="173">
        <f t="shared" si="53"/>
        <v>6.0075362318839774E-2</v>
      </c>
    </row>
    <row r="248" spans="1:18" s="105" customFormat="1" ht="25.5" x14ac:dyDescent="0.35">
      <c r="A248" s="142" t="s">
        <v>41</v>
      </c>
      <c r="B248" s="162">
        <f t="shared" si="51"/>
        <v>44955</v>
      </c>
      <c r="C248" s="236">
        <v>2.0099399999999998</v>
      </c>
      <c r="D248" s="163">
        <v>44712</v>
      </c>
      <c r="E248" s="169">
        <v>1.99224</v>
      </c>
      <c r="F248" s="164">
        <f t="shared" si="52"/>
        <v>1.7699999999999827E-2</v>
      </c>
      <c r="G248" s="238">
        <v>3.1159420289855073</v>
      </c>
      <c r="H248" s="173">
        <f t="shared" si="53"/>
        <v>5.5152173913042939E-2</v>
      </c>
    </row>
    <row r="249" spans="1:18" ht="26.1" customHeight="1" x14ac:dyDescent="0.35">
      <c r="A249" s="142" t="s">
        <v>42</v>
      </c>
      <c r="B249" s="162">
        <f t="shared" si="51"/>
        <v>44955</v>
      </c>
      <c r="C249" s="236">
        <v>2.0099399999999998</v>
      </c>
      <c r="D249" s="163">
        <v>44742</v>
      </c>
      <c r="E249" s="169">
        <v>1.99396</v>
      </c>
      <c r="F249" s="164">
        <f t="shared" si="52"/>
        <v>1.5979999999999883E-2</v>
      </c>
      <c r="G249" s="238">
        <v>3.1159420289855073</v>
      </c>
      <c r="H249" s="173">
        <f t="shared" si="53"/>
        <v>4.9792753623188045E-2</v>
      </c>
      <c r="L249" s="85">
        <f>+L245/L244</f>
        <v>3.1159420289855073</v>
      </c>
    </row>
    <row r="250" spans="1:18" ht="26.1" customHeight="1" x14ac:dyDescent="0.35">
      <c r="A250" s="142" t="s">
        <v>43</v>
      </c>
      <c r="B250" s="162">
        <f t="shared" si="51"/>
        <v>44955</v>
      </c>
      <c r="C250" s="236">
        <v>2.0099399999999998</v>
      </c>
      <c r="D250" s="163">
        <v>44773</v>
      </c>
      <c r="E250" s="169">
        <v>1.9959100000000001</v>
      </c>
      <c r="F250" s="164">
        <f>+C250-E250</f>
        <v>1.4029999999999765E-2</v>
      </c>
      <c r="G250" s="238">
        <v>3.1159420289855073</v>
      </c>
      <c r="H250" s="173">
        <f t="shared" si="53"/>
        <v>4.3716666666665932E-2</v>
      </c>
    </row>
    <row r="251" spans="1:18" ht="26.1" customHeight="1" x14ac:dyDescent="0.35">
      <c r="A251" s="142" t="s">
        <v>35</v>
      </c>
      <c r="B251" s="162">
        <f t="shared" si="51"/>
        <v>44955</v>
      </c>
      <c r="C251" s="236">
        <v>2.0099399999999998</v>
      </c>
      <c r="D251" s="163">
        <v>44804</v>
      </c>
      <c r="E251" s="169">
        <v>1.9980199999999999</v>
      </c>
      <c r="F251" s="164">
        <f t="shared" ref="F251:F255" si="54">+C251-E251</f>
        <v>1.1919999999999931E-2</v>
      </c>
      <c r="G251" s="238">
        <v>3.1159420289855073</v>
      </c>
      <c r="H251" s="173">
        <f t="shared" si="53"/>
        <v>3.7142028985507031E-2</v>
      </c>
    </row>
    <row r="252" spans="1:18" ht="26.1" customHeight="1" x14ac:dyDescent="0.35">
      <c r="A252" s="142" t="s">
        <v>400</v>
      </c>
      <c r="B252" s="162">
        <f t="shared" si="51"/>
        <v>44955</v>
      </c>
      <c r="C252" s="236">
        <v>2.0099399999999998</v>
      </c>
      <c r="D252" s="163">
        <v>44834</v>
      </c>
      <c r="E252" s="169">
        <v>2.0001699999999998</v>
      </c>
      <c r="F252" s="164">
        <f t="shared" si="54"/>
        <v>9.7700000000000564E-3</v>
      </c>
      <c r="G252" s="238">
        <v>3.1159420289855073</v>
      </c>
      <c r="H252" s="173">
        <f t="shared" si="53"/>
        <v>3.0442753623188584E-2</v>
      </c>
    </row>
    <row r="253" spans="1:18" ht="26.1" customHeight="1" x14ac:dyDescent="0.35">
      <c r="A253" s="142" t="s">
        <v>37</v>
      </c>
      <c r="B253" s="162">
        <f t="shared" si="51"/>
        <v>44955</v>
      </c>
      <c r="C253" s="236">
        <v>2.0099399999999998</v>
      </c>
      <c r="D253" s="163">
        <v>44865</v>
      </c>
      <c r="E253" s="169">
        <v>2.00251</v>
      </c>
      <c r="F253" s="164">
        <f t="shared" si="54"/>
        <v>7.4299999999998256E-3</v>
      </c>
      <c r="G253" s="238">
        <v>3.1159420289855073</v>
      </c>
      <c r="H253" s="173">
        <f t="shared" si="53"/>
        <v>2.3151449275361776E-2</v>
      </c>
    </row>
    <row r="254" spans="1:18" ht="26.1" customHeight="1" x14ac:dyDescent="0.35">
      <c r="A254" s="142" t="s">
        <v>38</v>
      </c>
      <c r="B254" s="162">
        <f t="shared" si="51"/>
        <v>44955</v>
      </c>
      <c r="C254" s="236">
        <v>2.0099399999999998</v>
      </c>
      <c r="D254" s="163">
        <v>44895</v>
      </c>
      <c r="E254" s="169">
        <v>2.0049100000000002</v>
      </c>
      <c r="F254" s="164">
        <f t="shared" si="54"/>
        <v>5.0299999999996459E-3</v>
      </c>
      <c r="G254" s="238">
        <v>3.1159420289855073</v>
      </c>
      <c r="H254" s="173">
        <f>+F254*G254</f>
        <v>1.5673188405795999E-2</v>
      </c>
    </row>
    <row r="255" spans="1:18" s="105" customFormat="1" ht="25.5" customHeight="1" x14ac:dyDescent="0.35">
      <c r="A255" s="142" t="s">
        <v>39</v>
      </c>
      <c r="B255" s="162">
        <f t="shared" si="51"/>
        <v>44955</v>
      </c>
      <c r="C255" s="236">
        <v>2.0099399999999998</v>
      </c>
      <c r="D255" s="163">
        <v>44926</v>
      </c>
      <c r="E255" s="169">
        <v>2.0074299999999998</v>
      </c>
      <c r="F255" s="164">
        <f t="shared" si="54"/>
        <v>2.5100000000000122E-3</v>
      </c>
      <c r="G255" s="238">
        <v>3.1159420289855073</v>
      </c>
      <c r="H255" s="173">
        <f t="shared" ref="H255" si="55">+F255*G255</f>
        <v>7.8210144927536619E-3</v>
      </c>
    </row>
    <row r="256" spans="1:18" ht="26.1" customHeight="1" x14ac:dyDescent="0.35">
      <c r="A256" s="141" t="s">
        <v>40</v>
      </c>
      <c r="B256" s="195"/>
      <c r="C256" s="222"/>
      <c r="D256" s="165"/>
      <c r="E256" s="140"/>
      <c r="F256" s="166"/>
      <c r="G256" s="167">
        <f>SUM(G244:G255)</f>
        <v>37.391304347826086</v>
      </c>
      <c r="H256" s="167">
        <f>SUM(H244:H255)</f>
        <v>0.52628260869564603</v>
      </c>
    </row>
    <row r="257" spans="1:8" ht="26.1" customHeight="1" x14ac:dyDescent="0.35">
      <c r="A257" s="284" t="s">
        <v>399</v>
      </c>
      <c r="B257" s="285"/>
      <c r="C257" s="285"/>
      <c r="D257" s="285"/>
      <c r="E257" s="285"/>
      <c r="F257" s="286"/>
      <c r="G257" s="167">
        <f>SUM(G32+G46+G60+G74+G88+G102+G116+G130+G144+G158+G172+G186+G200+G214+G18+G228+G242+G256)</f>
        <v>645</v>
      </c>
      <c r="H257" s="167">
        <f>SUM(+H46+H60+H74+H88+H102+H116+H130+H144+H158+H172+H186+H200+H214+H256+H242+H228+H32+H18)</f>
        <v>120.9971079710144</v>
      </c>
    </row>
    <row r="259" spans="1:8" x14ac:dyDescent="0.3">
      <c r="A259"/>
      <c r="B259"/>
      <c r="C259" s="228"/>
      <c r="D259"/>
      <c r="E259"/>
      <c r="F259"/>
    </row>
    <row r="260" spans="1:8" x14ac:dyDescent="0.3">
      <c r="A260"/>
      <c r="B260"/>
      <c r="C260" s="228"/>
      <c r="D260"/>
      <c r="E260"/>
      <c r="F260"/>
    </row>
    <row r="261" spans="1:8" x14ac:dyDescent="0.3">
      <c r="A261"/>
      <c r="B261"/>
      <c r="C261" s="228"/>
      <c r="D261"/>
      <c r="E261"/>
      <c r="F261"/>
    </row>
    <row r="262" spans="1:8" x14ac:dyDescent="0.3">
      <c r="A262"/>
      <c r="B262"/>
      <c r="C262" s="228"/>
      <c r="D262"/>
      <c r="E262"/>
      <c r="F262"/>
    </row>
    <row r="263" spans="1:8" x14ac:dyDescent="0.3">
      <c r="A263"/>
      <c r="B263"/>
      <c r="C263" s="228"/>
      <c r="D263"/>
      <c r="E263"/>
      <c r="F263"/>
    </row>
    <row r="264" spans="1:8" x14ac:dyDescent="0.3">
      <c r="A264"/>
      <c r="B264"/>
      <c r="C264" s="228"/>
      <c r="D264"/>
      <c r="E264"/>
      <c r="F264"/>
    </row>
    <row r="265" spans="1:8" x14ac:dyDescent="0.3">
      <c r="A265"/>
      <c r="B265"/>
      <c r="C265" s="228"/>
      <c r="D265"/>
      <c r="E265"/>
      <c r="F265"/>
    </row>
    <row r="266" spans="1:8" x14ac:dyDescent="0.3">
      <c r="A266"/>
      <c r="B266"/>
      <c r="C266" s="228"/>
      <c r="D266"/>
      <c r="E266"/>
      <c r="F266"/>
    </row>
    <row r="267" spans="1:8" x14ac:dyDescent="0.3">
      <c r="A267"/>
      <c r="B267"/>
      <c r="C267" s="228"/>
      <c r="D267"/>
      <c r="E267"/>
      <c r="F267"/>
    </row>
    <row r="268" spans="1:8" x14ac:dyDescent="0.3">
      <c r="A268"/>
      <c r="B268"/>
      <c r="C268" s="228"/>
      <c r="D268"/>
      <c r="E268"/>
      <c r="F268"/>
    </row>
    <row r="269" spans="1:8" x14ac:dyDescent="0.3">
      <c r="A269"/>
      <c r="B269"/>
      <c r="C269" s="228"/>
      <c r="D269"/>
      <c r="E269"/>
      <c r="F269"/>
    </row>
    <row r="270" spans="1:8" x14ac:dyDescent="0.3">
      <c r="A270"/>
      <c r="B270"/>
      <c r="C270" s="228"/>
      <c r="D270"/>
      <c r="E270"/>
      <c r="F270"/>
    </row>
    <row r="271" spans="1:8" s="105" customFormat="1" ht="25.5" customHeight="1" x14ac:dyDescent="0.3">
      <c r="A271" s="251"/>
      <c r="B271" s="252"/>
      <c r="C271" s="253"/>
      <c r="D271" s="254"/>
      <c r="E271" s="255"/>
      <c r="F271" s="256"/>
      <c r="G271" s="257"/>
      <c r="H271" s="258"/>
    </row>
    <row r="272" spans="1:8" s="105" customFormat="1" ht="25.5" x14ac:dyDescent="0.35">
      <c r="A272" s="284" t="s">
        <v>476</v>
      </c>
      <c r="B272" s="285"/>
      <c r="C272" s="285"/>
      <c r="D272" s="285"/>
      <c r="E272" s="285"/>
      <c r="F272" s="285"/>
      <c r="G272" s="285"/>
      <c r="H272" s="286"/>
    </row>
    <row r="273" spans="1:8" ht="26.1" customHeight="1" x14ac:dyDescent="0.3">
      <c r="A273" s="140" t="s">
        <v>456</v>
      </c>
      <c r="B273" s="195"/>
      <c r="C273" s="222"/>
      <c r="D273" s="165"/>
      <c r="E273" s="146"/>
      <c r="F273" s="166"/>
      <c r="G273" s="140"/>
      <c r="H273" s="223"/>
    </row>
    <row r="274" spans="1:8" ht="26.1" customHeight="1" x14ac:dyDescent="0.35">
      <c r="A274" s="143" t="s">
        <v>473</v>
      </c>
      <c r="B274" s="162">
        <f t="shared" ref="B274" si="56">$B$199</f>
        <v>44955</v>
      </c>
      <c r="C274" s="259">
        <f>+C254</f>
        <v>2.0099399999999998</v>
      </c>
      <c r="D274" s="163">
        <v>38748</v>
      </c>
      <c r="E274" s="147">
        <v>1.6036600000000001</v>
      </c>
      <c r="F274" s="164">
        <f t="shared" ref="F274" si="57">+C274-E274</f>
        <v>0.40627999999999975</v>
      </c>
      <c r="G274" s="260">
        <v>50</v>
      </c>
      <c r="H274" s="173">
        <f t="shared" ref="H274" si="58">+F274*G274</f>
        <v>20.313999999999986</v>
      </c>
    </row>
    <row r="275" spans="1:8" ht="26.1" customHeight="1" x14ac:dyDescent="0.35">
      <c r="A275" s="144" t="s">
        <v>40</v>
      </c>
      <c r="B275" s="195"/>
      <c r="C275" s="222"/>
      <c r="D275" s="165"/>
      <c r="E275" s="146"/>
      <c r="F275" s="166"/>
      <c r="G275" s="168">
        <f>SUM(G274:G274)</f>
        <v>50</v>
      </c>
      <c r="H275" s="168">
        <f>SUM(H274:H274)</f>
        <v>20.313999999999986</v>
      </c>
    </row>
    <row r="276" spans="1:8" s="105" customFormat="1" ht="26.1" customHeight="1" x14ac:dyDescent="0.3">
      <c r="A276" s="140" t="s">
        <v>457</v>
      </c>
      <c r="B276" s="195"/>
      <c r="C276" s="222"/>
      <c r="D276" s="165"/>
      <c r="E276" s="146"/>
      <c r="F276" s="166"/>
      <c r="G276" s="140"/>
      <c r="H276" s="223"/>
    </row>
    <row r="277" spans="1:8" s="105" customFormat="1" ht="26.1" customHeight="1" x14ac:dyDescent="0.35">
      <c r="A277" s="143" t="s">
        <v>473</v>
      </c>
      <c r="B277" s="162">
        <f t="shared" ref="B277" si="59">$B$199</f>
        <v>44955</v>
      </c>
      <c r="C277" s="236">
        <v>2.0099399999999998</v>
      </c>
      <c r="D277" s="163">
        <v>39113</v>
      </c>
      <c r="E277" s="164">
        <f>+E34</f>
        <v>1.6360300000000001</v>
      </c>
      <c r="F277" s="164">
        <f>+C277-E277</f>
        <v>0.37390999999999974</v>
      </c>
      <c r="G277" s="260">
        <f>+G274</f>
        <v>50</v>
      </c>
      <c r="H277" s="173">
        <f t="shared" ref="H277" si="60">+F277*G277</f>
        <v>18.695499999999988</v>
      </c>
    </row>
    <row r="278" spans="1:8" s="105" customFormat="1" ht="26.1" customHeight="1" x14ac:dyDescent="0.35">
      <c r="A278" s="144" t="s">
        <v>40</v>
      </c>
      <c r="B278" s="195"/>
      <c r="C278" s="222"/>
      <c r="D278" s="165"/>
      <c r="E278" s="146"/>
      <c r="F278" s="166"/>
      <c r="G278" s="168">
        <f>SUM(G277:G277)</f>
        <v>50</v>
      </c>
      <c r="H278" s="168">
        <f>SUM(H277:H277)</f>
        <v>18.695499999999988</v>
      </c>
    </row>
    <row r="279" spans="1:8" s="105" customFormat="1" ht="26.1" customHeight="1" x14ac:dyDescent="0.3">
      <c r="A279" s="140" t="s">
        <v>458</v>
      </c>
      <c r="B279" s="195"/>
      <c r="C279" s="222"/>
      <c r="D279" s="165"/>
      <c r="E279" s="146"/>
      <c r="F279" s="166"/>
      <c r="G279" s="140"/>
      <c r="H279" s="223"/>
    </row>
    <row r="280" spans="1:8" ht="26.1" customHeight="1" x14ac:dyDescent="0.35">
      <c r="A280" s="143" t="s">
        <v>473</v>
      </c>
      <c r="B280" s="162">
        <f t="shared" ref="B280" si="61">$B$199</f>
        <v>44955</v>
      </c>
      <c r="C280" s="236">
        <v>2.0099399999999998</v>
      </c>
      <c r="D280" s="163">
        <v>39478</v>
      </c>
      <c r="E280" s="164">
        <f>+E48</f>
        <v>1.66832</v>
      </c>
      <c r="F280" s="164">
        <f t="shared" ref="F280" si="62">+C280-E280</f>
        <v>0.34161999999999981</v>
      </c>
      <c r="G280" s="260">
        <f>+G277</f>
        <v>50</v>
      </c>
      <c r="H280" s="173">
        <f t="shared" ref="H280" si="63">+F280*G280</f>
        <v>17.080999999999989</v>
      </c>
    </row>
    <row r="281" spans="1:8" ht="26.1" customHeight="1" x14ac:dyDescent="0.35">
      <c r="A281" s="144" t="s">
        <v>40</v>
      </c>
      <c r="B281" s="195"/>
      <c r="C281" s="222"/>
      <c r="D281" s="165"/>
      <c r="E281" s="146"/>
      <c r="F281" s="166"/>
      <c r="G281" s="168">
        <f>SUM(G280:G280)</f>
        <v>50</v>
      </c>
      <c r="H281" s="168">
        <f>SUM(H280:H280)</f>
        <v>17.080999999999989</v>
      </c>
    </row>
    <row r="282" spans="1:8" s="105" customFormat="1" ht="26.1" customHeight="1" x14ac:dyDescent="0.3">
      <c r="A282" s="140" t="s">
        <v>459</v>
      </c>
      <c r="B282" s="195"/>
      <c r="C282" s="222"/>
      <c r="D282" s="165"/>
      <c r="E282" s="146"/>
      <c r="F282" s="166"/>
      <c r="G282" s="140"/>
      <c r="H282" s="223"/>
    </row>
    <row r="283" spans="1:8" s="105" customFormat="1" ht="26.1" customHeight="1" x14ac:dyDescent="0.35">
      <c r="A283" s="143" t="s">
        <v>473</v>
      </c>
      <c r="B283" s="162">
        <f t="shared" ref="B283" si="64">$B$199</f>
        <v>44955</v>
      </c>
      <c r="C283" s="236">
        <v>2.0099399999999998</v>
      </c>
      <c r="D283" s="163">
        <v>39844</v>
      </c>
      <c r="E283" s="164">
        <f>+E62</f>
        <v>1.7038800000000001</v>
      </c>
      <c r="F283" s="164">
        <f t="shared" ref="F283" si="65">+C283-E283</f>
        <v>0.30605999999999978</v>
      </c>
      <c r="G283" s="260">
        <f>+G280</f>
        <v>50</v>
      </c>
      <c r="H283" s="173">
        <f t="shared" ref="H283" si="66">+F283*G283</f>
        <v>15.302999999999988</v>
      </c>
    </row>
    <row r="284" spans="1:8" s="105" customFormat="1" ht="26.1" customHeight="1" x14ac:dyDescent="0.35">
      <c r="A284" s="144" t="s">
        <v>40</v>
      </c>
      <c r="B284" s="195"/>
      <c r="C284" s="222"/>
      <c r="D284" s="165"/>
      <c r="E284" s="146"/>
      <c r="F284" s="166"/>
      <c r="G284" s="168">
        <f>SUM(G283:G283)</f>
        <v>50</v>
      </c>
      <c r="H284" s="168">
        <f>SUM(H283:H283)</f>
        <v>15.302999999999988</v>
      </c>
    </row>
    <row r="285" spans="1:8" s="105" customFormat="1" ht="26.1" customHeight="1" x14ac:dyDescent="0.3">
      <c r="A285" s="140" t="s">
        <v>460</v>
      </c>
      <c r="B285" s="195"/>
      <c r="C285" s="222"/>
      <c r="D285" s="165"/>
      <c r="E285" s="146"/>
      <c r="F285" s="166"/>
      <c r="G285" s="140"/>
      <c r="H285" s="223"/>
    </row>
    <row r="286" spans="1:8" s="105" customFormat="1" ht="26.1" customHeight="1" x14ac:dyDescent="0.35">
      <c r="A286" s="143" t="s">
        <v>473</v>
      </c>
      <c r="B286" s="162">
        <f t="shared" ref="B286" si="67">$B$199</f>
        <v>44955</v>
      </c>
      <c r="C286" s="236">
        <v>2.0099399999999998</v>
      </c>
      <c r="D286" s="163">
        <v>40209</v>
      </c>
      <c r="E286" s="164">
        <f>+E76</f>
        <v>1.73001</v>
      </c>
      <c r="F286" s="164">
        <f t="shared" ref="F286" si="68">+C286-E286</f>
        <v>0.27992999999999979</v>
      </c>
      <c r="G286" s="260">
        <f>+G283</f>
        <v>50</v>
      </c>
      <c r="H286" s="173">
        <f t="shared" ref="H286" si="69">+F286*G286</f>
        <v>13.99649999999999</v>
      </c>
    </row>
    <row r="287" spans="1:8" s="105" customFormat="1" ht="26.1" customHeight="1" x14ac:dyDescent="0.35">
      <c r="A287" s="144" t="s">
        <v>40</v>
      </c>
      <c r="B287" s="195"/>
      <c r="C287" s="222"/>
      <c r="D287" s="165"/>
      <c r="E287" s="146"/>
      <c r="F287" s="166"/>
      <c r="G287" s="168">
        <f>SUM(G286:G286)</f>
        <v>50</v>
      </c>
      <c r="H287" s="168">
        <f>SUM(H286:H286)</f>
        <v>13.99649999999999</v>
      </c>
    </row>
    <row r="288" spans="1:8" s="105" customFormat="1" ht="26.1" customHeight="1" x14ac:dyDescent="0.3">
      <c r="A288" s="140" t="s">
        <v>461</v>
      </c>
      <c r="B288" s="195"/>
      <c r="C288" s="222"/>
      <c r="D288" s="165"/>
      <c r="E288" s="146"/>
      <c r="F288" s="166"/>
      <c r="G288" s="140"/>
      <c r="H288" s="223"/>
    </row>
    <row r="289" spans="1:12" s="105" customFormat="1" ht="26.1" customHeight="1" x14ac:dyDescent="0.35">
      <c r="A289" s="143" t="s">
        <v>473</v>
      </c>
      <c r="B289" s="162">
        <f t="shared" ref="B289" si="70">$B$199</f>
        <v>44955</v>
      </c>
      <c r="C289" s="236">
        <v>2.0099399999999998</v>
      </c>
      <c r="D289" s="163">
        <v>40574</v>
      </c>
      <c r="E289" s="164">
        <f>+E90</f>
        <v>1.7459</v>
      </c>
      <c r="F289" s="164">
        <f t="shared" ref="F289" si="71">+C289-E289</f>
        <v>0.26403999999999983</v>
      </c>
      <c r="G289" s="260">
        <f>+G286</f>
        <v>50</v>
      </c>
      <c r="H289" s="173">
        <f t="shared" ref="H289" si="72">+F289*G289</f>
        <v>13.201999999999991</v>
      </c>
    </row>
    <row r="290" spans="1:12" s="105" customFormat="1" ht="25.5" customHeight="1" x14ac:dyDescent="0.35">
      <c r="A290" s="144" t="s">
        <v>40</v>
      </c>
      <c r="B290" s="195"/>
      <c r="C290" s="222"/>
      <c r="D290" s="165"/>
      <c r="E290" s="146"/>
      <c r="F290" s="166"/>
      <c r="G290" s="168">
        <f>SUM(G289:G289)</f>
        <v>50</v>
      </c>
      <c r="H290" s="168">
        <f>SUM(H289:H289)</f>
        <v>13.201999999999991</v>
      </c>
    </row>
    <row r="291" spans="1:12" s="105" customFormat="1" ht="25.5" customHeight="1" x14ac:dyDescent="0.3">
      <c r="A291" s="140" t="s">
        <v>462</v>
      </c>
      <c r="B291" s="195"/>
      <c r="C291" s="222"/>
      <c r="D291" s="165"/>
      <c r="E291" s="146"/>
      <c r="F291" s="166"/>
      <c r="G291" s="140"/>
      <c r="H291" s="223"/>
    </row>
    <row r="292" spans="1:12" s="105" customFormat="1" ht="25.5" customHeight="1" x14ac:dyDescent="0.35">
      <c r="A292" s="143" t="s">
        <v>473</v>
      </c>
      <c r="B292" s="162">
        <f t="shared" ref="B292" si="73">$B$199</f>
        <v>44955</v>
      </c>
      <c r="C292" s="236">
        <v>2.0099399999999998</v>
      </c>
      <c r="D292" s="163">
        <v>40939</v>
      </c>
      <c r="E292" s="164">
        <f>+E104</f>
        <v>1.7697499999999999</v>
      </c>
      <c r="F292" s="164">
        <f t="shared" ref="F292" si="74">+C292-E292</f>
        <v>0.2401899999999999</v>
      </c>
      <c r="G292" s="260">
        <f>+G289</f>
        <v>50</v>
      </c>
      <c r="H292" s="173">
        <f t="shared" ref="H292" si="75">+F292*G292</f>
        <v>12.009499999999996</v>
      </c>
    </row>
    <row r="293" spans="1:12" s="105" customFormat="1" ht="26.1" customHeight="1" x14ac:dyDescent="0.35">
      <c r="A293" s="141" t="s">
        <v>40</v>
      </c>
      <c r="B293" s="195"/>
      <c r="C293" s="222"/>
      <c r="D293" s="165"/>
      <c r="E293" s="166"/>
      <c r="F293" s="166"/>
      <c r="G293" s="168">
        <f>SUM(G292:G292)</f>
        <v>50</v>
      </c>
      <c r="H293" s="168">
        <f>SUM(H292:H292)</f>
        <v>12.009499999999996</v>
      </c>
    </row>
    <row r="294" spans="1:12" s="105" customFormat="1" ht="25.5" x14ac:dyDescent="0.3">
      <c r="A294" s="140" t="s">
        <v>463</v>
      </c>
      <c r="B294" s="195"/>
      <c r="C294" s="222"/>
      <c r="D294" s="165"/>
      <c r="E294" s="166"/>
      <c r="F294" s="166"/>
      <c r="G294" s="140"/>
      <c r="H294" s="224"/>
    </row>
    <row r="295" spans="1:12" ht="25.5" x14ac:dyDescent="0.35">
      <c r="A295" s="143" t="s">
        <v>473</v>
      </c>
      <c r="B295" s="162">
        <f t="shared" ref="B295" si="76">$B$199</f>
        <v>44955</v>
      </c>
      <c r="C295" s="236">
        <v>2.0099399999999998</v>
      </c>
      <c r="D295" s="163">
        <v>41305</v>
      </c>
      <c r="E295" s="147">
        <f>+E118</f>
        <v>1.7943499999999999</v>
      </c>
      <c r="F295" s="164">
        <f t="shared" ref="F295" si="77">+C295-E295</f>
        <v>0.21558999999999995</v>
      </c>
      <c r="G295" s="260">
        <f>+G292</f>
        <v>50</v>
      </c>
      <c r="H295" s="173">
        <f t="shared" ref="H295" si="78">+F295*G295</f>
        <v>10.779499999999997</v>
      </c>
    </row>
    <row r="296" spans="1:12" ht="25.5" x14ac:dyDescent="0.35">
      <c r="A296" s="141" t="s">
        <v>40</v>
      </c>
      <c r="B296" s="195"/>
      <c r="C296" s="222"/>
      <c r="D296" s="165"/>
      <c r="E296" s="166"/>
      <c r="F296" s="166"/>
      <c r="G296" s="167">
        <f>SUM(G295:G295)</f>
        <v>50</v>
      </c>
      <c r="H296" s="168">
        <f>SUM(H295:H295)</f>
        <v>10.779499999999997</v>
      </c>
    </row>
    <row r="297" spans="1:12" ht="25.5" x14ac:dyDescent="0.3">
      <c r="A297" s="140" t="s">
        <v>464</v>
      </c>
      <c r="B297" s="195"/>
      <c r="C297" s="222"/>
      <c r="D297" s="165"/>
      <c r="E297" s="166"/>
      <c r="F297" s="166"/>
      <c r="G297" s="140"/>
      <c r="H297" s="224"/>
    </row>
    <row r="298" spans="1:12" ht="25.5" x14ac:dyDescent="0.35">
      <c r="A298" s="143" t="s">
        <v>473</v>
      </c>
      <c r="B298" s="162">
        <f t="shared" ref="B298" si="79">$B$199</f>
        <v>44955</v>
      </c>
      <c r="C298" s="236">
        <v>2.0099399999999998</v>
      </c>
      <c r="D298" s="163">
        <v>41670</v>
      </c>
      <c r="E298" s="147">
        <f>+E132</f>
        <v>1.8175399999999999</v>
      </c>
      <c r="F298" s="164">
        <f t="shared" ref="F298" si="80">+C298-E298</f>
        <v>0.1923999999999999</v>
      </c>
      <c r="G298" s="260">
        <f>+G295</f>
        <v>50</v>
      </c>
      <c r="H298" s="173">
        <f t="shared" ref="H298" si="81">+F298*G298</f>
        <v>9.6199999999999957</v>
      </c>
      <c r="L298" s="261"/>
    </row>
    <row r="299" spans="1:12" ht="25.5" x14ac:dyDescent="0.35">
      <c r="A299" s="141" t="s">
        <v>40</v>
      </c>
      <c r="B299" s="195"/>
      <c r="C299" s="222"/>
      <c r="D299" s="165"/>
      <c r="E299" s="166"/>
      <c r="F299" s="166"/>
      <c r="G299" s="167">
        <f>SUM(G298:G298)</f>
        <v>50</v>
      </c>
      <c r="H299" s="168">
        <f>SUM(H298:H298)</f>
        <v>9.6199999999999957</v>
      </c>
    </row>
    <row r="300" spans="1:12" ht="25.5" x14ac:dyDescent="0.35">
      <c r="A300" s="140" t="s">
        <v>465</v>
      </c>
      <c r="B300" s="195"/>
      <c r="C300" s="222"/>
      <c r="D300" s="165"/>
      <c r="E300" s="166"/>
      <c r="F300" s="166"/>
      <c r="G300" s="140"/>
      <c r="H300" s="224"/>
      <c r="L300" s="261"/>
    </row>
    <row r="301" spans="1:12" ht="25.5" x14ac:dyDescent="0.35">
      <c r="A301" s="143" t="s">
        <v>473</v>
      </c>
      <c r="B301" s="162">
        <f t="shared" ref="B301" si="82">$B$199</f>
        <v>44955</v>
      </c>
      <c r="C301" s="236">
        <v>2.0099399999999998</v>
      </c>
      <c r="D301" s="163">
        <v>42035</v>
      </c>
      <c r="E301" s="147">
        <f>+E146</f>
        <v>1.8407100000000001</v>
      </c>
      <c r="F301" s="164">
        <f t="shared" ref="F301" si="83">+C301-E301</f>
        <v>0.16922999999999977</v>
      </c>
      <c r="G301" s="260">
        <f>+G298</f>
        <v>50</v>
      </c>
      <c r="H301" s="173">
        <f>+F301*G301</f>
        <v>8.4614999999999885</v>
      </c>
    </row>
    <row r="302" spans="1:12" ht="25.5" x14ac:dyDescent="0.35">
      <c r="A302" s="141" t="s">
        <v>40</v>
      </c>
      <c r="B302" s="195"/>
      <c r="C302" s="222"/>
      <c r="D302" s="165"/>
      <c r="E302" s="144"/>
      <c r="F302" s="166"/>
      <c r="G302" s="167">
        <f>SUM(G301:G301)</f>
        <v>50</v>
      </c>
      <c r="H302" s="168">
        <f>SUM(H301:H301)</f>
        <v>8.4614999999999885</v>
      </c>
    </row>
    <row r="303" spans="1:12" ht="25.5" x14ac:dyDescent="0.35">
      <c r="A303" s="140" t="s">
        <v>466</v>
      </c>
      <c r="B303" s="195"/>
      <c r="C303" s="222"/>
      <c r="D303" s="144"/>
      <c r="E303" s="144"/>
      <c r="F303" s="144"/>
      <c r="G303" s="144"/>
      <c r="H303" s="225"/>
    </row>
    <row r="304" spans="1:12" ht="25.5" x14ac:dyDescent="0.35">
      <c r="A304" s="143" t="s">
        <v>473</v>
      </c>
      <c r="B304" s="162">
        <f t="shared" ref="B304" si="84">$B$199</f>
        <v>44955</v>
      </c>
      <c r="C304" s="236">
        <v>2.0099399999999998</v>
      </c>
      <c r="D304" s="163">
        <v>42400</v>
      </c>
      <c r="E304" s="169">
        <f>+E160</f>
        <v>1.86388</v>
      </c>
      <c r="F304" s="164">
        <f t="shared" ref="F304" si="85">+C304-E304</f>
        <v>0.14605999999999986</v>
      </c>
      <c r="G304" s="260">
        <f>+G301</f>
        <v>50</v>
      </c>
      <c r="H304" s="173">
        <f>+F304*G304</f>
        <v>7.3029999999999928</v>
      </c>
    </row>
    <row r="305" spans="1:18" ht="25.5" x14ac:dyDescent="0.35">
      <c r="A305" s="141" t="s">
        <v>40</v>
      </c>
      <c r="B305" s="195"/>
      <c r="C305" s="222"/>
      <c r="D305" s="165"/>
      <c r="E305" s="144"/>
      <c r="F305" s="166"/>
      <c r="G305" s="167">
        <f>SUM(G304:G304)</f>
        <v>50</v>
      </c>
      <c r="H305" s="167">
        <f>SUM(H304:H304)</f>
        <v>7.3029999999999928</v>
      </c>
    </row>
    <row r="306" spans="1:18" ht="25.5" x14ac:dyDescent="0.35">
      <c r="A306" s="140" t="s">
        <v>467</v>
      </c>
      <c r="B306" s="195"/>
      <c r="C306" s="222"/>
      <c r="D306" s="144"/>
      <c r="E306" s="144"/>
      <c r="F306" s="144"/>
      <c r="G306" s="144"/>
      <c r="H306" s="225"/>
    </row>
    <row r="307" spans="1:18" ht="25.5" x14ac:dyDescent="0.35">
      <c r="A307" s="143" t="s">
        <v>473</v>
      </c>
      <c r="B307" s="162">
        <f t="shared" ref="B307" si="86">$B$199</f>
        <v>44955</v>
      </c>
      <c r="C307" s="236">
        <v>2.0099399999999998</v>
      </c>
      <c r="D307" s="163">
        <v>42766</v>
      </c>
      <c r="E307" s="262">
        <f>+E174</f>
        <v>1.89063</v>
      </c>
      <c r="F307" s="164">
        <f t="shared" ref="F307" si="87">+C307-E307</f>
        <v>0.11930999999999981</v>
      </c>
      <c r="G307" s="260">
        <f>+G304</f>
        <v>50</v>
      </c>
      <c r="H307" s="173">
        <f>+F307*G307</f>
        <v>5.9654999999999898</v>
      </c>
    </row>
    <row r="308" spans="1:18" ht="25.5" x14ac:dyDescent="0.35">
      <c r="A308" s="141" t="s">
        <v>40</v>
      </c>
      <c r="B308" s="195"/>
      <c r="C308" s="222"/>
      <c r="D308" s="165"/>
      <c r="E308" s="140"/>
      <c r="F308" s="166"/>
      <c r="G308" s="167">
        <f>SUM(G307:G307)</f>
        <v>50</v>
      </c>
      <c r="H308" s="167">
        <f>SUM(H307:H307)</f>
        <v>5.9654999999999898</v>
      </c>
    </row>
    <row r="309" spans="1:18" ht="25.5" x14ac:dyDescent="0.3">
      <c r="A309" s="140" t="s">
        <v>468</v>
      </c>
      <c r="B309" s="195"/>
      <c r="C309" s="222"/>
      <c r="D309" s="165"/>
      <c r="E309" s="166"/>
      <c r="F309" s="166"/>
      <c r="G309" s="140"/>
      <c r="H309" s="263"/>
    </row>
    <row r="310" spans="1:18" ht="25.5" x14ac:dyDescent="0.35">
      <c r="A310" s="143" t="s">
        <v>473</v>
      </c>
      <c r="B310" s="162">
        <f t="shared" ref="B310" si="88">$B$199</f>
        <v>44955</v>
      </c>
      <c r="C310" s="236">
        <v>2.0099399999999998</v>
      </c>
      <c r="D310" s="264">
        <v>43131</v>
      </c>
      <c r="E310" s="269">
        <f>+E188</f>
        <v>1.9169400000000001</v>
      </c>
      <c r="F310" s="164">
        <f>+C310-E310</f>
        <v>9.299999999999975E-2</v>
      </c>
      <c r="G310" s="260">
        <f>+G307</f>
        <v>50</v>
      </c>
      <c r="H310" s="173">
        <f t="shared" ref="H310" si="89">+F310*G310</f>
        <v>4.6499999999999879</v>
      </c>
    </row>
    <row r="311" spans="1:18" ht="25.5" x14ac:dyDescent="0.35">
      <c r="A311" s="141" t="s">
        <v>40</v>
      </c>
      <c r="B311" s="195"/>
      <c r="C311" s="222"/>
      <c r="D311" s="165"/>
      <c r="E311" s="140"/>
      <c r="F311" s="166"/>
      <c r="G311" s="167">
        <f>SUM(G310:G310)</f>
        <v>50</v>
      </c>
      <c r="H311" s="167">
        <f>SUM(H310:H310)</f>
        <v>4.6499999999999879</v>
      </c>
    </row>
    <row r="312" spans="1:18" ht="25.5" x14ac:dyDescent="0.3">
      <c r="A312" s="140" t="s">
        <v>469</v>
      </c>
      <c r="B312" s="195"/>
      <c r="C312" s="222"/>
      <c r="D312" s="165"/>
      <c r="E312" s="166"/>
      <c r="F312" s="166"/>
      <c r="G312" s="140"/>
      <c r="H312" s="263"/>
    </row>
    <row r="313" spans="1:18" ht="25.5" x14ac:dyDescent="0.35">
      <c r="A313" s="143" t="s">
        <v>473</v>
      </c>
      <c r="B313" s="162">
        <f t="shared" ref="B313" si="90">$B$199</f>
        <v>44955</v>
      </c>
      <c r="C313" s="236">
        <v>2.0099399999999998</v>
      </c>
      <c r="D313" s="264">
        <v>43496</v>
      </c>
      <c r="E313" s="147">
        <f>+E202</f>
        <v>1.94001</v>
      </c>
      <c r="F313" s="164">
        <f>+C313-E313</f>
        <v>6.9929999999999826E-2</v>
      </c>
      <c r="G313" s="260">
        <f>+G310</f>
        <v>50</v>
      </c>
      <c r="H313" s="173">
        <f>+F313*G313</f>
        <v>3.4964999999999913</v>
      </c>
    </row>
    <row r="314" spans="1:18" s="227" customFormat="1" ht="25.5" x14ac:dyDescent="0.35">
      <c r="A314" s="141" t="s">
        <v>40</v>
      </c>
      <c r="B314" s="195"/>
      <c r="C314" s="222"/>
      <c r="D314" s="165"/>
      <c r="E314" s="144"/>
      <c r="F314" s="166"/>
      <c r="G314" s="167">
        <f>SUM(G313:G313)</f>
        <v>50</v>
      </c>
      <c r="H314" s="167">
        <f>SUM(H313:H313)</f>
        <v>3.4964999999999913</v>
      </c>
      <c r="I314" s="85"/>
      <c r="J314" s="85"/>
      <c r="K314" s="85"/>
      <c r="L314" s="85"/>
      <c r="M314" s="85"/>
      <c r="N314" s="85"/>
      <c r="O314" s="85"/>
      <c r="P314" s="85"/>
      <c r="Q314" s="85"/>
      <c r="R314" s="85"/>
    </row>
    <row r="315" spans="1:18" s="227" customFormat="1" ht="30" customHeight="1" x14ac:dyDescent="0.35">
      <c r="A315" s="140" t="s">
        <v>470</v>
      </c>
      <c r="B315" s="195"/>
      <c r="C315" s="222"/>
      <c r="D315" s="144"/>
      <c r="E315" s="144"/>
      <c r="F315" s="144"/>
      <c r="G315" s="144"/>
      <c r="H315" s="225"/>
      <c r="I315" s="85"/>
      <c r="J315" s="85"/>
      <c r="K315" s="85"/>
      <c r="L315" s="85"/>
      <c r="M315" s="85"/>
      <c r="N315" s="85"/>
      <c r="O315" s="85"/>
      <c r="P315" s="85"/>
      <c r="Q315" s="85"/>
      <c r="R315" s="85"/>
    </row>
    <row r="316" spans="1:18" s="227" customFormat="1" ht="25.5" x14ac:dyDescent="0.35">
      <c r="A316" s="143" t="s">
        <v>473</v>
      </c>
      <c r="B316" s="162">
        <f t="shared" ref="B316" si="91">$B$199</f>
        <v>44955</v>
      </c>
      <c r="C316" s="236">
        <v>2.0099399999999998</v>
      </c>
      <c r="D316" s="163">
        <v>43861</v>
      </c>
      <c r="E316" s="259">
        <f>+E216</f>
        <v>1.96374</v>
      </c>
      <c r="F316" s="164">
        <f>+C316-E316</f>
        <v>4.6199999999999797E-2</v>
      </c>
      <c r="G316" s="260">
        <f>+G313</f>
        <v>50</v>
      </c>
      <c r="H316" s="173">
        <f>+F316*G316</f>
        <v>2.3099999999999898</v>
      </c>
      <c r="I316" s="85"/>
      <c r="J316" s="85"/>
      <c r="K316" s="85"/>
      <c r="L316" s="85"/>
      <c r="M316" s="85"/>
      <c r="N316" s="85"/>
      <c r="O316" s="85"/>
      <c r="P316" s="85"/>
      <c r="Q316" s="85"/>
      <c r="R316" s="85"/>
    </row>
    <row r="317" spans="1:18" s="227" customFormat="1" ht="25.5" x14ac:dyDescent="0.35">
      <c r="A317" s="141" t="s">
        <v>40</v>
      </c>
      <c r="B317" s="195"/>
      <c r="C317" s="222"/>
      <c r="D317" s="165"/>
      <c r="E317" s="144"/>
      <c r="F317" s="166"/>
      <c r="G317" s="167">
        <f>SUM(G316)</f>
        <v>50</v>
      </c>
      <c r="H317" s="167">
        <f>SUM(H316)</f>
        <v>2.3099999999999898</v>
      </c>
      <c r="I317" s="85"/>
      <c r="J317" s="85"/>
      <c r="K317" s="85"/>
      <c r="L317" s="85"/>
      <c r="M317" s="85"/>
      <c r="N317" s="85"/>
      <c r="O317" s="85"/>
      <c r="P317" s="85"/>
      <c r="Q317" s="85"/>
      <c r="R317" s="85"/>
    </row>
    <row r="318" spans="1:18" s="227" customFormat="1" ht="25.5" x14ac:dyDescent="0.35">
      <c r="A318" s="140" t="s">
        <v>471</v>
      </c>
      <c r="B318" s="195"/>
      <c r="C318" s="222"/>
      <c r="D318" s="144"/>
      <c r="E318" s="144"/>
      <c r="F318" s="144"/>
      <c r="G318" s="144"/>
      <c r="H318" s="144"/>
      <c r="I318" s="85"/>
      <c r="J318" s="85"/>
      <c r="K318" s="85"/>
      <c r="L318" s="85"/>
      <c r="M318" s="85"/>
      <c r="N318" s="85"/>
      <c r="O318" s="85"/>
      <c r="P318" s="85"/>
      <c r="Q318" s="85"/>
      <c r="R318" s="85"/>
    </row>
    <row r="319" spans="1:18" s="227" customFormat="1" ht="25.5" x14ac:dyDescent="0.35">
      <c r="A319" s="143" t="s">
        <v>473</v>
      </c>
      <c r="B319" s="162">
        <f t="shared" ref="B319" si="92">$B$199</f>
        <v>44955</v>
      </c>
      <c r="C319" s="236">
        <v>2.0099399999999998</v>
      </c>
      <c r="D319" s="163">
        <v>44227</v>
      </c>
      <c r="E319" s="259">
        <f>+E230</f>
        <v>1.97818</v>
      </c>
      <c r="F319" s="164">
        <f>+C319-E319</f>
        <v>3.1759999999999788E-2</v>
      </c>
      <c r="G319" s="260">
        <v>50</v>
      </c>
      <c r="H319" s="173">
        <f>+F319*G319</f>
        <v>1.5879999999999894</v>
      </c>
      <c r="I319" s="85"/>
      <c r="J319" s="85"/>
      <c r="K319" s="85"/>
      <c r="L319" s="85"/>
      <c r="M319" s="85"/>
      <c r="N319" s="85"/>
      <c r="O319" s="85"/>
      <c r="P319" s="85"/>
      <c r="Q319" s="85"/>
      <c r="R319" s="85"/>
    </row>
    <row r="320" spans="1:18" s="227" customFormat="1" ht="25.5" x14ac:dyDescent="0.35">
      <c r="A320" s="141" t="s">
        <v>40</v>
      </c>
      <c r="B320" s="195"/>
      <c r="C320" s="222"/>
      <c r="D320" s="165"/>
      <c r="E320" s="144"/>
      <c r="F320" s="166"/>
      <c r="G320" s="167">
        <f>SUM(G319)</f>
        <v>50</v>
      </c>
      <c r="H320" s="167">
        <f>SUM(H319)</f>
        <v>1.5879999999999894</v>
      </c>
      <c r="I320" s="85"/>
      <c r="J320" s="85"/>
      <c r="K320" s="85"/>
      <c r="L320" s="85"/>
      <c r="M320" s="85"/>
      <c r="N320" s="85"/>
      <c r="O320" s="85"/>
      <c r="P320" s="85"/>
      <c r="Q320" s="85"/>
      <c r="R320" s="85"/>
    </row>
    <row r="321" spans="1:18" s="227" customFormat="1" ht="25.5" x14ac:dyDescent="0.35">
      <c r="A321" s="140" t="s">
        <v>472</v>
      </c>
      <c r="B321" s="195"/>
      <c r="C321" s="222"/>
      <c r="D321" s="144"/>
      <c r="E321" s="144"/>
      <c r="F321" s="144"/>
      <c r="G321" s="144"/>
      <c r="H321" s="144"/>
      <c r="I321" s="85"/>
      <c r="J321" s="85"/>
      <c r="K321" s="85"/>
      <c r="L321" s="85"/>
      <c r="M321" s="85"/>
      <c r="N321" s="85"/>
      <c r="O321" s="85"/>
      <c r="P321" s="85"/>
      <c r="Q321" s="85"/>
      <c r="R321" s="85"/>
    </row>
    <row r="322" spans="1:18" s="227" customFormat="1" ht="33.75" customHeight="1" x14ac:dyDescent="0.35">
      <c r="A322" s="143" t="s">
        <v>473</v>
      </c>
      <c r="B322" s="162">
        <f t="shared" ref="B322" si="93">$B$199</f>
        <v>44955</v>
      </c>
      <c r="C322" s="236">
        <v>2.0099399999999998</v>
      </c>
      <c r="D322" s="163">
        <v>44592</v>
      </c>
      <c r="E322" s="259">
        <f>+E244</f>
        <v>1.9871000000000001</v>
      </c>
      <c r="F322" s="164">
        <f>+C322-E322</f>
        <v>2.2839999999999749E-2</v>
      </c>
      <c r="G322" s="260">
        <v>50</v>
      </c>
      <c r="H322" s="173">
        <f>+F322*G322</f>
        <v>1.1419999999999875</v>
      </c>
      <c r="I322" s="85"/>
      <c r="J322" s="85"/>
      <c r="K322" s="85"/>
      <c r="L322" s="85"/>
      <c r="M322" s="85"/>
      <c r="N322" s="85"/>
      <c r="O322" s="85"/>
      <c r="P322" s="85"/>
      <c r="Q322" s="85"/>
      <c r="R322" s="85"/>
    </row>
    <row r="323" spans="1:18" s="227" customFormat="1" ht="33.75" customHeight="1" x14ac:dyDescent="0.35">
      <c r="A323" s="141" t="s">
        <v>40</v>
      </c>
      <c r="B323" s="195"/>
      <c r="C323" s="222"/>
      <c r="D323" s="165"/>
      <c r="E323" s="144"/>
      <c r="F323" s="166"/>
      <c r="G323" s="167">
        <f>SUM(G322)</f>
        <v>50</v>
      </c>
      <c r="H323" s="167">
        <f>SUM(H322)</f>
        <v>1.1419999999999875</v>
      </c>
      <c r="I323" s="85"/>
      <c r="J323" s="85"/>
      <c r="K323" s="85"/>
      <c r="L323" s="85"/>
      <c r="M323" s="85"/>
      <c r="N323" s="85"/>
      <c r="O323" s="85"/>
      <c r="P323" s="85"/>
      <c r="Q323" s="85"/>
      <c r="R323" s="85"/>
    </row>
    <row r="324" spans="1:18" s="227" customFormat="1" ht="25.5" x14ac:dyDescent="0.35">
      <c r="A324" s="141" t="s">
        <v>351</v>
      </c>
      <c r="B324" s="140"/>
      <c r="C324" s="166"/>
      <c r="D324" s="165"/>
      <c r="E324" s="140"/>
      <c r="F324" s="166"/>
      <c r="G324" s="167">
        <f>+G323+G320+G317+G314+G311+G308+G305+G302+G299+G296+G293+G290+G287+G284+G281+G278+G275</f>
        <v>850</v>
      </c>
      <c r="H324" s="167">
        <f>+H323+H320+H317+H314+H311+H308+H305+H302+H299+H296+H293+H290+H287+H284+H281+H278+H275</f>
        <v>165.91749999999988</v>
      </c>
      <c r="I324" s="85"/>
      <c r="J324" s="85"/>
      <c r="K324" s="85"/>
      <c r="L324" s="85"/>
      <c r="M324" s="85"/>
      <c r="N324" s="85"/>
      <c r="O324" s="85"/>
      <c r="P324" s="85"/>
      <c r="Q324" s="85"/>
      <c r="R324" s="85"/>
    </row>
    <row r="325" spans="1:18" s="227" customFormat="1" ht="25.5" x14ac:dyDescent="0.3">
      <c r="A325" s="251"/>
      <c r="B325" s="252"/>
      <c r="C325" s="253"/>
      <c r="D325" s="254"/>
      <c r="E325" s="255"/>
      <c r="F325" s="256"/>
      <c r="G325" s="257"/>
      <c r="H325" s="258"/>
      <c r="I325" s="85"/>
      <c r="J325" s="85"/>
      <c r="K325" s="85"/>
      <c r="L325" s="85"/>
      <c r="M325" s="85"/>
      <c r="N325" s="85"/>
      <c r="O325" s="85"/>
      <c r="P325" s="85"/>
      <c r="Q325" s="85"/>
      <c r="R325" s="85"/>
    </row>
    <row r="326" spans="1:18" s="227" customFormat="1" ht="25.5" x14ac:dyDescent="0.35">
      <c r="A326" s="284" t="s">
        <v>455</v>
      </c>
      <c r="B326" s="285"/>
      <c r="C326" s="285"/>
      <c r="D326" s="285"/>
      <c r="E326" s="285"/>
      <c r="F326" s="285"/>
      <c r="G326" s="285"/>
      <c r="H326" s="286"/>
      <c r="I326" s="85"/>
      <c r="J326" s="85"/>
      <c r="K326" s="85"/>
      <c r="L326" s="85"/>
      <c r="M326" s="85"/>
      <c r="N326" s="85"/>
      <c r="O326" s="85"/>
      <c r="P326" s="85"/>
      <c r="Q326" s="85"/>
      <c r="R326" s="85"/>
    </row>
    <row r="327" spans="1:18" s="227" customFormat="1" ht="25.5" x14ac:dyDescent="0.35">
      <c r="A327" s="144" t="s">
        <v>391</v>
      </c>
      <c r="B327" s="195"/>
      <c r="C327" s="222"/>
      <c r="D327" s="144"/>
      <c r="E327" s="144"/>
      <c r="F327" s="144"/>
      <c r="G327" s="144"/>
      <c r="H327" s="225"/>
      <c r="I327" s="85"/>
      <c r="J327" s="85"/>
      <c r="K327" s="85"/>
      <c r="L327" s="85"/>
      <c r="M327" s="85"/>
      <c r="N327" s="85"/>
      <c r="O327" s="85"/>
      <c r="P327" s="85"/>
      <c r="Q327" s="85"/>
      <c r="R327" s="85"/>
    </row>
    <row r="328" spans="1:18" s="227" customFormat="1" ht="25.5" x14ac:dyDescent="0.35">
      <c r="A328" s="142" t="s">
        <v>36</v>
      </c>
      <c r="B328" s="162">
        <f t="shared" ref="B328:B331" si="94">$B$199</f>
        <v>44955</v>
      </c>
      <c r="C328" s="236">
        <v>2.0099399999999998</v>
      </c>
      <c r="D328" s="163">
        <v>43738</v>
      </c>
      <c r="E328" s="262">
        <v>1.9562200000000001</v>
      </c>
      <c r="F328" s="164">
        <f t="shared" ref="F328" si="95">+C328-E328</f>
        <v>5.3719999999999768E-2</v>
      </c>
      <c r="G328" s="260">
        <v>7.5</v>
      </c>
      <c r="H328" s="173">
        <f>+F328*G328</f>
        <v>0.40289999999999826</v>
      </c>
      <c r="I328" s="85"/>
      <c r="J328" s="85"/>
      <c r="K328" s="85"/>
      <c r="L328" s="85"/>
      <c r="M328" s="85"/>
      <c r="N328" s="85"/>
      <c r="O328" s="85"/>
      <c r="P328" s="85"/>
      <c r="Q328" s="85"/>
      <c r="R328" s="85"/>
    </row>
    <row r="329" spans="1:18" s="227" customFormat="1" ht="25.5" x14ac:dyDescent="0.35">
      <c r="A329" s="142" t="s">
        <v>37</v>
      </c>
      <c r="B329" s="162">
        <f t="shared" si="94"/>
        <v>44955</v>
      </c>
      <c r="C329" s="236">
        <v>2.0099399999999998</v>
      </c>
      <c r="D329" s="264">
        <v>43769</v>
      </c>
      <c r="E329" s="262">
        <v>1.95817</v>
      </c>
      <c r="F329" s="164">
        <f>C329-E329</f>
        <v>5.1769999999999872E-2</v>
      </c>
      <c r="G329" s="260">
        <v>7.5</v>
      </c>
      <c r="H329" s="173">
        <f t="shared" ref="H329:H330" si="96">+F329*G329</f>
        <v>0.38827499999999904</v>
      </c>
      <c r="I329" s="85"/>
      <c r="J329" s="85"/>
      <c r="K329" s="85"/>
      <c r="L329" s="85"/>
      <c r="M329" s="85"/>
      <c r="N329" s="85"/>
      <c r="O329" s="85"/>
      <c r="P329" s="85"/>
      <c r="Q329" s="85"/>
      <c r="R329" s="85"/>
    </row>
    <row r="330" spans="1:18" ht="25.5" x14ac:dyDescent="0.35">
      <c r="A330" s="142" t="s">
        <v>38</v>
      </c>
      <c r="B330" s="162">
        <f t="shared" si="94"/>
        <v>44955</v>
      </c>
      <c r="C330" s="236">
        <v>2.0099399999999998</v>
      </c>
      <c r="D330" s="264">
        <v>43799</v>
      </c>
      <c r="E330" s="262">
        <v>1.9600299999999999</v>
      </c>
      <c r="F330" s="164">
        <f t="shared" ref="F330:F331" si="97">C330-E330</f>
        <v>4.9909999999999899E-2</v>
      </c>
      <c r="G330" s="260">
        <v>7.5</v>
      </c>
      <c r="H330" s="173">
        <f t="shared" si="96"/>
        <v>0.37432499999999924</v>
      </c>
    </row>
    <row r="331" spans="1:18" ht="25.5" x14ac:dyDescent="0.35">
      <c r="A331" s="142" t="s">
        <v>39</v>
      </c>
      <c r="B331" s="162">
        <f t="shared" si="94"/>
        <v>44955</v>
      </c>
      <c r="C331" s="236">
        <v>2.0099399999999998</v>
      </c>
      <c r="D331" s="264">
        <v>43830</v>
      </c>
      <c r="E331" s="262">
        <v>1.9619</v>
      </c>
      <c r="F331" s="164">
        <f t="shared" si="97"/>
        <v>4.8039999999999861E-2</v>
      </c>
      <c r="G331" s="260">
        <v>7.5</v>
      </c>
      <c r="H331" s="173">
        <f>+F331*G331</f>
        <v>0.36029999999999895</v>
      </c>
    </row>
    <row r="332" spans="1:18" ht="25.5" x14ac:dyDescent="0.35">
      <c r="A332" s="141" t="s">
        <v>40</v>
      </c>
      <c r="B332" s="195"/>
      <c r="C332" s="222"/>
      <c r="D332" s="165"/>
      <c r="E332" s="140"/>
      <c r="F332" s="166"/>
      <c r="G332" s="167">
        <f>SUM(G328:G331)</f>
        <v>30</v>
      </c>
      <c r="H332" s="167">
        <f>SUM(H328:H331)</f>
        <v>1.5257999999999956</v>
      </c>
    </row>
    <row r="333" spans="1:18" ht="25.5" x14ac:dyDescent="0.35">
      <c r="A333" s="144" t="s">
        <v>392</v>
      </c>
      <c r="B333" s="195"/>
      <c r="C333" s="222"/>
      <c r="D333" s="165"/>
      <c r="E333" s="166"/>
      <c r="F333" s="166"/>
      <c r="G333" s="140"/>
      <c r="H333" s="263"/>
    </row>
    <row r="334" spans="1:18" ht="25.5" x14ac:dyDescent="0.35">
      <c r="A334" s="142" t="s">
        <v>31</v>
      </c>
      <c r="B334" s="162">
        <f t="shared" ref="B334:B345" si="98">$B$199</f>
        <v>44955</v>
      </c>
      <c r="C334" s="236">
        <v>2.0099399999999998</v>
      </c>
      <c r="D334" s="264">
        <v>43861</v>
      </c>
      <c r="E334" s="262">
        <v>1.96374</v>
      </c>
      <c r="F334" s="164">
        <f>+C334-E334</f>
        <v>4.6199999999999797E-2</v>
      </c>
      <c r="G334" s="260">
        <v>7.5</v>
      </c>
      <c r="H334" s="173">
        <f>+F334*G334</f>
        <v>0.34649999999999848</v>
      </c>
    </row>
    <row r="335" spans="1:18" ht="25.5" x14ac:dyDescent="0.35">
      <c r="A335" s="142" t="s">
        <v>32</v>
      </c>
      <c r="B335" s="162">
        <f t="shared" si="98"/>
        <v>44955</v>
      </c>
      <c r="C335" s="236">
        <v>2.0099399999999998</v>
      </c>
      <c r="D335" s="264">
        <v>43890</v>
      </c>
      <c r="E335" s="262">
        <v>1.9654499999999999</v>
      </c>
      <c r="F335" s="164">
        <f t="shared" ref="F335:F341" si="99">+C335-E335</f>
        <v>4.4489999999999919E-2</v>
      </c>
      <c r="G335" s="260">
        <v>7.5</v>
      </c>
      <c r="H335" s="173">
        <f t="shared" ref="H335:H343" si="100">+F335*G335</f>
        <v>0.33367499999999939</v>
      </c>
    </row>
    <row r="336" spans="1:18" ht="25.5" x14ac:dyDescent="0.35">
      <c r="A336" s="142" t="s">
        <v>33</v>
      </c>
      <c r="B336" s="162">
        <f t="shared" si="98"/>
        <v>44955</v>
      </c>
      <c r="C336" s="236">
        <v>2.0099399999999998</v>
      </c>
      <c r="D336" s="264">
        <v>43921</v>
      </c>
      <c r="E336" s="262">
        <v>1.9672400000000001</v>
      </c>
      <c r="F336" s="164">
        <f t="shared" si="99"/>
        <v>4.2699999999999738E-2</v>
      </c>
      <c r="G336" s="260">
        <v>7.5</v>
      </c>
      <c r="H336" s="173">
        <f t="shared" si="100"/>
        <v>0.32024999999999804</v>
      </c>
    </row>
    <row r="337" spans="1:8" ht="25.5" x14ac:dyDescent="0.35">
      <c r="A337" s="142" t="s">
        <v>34</v>
      </c>
      <c r="B337" s="162">
        <f t="shared" si="98"/>
        <v>44955</v>
      </c>
      <c r="C337" s="236">
        <v>2.0099399999999998</v>
      </c>
      <c r="D337" s="264">
        <v>43951</v>
      </c>
      <c r="E337" s="262">
        <v>1.96885</v>
      </c>
      <c r="F337" s="164">
        <f t="shared" si="99"/>
        <v>4.1089999999999849E-2</v>
      </c>
      <c r="G337" s="260">
        <v>7.5</v>
      </c>
      <c r="H337" s="173">
        <f t="shared" si="100"/>
        <v>0.30817499999999887</v>
      </c>
    </row>
    <row r="338" spans="1:8" ht="25.5" x14ac:dyDescent="0.35">
      <c r="A338" s="142" t="s">
        <v>41</v>
      </c>
      <c r="B338" s="162">
        <f t="shared" si="98"/>
        <v>44955</v>
      </c>
      <c r="C338" s="236">
        <v>2.0099399999999998</v>
      </c>
      <c r="D338" s="264">
        <v>43982</v>
      </c>
      <c r="E338" s="262">
        <v>1.97034</v>
      </c>
      <c r="F338" s="164">
        <f t="shared" si="99"/>
        <v>3.9599999999999858E-2</v>
      </c>
      <c r="G338" s="260">
        <v>7.5</v>
      </c>
      <c r="H338" s="173">
        <f t="shared" si="100"/>
        <v>0.29699999999999893</v>
      </c>
    </row>
    <row r="339" spans="1:8" ht="25.5" x14ac:dyDescent="0.35">
      <c r="A339" s="142" t="s">
        <v>42</v>
      </c>
      <c r="B339" s="162">
        <f t="shared" si="98"/>
        <v>44955</v>
      </c>
      <c r="C339" s="236">
        <v>2.0099399999999998</v>
      </c>
      <c r="D339" s="264">
        <v>44012</v>
      </c>
      <c r="E339" s="262">
        <v>1.97157</v>
      </c>
      <c r="F339" s="164">
        <f t="shared" si="99"/>
        <v>3.8369999999999793E-2</v>
      </c>
      <c r="G339" s="260">
        <v>7.5</v>
      </c>
      <c r="H339" s="173">
        <f t="shared" si="100"/>
        <v>0.28777499999999845</v>
      </c>
    </row>
    <row r="340" spans="1:8" ht="25.5" x14ac:dyDescent="0.35">
      <c r="A340" s="142" t="s">
        <v>43</v>
      </c>
      <c r="B340" s="162">
        <f t="shared" si="98"/>
        <v>44955</v>
      </c>
      <c r="C340" s="236">
        <v>2.0099399999999998</v>
      </c>
      <c r="D340" s="264">
        <v>44043</v>
      </c>
      <c r="E340" s="262">
        <v>1.9726900000000001</v>
      </c>
      <c r="F340" s="164">
        <f t="shared" si="99"/>
        <v>3.7249999999999783E-2</v>
      </c>
      <c r="G340" s="260">
        <v>7.5</v>
      </c>
      <c r="H340" s="173">
        <f t="shared" si="100"/>
        <v>0.27937499999999837</v>
      </c>
    </row>
    <row r="341" spans="1:8" ht="25.5" x14ac:dyDescent="0.35">
      <c r="A341" s="142" t="s">
        <v>35</v>
      </c>
      <c r="B341" s="162">
        <f t="shared" si="98"/>
        <v>44955</v>
      </c>
      <c r="C341" s="236">
        <v>2.0099399999999998</v>
      </c>
      <c r="D341" s="264">
        <v>44074</v>
      </c>
      <c r="E341" s="262">
        <v>1.9737100000000001</v>
      </c>
      <c r="F341" s="164">
        <f t="shared" si="99"/>
        <v>3.6229999999999762E-2</v>
      </c>
      <c r="G341" s="260">
        <v>7.5</v>
      </c>
      <c r="H341" s="173">
        <f t="shared" si="100"/>
        <v>0.27172499999999822</v>
      </c>
    </row>
    <row r="342" spans="1:8" ht="25.5" x14ac:dyDescent="0.35">
      <c r="A342" s="142" t="s">
        <v>400</v>
      </c>
      <c r="B342" s="162">
        <f t="shared" si="98"/>
        <v>44955</v>
      </c>
      <c r="C342" s="236">
        <v>2.0099399999999998</v>
      </c>
      <c r="D342" s="264">
        <v>44104</v>
      </c>
      <c r="E342" s="265">
        <v>1.9746699999999999</v>
      </c>
      <c r="F342" s="164">
        <f>+C342-E342</f>
        <v>3.5269999999999913E-2</v>
      </c>
      <c r="G342" s="260">
        <v>7.5</v>
      </c>
      <c r="H342" s="173">
        <f t="shared" si="100"/>
        <v>0.26452499999999934</v>
      </c>
    </row>
    <row r="343" spans="1:8" ht="25.5" x14ac:dyDescent="0.35">
      <c r="A343" s="142" t="s">
        <v>37</v>
      </c>
      <c r="B343" s="162">
        <f t="shared" si="98"/>
        <v>44955</v>
      </c>
      <c r="C343" s="236">
        <v>2.0099399999999998</v>
      </c>
      <c r="D343" s="264">
        <v>44135</v>
      </c>
      <c r="E343" s="266">
        <v>1.9756100000000001</v>
      </c>
      <c r="F343" s="164">
        <f>+C343-E343</f>
        <v>3.432999999999975E-2</v>
      </c>
      <c r="G343" s="260">
        <v>7.5</v>
      </c>
      <c r="H343" s="173">
        <f t="shared" si="100"/>
        <v>0.25747499999999812</v>
      </c>
    </row>
    <row r="344" spans="1:8" ht="25.5" x14ac:dyDescent="0.35">
      <c r="A344" s="142" t="s">
        <v>38</v>
      </c>
      <c r="B344" s="162">
        <f t="shared" si="98"/>
        <v>44955</v>
      </c>
      <c r="C344" s="236">
        <v>2.0099399999999998</v>
      </c>
      <c r="D344" s="267">
        <v>44165</v>
      </c>
      <c r="E344" s="268">
        <v>1.9764900000000001</v>
      </c>
      <c r="F344" s="164">
        <f t="shared" ref="F344" si="101">+C344-E344</f>
        <v>3.3449999999999758E-2</v>
      </c>
      <c r="G344" s="260">
        <v>7.5</v>
      </c>
      <c r="H344" s="173">
        <f>+F344*G344</f>
        <v>0.25087499999999818</v>
      </c>
    </row>
    <row r="345" spans="1:8" ht="25.5" x14ac:dyDescent="0.35">
      <c r="A345" s="142" t="s">
        <v>39</v>
      </c>
      <c r="B345" s="162">
        <f t="shared" si="98"/>
        <v>44955</v>
      </c>
      <c r="C345" s="236">
        <v>2.0099399999999998</v>
      </c>
      <c r="D345" s="264">
        <v>44196</v>
      </c>
      <c r="E345" s="266">
        <v>1.97736</v>
      </c>
      <c r="F345" s="164">
        <f>+C345-E345</f>
        <v>3.2579999999999831E-2</v>
      </c>
      <c r="G345" s="260">
        <v>7.5</v>
      </c>
      <c r="H345" s="173">
        <f>+F345*G345</f>
        <v>0.24434999999999873</v>
      </c>
    </row>
    <row r="346" spans="1:8" ht="25.5" x14ac:dyDescent="0.35">
      <c r="A346" s="141" t="s">
        <v>40</v>
      </c>
      <c r="B346" s="195"/>
      <c r="C346" s="222"/>
      <c r="D346" s="165"/>
      <c r="E346" s="140"/>
      <c r="F346" s="166"/>
      <c r="G346" s="167">
        <f>SUM(G334:G345)</f>
        <v>90</v>
      </c>
      <c r="H346" s="167">
        <f>SUM(H334:H345)</f>
        <v>3.4616999999999836</v>
      </c>
    </row>
    <row r="347" spans="1:8" ht="25.5" x14ac:dyDescent="0.35">
      <c r="A347" s="144" t="s">
        <v>393</v>
      </c>
      <c r="B347" s="195"/>
      <c r="C347" s="222"/>
      <c r="D347" s="165"/>
      <c r="E347" s="166"/>
      <c r="F347" s="166"/>
      <c r="G347" s="140"/>
      <c r="H347" s="263"/>
    </row>
    <row r="348" spans="1:8" ht="25.5" x14ac:dyDescent="0.35">
      <c r="A348" s="142" t="s">
        <v>31</v>
      </c>
      <c r="B348" s="162">
        <f t="shared" ref="B348:B359" si="102">$B$199</f>
        <v>44955</v>
      </c>
      <c r="C348" s="236">
        <v>2.0099399999999998</v>
      </c>
      <c r="D348" s="264">
        <v>44227</v>
      </c>
      <c r="E348" s="147">
        <v>1.97818</v>
      </c>
      <c r="F348" s="164">
        <f>+C348-E348</f>
        <v>3.1759999999999788E-2</v>
      </c>
      <c r="G348" s="260">
        <v>7.5</v>
      </c>
      <c r="H348" s="173">
        <f>+F348*G348</f>
        <v>0.23819999999999841</v>
      </c>
    </row>
    <row r="349" spans="1:8" ht="25.5" x14ac:dyDescent="0.35">
      <c r="A349" s="142" t="s">
        <v>32</v>
      </c>
      <c r="B349" s="162">
        <f t="shared" si="102"/>
        <v>44955</v>
      </c>
      <c r="C349" s="236">
        <v>2.0099399999999998</v>
      </c>
      <c r="D349" s="264">
        <v>44255</v>
      </c>
      <c r="E349" s="147">
        <v>1.97889</v>
      </c>
      <c r="F349" s="164">
        <f t="shared" ref="F349:F355" si="103">+C349-E349</f>
        <v>3.10499999999998E-2</v>
      </c>
      <c r="G349" s="260">
        <v>7.5</v>
      </c>
      <c r="H349" s="173">
        <f t="shared" ref="H349:H354" si="104">+F349*G349</f>
        <v>0.2328749999999985</v>
      </c>
    </row>
    <row r="350" spans="1:8" ht="25.5" x14ac:dyDescent="0.35">
      <c r="A350" s="142" t="s">
        <v>33</v>
      </c>
      <c r="B350" s="162">
        <f t="shared" si="102"/>
        <v>44955</v>
      </c>
      <c r="C350" s="236">
        <v>2.0099399999999998</v>
      </c>
      <c r="D350" s="264">
        <v>44286</v>
      </c>
      <c r="E350" s="147">
        <v>1.9796499999999999</v>
      </c>
      <c r="F350" s="164">
        <f t="shared" si="103"/>
        <v>3.0289999999999928E-2</v>
      </c>
      <c r="G350" s="260">
        <v>7.5</v>
      </c>
      <c r="H350" s="173">
        <f t="shared" si="104"/>
        <v>0.22717499999999946</v>
      </c>
    </row>
    <row r="351" spans="1:8" ht="25.5" x14ac:dyDescent="0.35">
      <c r="A351" s="142" t="s">
        <v>34</v>
      </c>
      <c r="B351" s="162">
        <f t="shared" si="102"/>
        <v>44955</v>
      </c>
      <c r="C351" s="236">
        <v>2.0099399999999998</v>
      </c>
      <c r="D351" s="264">
        <v>44316</v>
      </c>
      <c r="E351" s="147">
        <v>1.9803900000000001</v>
      </c>
      <c r="F351" s="164">
        <f t="shared" si="103"/>
        <v>2.9549999999999743E-2</v>
      </c>
      <c r="G351" s="260">
        <v>7.5</v>
      </c>
      <c r="H351" s="173">
        <f t="shared" si="104"/>
        <v>0.22162499999999807</v>
      </c>
    </row>
    <row r="352" spans="1:8" ht="25.5" x14ac:dyDescent="0.35">
      <c r="A352" s="142" t="s">
        <v>41</v>
      </c>
      <c r="B352" s="162">
        <f t="shared" si="102"/>
        <v>44955</v>
      </c>
      <c r="C352" s="236">
        <v>2.0099399999999998</v>
      </c>
      <c r="D352" s="264">
        <v>44347</v>
      </c>
      <c r="E352" s="147">
        <v>1.9811300000000001</v>
      </c>
      <c r="F352" s="164">
        <f t="shared" si="103"/>
        <v>2.880999999999978E-2</v>
      </c>
      <c r="G352" s="260">
        <v>7.5</v>
      </c>
      <c r="H352" s="173">
        <f t="shared" si="104"/>
        <v>0.21607499999999835</v>
      </c>
    </row>
    <row r="353" spans="1:8" ht="25.5" x14ac:dyDescent="0.35">
      <c r="A353" s="142" t="s">
        <v>42</v>
      </c>
      <c r="B353" s="162">
        <f t="shared" si="102"/>
        <v>44955</v>
      </c>
      <c r="C353" s="236">
        <v>2.0099399999999998</v>
      </c>
      <c r="D353" s="264">
        <v>44377</v>
      </c>
      <c r="E353" s="147">
        <v>1.9818100000000001</v>
      </c>
      <c r="F353" s="164">
        <f t="shared" si="103"/>
        <v>2.8129999999999766E-2</v>
      </c>
      <c r="G353" s="260">
        <v>7.5</v>
      </c>
      <c r="H353" s="173">
        <f t="shared" si="104"/>
        <v>0.21097499999999825</v>
      </c>
    </row>
    <row r="354" spans="1:8" ht="25.5" x14ac:dyDescent="0.35">
      <c r="A354" s="142" t="s">
        <v>43</v>
      </c>
      <c r="B354" s="162">
        <f t="shared" si="102"/>
        <v>44955</v>
      </c>
      <c r="C354" s="236">
        <v>2.0099399999999998</v>
      </c>
      <c r="D354" s="264">
        <v>44408</v>
      </c>
      <c r="E354" s="147">
        <v>1.98248</v>
      </c>
      <c r="F354" s="164">
        <f t="shared" si="103"/>
        <v>2.7459999999999818E-2</v>
      </c>
      <c r="G354" s="260">
        <v>7.5</v>
      </c>
      <c r="H354" s="173">
        <f t="shared" si="104"/>
        <v>0.20594999999999863</v>
      </c>
    </row>
    <row r="355" spans="1:8" ht="25.5" x14ac:dyDescent="0.35">
      <c r="A355" s="142" t="s">
        <v>35</v>
      </c>
      <c r="B355" s="162">
        <f t="shared" si="102"/>
        <v>44955</v>
      </c>
      <c r="C355" s="236">
        <v>2.0099399999999998</v>
      </c>
      <c r="D355" s="264">
        <v>44439</v>
      </c>
      <c r="E355" s="147">
        <v>1.9831399999999999</v>
      </c>
      <c r="F355" s="164">
        <f t="shared" si="103"/>
        <v>2.6799999999999935E-2</v>
      </c>
      <c r="G355" s="260">
        <v>7.5</v>
      </c>
      <c r="H355" s="173">
        <f>+F355*G355</f>
        <v>0.20099999999999951</v>
      </c>
    </row>
    <row r="356" spans="1:8" ht="25.5" x14ac:dyDescent="0.35">
      <c r="A356" s="142" t="s">
        <v>36</v>
      </c>
      <c r="B356" s="162">
        <f t="shared" si="102"/>
        <v>44955</v>
      </c>
      <c r="C356" s="236">
        <v>2.0099399999999998</v>
      </c>
      <c r="D356" s="264">
        <v>44469</v>
      </c>
      <c r="E356" s="147">
        <v>1.9837899999999999</v>
      </c>
      <c r="F356" s="164">
        <f>+C356-E356</f>
        <v>2.6149999999999896E-2</v>
      </c>
      <c r="G356" s="260">
        <v>7.5</v>
      </c>
      <c r="H356" s="173">
        <f>+F356*G356</f>
        <v>0.19612499999999922</v>
      </c>
    </row>
    <row r="357" spans="1:8" ht="25.5" x14ac:dyDescent="0.35">
      <c r="A357" s="142" t="s">
        <v>37</v>
      </c>
      <c r="B357" s="162">
        <f t="shared" si="102"/>
        <v>44955</v>
      </c>
      <c r="C357" s="236">
        <v>2.0099399999999998</v>
      </c>
      <c r="D357" s="163">
        <v>44500</v>
      </c>
      <c r="E357" s="147">
        <v>1.9844900000000001</v>
      </c>
      <c r="F357" s="164">
        <f>+C357-E357</f>
        <v>2.5449999999999751E-2</v>
      </c>
      <c r="G357" s="260">
        <v>7.5</v>
      </c>
      <c r="H357" s="173">
        <f>+F357*G357</f>
        <v>0.19087499999999813</v>
      </c>
    </row>
    <row r="358" spans="1:8" ht="25.5" x14ac:dyDescent="0.35">
      <c r="A358" s="142" t="s">
        <v>38</v>
      </c>
      <c r="B358" s="162">
        <f t="shared" si="102"/>
        <v>44955</v>
      </c>
      <c r="C358" s="236">
        <v>2.0099399999999998</v>
      </c>
      <c r="D358" s="163">
        <v>44530</v>
      </c>
      <c r="E358" s="147">
        <v>1.98525</v>
      </c>
      <c r="F358" s="164">
        <f t="shared" ref="F358" si="105">+C358-E358</f>
        <v>2.4689999999999879E-2</v>
      </c>
      <c r="G358" s="260">
        <v>7.5</v>
      </c>
      <c r="H358" s="173">
        <f>+F358*G358</f>
        <v>0.18517499999999909</v>
      </c>
    </row>
    <row r="359" spans="1:8" ht="25.5" x14ac:dyDescent="0.35">
      <c r="A359" s="142" t="s">
        <v>39</v>
      </c>
      <c r="B359" s="162">
        <f t="shared" si="102"/>
        <v>44955</v>
      </c>
      <c r="C359" s="236">
        <v>2.0099399999999998</v>
      </c>
      <c r="D359" s="264">
        <v>44561</v>
      </c>
      <c r="E359" s="266">
        <v>1.98614</v>
      </c>
      <c r="F359" s="164">
        <f>+C359-E359</f>
        <v>2.3799999999999821E-2</v>
      </c>
      <c r="G359" s="260">
        <v>7.5</v>
      </c>
      <c r="H359" s="173">
        <f>+F359*G359</f>
        <v>0.17849999999999866</v>
      </c>
    </row>
    <row r="360" spans="1:8" ht="25.5" x14ac:dyDescent="0.35">
      <c r="A360" s="141" t="s">
        <v>40</v>
      </c>
      <c r="B360" s="195"/>
      <c r="C360" s="222"/>
      <c r="D360" s="165"/>
      <c r="E360" s="144"/>
      <c r="F360" s="166"/>
      <c r="G360" s="167">
        <f>SUM(G348:G359)</f>
        <v>90</v>
      </c>
      <c r="H360" s="167">
        <f>SUM(H348:H359)</f>
        <v>2.5045499999999845</v>
      </c>
    </row>
    <row r="361" spans="1:8" s="105" customFormat="1" ht="25.5" x14ac:dyDescent="0.35">
      <c r="A361" s="144" t="s">
        <v>405</v>
      </c>
      <c r="B361" s="195"/>
      <c r="C361" s="222"/>
      <c r="D361" s="165"/>
      <c r="E361" s="166"/>
      <c r="F361" s="166"/>
      <c r="G361" s="140"/>
      <c r="H361" s="263"/>
    </row>
    <row r="362" spans="1:8" s="105" customFormat="1" ht="25.5" x14ac:dyDescent="0.35">
      <c r="A362" s="142" t="s">
        <v>31</v>
      </c>
      <c r="B362" s="162">
        <f t="shared" ref="B362:B373" si="106">$B$199</f>
        <v>44955</v>
      </c>
      <c r="C362" s="236">
        <v>2.0099399999999998</v>
      </c>
      <c r="D362" s="264">
        <v>44592</v>
      </c>
      <c r="E362" s="147">
        <v>1.9871000000000001</v>
      </c>
      <c r="F362" s="164">
        <f>+C362-E362</f>
        <v>2.2839999999999749E-2</v>
      </c>
      <c r="G362" s="260">
        <f>$G$348</f>
        <v>7.5</v>
      </c>
      <c r="H362" s="173">
        <f>+F362*G362</f>
        <v>0.17129999999999812</v>
      </c>
    </row>
    <row r="363" spans="1:8" s="105" customFormat="1" ht="25.5" x14ac:dyDescent="0.35">
      <c r="A363" s="142" t="s">
        <v>32</v>
      </c>
      <c r="B363" s="162">
        <f t="shared" si="106"/>
        <v>44955</v>
      </c>
      <c r="C363" s="236">
        <v>2.0099399999999998</v>
      </c>
      <c r="D363" s="264">
        <v>44620</v>
      </c>
      <c r="E363" s="147">
        <v>1.98811</v>
      </c>
      <c r="F363" s="164">
        <f t="shared" ref="F363:F369" si="107">+C363-E363</f>
        <v>2.1829999999999794E-2</v>
      </c>
      <c r="G363" s="260">
        <f t="shared" ref="G363:G373" si="108">$G$348</f>
        <v>7.5</v>
      </c>
      <c r="H363" s="173">
        <f t="shared" ref="H363:H368" si="109">+F363*G363</f>
        <v>0.16372499999999846</v>
      </c>
    </row>
    <row r="364" spans="1:8" s="105" customFormat="1" ht="25.5" x14ac:dyDescent="0.35">
      <c r="A364" s="142" t="s">
        <v>33</v>
      </c>
      <c r="B364" s="162">
        <f t="shared" si="106"/>
        <v>44955</v>
      </c>
      <c r="C364" s="236">
        <v>2.0099399999999998</v>
      </c>
      <c r="D364" s="264">
        <v>44651</v>
      </c>
      <c r="E364" s="147">
        <v>1.98936</v>
      </c>
      <c r="F364" s="164">
        <f t="shared" si="107"/>
        <v>2.0579999999999821E-2</v>
      </c>
      <c r="G364" s="260">
        <f t="shared" si="108"/>
        <v>7.5</v>
      </c>
      <c r="H364" s="173">
        <f t="shared" si="109"/>
        <v>0.15434999999999865</v>
      </c>
    </row>
    <row r="365" spans="1:8" s="105" customFormat="1" ht="25.5" x14ac:dyDescent="0.35">
      <c r="A365" s="142" t="s">
        <v>34</v>
      </c>
      <c r="B365" s="162">
        <f t="shared" si="106"/>
        <v>44955</v>
      </c>
      <c r="C365" s="236">
        <v>2.0099399999999998</v>
      </c>
      <c r="D365" s="264">
        <v>44681</v>
      </c>
      <c r="E365" s="147">
        <v>1.9906600000000001</v>
      </c>
      <c r="F365" s="164">
        <f t="shared" si="107"/>
        <v>1.9279999999999742E-2</v>
      </c>
      <c r="G365" s="260">
        <f t="shared" si="108"/>
        <v>7.5</v>
      </c>
      <c r="H365" s="173">
        <f t="shared" si="109"/>
        <v>0.14459999999999806</v>
      </c>
    </row>
    <row r="366" spans="1:8" s="105" customFormat="1" ht="25.5" x14ac:dyDescent="0.35">
      <c r="A366" s="142" t="s">
        <v>41</v>
      </c>
      <c r="B366" s="162">
        <f t="shared" si="106"/>
        <v>44955</v>
      </c>
      <c r="C366" s="236">
        <v>2.0099399999999998</v>
      </c>
      <c r="D366" s="264">
        <v>44712</v>
      </c>
      <c r="E366" s="147">
        <v>1.99224</v>
      </c>
      <c r="F366" s="164">
        <f t="shared" si="107"/>
        <v>1.7699999999999827E-2</v>
      </c>
      <c r="G366" s="260">
        <f t="shared" si="108"/>
        <v>7.5</v>
      </c>
      <c r="H366" s="173">
        <f t="shared" si="109"/>
        <v>0.1327499999999987</v>
      </c>
    </row>
    <row r="367" spans="1:8" s="105" customFormat="1" ht="25.5" x14ac:dyDescent="0.35">
      <c r="A367" s="142" t="s">
        <v>42</v>
      </c>
      <c r="B367" s="162">
        <f t="shared" si="106"/>
        <v>44955</v>
      </c>
      <c r="C367" s="236">
        <v>2.0099399999999998</v>
      </c>
      <c r="D367" s="264">
        <v>44742</v>
      </c>
      <c r="E367" s="147">
        <v>1.99396</v>
      </c>
      <c r="F367" s="164">
        <f t="shared" si="107"/>
        <v>1.5979999999999883E-2</v>
      </c>
      <c r="G367" s="260">
        <f t="shared" si="108"/>
        <v>7.5</v>
      </c>
      <c r="H367" s="173">
        <f t="shared" si="109"/>
        <v>0.11984999999999912</v>
      </c>
    </row>
    <row r="368" spans="1:8" s="105" customFormat="1" ht="25.5" x14ac:dyDescent="0.35">
      <c r="A368" s="142" t="s">
        <v>43</v>
      </c>
      <c r="B368" s="162">
        <f t="shared" si="106"/>
        <v>44955</v>
      </c>
      <c r="C368" s="236">
        <v>2.0099399999999998</v>
      </c>
      <c r="D368" s="264">
        <v>44773</v>
      </c>
      <c r="E368" s="147">
        <v>1.9959100000000001</v>
      </c>
      <c r="F368" s="164">
        <f t="shared" si="107"/>
        <v>1.4029999999999765E-2</v>
      </c>
      <c r="G368" s="260">
        <f t="shared" si="108"/>
        <v>7.5</v>
      </c>
      <c r="H368" s="173">
        <f t="shared" si="109"/>
        <v>0.10522499999999824</v>
      </c>
    </row>
    <row r="369" spans="1:8" s="105" customFormat="1" ht="25.5" x14ac:dyDescent="0.35">
      <c r="A369" s="142" t="s">
        <v>35</v>
      </c>
      <c r="B369" s="162">
        <f t="shared" si="106"/>
        <v>44955</v>
      </c>
      <c r="C369" s="236">
        <v>2.0099399999999998</v>
      </c>
      <c r="D369" s="264">
        <v>44804</v>
      </c>
      <c r="E369" s="147">
        <v>1.9980199999999999</v>
      </c>
      <c r="F369" s="164">
        <f t="shared" si="107"/>
        <v>1.1919999999999931E-2</v>
      </c>
      <c r="G369" s="260">
        <f t="shared" si="108"/>
        <v>7.5</v>
      </c>
      <c r="H369" s="173">
        <f>+F369*G369</f>
        <v>8.939999999999948E-2</v>
      </c>
    </row>
    <row r="370" spans="1:8" s="105" customFormat="1" ht="25.5" x14ac:dyDescent="0.35">
      <c r="A370" s="142" t="s">
        <v>36</v>
      </c>
      <c r="B370" s="162">
        <f t="shared" si="106"/>
        <v>44955</v>
      </c>
      <c r="C370" s="236">
        <v>2.0099399999999998</v>
      </c>
      <c r="D370" s="264">
        <v>44834</v>
      </c>
      <c r="E370" s="147">
        <v>2.0001699999999998</v>
      </c>
      <c r="F370" s="164">
        <f>+C370-E370</f>
        <v>9.7700000000000564E-3</v>
      </c>
      <c r="G370" s="260">
        <f t="shared" si="108"/>
        <v>7.5</v>
      </c>
      <c r="H370" s="173">
        <f>+F370*G370</f>
        <v>7.3275000000000423E-2</v>
      </c>
    </row>
    <row r="371" spans="1:8" s="105" customFormat="1" ht="25.5" x14ac:dyDescent="0.35">
      <c r="A371" s="142" t="s">
        <v>37</v>
      </c>
      <c r="B371" s="162">
        <f t="shared" si="106"/>
        <v>44955</v>
      </c>
      <c r="C371" s="236">
        <v>2.0099399999999998</v>
      </c>
      <c r="D371" s="163">
        <v>44865</v>
      </c>
      <c r="E371" s="147">
        <v>2.00251</v>
      </c>
      <c r="F371" s="164">
        <f>+C371-E371</f>
        <v>7.4299999999998256E-3</v>
      </c>
      <c r="G371" s="260">
        <f t="shared" si="108"/>
        <v>7.5</v>
      </c>
      <c r="H371" s="173">
        <f>+F371*G371</f>
        <v>5.5724999999998692E-2</v>
      </c>
    </row>
    <row r="372" spans="1:8" s="105" customFormat="1" ht="25.5" x14ac:dyDescent="0.35">
      <c r="A372" s="142" t="s">
        <v>38</v>
      </c>
      <c r="B372" s="162">
        <f t="shared" si="106"/>
        <v>44955</v>
      </c>
      <c r="C372" s="236">
        <v>2.0099399999999998</v>
      </c>
      <c r="D372" s="163">
        <v>44895</v>
      </c>
      <c r="E372" s="147">
        <v>2.0049100000000002</v>
      </c>
      <c r="F372" s="164">
        <f t="shared" ref="F372" si="110">+C372-E372</f>
        <v>5.0299999999996459E-3</v>
      </c>
      <c r="G372" s="260">
        <f t="shared" si="108"/>
        <v>7.5</v>
      </c>
      <c r="H372" s="173">
        <f>+F372*G372</f>
        <v>3.7724999999997344E-2</v>
      </c>
    </row>
    <row r="373" spans="1:8" s="105" customFormat="1" ht="25.5" x14ac:dyDescent="0.35">
      <c r="A373" s="142" t="s">
        <v>39</v>
      </c>
      <c r="B373" s="162">
        <f t="shared" si="106"/>
        <v>44955</v>
      </c>
      <c r="C373" s="236">
        <v>2.0099399999999998</v>
      </c>
      <c r="D373" s="264">
        <v>44926</v>
      </c>
      <c r="E373" s="147">
        <v>2.0074299999999998</v>
      </c>
      <c r="F373" s="164">
        <f>+C373-E373</f>
        <v>2.5100000000000122E-3</v>
      </c>
      <c r="G373" s="260">
        <f t="shared" si="108"/>
        <v>7.5</v>
      </c>
      <c r="H373" s="173">
        <f>+F373*G373</f>
        <v>1.8825000000000092E-2</v>
      </c>
    </row>
    <row r="374" spans="1:8" s="105" customFormat="1" ht="25.5" x14ac:dyDescent="0.35">
      <c r="A374" s="141" t="s">
        <v>40</v>
      </c>
      <c r="B374" s="195"/>
      <c r="C374" s="222"/>
      <c r="D374" s="165"/>
      <c r="E374" s="144"/>
      <c r="F374" s="166"/>
      <c r="G374" s="167">
        <f>SUM(G362:G373)</f>
        <v>90</v>
      </c>
      <c r="H374" s="167">
        <f>SUM(H362:H373)</f>
        <v>1.2667499999999854</v>
      </c>
    </row>
    <row r="375" spans="1:8" ht="25.5" x14ac:dyDescent="0.35">
      <c r="A375" s="141" t="s">
        <v>351</v>
      </c>
      <c r="B375" s="140"/>
      <c r="C375" s="166"/>
      <c r="D375" s="165"/>
      <c r="E375" s="140"/>
      <c r="F375" s="166"/>
      <c r="G375" s="167">
        <f>+G332+G346+G360+G374</f>
        <v>300</v>
      </c>
      <c r="H375" s="167">
        <f>+H332+H346+H360+H374</f>
        <v>8.7587999999999493</v>
      </c>
    </row>
    <row r="377" spans="1:8" ht="25.5" x14ac:dyDescent="0.35">
      <c r="A377" s="284" t="s">
        <v>401</v>
      </c>
      <c r="B377" s="285"/>
      <c r="C377" s="285"/>
      <c r="D377" s="285"/>
      <c r="E377" s="285"/>
      <c r="F377" s="286"/>
      <c r="G377" s="263">
        <f>+G375+G324+G257</f>
        <v>1795</v>
      </c>
      <c r="H377" s="263">
        <f>+H375+H324+H257</f>
        <v>295.67340797101423</v>
      </c>
    </row>
    <row r="378" spans="1:8" x14ac:dyDescent="0.3">
      <c r="A378"/>
      <c r="B378"/>
      <c r="C378" s="228"/>
      <c r="D378"/>
      <c r="E378"/>
      <c r="F378"/>
    </row>
    <row r="379" spans="1:8" x14ac:dyDescent="0.3">
      <c r="A379"/>
      <c r="B379"/>
      <c r="C379" s="228"/>
      <c r="D379"/>
      <c r="E379"/>
      <c r="F379"/>
    </row>
    <row r="380" spans="1:8" x14ac:dyDescent="0.3">
      <c r="A380"/>
      <c r="B380"/>
      <c r="C380" s="228"/>
      <c r="D380"/>
      <c r="E380"/>
      <c r="F380"/>
    </row>
    <row r="381" spans="1:8" x14ac:dyDescent="0.3">
      <c r="A381"/>
      <c r="B381"/>
      <c r="C381" s="228"/>
      <c r="D381"/>
      <c r="E381"/>
      <c r="F381"/>
    </row>
    <row r="382" spans="1:8" ht="25.5" x14ac:dyDescent="0.3">
      <c r="A382" s="287" t="s">
        <v>402</v>
      </c>
      <c r="B382" s="288"/>
      <c r="C382" s="288"/>
      <c r="D382" s="288"/>
      <c r="E382" s="289"/>
      <c r="F382" s="229" t="s">
        <v>396</v>
      </c>
      <c r="G382" s="229" t="s">
        <v>403</v>
      </c>
    </row>
    <row r="383" spans="1:8" ht="25.5" x14ac:dyDescent="0.3">
      <c r="A383" s="290" t="s">
        <v>474</v>
      </c>
      <c r="B383" s="291"/>
      <c r="C383" s="291"/>
      <c r="D383" s="291"/>
      <c r="E383" s="292"/>
      <c r="F383" s="230">
        <f>+'BONIFICACION PERSONAL'!G451</f>
        <v>645</v>
      </c>
      <c r="G383" s="230">
        <f>+H257</f>
        <v>120.9971079710144</v>
      </c>
      <c r="H383" s="231"/>
    </row>
    <row r="384" spans="1:8" ht="25.5" x14ac:dyDescent="0.3">
      <c r="A384" s="290" t="s">
        <v>475</v>
      </c>
      <c r="B384" s="291"/>
      <c r="C384" s="291"/>
      <c r="D384" s="291"/>
      <c r="E384" s="292"/>
      <c r="F384" s="230">
        <f>+'Conpensacion Vacacional'!C28</f>
        <v>850</v>
      </c>
      <c r="G384" s="230">
        <f>+H324</f>
        <v>165.91749999999988</v>
      </c>
    </row>
    <row r="385" spans="1:7" ht="25.5" x14ac:dyDescent="0.3">
      <c r="A385" s="290" t="s">
        <v>455</v>
      </c>
      <c r="B385" s="291"/>
      <c r="C385" s="291"/>
      <c r="D385" s="291"/>
      <c r="E385" s="292"/>
      <c r="F385" s="230">
        <f>+G375</f>
        <v>300</v>
      </c>
      <c r="G385" s="230">
        <f>+H375</f>
        <v>8.7587999999999493</v>
      </c>
    </row>
    <row r="386" spans="1:7" ht="25.5" x14ac:dyDescent="0.3">
      <c r="A386" s="278" t="s">
        <v>401</v>
      </c>
      <c r="B386" s="279"/>
      <c r="C386" s="279"/>
      <c r="D386" s="279"/>
      <c r="E386" s="280"/>
      <c r="F386" s="229">
        <f>SUM(F383:F385)</f>
        <v>1795</v>
      </c>
      <c r="G386" s="229">
        <f>SUM(G383:G385)</f>
        <v>295.67340797101423</v>
      </c>
    </row>
    <row r="387" spans="1:7" x14ac:dyDescent="0.3">
      <c r="A387"/>
      <c r="B387"/>
      <c r="C387" s="228"/>
      <c r="D387"/>
      <c r="E387"/>
      <c r="F387"/>
    </row>
  </sheetData>
  <mergeCells count="13">
    <mergeCell ref="A386:E386"/>
    <mergeCell ref="A2:H3"/>
    <mergeCell ref="B11:C11"/>
    <mergeCell ref="D11:E11"/>
    <mergeCell ref="A13:H13"/>
    <mergeCell ref="A257:F257"/>
    <mergeCell ref="A272:H272"/>
    <mergeCell ref="A326:H326"/>
    <mergeCell ref="A377:F377"/>
    <mergeCell ref="A382:E382"/>
    <mergeCell ref="A383:E383"/>
    <mergeCell ref="A384:E384"/>
    <mergeCell ref="A385:E385"/>
  </mergeCells>
  <printOptions horizontalCentered="1"/>
  <pageMargins left="0.62992125984251968" right="0.70866141732283472" top="0.51181102362204722" bottom="0.74803149606299213" header="0.35433070866141736" footer="0.31496062992125984"/>
  <pageSetup paperSize="9" scale="40" fitToHeight="0" orientation="portrait" r:id="rId1"/>
  <rowBreaks count="1" manualBreakCount="1"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Hoja1</vt:lpstr>
      <vt:lpstr>PAULES</vt:lpstr>
      <vt:lpstr>RODRIGUEZ ALAYO MARCOS ANIANO</vt:lpstr>
      <vt:lpstr>ZAMUDIO ALAYO ANDRES</vt:lpstr>
      <vt:lpstr>PEDRO ARROYO UCAÑAN</vt:lpstr>
      <vt:lpstr>BONIFICACION PERSONAL</vt:lpstr>
      <vt:lpstr>Conpensacion Vacacional</vt:lpstr>
      <vt:lpstr>INTERESES LEGALES </vt:lpstr>
      <vt:lpstr>'INTERESES LEGALES '!Área_de_impresión</vt:lpstr>
      <vt:lpstr>PAULES!Área_de_impresión</vt:lpstr>
      <vt:lpstr>'PEDRO ARROYO UCAÑAN'!Área_de_impresión</vt:lpstr>
      <vt:lpstr>'RODRIGUEZ ALAYO MARCOS ANIANO'!Área_de_impresión</vt:lpstr>
      <vt:lpstr>'ZAMUDIO ALAYO ANDRES'!Área_de_impresión</vt:lpstr>
      <vt:lpstr>'INTERESES LEGALES '!Títulos_a_imprimir</vt:lpstr>
      <vt:lpstr>PAULES!Títulos_a_imprimir</vt:lpstr>
      <vt:lpstr>'PEDRO ARROYO UCAÑAN'!Títulos_a_imprimir</vt:lpstr>
      <vt:lpstr>'RODRIGUEZ ALAYO MARCOS ANIANO'!Títulos_a_imprimir</vt:lpstr>
      <vt:lpstr>'ZAMUDIO ALAYO ANDRES'!Títulos_a_imprimir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Carlos Diaz Ruiz</cp:lastModifiedBy>
  <cp:lastPrinted>2021-03-30T18:14:58Z</cp:lastPrinted>
  <dcterms:created xsi:type="dcterms:W3CDTF">2011-11-27T15:20:28Z</dcterms:created>
  <dcterms:modified xsi:type="dcterms:W3CDTF">2023-02-09T15:30:43Z</dcterms:modified>
</cp:coreProperties>
</file>