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Activos!$B$481:$L$525</definedName>
    <definedName name="_xlnm._FilterDatabase" localSheetId="2" hidden="1">CAS!$A$6:$I$122</definedName>
    <definedName name="_xlnm._FilterDatabase" localSheetId="3" hidden="1">Pensiones!$A$5:$H$69</definedName>
    <definedName name="_xlnm.Print_Area" localSheetId="1">Activos!$A$1:$L$585</definedName>
    <definedName name="_xlnm.Print_Area" localSheetId="2">CAS!$A$1:$J$121</definedName>
    <definedName name="_xlnm.Print_Area" localSheetId="0">Niveles!$B$2:$O$82</definedName>
    <definedName name="_xlnm.Print_Area" localSheetId="3">Pensiones!$A$1:$H$69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<sst xmlns="http://schemas.openxmlformats.org/spreadsheetml/2006/main" count="4553" uniqueCount="2529">
  <si>
    <t xml:space="preserve"> </t>
  </si>
  <si>
    <t>DECLARACION  JURADA  SUSTENTO  DEL  COSTO  DE   EJECUCION  DE  GASTO  DEL  MES  DE  MAYO  -   2021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</si>
  <si>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</si>
  <si>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</si>
  <si>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</si>
  <si>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</si>
  <si>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</si>
  <si>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</si>
  <si>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</si>
  <si>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</si>
  <si>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</si>
  <si>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</si>
  <si>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</si>
  <si>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</si>
  <si>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</si>
  <si>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</si>
  <si>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</si>
  <si>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</si>
  <si>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</si>
  <si>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</si>
  <si>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</si>
  <si>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</si>
  <si>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</si>
  <si>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</si>
  <si>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</si>
  <si>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</si>
  <si>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</si>
  <si>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</si>
  <si>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</si>
  <si>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</si>
  <si>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</si>
  <si>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</si>
  <si>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</si>
  <si>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</si>
  <si>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</si>
  <si>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</si>
  <si>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</si>
  <si>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</si>
  <si>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</si>
  <si>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</si>
  <si>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</si>
  <si>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</si>
  <si>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</si>
  <si>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</si>
  <si>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</si>
  <si>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</si>
  <si>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</si>
  <si>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</si>
  <si>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</si>
  <si>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</si>
  <si>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</si>
  <si>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</si>
  <si>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</si>
  <si>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</si>
  <si>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</si>
  <si>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</si>
  <si>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</si>
  <si>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</si>
  <si>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</si>
  <si>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</si>
  <si>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</si>
  <si>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</si>
  <si>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</si>
  <si>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>SUB TOTAL</t>
  </si>
  <si>
    <t>SUB  TOTAL (2)</t>
  </si>
  <si>
    <t>SUB TOTAL  PUP (1+2)</t>
  </si>
  <si>
    <t>NO RENOVABLES</t>
  </si>
  <si>
    <t>2.2.11.21</t>
  </si>
  <si>
    <t>2.2.23.43</t>
  </si>
  <si>
    <t>N-2</t>
  </si>
  <si>
    <t>2.2.2 3.4 2</t>
  </si>
  <si>
    <t>N-1</t>
  </si>
  <si>
    <t>TOTAL GENERAL</t>
  </si>
  <si>
    <t>VIII</t>
  </si>
  <si>
    <t>OBSTETRIZ</t>
  </si>
  <si>
    <t>I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</si>
  <si>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</si>
  <si>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</si>
  <si>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</si>
  <si>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</si>
  <si>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</si>
  <si>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2.1.19.31 Asig.x 25/30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</si>
  <si>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</si>
  <si>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</si>
  <si>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</si>
  <si>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</si>
  <si>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</si>
  <si>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JVM/BVR/rcc.</t>
  </si>
  <si>
    <t>16 de julio 2021</t>
  </si>
  <si>
    <t>DELARACION  JURADA  DE  EJECUCION  DE  PAGO  PLANILLA  DE  ACTIVOS  -  MAYO    2021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</si>
  <si>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</si>
  <si>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</si>
  <si>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</si>
  <si>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</si>
  <si>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</si>
  <si>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</si>
  <si>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</si>
  <si>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</si>
  <si>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</si>
  <si>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</si>
  <si>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</si>
  <si>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</si>
  <si>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</si>
  <si>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</si>
  <si>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</si>
  <si>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</si>
  <si>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</si>
  <si>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</si>
  <si>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</si>
  <si>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</si>
  <si>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</si>
  <si>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</si>
  <si>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</si>
  <si>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EN LOGISTICA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</si>
  <si>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</si>
  <si>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</si>
  <si>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</si>
  <si>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</si>
  <si>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</si>
  <si>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</si>
  <si>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</si>
  <si>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</si>
  <si>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ASIST. ADMINIST. II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</si>
  <si>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</si>
  <si>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</si>
  <si>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</si>
  <si>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</si>
  <si>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</si>
  <si>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</si>
  <si>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</si>
  <si>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</si>
  <si>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</si>
  <si>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</si>
  <si>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</si>
  <si>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</si>
  <si>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</si>
  <si>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</si>
  <si>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</si>
  <si>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</si>
  <si>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</si>
  <si>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</si>
  <si>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TA</t>
  </si>
  <si>
    <t>010006</t>
  </si>
  <si>
    <t>ALDEA ALTAMIRANO LUCIA ELIZABETH</t>
  </si>
  <si>
    <t>07217949</t>
  </si>
  <si>
    <t>010128</t>
  </si>
  <si>
    <t>ALIAGA ESTRADA CARMEN FRANCISCA</t>
  </si>
  <si>
    <t>06244411</t>
  </si>
  <si>
    <t>ASIST. EJECUTIVO II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</si>
  <si>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</si>
  <si>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</si>
  <si>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</si>
  <si>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</si>
  <si>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</si>
  <si>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</si>
  <si>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ASIST. ADMINIST. I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</si>
  <si>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</si>
  <si>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</si>
  <si>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</si>
  <si>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</si>
  <si>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</si>
  <si>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</si>
  <si>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</si>
  <si>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</si>
  <si>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</si>
  <si>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</si>
  <si>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</si>
  <si>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</si>
  <si>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</si>
  <si>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</si>
  <si>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</si>
  <si>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</si>
  <si>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</si>
  <si>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</si>
  <si>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</si>
  <si>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</si>
  <si>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</si>
  <si>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</si>
  <si>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</si>
  <si>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</si>
  <si>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</si>
  <si>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</si>
  <si>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</si>
  <si>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</si>
  <si>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</si>
  <si>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</si>
  <si>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</si>
  <si>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</si>
  <si>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</si>
  <si>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</si>
  <si>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</si>
  <si>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</si>
  <si>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</si>
  <si>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</si>
  <si>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</si>
  <si>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</si>
  <si>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</si>
  <si>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</si>
  <si>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</si>
  <si>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</si>
  <si>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</si>
  <si>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</si>
  <si>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</si>
  <si>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</si>
  <si>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</si>
  <si>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</si>
  <si>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</si>
  <si>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</si>
  <si>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</si>
  <si>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</si>
  <si>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</si>
  <si>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</si>
  <si>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010015</t>
  </si>
  <si>
    <t>ARISMENDI CORTEZ VDA DE BARRAZA ROSA AMALIA</t>
  </si>
  <si>
    <t>08380554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</si>
  <si>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</si>
  <si>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</si>
  <si>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</si>
  <si>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</si>
  <si>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</si>
  <si>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</si>
  <si>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</si>
  <si>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</si>
  <si>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</si>
  <si>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</si>
  <si>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</si>
  <si>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</si>
  <si>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</si>
  <si>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</si>
  <si>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</si>
  <si>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</si>
  <si>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</si>
  <si>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</si>
  <si>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</si>
  <si>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</si>
  <si>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</si>
  <si>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</si>
  <si>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</si>
  <si>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</si>
  <si>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</si>
  <si>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</si>
  <si>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</si>
  <si>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</si>
  <si>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</si>
  <si>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</si>
  <si>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</si>
  <si>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</si>
  <si>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</si>
  <si>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</si>
  <si>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</si>
  <si>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</si>
  <si>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28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</si>
  <si>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</si>
  <si>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</si>
  <si>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</si>
  <si>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</si>
  <si>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</si>
  <si>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</si>
  <si>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</si>
  <si>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</si>
  <si>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</si>
  <si>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</si>
  <si>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</si>
  <si>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</si>
  <si>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</si>
  <si>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</si>
  <si>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</si>
  <si>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</si>
  <si>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</si>
  <si>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</si>
  <si>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</si>
  <si>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</si>
  <si>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</si>
  <si>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</si>
  <si>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</si>
  <si>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</si>
  <si>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DES. INFORM. I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</si>
  <si>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</si>
  <si>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</si>
  <si>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</si>
  <si>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</si>
  <si>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</si>
  <si>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</si>
  <si>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</si>
  <si>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</si>
  <si>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</si>
  <si>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</si>
  <si>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</si>
  <si>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</si>
  <si>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</si>
  <si>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</si>
  <si>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</si>
  <si>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010019</t>
  </si>
  <si>
    <t>BERROCAL GIRALDEZ ROLANDO URBANO</t>
  </si>
  <si>
    <t>15379192</t>
  </si>
  <si>
    <t>TECNOLOGO MEDICO</t>
  </si>
  <si>
    <t>75</t>
  </si>
  <si>
    <t>010647</t>
  </si>
  <si>
    <t>BRAVO CHIPANA OLGA</t>
  </si>
  <si>
    <t>07448107</t>
  </si>
  <si>
    <t>010154</t>
  </si>
  <si>
    <t>BRAVO GARCIA CARMEN ALFONSINA</t>
  </si>
  <si>
    <t>07791802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</si>
  <si>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</si>
  <si>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</si>
  <si>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</si>
  <si>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</si>
  <si>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</si>
  <si>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</si>
  <si>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</si>
  <si>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</si>
  <si>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</si>
  <si>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</si>
  <si>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</si>
  <si>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</si>
  <si>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</si>
  <si>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</si>
  <si>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</si>
  <si>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</si>
  <si>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</si>
  <si>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</si>
  <si>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</si>
  <si>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</si>
  <si>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</si>
  <si>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</si>
  <si>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</si>
  <si>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</si>
  <si>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</si>
  <si>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</si>
  <si>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</si>
  <si>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</si>
  <si>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</si>
  <si>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</si>
  <si>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</si>
  <si>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</si>
  <si>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</si>
  <si>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</si>
  <si>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</si>
  <si>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</si>
  <si>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</si>
  <si>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</si>
  <si>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</si>
  <si>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</si>
  <si>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</si>
  <si>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</si>
  <si>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</si>
  <si>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</si>
  <si>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</si>
  <si>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</si>
  <si>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</si>
  <si>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</si>
  <si>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</si>
  <si>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</si>
  <si>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</si>
  <si>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</si>
  <si>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</si>
  <si>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</si>
  <si>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</si>
  <si>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</si>
  <si>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</si>
  <si>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</si>
  <si>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</si>
  <si>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</si>
  <si>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</si>
  <si>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</si>
  <si>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</si>
  <si>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</si>
  <si>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</si>
  <si>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</si>
  <si>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</si>
  <si>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</si>
  <si>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</si>
  <si>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</si>
  <si>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</si>
  <si>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</si>
  <si>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</si>
  <si>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</si>
  <si>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</si>
  <si>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</si>
  <si>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</si>
  <si>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</si>
  <si>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</si>
  <si>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</si>
  <si>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</si>
  <si>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</si>
  <si>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</si>
  <si>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010315</t>
  </si>
  <si>
    <t>CARRANZA ZUÑIGA CARMEN OFELIA</t>
  </si>
  <si>
    <t>06238275</t>
  </si>
  <si>
    <t>ESP. ADMINIST. I</t>
  </si>
  <si>
    <t>010172</t>
  </si>
  <si>
    <t>CARREÑO CARRERA MERCEDES PILAR MARI</t>
  </si>
  <si>
    <t>07358267</t>
  </si>
  <si>
    <t>ASIST. PROFESIONAL I</t>
  </si>
  <si>
    <t>010674</t>
  </si>
  <si>
    <t>CASAS CAMPOS MILAGROS SOLEDAD</t>
  </si>
  <si>
    <t>10581882</t>
  </si>
  <si>
    <t>010178</t>
  </si>
  <si>
    <t>CASTILLO MARTELL WALTER HUMBERTO</t>
  </si>
  <si>
    <t>17907760</t>
  </si>
  <si>
    <t>SUB</t>
  </si>
  <si>
    <t>C4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</si>
  <si>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</si>
  <si>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</si>
  <si>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</si>
  <si>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</si>
  <si>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</si>
  <si>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</si>
  <si>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</si>
  <si>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</si>
  <si>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</si>
  <si>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</si>
  <si>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</si>
  <si>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</si>
  <si>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</si>
  <si>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</si>
  <si>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</si>
  <si>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</si>
  <si>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</si>
  <si>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</si>
  <si>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</si>
  <si>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</si>
  <si>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</si>
  <si>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</si>
  <si>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</si>
  <si>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</si>
  <si>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</si>
  <si>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010608</t>
  </si>
  <si>
    <t>CERNA SANCHEZ ESTHER DEL ROSARIO</t>
  </si>
  <si>
    <t>45490503</t>
  </si>
  <si>
    <t>JEFE/A DE OFICINA</t>
  </si>
  <si>
    <t>C3</t>
  </si>
  <si>
    <t>010058</t>
  </si>
  <si>
    <t>CERNA ZARZOSA SANTA EUGENIA</t>
  </si>
  <si>
    <t>09527409</t>
  </si>
  <si>
    <t>010121</t>
  </si>
  <si>
    <t>CERVANTES BURGA FLOR DE MARIA</t>
  </si>
  <si>
    <t>07986785</t>
  </si>
  <si>
    <t>010027</t>
  </si>
  <si>
    <t>CESPEDES CORONADO CARLOS HUMBERTO</t>
  </si>
  <si>
    <t>08385735</t>
  </si>
  <si>
    <t>010182</t>
  </si>
  <si>
    <t>CEVALLOS ASENCIOS INGRID SUSAN</t>
  </si>
  <si>
    <t>06685084</t>
  </si>
  <si>
    <t>010183</t>
  </si>
  <si>
    <t>CHAHUA RIVERA JOSE ANTONIO</t>
  </si>
  <si>
    <t>08376807</t>
  </si>
  <si>
    <t>ESP. ADMINIST.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</si>
  <si>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</si>
  <si>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</si>
  <si>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</si>
  <si>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</si>
  <si>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</si>
  <si>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</si>
  <si>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</si>
  <si>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</si>
  <si>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</si>
  <si>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</si>
  <si>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</si>
  <si>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</si>
  <si>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</si>
  <si>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</si>
  <si>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</si>
  <si>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</si>
  <si>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</si>
  <si>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010189</t>
  </si>
  <si>
    <t>CHUQUIMAJO BARRIENTOS DE PINO ANA MARIA</t>
  </si>
  <si>
    <t>08578277</t>
  </si>
  <si>
    <t>010837</t>
  </si>
  <si>
    <t>CHURA FLORES SYNTIA SUNEV</t>
  </si>
  <si>
    <t>44135948</t>
  </si>
  <si>
    <t>010190</t>
  </si>
  <si>
    <t>COBEÑAS PUICON CECILIA</t>
  </si>
  <si>
    <t>09904071</t>
  </si>
  <si>
    <t>010029</t>
  </si>
  <si>
    <t>CONDORCHUA VILLAVERDE LUPE DORA</t>
  </si>
  <si>
    <t>08258331</t>
  </si>
  <si>
    <t>27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</si>
  <si>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</si>
  <si>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</si>
  <si>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</si>
  <si>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</si>
  <si>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</si>
  <si>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</si>
  <si>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</si>
  <si>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</si>
  <si>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</si>
  <si>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</si>
  <si>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</si>
  <si>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</si>
  <si>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</si>
  <si>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010193</t>
  </si>
  <si>
    <t>CORREA SOMONTES BERTHA</t>
  </si>
  <si>
    <t>07212875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</si>
  <si>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</si>
  <si>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</si>
  <si>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</si>
  <si>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</si>
  <si>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</si>
  <si>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</si>
  <si>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</si>
  <si>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</si>
  <si>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</si>
  <si>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010196</t>
  </si>
  <si>
    <t>CRISTOBAL HUAMAN HERMELINDA ROSALBINA</t>
  </si>
  <si>
    <t>08322414</t>
  </si>
  <si>
    <t>010065</t>
  </si>
  <si>
    <t>CRUZ CAMPOS VICTOR ORLANDO</t>
  </si>
  <si>
    <t>09629568</t>
  </si>
  <si>
    <t>010432</t>
  </si>
  <si>
    <t>CRUZ LABAN VDA DE MEJIA MARIA EUGENIA</t>
  </si>
  <si>
    <t>08549506</t>
  </si>
  <si>
    <t>010767</t>
  </si>
  <si>
    <t>CRUZ URDANEGUI SOCORRO</t>
  </si>
  <si>
    <t>06937497</t>
  </si>
  <si>
    <t>24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</si>
  <si>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</si>
  <si>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</si>
  <si>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</si>
  <si>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</si>
  <si>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</si>
  <si>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</si>
  <si>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</si>
  <si>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</si>
  <si>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</si>
  <si>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</si>
  <si>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</si>
  <si>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</si>
  <si>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</si>
  <si>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</si>
  <si>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</si>
  <si>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</si>
  <si>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</si>
  <si>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</si>
  <si>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</si>
  <si>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010198</t>
  </si>
  <si>
    <t>DAVILA VILLANUEVA GLORIA ESTEFITA</t>
  </si>
  <si>
    <t>08549196</t>
  </si>
  <si>
    <t>010418</t>
  </si>
  <si>
    <t>DE LA CRUZ FLORES ILDAURA</t>
  </si>
  <si>
    <t>06971862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</si>
  <si>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</si>
  <si>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</si>
  <si>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</si>
  <si>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</si>
  <si>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</si>
  <si>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</si>
  <si>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</si>
  <si>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</si>
  <si>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</si>
  <si>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</si>
  <si>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</si>
  <si>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</si>
  <si>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</si>
  <si>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</si>
  <si>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</si>
  <si>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010034</t>
  </si>
  <si>
    <t>DELGADO BALDEON EDMUNDO ENRIQUE</t>
  </si>
  <si>
    <t>07213158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</si>
  <si>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</si>
  <si>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</si>
  <si>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</si>
  <si>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</si>
  <si>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</si>
  <si>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</si>
  <si>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</si>
  <si>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</si>
  <si>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</si>
  <si>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010573</t>
  </si>
  <si>
    <t>DIAZ HUACO MARIA DEL CARMEN</t>
  </si>
  <si>
    <t>29219886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</si>
  <si>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</si>
  <si>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</si>
  <si>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</si>
  <si>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</si>
  <si>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</si>
  <si>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</si>
  <si>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</si>
  <si>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</si>
  <si>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</si>
  <si>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</si>
  <si>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</si>
  <si>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</si>
  <si>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</si>
  <si>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ESP. EN SOPORTE INFORMATIC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</si>
  <si>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</si>
  <si>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</si>
  <si>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</si>
  <si>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</si>
  <si>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</si>
  <si>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</si>
  <si>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</si>
  <si>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</si>
  <si>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</si>
  <si>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</si>
  <si>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</si>
  <si>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</si>
  <si>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</si>
  <si>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</si>
  <si>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</si>
  <si>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</si>
  <si>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</si>
  <si>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</si>
  <si>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</si>
  <si>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</si>
  <si>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</si>
  <si>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</si>
  <si>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</si>
  <si>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</si>
  <si>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</si>
  <si>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</si>
  <si>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</si>
  <si>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</si>
  <si>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</si>
  <si>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</si>
  <si>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</si>
  <si>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</si>
  <si>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</si>
  <si>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</si>
  <si>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</si>
  <si>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</si>
  <si>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</si>
  <si>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</si>
  <si>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</si>
  <si>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</si>
  <si>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</si>
  <si>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</si>
  <si>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</si>
  <si>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</si>
  <si>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</si>
  <si>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</si>
  <si>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</si>
  <si>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</si>
  <si>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</si>
  <si>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</si>
  <si>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</si>
  <si>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</si>
  <si>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</si>
  <si>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</si>
  <si>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</si>
  <si>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</si>
  <si>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</si>
  <si>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</si>
  <si>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</si>
  <si>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</si>
  <si>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TECNICO/A EN LOGISTICA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</si>
  <si>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</si>
  <si>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</si>
  <si>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</si>
  <si>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</si>
  <si>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</si>
  <si>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</si>
  <si>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</si>
  <si>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PF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</si>
  <si>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</si>
  <si>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</si>
  <si>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</si>
  <si>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</si>
  <si>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</si>
  <si>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</si>
  <si>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</si>
  <si>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010563</t>
  </si>
  <si>
    <t>GANTO SILVERA ARTURO JESUS</t>
  </si>
  <si>
    <t>08357707</t>
  </si>
  <si>
    <t>010222</t>
  </si>
  <si>
    <t>GARAY DE LA CRUZ SEVERO FILOMENO</t>
  </si>
  <si>
    <t>08498501</t>
  </si>
  <si>
    <t>ANALISTA FINANCIERO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</si>
  <si>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</si>
  <si>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</si>
  <si>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</si>
  <si>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</si>
  <si>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</si>
  <si>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</si>
  <si>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</si>
  <si>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</si>
  <si>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</si>
  <si>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</si>
  <si>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</si>
  <si>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</si>
  <si>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</si>
  <si>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</si>
  <si>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</si>
  <si>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</si>
  <si>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</si>
  <si>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</si>
  <si>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</si>
  <si>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</si>
  <si>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</si>
  <si>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</si>
  <si>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</si>
  <si>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</si>
  <si>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</si>
  <si>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</si>
  <si>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</si>
  <si>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</si>
  <si>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010231</t>
  </si>
  <si>
    <t>GAVILAN VILLANUEVA MARIA CRISTINA</t>
  </si>
  <si>
    <t>09038308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</si>
  <si>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</si>
  <si>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</si>
  <si>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</si>
  <si>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</si>
  <si>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</si>
  <si>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</si>
  <si>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</si>
  <si>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</si>
  <si>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</si>
  <si>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</si>
  <si>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</si>
  <si>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</si>
  <si>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</si>
  <si>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</si>
  <si>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</si>
  <si>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</si>
  <si>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</si>
  <si>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</si>
  <si>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</si>
  <si>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</si>
  <si>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</si>
  <si>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</si>
  <si>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</si>
  <si>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</si>
  <si>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</si>
  <si>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</si>
  <si>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</si>
  <si>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</si>
  <si>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</si>
  <si>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</si>
  <si>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</si>
  <si>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</si>
  <si>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</si>
  <si>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</si>
  <si>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</si>
  <si>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</si>
  <si>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</si>
  <si>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</si>
  <si>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</si>
  <si>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</si>
  <si>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</si>
  <si>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</si>
  <si>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</si>
  <si>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</si>
  <si>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</si>
  <si>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</si>
  <si>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</si>
  <si>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</si>
  <si>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</si>
  <si>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</si>
  <si>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</si>
  <si>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</si>
  <si>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</si>
  <si>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</si>
  <si>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</si>
  <si>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010004</t>
  </si>
  <si>
    <t>HERNANDEZ QUIROZ JIMMY</t>
  </si>
  <si>
    <t>41332455</t>
  </si>
  <si>
    <t>010244</t>
  </si>
  <si>
    <t>HERRERA HUAMAN ELISA</t>
  </si>
  <si>
    <t>06048254</t>
  </si>
  <si>
    <t>010847</t>
  </si>
  <si>
    <t>HERRERA LOPEZ VANESSA EVELYN</t>
  </si>
  <si>
    <t>41555474</t>
  </si>
  <si>
    <t>010246</t>
  </si>
  <si>
    <t>HUAMAN AURIS ABEL MARINO</t>
  </si>
  <si>
    <t>09199043</t>
  </si>
  <si>
    <t>ESP. EN PLANEAMIENTO III</t>
  </si>
  <si>
    <t>010048</t>
  </si>
  <si>
    <t>HUAMAN PINEDA JULIO RAUL</t>
  </si>
  <si>
    <t>21447640</t>
  </si>
  <si>
    <t>010049</t>
  </si>
  <si>
    <t>HUANCA ALARCON LUDIVINA</t>
  </si>
  <si>
    <t>07079682</t>
  </si>
  <si>
    <t>010600</t>
  </si>
  <si>
    <t>HUARACHI COAQUIRA LUIS FERGUSON</t>
  </si>
  <si>
    <t>47531274</t>
  </si>
  <si>
    <t>010247</t>
  </si>
  <si>
    <t>HUAYTA FALCON FANNY LOURDES</t>
  </si>
  <si>
    <t>07564369</t>
  </si>
  <si>
    <t>26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</si>
  <si>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</si>
  <si>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</si>
  <si>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</si>
  <si>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</si>
  <si>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</si>
  <si>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</si>
  <si>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</si>
  <si>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</si>
  <si>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</si>
  <si>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</si>
  <si>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</si>
  <si>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</si>
  <si>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</si>
  <si>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</si>
  <si>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</si>
  <si>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</si>
  <si>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</si>
  <si>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</si>
  <si>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</si>
  <si>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</si>
  <si>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</si>
  <si>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010743</t>
  </si>
  <si>
    <t>JIMENEZ RODAS MARLENY GLADYS</t>
  </si>
  <si>
    <t>40524033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</si>
  <si>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</si>
  <si>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</si>
  <si>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</si>
  <si>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</si>
  <si>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</si>
  <si>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</si>
  <si>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</si>
  <si>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</si>
  <si>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</si>
  <si>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</si>
  <si>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</si>
  <si>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</si>
  <si>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</si>
  <si>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</si>
  <si>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</si>
  <si>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</si>
  <si>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</si>
  <si>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</si>
  <si>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</si>
  <si>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</si>
  <si>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</si>
  <si>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</si>
  <si>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</si>
  <si>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</si>
  <si>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</si>
  <si>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</si>
  <si>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</si>
  <si>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TEC. EN IMPRESIONES I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</si>
  <si>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</si>
  <si>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</si>
  <si>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</si>
  <si>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</si>
  <si>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</si>
  <si>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</si>
  <si>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</si>
  <si>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</si>
  <si>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</si>
  <si>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</si>
  <si>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</si>
  <si>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</si>
  <si>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</si>
  <si>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</si>
  <si>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</si>
  <si>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</si>
  <si>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</si>
  <si>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</si>
  <si>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</si>
  <si>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</si>
  <si>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</si>
  <si>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</si>
  <si>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</si>
  <si>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</si>
  <si>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</si>
  <si>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</si>
  <si>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</si>
  <si>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010265</t>
  </si>
  <si>
    <t>LLERENA MIRANDA VIRGILIO</t>
  </si>
  <si>
    <t>08544767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</si>
  <si>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</si>
  <si>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</si>
  <si>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</si>
  <si>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</si>
  <si>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</si>
  <si>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</si>
  <si>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</si>
  <si>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</si>
  <si>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</si>
  <si>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</si>
  <si>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</si>
  <si>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</si>
  <si>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</si>
  <si>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</si>
  <si>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</si>
  <si>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</si>
  <si>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</si>
  <si>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</si>
  <si>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</si>
  <si>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</si>
  <si>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</si>
  <si>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</si>
  <si>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</si>
  <si>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</si>
  <si>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010681</t>
  </si>
  <si>
    <t>LUNA SOLIS YBETH</t>
  </si>
  <si>
    <t>09929952</t>
  </si>
  <si>
    <t>010269</t>
  </si>
  <si>
    <t>MACHICADO ZUÑIGA NORMA ISABEL</t>
  </si>
  <si>
    <t>07934178</t>
  </si>
  <si>
    <t>CONTADOR/A II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</si>
  <si>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</si>
  <si>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</si>
  <si>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</si>
  <si>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</si>
  <si>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</si>
  <si>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</si>
  <si>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</si>
  <si>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</si>
  <si>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</si>
  <si>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010437</t>
  </si>
  <si>
    <t>MAMANI GOMEZ JUANA YNES</t>
  </si>
  <si>
    <t>08557240</t>
  </si>
  <si>
    <t>010271</t>
  </si>
  <si>
    <t>MANCISIDOR ALVARADO EDWINA MAGDA</t>
  </si>
  <si>
    <t>08290387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</si>
  <si>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</si>
  <si>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</si>
  <si>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</si>
  <si>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</si>
  <si>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</si>
  <si>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</si>
  <si>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</si>
  <si>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</si>
  <si>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</si>
  <si>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ABOGADO I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</si>
  <si>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</si>
  <si>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</si>
  <si>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</si>
  <si>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</si>
  <si>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</si>
  <si>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</si>
  <si>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</si>
  <si>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</si>
  <si>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</si>
  <si>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</si>
  <si>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</si>
  <si>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</si>
  <si>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</si>
  <si>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</si>
  <si>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</si>
  <si>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</si>
  <si>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</si>
  <si>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</si>
  <si>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</si>
  <si>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</si>
  <si>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</si>
  <si>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</si>
  <si>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</si>
  <si>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</si>
  <si>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</si>
  <si>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010613</t>
  </si>
  <si>
    <t>MENDEZ POLO KELLY YENNY</t>
  </si>
  <si>
    <t>32914292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</si>
  <si>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</si>
  <si>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</si>
  <si>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</si>
  <si>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</si>
  <si>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</si>
  <si>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</si>
  <si>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</si>
  <si>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</si>
  <si>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</si>
  <si>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010446</t>
  </si>
  <si>
    <t>MISAICO REVATE BETTY</t>
  </si>
  <si>
    <t>21550924</t>
  </si>
  <si>
    <t>DIRECTOR/A EJECUTIVO/A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</si>
  <si>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</si>
  <si>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</si>
  <si>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</si>
  <si>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</si>
  <si>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</si>
  <si>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</si>
  <si>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</si>
  <si>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</si>
  <si>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</si>
  <si>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</si>
  <si>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</si>
  <si>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</si>
  <si>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</si>
  <si>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</si>
  <si>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</si>
  <si>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</si>
  <si>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</si>
  <si>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</si>
  <si>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</si>
  <si>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</si>
  <si>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</si>
  <si>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</si>
  <si>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</si>
  <si>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</si>
  <si>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</si>
  <si>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</si>
  <si>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</si>
  <si>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</si>
  <si>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</si>
  <si>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</si>
  <si>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010095</t>
  </si>
  <si>
    <t>NICOLAS HOYOS YSELA MARLENE</t>
  </si>
  <si>
    <t>07254226</t>
  </si>
  <si>
    <t>82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</si>
  <si>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</si>
  <si>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</si>
  <si>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</si>
  <si>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</si>
  <si>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</si>
  <si>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</si>
  <si>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</si>
  <si>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</si>
  <si>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</si>
  <si>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</si>
  <si>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</si>
  <si>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</si>
  <si>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</si>
  <si>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</si>
  <si>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</si>
  <si>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</si>
  <si>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</si>
  <si>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</si>
  <si>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</si>
  <si>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</si>
  <si>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</si>
  <si>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</si>
  <si>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</si>
  <si>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</si>
  <si>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</si>
  <si>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</si>
  <si>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</si>
  <si>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</si>
  <si>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</si>
  <si>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</si>
  <si>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</si>
  <si>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</si>
  <si>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</si>
  <si>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</si>
  <si>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</si>
  <si>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</si>
  <si>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</si>
  <si>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</si>
  <si>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</si>
  <si>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</si>
  <si>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</si>
  <si>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</si>
  <si>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</si>
  <si>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</si>
  <si>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</si>
  <si>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</si>
  <si>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</si>
  <si>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</si>
  <si>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</si>
  <si>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</si>
  <si>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</si>
  <si>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</si>
  <si>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</si>
  <si>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</si>
  <si>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</si>
  <si>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</si>
  <si>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</si>
  <si>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</si>
  <si>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</si>
  <si>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</si>
  <si>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010495</t>
  </si>
  <si>
    <t>PADILLA ORTEGA LUIS FREDDY</t>
  </si>
  <si>
    <t>46783995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</si>
  <si>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</si>
  <si>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</si>
  <si>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</si>
  <si>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</si>
  <si>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</si>
  <si>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</si>
  <si>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</si>
  <si>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</si>
  <si>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</si>
  <si>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</si>
  <si>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</si>
  <si>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</si>
  <si>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010307</t>
  </si>
  <si>
    <t>PANDO REYES FILOMENO</t>
  </si>
  <si>
    <t>06899106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</si>
  <si>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</si>
  <si>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</si>
  <si>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</si>
  <si>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</si>
  <si>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</si>
  <si>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</si>
  <si>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</si>
  <si>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010309</t>
  </si>
  <si>
    <t>PAREDES VENERO VICTOR HUGO</t>
  </si>
  <si>
    <t>06097694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</si>
  <si>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</si>
  <si>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</si>
  <si>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</si>
  <si>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</si>
  <si>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</si>
  <si>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</si>
  <si>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</si>
  <si>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</si>
  <si>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</si>
  <si>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</si>
  <si>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</si>
  <si>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</si>
  <si>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</si>
  <si>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</si>
  <si>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</si>
  <si>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</si>
  <si>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</si>
  <si>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</si>
  <si>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JEFE/A DE DEPARTAMENTO</t>
  </si>
  <si>
    <t>010076</t>
  </si>
  <si>
    <t>PAZ SCHAEFFER VILMA ZOILA</t>
  </si>
  <si>
    <t>08205382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</si>
  <si>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</si>
  <si>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</si>
  <si>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</si>
  <si>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</si>
  <si>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</si>
  <si>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</si>
  <si>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</si>
  <si>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</si>
  <si>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</si>
  <si>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</si>
  <si>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</si>
  <si>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</si>
  <si>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</si>
  <si>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</si>
  <si>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</si>
  <si>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</si>
  <si>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</si>
  <si>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</si>
  <si>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</si>
  <si>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</si>
  <si>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</si>
  <si>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010078</t>
  </si>
  <si>
    <t>PEREZ SALINAS RAQUEL ESTHER</t>
  </si>
  <si>
    <t>08445621</t>
  </si>
  <si>
    <t>010228</t>
  </si>
  <si>
    <t>PEREZ VERAMENDE ROGER BERNARDO</t>
  </si>
  <si>
    <t>09618951</t>
  </si>
  <si>
    <t>AUX. DE SIST. ADMINIST. I</t>
  </si>
  <si>
    <t>010319</t>
  </si>
  <si>
    <t>PINEDO DURAND MARIO CARLOS</t>
  </si>
  <si>
    <t>08087458</t>
  </si>
  <si>
    <t>010376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</si>
  <si>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</si>
  <si>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</si>
  <si>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</si>
  <si>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</si>
  <si>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</si>
  <si>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</si>
  <si>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</si>
  <si>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</si>
  <si>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010448</t>
  </si>
  <si>
    <t>POMALIMA RODRIGUEZ ROLANDO MARCIAL</t>
  </si>
  <si>
    <t>06513235</t>
  </si>
  <si>
    <t>C419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</si>
  <si>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</si>
  <si>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</si>
  <si>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</si>
  <si>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</si>
  <si>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</si>
  <si>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</si>
  <si>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</si>
  <si>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</si>
  <si>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</si>
  <si>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</si>
  <si>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</si>
  <si>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</si>
  <si>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</si>
  <si>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</si>
  <si>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</si>
  <si>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</si>
  <si>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</si>
  <si>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</si>
  <si>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</si>
  <si>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</si>
  <si>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</si>
  <si>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</si>
  <si>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</si>
  <si>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</si>
  <si>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</si>
  <si>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</si>
  <si>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</si>
  <si>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</si>
  <si>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</si>
  <si>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</si>
  <si>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</si>
  <si>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</si>
  <si>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</si>
  <si>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</si>
  <si>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</si>
  <si>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</si>
  <si>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</si>
  <si>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</si>
  <si>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</si>
  <si>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</si>
  <si>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</si>
  <si>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</si>
  <si>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</si>
  <si>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</si>
  <si>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</si>
  <si>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</si>
  <si>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</si>
  <si>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</si>
  <si>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</si>
  <si>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010602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</si>
  <si>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</si>
  <si>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</si>
  <si>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</si>
  <si>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</si>
  <si>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</si>
  <si>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</si>
  <si>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</si>
  <si>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</si>
  <si>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</si>
  <si>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</si>
  <si>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</si>
  <si>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</si>
  <si>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</si>
  <si>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</si>
  <si>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</si>
  <si>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</si>
  <si>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</si>
  <si>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010332</t>
  </si>
  <si>
    <t>RAMOS YAÑEZ CARMEN MARIA</t>
  </si>
  <si>
    <t>07722892</t>
  </si>
  <si>
    <t>010686</t>
  </si>
  <si>
    <t>RAMOS YAÑEZ JUAN FRANCISCO</t>
  </si>
  <si>
    <t>07747385</t>
  </si>
  <si>
    <t>010439</t>
  </si>
  <si>
    <t>RAYA ZAVALETA RAYNER</t>
  </si>
  <si>
    <t>09875484</t>
  </si>
  <si>
    <t>ESP. EN PLANEAMIENTO II</t>
  </si>
  <si>
    <t>010596</t>
  </si>
  <si>
    <t>REJAS JERONIMO NORLY JANETT</t>
  </si>
  <si>
    <t>10126479</t>
  </si>
  <si>
    <t>010333</t>
  </si>
  <si>
    <t>RENGIFO ARBILDO ALFREDO</t>
  </si>
  <si>
    <t>07592442</t>
  </si>
  <si>
    <t>010334</t>
  </si>
  <si>
    <t>RENTERIA JUAREZ JOSE</t>
  </si>
  <si>
    <t>08561236</t>
  </si>
  <si>
    <t>010335</t>
  </si>
  <si>
    <t>REVILLA TAPIA FLOR ALICIA</t>
  </si>
  <si>
    <t>08560642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</si>
  <si>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</si>
  <si>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</si>
  <si>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</si>
  <si>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</si>
  <si>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</si>
  <si>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</si>
  <si>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</si>
  <si>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</si>
  <si>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</si>
  <si>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</si>
  <si>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</si>
  <si>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</si>
  <si>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</si>
  <si>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</si>
  <si>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</si>
  <si>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</si>
  <si>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</si>
  <si>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</si>
  <si>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</si>
  <si>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</si>
  <si>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</si>
  <si>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</si>
  <si>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</si>
  <si>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</si>
  <si>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</si>
  <si>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</si>
  <si>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</si>
  <si>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</si>
  <si>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</si>
  <si>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</si>
  <si>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</si>
  <si>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</si>
  <si>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</si>
  <si>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</si>
  <si>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</si>
  <si>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</si>
  <si>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</si>
  <si>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</si>
  <si>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</si>
  <si>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</si>
  <si>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</si>
  <si>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</si>
  <si>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</si>
  <si>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</si>
  <si>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</si>
  <si>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</si>
  <si>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</si>
  <si>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</si>
  <si>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</si>
  <si>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</si>
  <si>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</si>
  <si>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010091</t>
  </si>
  <si>
    <t>ROMANI BERROCAL MARIA ANTONIETA</t>
  </si>
  <si>
    <t>08098196</t>
  </si>
  <si>
    <t>010612</t>
  </si>
  <si>
    <t>ROMERO CHALCO DE AZOUG KATTIA AZUCENA</t>
  </si>
  <si>
    <t>41904410</t>
  </si>
  <si>
    <t>010344</t>
  </si>
  <si>
    <t>ROMERO ESLAVA OLINDA FELICITAS</t>
  </si>
  <si>
    <t>09639500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</si>
  <si>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</si>
  <si>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</si>
  <si>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</si>
  <si>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</si>
  <si>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</si>
  <si>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</si>
  <si>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</si>
  <si>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</si>
  <si>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</si>
  <si>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</si>
  <si>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</si>
  <si>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</si>
  <si>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</si>
  <si>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</si>
  <si>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</si>
  <si>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</si>
  <si>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</si>
  <si>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</si>
  <si>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</si>
  <si>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</si>
  <si>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</si>
  <si>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</si>
  <si>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010351</t>
  </si>
  <si>
    <t>RUIZ MELENDEZ DE GOMEZ DORA MARLITA</t>
  </si>
  <si>
    <t>06849286</t>
  </si>
  <si>
    <t>010606</t>
  </si>
  <si>
    <t>SAAVEDRA CASTILLO JAVIER ESTEBAN</t>
  </si>
  <si>
    <t>08219915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</si>
  <si>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</si>
  <si>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</si>
  <si>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</si>
  <si>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</si>
  <si>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</si>
  <si>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</si>
  <si>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</si>
  <si>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</si>
  <si>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</si>
  <si>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010353</t>
  </si>
  <si>
    <t>SACCATUMA PUMA SANTOS</t>
  </si>
  <si>
    <t>07551733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</si>
  <si>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</si>
  <si>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</si>
  <si>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</si>
  <si>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</si>
  <si>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</si>
  <si>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</si>
  <si>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</si>
  <si>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</si>
  <si>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</si>
  <si>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010354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</si>
  <si>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</si>
  <si>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</si>
  <si>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</si>
  <si>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</si>
  <si>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</si>
  <si>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</si>
  <si>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</si>
  <si>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</si>
  <si>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</si>
  <si>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</si>
  <si>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</si>
  <si>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</si>
  <si>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</si>
  <si>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</si>
  <si>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</si>
  <si>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</si>
  <si>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</si>
  <si>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</si>
  <si>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</si>
  <si>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</si>
  <si>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</si>
  <si>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</si>
  <si>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</si>
  <si>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</si>
  <si>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</si>
  <si>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</si>
  <si>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</si>
  <si>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</si>
  <si>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</si>
  <si>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</si>
  <si>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</si>
  <si>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</si>
  <si>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</si>
  <si>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</si>
  <si>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</si>
  <si>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</si>
  <si>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</si>
  <si>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</si>
  <si>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</si>
  <si>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</si>
  <si>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</si>
  <si>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</si>
  <si>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</si>
  <si>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</si>
  <si>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</si>
  <si>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</si>
  <si>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</si>
  <si>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</si>
  <si>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</si>
  <si>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</si>
  <si>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</si>
  <si>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</si>
  <si>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</si>
  <si>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</si>
  <si>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</si>
  <si>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</si>
  <si>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</si>
  <si>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</si>
  <si>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</si>
  <si>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</si>
  <si>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010362</t>
  </si>
  <si>
    <t>SOTELO QUISPE MARINA</t>
  </si>
  <si>
    <t>06114749</t>
  </si>
  <si>
    <t>010363</t>
  </si>
  <si>
    <t>SOTO ARIZAGA ROSA ELVIRA</t>
  </si>
  <si>
    <t>07173470</t>
  </si>
  <si>
    <t>010364</t>
  </si>
  <si>
    <t>SOTO LACUTA VICENTE</t>
  </si>
  <si>
    <t>08577240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</si>
  <si>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</si>
  <si>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</si>
  <si>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</si>
  <si>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</si>
  <si>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</si>
  <si>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</si>
  <si>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</si>
  <si>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</si>
  <si>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</si>
  <si>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</si>
  <si>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</si>
  <si>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</si>
  <si>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</si>
  <si>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</si>
  <si>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</si>
  <si>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</si>
  <si>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</si>
  <si>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</si>
  <si>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</si>
  <si>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</si>
  <si>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</si>
  <si>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</si>
  <si>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</si>
  <si>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</si>
  <si>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</si>
  <si>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</si>
  <si>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</si>
  <si>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</si>
  <si>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</si>
  <si>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</si>
  <si>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</si>
  <si>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</si>
  <si>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</si>
  <si>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</si>
  <si>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</si>
  <si>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</si>
  <si>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</si>
  <si>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</si>
  <si>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</si>
  <si>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</si>
  <si>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</si>
  <si>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</si>
  <si>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</si>
  <si>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</si>
  <si>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</si>
  <si>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</si>
  <si>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</si>
  <si>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</si>
  <si>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</si>
  <si>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</si>
  <si>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</si>
  <si>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</si>
  <si>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</si>
  <si>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</si>
  <si>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</si>
  <si>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</si>
  <si>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</si>
  <si>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</si>
  <si>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</si>
  <si>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</si>
  <si>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</si>
  <si>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010375</t>
  </si>
  <si>
    <t>TORRES GUARDAMINO DOMINGA MARLENE</t>
  </si>
  <si>
    <t>08564170</t>
  </si>
  <si>
    <t>010799</t>
  </si>
  <si>
    <t>TRIGOSO PASACHE ROSA MARIA</t>
  </si>
  <si>
    <t>09972588</t>
  </si>
  <si>
    <t>010611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</si>
  <si>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</si>
  <si>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</si>
  <si>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</si>
  <si>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</si>
  <si>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</si>
  <si>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</si>
  <si>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</si>
  <si>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</si>
  <si>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010614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</si>
  <si>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</si>
  <si>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</si>
  <si>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</si>
  <si>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</si>
  <si>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</si>
  <si>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</si>
  <si>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</si>
  <si>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</si>
  <si>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</si>
  <si>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</si>
  <si>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</si>
  <si>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</si>
  <si>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</si>
  <si>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</si>
  <si>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</si>
  <si>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</si>
  <si>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</si>
  <si>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</si>
  <si>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</si>
  <si>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</si>
  <si>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</si>
  <si>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</si>
  <si>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</si>
  <si>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</si>
  <si>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</si>
  <si>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</si>
  <si>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</si>
  <si>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</si>
  <si>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</si>
  <si>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</si>
  <si>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</si>
  <si>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</si>
  <si>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</si>
  <si>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</si>
  <si>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</si>
  <si>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010427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</si>
  <si>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</si>
  <si>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</si>
  <si>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</si>
  <si>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</si>
  <si>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</si>
  <si>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</si>
  <si>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</si>
  <si>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</si>
  <si>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</si>
  <si>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</si>
  <si>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</si>
  <si>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</si>
  <si>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</si>
  <si>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</si>
  <si>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</si>
  <si>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</si>
  <si>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</si>
  <si>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</si>
  <si>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010003</t>
  </si>
  <si>
    <t>VERA MORALES JUAN MARCIANO</t>
  </si>
  <si>
    <t>07228592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</si>
  <si>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</si>
  <si>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</si>
  <si>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</si>
  <si>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</si>
  <si>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</si>
  <si>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</si>
  <si>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</si>
  <si>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</si>
  <si>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</si>
  <si>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</si>
  <si>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</si>
  <si>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</si>
  <si>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</si>
  <si>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</si>
  <si>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</si>
  <si>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</si>
  <si>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</si>
  <si>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</si>
  <si>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</si>
  <si>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</si>
  <si>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</si>
  <si>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</si>
  <si>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</si>
  <si>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</si>
  <si>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010115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</si>
  <si>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</si>
  <si>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</si>
  <si>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</si>
  <si>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</si>
  <si>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</si>
  <si>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</si>
  <si>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</si>
  <si>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</si>
  <si>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</si>
  <si>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</si>
  <si>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</si>
  <si>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</si>
  <si>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</si>
  <si>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</si>
  <si>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</si>
  <si>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</si>
  <si>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</si>
  <si>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</si>
  <si>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</si>
  <si>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</si>
  <si>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</si>
  <si>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</si>
  <si>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</si>
  <si>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010398</t>
  </si>
  <si>
    <t>ZAMBRANO TOSCANO RAFAEL JESUS</t>
  </si>
  <si>
    <t>09894567</t>
  </si>
  <si>
    <t>COORDINADOR I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</si>
  <si>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</si>
  <si>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</si>
  <si>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</si>
  <si>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</si>
  <si>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</si>
  <si>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</si>
  <si>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</si>
  <si>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</si>
  <si>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</si>
  <si>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010402</t>
  </si>
  <si>
    <t>ZARATE PELAEZ MARIA LEONOR</t>
  </si>
  <si>
    <t>10534717</t>
  </si>
  <si>
    <t>010349</t>
  </si>
  <si>
    <t>ZEGARRA CARMONA MARIA ELENA</t>
  </si>
  <si>
    <t>07128580</t>
  </si>
  <si>
    <t>010610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</si>
  <si>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</si>
  <si>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</si>
  <si>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</si>
  <si>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</si>
  <si>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</si>
  <si>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</si>
  <si>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</si>
  <si>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</si>
  <si>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</si>
  <si>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</si>
  <si>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</si>
  <si>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</si>
  <si>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</si>
  <si>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</si>
  <si>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ESP. DESARR.INFORMATICO I</t>
  </si>
  <si>
    <t>010804</t>
  </si>
  <si>
    <t>AGUIRRE SALADAÑA NIXON GABRIEL</t>
  </si>
  <si>
    <t>08528156</t>
  </si>
  <si>
    <t>CONTRATO PLAZO FIJO</t>
  </si>
  <si>
    <t>DD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</si>
  <si>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</si>
  <si>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</si>
  <si>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</si>
  <si>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</si>
  <si>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</si>
  <si>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</si>
  <si>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</si>
  <si>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</si>
  <si>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</si>
  <si>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</si>
  <si>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</si>
  <si>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</si>
  <si>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010441</t>
  </si>
  <si>
    <t>BAUTISTA BAUTISTA DENNIS FREDY</t>
  </si>
  <si>
    <t>45992287</t>
  </si>
  <si>
    <t>010187</t>
  </si>
  <si>
    <t>CASTILLO BURNEO EMILIA GISELLA</t>
  </si>
  <si>
    <t>10405256</t>
  </si>
  <si>
    <t>010046</t>
  </si>
  <si>
    <t>CHANGANA ARROYO ARTURO MARTIN</t>
  </si>
  <si>
    <t>42403123</t>
  </si>
  <si>
    <t>010577</t>
  </si>
  <si>
    <t>CHIRE ALVAREZ JESSICA MARIANELA</t>
  </si>
  <si>
    <t>29721695</t>
  </si>
  <si>
    <t>010639</t>
  </si>
  <si>
    <t>CORREA CEDEÑO SIANY LIZETH</t>
  </si>
  <si>
    <t>40571867</t>
  </si>
  <si>
    <t>010698</t>
  </si>
  <si>
    <t>CUBA LOLI ELIZABTEH MILAGROS</t>
  </si>
  <si>
    <t>45767416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</si>
  <si>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</si>
  <si>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</si>
  <si>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</si>
  <si>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</si>
  <si>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</si>
  <si>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</si>
  <si>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</si>
  <si>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</si>
  <si>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</si>
  <si>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</si>
  <si>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</si>
  <si>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</si>
  <si>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</si>
  <si>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</si>
  <si>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</si>
  <si>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</si>
  <si>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</si>
  <si>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</si>
  <si>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</si>
  <si>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</si>
  <si>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</si>
  <si>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</si>
  <si>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</si>
  <si>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</si>
  <si>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</si>
  <si>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</si>
  <si>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</si>
  <si>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</si>
  <si>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</si>
  <si>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</si>
  <si>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</si>
  <si>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</si>
  <si>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</si>
  <si>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</si>
  <si>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</si>
  <si>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</si>
  <si>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</si>
  <si>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</si>
  <si>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</si>
  <si>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</si>
  <si>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</si>
  <si>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</si>
  <si>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</si>
  <si>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</si>
  <si>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</si>
  <si>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</si>
  <si>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</si>
  <si>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</si>
  <si>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010279</t>
  </si>
  <si>
    <t>MOGROVEJO TOVAR JOSE</t>
  </si>
  <si>
    <t>41971603</t>
  </si>
  <si>
    <t>010305</t>
  </si>
  <si>
    <t>MOYA SOLANO LUIS ANTONIO</t>
  </si>
  <si>
    <t>43685809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</si>
  <si>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</si>
  <si>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</si>
  <si>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</si>
  <si>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</si>
  <si>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</si>
  <si>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</si>
  <si>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</si>
  <si>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</si>
  <si>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</si>
  <si>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</si>
  <si>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</si>
  <si>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</si>
  <si>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</si>
  <si>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</si>
  <si>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</si>
  <si>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</si>
  <si>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</si>
  <si>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</si>
  <si>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</si>
  <si>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</si>
  <si>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</si>
  <si>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010769</t>
  </si>
  <si>
    <t>RODRIGUEZ SAAVEDRA LUIS ANGEL</t>
  </si>
  <si>
    <t>44234191</t>
  </si>
  <si>
    <t>010348</t>
  </si>
  <si>
    <t>SALINAS PISFIL FRANKLIN</t>
  </si>
  <si>
    <t>41237556</t>
  </si>
  <si>
    <t>TECNICO/A EN SEGURIDAD</t>
  </si>
  <si>
    <t>010341</t>
  </si>
  <si>
    <t>SALVADOR POMA ROSA VERONICA</t>
  </si>
  <si>
    <t>42153008</t>
  </si>
  <si>
    <t>010217</t>
  </si>
  <si>
    <t>SANDOVAL LOZANO GLADIS ELIZABETH</t>
  </si>
  <si>
    <t>10429754</t>
  </si>
  <si>
    <t>010256</t>
  </si>
  <si>
    <t>SILLO CALSIN MARIA ANGELICA</t>
  </si>
  <si>
    <t>09900710</t>
  </si>
  <si>
    <t>010329</t>
  </si>
  <si>
    <t>TORRES MORI CARMELA CONCEPCION</t>
  </si>
  <si>
    <t>32921154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</si>
  <si>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</si>
  <si>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</si>
  <si>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</si>
  <si>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</si>
  <si>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</si>
  <si>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</si>
  <si>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</si>
  <si>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</si>
  <si>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</si>
  <si>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</si>
  <si>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010832</t>
  </si>
  <si>
    <t>CABRERA GUERRA CARMELA</t>
  </si>
  <si>
    <t>05700524</t>
  </si>
  <si>
    <t>DESTACADO</t>
  </si>
  <si>
    <t>010693</t>
  </si>
  <si>
    <t>PEINADO LOPEZ MARLENY ROCIO</t>
  </si>
  <si>
    <t>010860</t>
  </si>
  <si>
    <t>VITANCIO VASQUEZ MARIA TEODORA</t>
  </si>
  <si>
    <t>08655475</t>
  </si>
  <si>
    <t>ESP. ADMINIST.I</t>
  </si>
  <si>
    <t>010885</t>
  </si>
  <si>
    <t>BUITRON ALVARADO MERY VICTORIA</t>
  </si>
  <si>
    <t>010785</t>
  </si>
  <si>
    <t>JAVE CASTILLO HECTOR OSWALDO</t>
  </si>
  <si>
    <t>06217314</t>
  </si>
  <si>
    <t>010429</t>
  </si>
  <si>
    <t>AGUIRRE CAJAHUANCA FIORELLA ROSARIO</t>
  </si>
  <si>
    <t>46432501</t>
  </si>
  <si>
    <t>MEDICO RES. 1ER AÑO</t>
  </si>
  <si>
    <t>CONTRATADO</t>
  </si>
  <si>
    <t>010414</t>
  </si>
  <si>
    <t>ARIAS GUTIERREZ KATEHERINE ESTEFANIA</t>
  </si>
  <si>
    <t>44870579</t>
  </si>
  <si>
    <t>MEDICO RES. 2DO AÑO</t>
  </si>
  <si>
    <t>010624</t>
  </si>
  <si>
    <t>AROSEMENA ALIAGA ALEJANDRA</t>
  </si>
  <si>
    <t>70990812</t>
  </si>
  <si>
    <t>010415</t>
  </si>
  <si>
    <t>AYALA ROBLES KATY</t>
  </si>
  <si>
    <t>42480102</t>
  </si>
  <si>
    <t>010727</t>
  </si>
  <si>
    <t>CADILLO VASQUEZ MANUEL ADOLFO</t>
  </si>
  <si>
    <t>43150718</t>
  </si>
  <si>
    <t>010583</t>
  </si>
  <si>
    <t>CAMPOS MARCAVILLACA EDWIN</t>
  </si>
  <si>
    <t>44726816</t>
  </si>
  <si>
    <t>010711</t>
  </si>
  <si>
    <t>CARDENAS ARELLANO ISIS ELENA</t>
  </si>
  <si>
    <t>45847108</t>
  </si>
  <si>
    <t>010653</t>
  </si>
  <si>
    <t>CASTELLANOS DE LA CRUZ SAMUEL</t>
  </si>
  <si>
    <t>43277538</t>
  </si>
  <si>
    <t>010656</t>
  </si>
  <si>
    <t>CHAUCAYANQUI GIL DORIAN PAOLA</t>
  </si>
  <si>
    <t>46725056</t>
  </si>
  <si>
    <t>010786</t>
  </si>
  <si>
    <t>FLORES HUAMAN MARIA ALEJANDRA</t>
  </si>
  <si>
    <t>70769260</t>
  </si>
  <si>
    <t>010731</t>
  </si>
  <si>
    <t>GARAVITO CRIOLLO GINO FRANKLIN</t>
  </si>
  <si>
    <t>00370387</t>
  </si>
  <si>
    <t>MEDICO RES. 3ER AÑO</t>
  </si>
  <si>
    <t>010431</t>
  </si>
  <si>
    <t>GUTIERREZ CARIGA MIRYAM KATHERINE</t>
  </si>
  <si>
    <t>46289620</t>
  </si>
  <si>
    <t>010625</t>
  </si>
  <si>
    <t>HUANCO CONDORI JESSICA CAROLINA</t>
  </si>
  <si>
    <t>72898834</t>
  </si>
  <si>
    <t>010695</t>
  </si>
  <si>
    <t>HURTADO LLAMO NURIA DIANA</t>
  </si>
  <si>
    <t>70434165</t>
  </si>
  <si>
    <t>010657</t>
  </si>
  <si>
    <t>JORGE QUISPE LILIA BEATRIZ</t>
  </si>
  <si>
    <t>46923873</t>
  </si>
  <si>
    <t>010694</t>
  </si>
  <si>
    <t>MAGNO MURO PRISCILLA JANETH</t>
  </si>
  <si>
    <t>46752939</t>
  </si>
  <si>
    <t>010630</t>
  </si>
  <si>
    <t>MALAGA LOPEZ DANIELA</t>
  </si>
  <si>
    <t>45634229</t>
  </si>
  <si>
    <t>010696</t>
  </si>
  <si>
    <t>MEDINA PAUCAR JOCELYN GIOVANNA</t>
  </si>
  <si>
    <t>73860425</t>
  </si>
  <si>
    <t>010655</t>
  </si>
  <si>
    <t>MORALES REVILLA FERNANDO VICTOR</t>
  </si>
  <si>
    <t>46823008</t>
  </si>
  <si>
    <t>010658</t>
  </si>
  <si>
    <t>NORIEGA BARRUETO BRUNO</t>
  </si>
  <si>
    <t>44197896</t>
  </si>
  <si>
    <t>010709</t>
  </si>
  <si>
    <t>OJEDA NIETO MARIA CRISTINA</t>
  </si>
  <si>
    <t>45462081</t>
  </si>
  <si>
    <t>010627</t>
  </si>
  <si>
    <t>ORIHUELA CARPIO FIORELLA STEPHANI</t>
  </si>
  <si>
    <t>46872517</t>
  </si>
  <si>
    <t>010659</t>
  </si>
  <si>
    <t>ORTIZ PINILLOS LORENA LUCIA</t>
  </si>
  <si>
    <t>47765937</t>
  </si>
  <si>
    <t>010724</t>
  </si>
  <si>
    <t>POMA GALVEZ JONNATHAN JESUS</t>
  </si>
  <si>
    <t>47174798</t>
  </si>
  <si>
    <t>010721</t>
  </si>
  <si>
    <t>POVIS DAVILA DANIEL EDUARDO</t>
  </si>
  <si>
    <t>47066198</t>
  </si>
  <si>
    <t>010722</t>
  </si>
  <si>
    <t>QUENAYA TACURI TEOFILO NATHANIEL</t>
  </si>
  <si>
    <t>43612777</t>
  </si>
  <si>
    <t>010626</t>
  </si>
  <si>
    <t>QUISPE TURPO FABIOLA DEL ROSARIO</t>
  </si>
  <si>
    <t>72605780</t>
  </si>
  <si>
    <t>010758</t>
  </si>
  <si>
    <t>QUISPE USCAMAITA PAULINA</t>
  </si>
  <si>
    <t>42521585</t>
  </si>
  <si>
    <t>010732</t>
  </si>
  <si>
    <t>RAMAL MENDOZA JUANA LUZ</t>
  </si>
  <si>
    <t>72735496</t>
  </si>
  <si>
    <t>010723</t>
  </si>
  <si>
    <t>RAMOS MAGUIÑA JAIME</t>
  </si>
  <si>
    <t>010660</t>
  </si>
  <si>
    <t>RIVERA ROBLES FRANKLIN</t>
  </si>
  <si>
    <t>10109732</t>
  </si>
  <si>
    <t>010697</t>
  </si>
  <si>
    <t>RODRIGUEZ LEON JAMIE MARIEL</t>
  </si>
  <si>
    <t>45854575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</si>
  <si>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</si>
  <si>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</si>
  <si>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</si>
  <si>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</si>
  <si>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</si>
  <si>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</si>
  <si>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010629</t>
  </si>
  <si>
    <t>RONDON PINTO DIEGO ALONZO</t>
  </si>
  <si>
    <t>46222074</t>
  </si>
  <si>
    <t>010726</t>
  </si>
  <si>
    <t>SALAZAR DE LA CUBA ANA LAURA</t>
  </si>
  <si>
    <t>73115697</t>
  </si>
  <si>
    <t>010628</t>
  </si>
  <si>
    <t>SANCHEZ LOPEZ RODRIGO CESAR</t>
  </si>
  <si>
    <t>02881841</t>
  </si>
  <si>
    <t>010718</t>
  </si>
  <si>
    <t>SOLANO ALCARRAZ ALISON THAIS</t>
  </si>
  <si>
    <t>46808554</t>
  </si>
  <si>
    <t>010631</t>
  </si>
  <si>
    <t>SOTOMAYOR CORNEJO KELLY LISSET</t>
  </si>
  <si>
    <t>41704108</t>
  </si>
  <si>
    <t>010705</t>
  </si>
  <si>
    <t>STROBBE BARBAT MARIELLA FRANCESCA</t>
  </si>
  <si>
    <t>46134031</t>
  </si>
  <si>
    <t>010803</t>
  </si>
  <si>
    <t>TUCTO CHAVEZ MILAGROS ELVA</t>
  </si>
  <si>
    <t>72772513</t>
  </si>
  <si>
    <t>010730</t>
  </si>
  <si>
    <t>UTRILLA DOMINGUEZ GLADIS ELIDA</t>
  </si>
  <si>
    <t>43684586</t>
  </si>
  <si>
    <t>010546</t>
  </si>
  <si>
    <t>VALDERRAMA YTOKAZU BRIAN</t>
  </si>
  <si>
    <t>46215184</t>
  </si>
  <si>
    <t>010805</t>
  </si>
  <si>
    <t>VEGA RODRIGUEZ EUNICE VANESSA</t>
  </si>
  <si>
    <t>71599209</t>
  </si>
  <si>
    <t>010670</t>
  </si>
  <si>
    <t>VICUÑA ORTEGA JOANNA MARLENE</t>
  </si>
  <si>
    <t>70273396</t>
  </si>
  <si>
    <t>010725</t>
  </si>
  <si>
    <t>VILCHEZ CUEVAS ROSA DEL PILAR</t>
  </si>
  <si>
    <t>43718979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</si>
  <si>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</si>
  <si>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</si>
  <si>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</si>
  <si>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</si>
  <si>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</si>
  <si>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</si>
  <si>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</si>
  <si>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</si>
  <si>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MAYO  2021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</si>
  <si>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</si>
  <si>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</si>
  <si>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</si>
  <si>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</si>
  <si>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</si>
  <si>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</si>
  <si>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</si>
  <si>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</si>
  <si>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</si>
  <si>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</si>
  <si>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</si>
  <si>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</si>
  <si>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</si>
  <si>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</t>
  </si>
  <si>
    <t>000003</t>
  </si>
  <si>
    <t>ALBARRACIN TORRES CHRISTIAN FERNANDO</t>
  </si>
  <si>
    <t>40355947</t>
  </si>
  <si>
    <t>OPERADOR DE MAQUINA INDUSTRIAL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</si>
  <si>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</si>
  <si>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</si>
  <si>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</si>
  <si>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</si>
  <si>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</si>
  <si>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</si>
  <si>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</si>
  <si>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</si>
  <si>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</si>
  <si>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</si>
  <si>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</si>
  <si>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</si>
  <si>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</si>
  <si>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</si>
  <si>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</si>
  <si>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</si>
  <si>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</si>
  <si>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</si>
  <si>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</si>
  <si>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</si>
  <si>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</si>
  <si>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000153</t>
  </si>
  <si>
    <t>ASENCIOS BAZAN ROSANA FLORMIRA</t>
  </si>
  <si>
    <t>72392500</t>
  </si>
  <si>
    <t>TECNICO EN NUTRICION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</si>
  <si>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</si>
  <si>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</si>
  <si>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</si>
  <si>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</si>
  <si>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</si>
  <si>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</si>
  <si>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000157</t>
  </si>
  <si>
    <t>BAÑEZ PALACIOS IRINA MARUJA</t>
  </si>
  <si>
    <t>46451237</t>
  </si>
  <si>
    <t>000229</t>
  </si>
  <si>
    <t>BARRANTES MORALES ANGELITH ROCIO</t>
  </si>
  <si>
    <t>46740571</t>
  </si>
  <si>
    <t>000158</t>
  </si>
  <si>
    <t>BARRIENTOS DEL PINO INGRID MARLENE</t>
  </si>
  <si>
    <t>71428210</t>
  </si>
  <si>
    <t>TECNICO EN FARMACIA</t>
  </si>
  <si>
    <t>000234</t>
  </si>
  <si>
    <t>BERNALES APOLINARIO YRMA</t>
  </si>
  <si>
    <t>43435912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</si>
  <si>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</si>
  <si>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</si>
  <si>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</si>
  <si>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</si>
  <si>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</si>
  <si>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</si>
  <si>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</si>
  <si>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</si>
  <si>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</si>
  <si>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</si>
  <si>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000063</t>
  </si>
  <si>
    <t>CANCHIS CARUAJULCA JOSE ORLANDO</t>
  </si>
  <si>
    <t>43729310</t>
  </si>
  <si>
    <t>000170</t>
  </si>
  <si>
    <t>CARBAJAL MONTESINOS SARA</t>
  </si>
  <si>
    <t>42874441</t>
  </si>
  <si>
    <t>000015</t>
  </si>
  <si>
    <t>CARHUATANTA UGAZ JHONNY</t>
  </si>
  <si>
    <t>16789846</t>
  </si>
  <si>
    <t>000197</t>
  </si>
  <si>
    <t>CARRANZA PERALTA JOSE ELIAS</t>
  </si>
  <si>
    <t>45795237</t>
  </si>
  <si>
    <t>000030</t>
  </si>
  <si>
    <t>CHAVEZ SALDAÑA SHEYLA JOANA</t>
  </si>
  <si>
    <t>46595343</t>
  </si>
  <si>
    <t>000044</t>
  </si>
  <si>
    <t>CLAPES VARGAS CARMEN DEL ROSARIO</t>
  </si>
  <si>
    <t>46458231</t>
  </si>
  <si>
    <t>000177</t>
  </si>
  <si>
    <t>CORDOVA COLUGNA CARLA FABIOLA</t>
  </si>
  <si>
    <t>09934528</t>
  </si>
  <si>
    <t>000232</t>
  </si>
  <si>
    <t>CUBAS SEGURA GLADYS MARIA</t>
  </si>
  <si>
    <t>08535216</t>
  </si>
  <si>
    <t>R.D.R.</t>
  </si>
  <si>
    <t>000113</t>
  </si>
  <si>
    <t>DAMIAN HUAYNALAYA VANESSA REYDA</t>
  </si>
  <si>
    <t>43102031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</si>
  <si>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</si>
  <si>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</si>
  <si>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</si>
  <si>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</si>
  <si>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</si>
  <si>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</si>
  <si>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</si>
  <si>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</si>
  <si>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</si>
  <si>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</si>
  <si>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</si>
  <si>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</si>
  <si>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</si>
  <si>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000200</t>
  </si>
  <si>
    <t>ESTRADA FLORINDEZ LUZ MARINA</t>
  </si>
  <si>
    <t>44535987</t>
  </si>
  <si>
    <t>000041</t>
  </si>
  <si>
    <t>FIGUEROA DE LA CRUZ ROXANA PILAR</t>
  </si>
  <si>
    <t>09615413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</si>
  <si>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</si>
  <si>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</si>
  <si>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</si>
  <si>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</si>
  <si>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</si>
  <si>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</si>
  <si>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</si>
  <si>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</si>
  <si>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</si>
  <si>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</si>
  <si>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</si>
  <si>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</si>
  <si>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</si>
  <si>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</si>
  <si>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000193</t>
  </si>
  <si>
    <t>GARROTE TAHUA LILIAN MERCEDES</t>
  </si>
  <si>
    <t>25846409</t>
  </si>
  <si>
    <t>000169</t>
  </si>
  <si>
    <t>GIRAO GUTIERREZ CRISTHIAN ALBERTO</t>
  </si>
  <si>
    <t>42096876</t>
  </si>
  <si>
    <t>000008</t>
  </si>
  <si>
    <t>GOMEZ AQUINO LIZBETH ANA</t>
  </si>
  <si>
    <t>40002711</t>
  </si>
  <si>
    <t>000182</t>
  </si>
  <si>
    <t>GOMEZ PARODI MANUEL ELIAS</t>
  </si>
  <si>
    <t>45047061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</si>
  <si>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</si>
  <si>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</si>
  <si>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</si>
  <si>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</si>
  <si>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</si>
  <si>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</si>
  <si>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</si>
  <si>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000082</t>
  </si>
  <si>
    <t>GOZME DE LA CRUZ RUTH JUDITH</t>
  </si>
  <si>
    <t>70110694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</si>
  <si>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</si>
  <si>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</si>
  <si>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</si>
  <si>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</si>
  <si>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</si>
  <si>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</si>
  <si>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</si>
  <si>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000164</t>
  </si>
  <si>
    <t>GUTIERREZ YNDALECIO LUCIANA ALEJANDRA</t>
  </si>
  <si>
    <t>45966399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</si>
  <si>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</si>
  <si>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</si>
  <si>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</si>
  <si>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</si>
  <si>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</si>
  <si>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</si>
  <si>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</si>
  <si>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</si>
  <si>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</si>
  <si>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</si>
  <si>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000094</t>
  </si>
  <si>
    <t>HUAMAN MUNARRIZ SILVIA</t>
  </si>
  <si>
    <t>42075287</t>
  </si>
  <si>
    <t>PROFESIONAL EN EDUCACION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</si>
  <si>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</si>
  <si>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</si>
  <si>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</si>
  <si>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</si>
  <si>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</si>
  <si>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</si>
  <si>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</si>
  <si>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</si>
  <si>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</si>
  <si>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</si>
  <si>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</si>
  <si>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</si>
  <si>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000227</t>
  </si>
  <si>
    <t>LEON CHAVEZ MERCEDES</t>
  </si>
  <si>
    <t>07153666</t>
  </si>
  <si>
    <t>000166</t>
  </si>
  <si>
    <t>LEON VELA MARIO ALEXANDER</t>
  </si>
  <si>
    <t>44398667</t>
  </si>
  <si>
    <t>000006</t>
  </si>
  <si>
    <t>LIZANO ABAD CLAUDIA PIERINA</t>
  </si>
  <si>
    <t>47787390</t>
  </si>
  <si>
    <t>000080</t>
  </si>
  <si>
    <t>LLACTARIMAY SANCHEZ EDITH</t>
  </si>
  <si>
    <t>70439956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</si>
  <si>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</si>
  <si>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</si>
  <si>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</si>
  <si>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</si>
  <si>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</si>
  <si>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</si>
  <si>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</si>
  <si>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</si>
  <si>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</si>
  <si>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</si>
  <si>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</si>
  <si>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</si>
  <si>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</si>
  <si>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000233</t>
  </si>
  <si>
    <t>MACAVILCA CRUZ MARCO ANTONIO</t>
  </si>
  <si>
    <t>70572947</t>
  </si>
  <si>
    <t>000206</t>
  </si>
  <si>
    <t>MACEDO ORREGO LUIS ENRIQUE</t>
  </si>
  <si>
    <t>44661310</t>
  </si>
  <si>
    <t>000050</t>
  </si>
  <si>
    <t>MACHADO PAREDES JHONATAN CRISTIAN</t>
  </si>
  <si>
    <t>44947036</t>
  </si>
  <si>
    <t>000168</t>
  </si>
  <si>
    <t>MARTINEZ MONTENEGRO MANUEL YOVER</t>
  </si>
  <si>
    <t>80629039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</si>
  <si>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</si>
  <si>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</si>
  <si>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</si>
  <si>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</si>
  <si>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</si>
  <si>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</si>
  <si>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</si>
  <si>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</si>
  <si>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</si>
  <si>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</si>
  <si>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000070</t>
  </si>
  <si>
    <t>MITMA GARCIA LILIAN KATHERINE</t>
  </si>
  <si>
    <t>45586557</t>
  </si>
  <si>
    <t>000216</t>
  </si>
  <si>
    <t>MONTES CHIPANA JOSE MIGUEL</t>
  </si>
  <si>
    <t>46188889</t>
  </si>
  <si>
    <t>000160</t>
  </si>
  <si>
    <t>NAPANGA RIVAS JOANA NATALY</t>
  </si>
  <si>
    <t>46594797</t>
  </si>
  <si>
    <t>000226</t>
  </si>
  <si>
    <t>OLANO PALACIN VIOLETA SARITA</t>
  </si>
  <si>
    <t>45679988</t>
  </si>
  <si>
    <t>000224</t>
  </si>
  <si>
    <t>ORTEGA OLIVAS STHEPHANY MIRZA</t>
  </si>
  <si>
    <t>47784285</t>
  </si>
  <si>
    <t>000051</t>
  </si>
  <si>
    <t>ORTIZ SANCHEZ FLOR DE MARIA</t>
  </si>
  <si>
    <t>10138472</t>
  </si>
  <si>
    <t>000042</t>
  </si>
  <si>
    <t>PACCURI ALMANZA DIANA JIULLIANA</t>
  </si>
  <si>
    <t>43622031</t>
  </si>
  <si>
    <t>000097</t>
  </si>
  <si>
    <t>PALOMINO ORE CANDY</t>
  </si>
  <si>
    <t>44041900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</si>
  <si>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</si>
  <si>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</si>
  <si>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</si>
  <si>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</si>
  <si>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</si>
  <si>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</si>
  <si>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</si>
  <si>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</si>
  <si>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</si>
  <si>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</si>
  <si>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</si>
  <si>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</si>
  <si>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</si>
  <si>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</si>
  <si>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</si>
  <si>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</si>
  <si>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</si>
  <si>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</si>
  <si>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</si>
  <si>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000057</t>
  </si>
  <si>
    <t>PUCLLA SIHUA ANA MARIA</t>
  </si>
  <si>
    <t>43578005</t>
  </si>
  <si>
    <t>000062</t>
  </si>
  <si>
    <t>RAMIREZ FIGUEROA ROSA MILAGROS</t>
  </si>
  <si>
    <t>15996748</t>
  </si>
  <si>
    <t>000220</t>
  </si>
  <si>
    <t>RAMOS GUEVARA MARIO</t>
  </si>
  <si>
    <t>10146232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</si>
  <si>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</si>
  <si>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</si>
  <si>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</si>
  <si>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</si>
  <si>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</si>
  <si>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</si>
  <si>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</si>
  <si>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</si>
  <si>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</si>
  <si>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</si>
  <si>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</si>
  <si>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</si>
  <si>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</si>
  <si>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</si>
  <si>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</si>
  <si>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</si>
  <si>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</si>
  <si>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</si>
  <si>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</si>
  <si>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</si>
  <si>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</si>
  <si>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</si>
  <si>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</si>
  <si>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</si>
  <si>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</si>
  <si>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</si>
  <si>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000186</t>
  </si>
  <si>
    <t>SALAZAR YAMAMOTO JORGE</t>
  </si>
  <si>
    <t>25814164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</si>
  <si>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</si>
  <si>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</si>
  <si>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</si>
  <si>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</si>
  <si>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</si>
  <si>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</si>
  <si>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000159</t>
  </si>
  <si>
    <t>SANTOS RAMOS MERYHAN</t>
  </si>
  <si>
    <t>43225147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</si>
  <si>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</si>
  <si>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</si>
  <si>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</si>
  <si>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</si>
  <si>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</si>
  <si>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</si>
  <si>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</si>
  <si>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</si>
  <si>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</si>
  <si>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</si>
  <si>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</si>
  <si>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</si>
  <si>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</si>
  <si>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</si>
  <si>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</si>
  <si>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</si>
  <si>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</si>
  <si>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000172</t>
  </si>
  <si>
    <t>VARGAS ROMANI JOHN NESTOR</t>
  </si>
  <si>
    <t>42415811</t>
  </si>
  <si>
    <t>000202</t>
  </si>
  <si>
    <t>VARGAS ZEGOVIA WINET ELDER</t>
  </si>
  <si>
    <t>42391000</t>
  </si>
  <si>
    <t>000071</t>
  </si>
  <si>
    <t>VARILLAS FERNANDEZ DIEGO SANTIAGO</t>
  </si>
  <si>
    <t>77138855</t>
  </si>
  <si>
    <t>000223</t>
  </si>
  <si>
    <t>VASQUEZ CONDOR HIMLER JUNIOR</t>
  </si>
  <si>
    <t>45235378</t>
  </si>
  <si>
    <t>000225</t>
  </si>
  <si>
    <t>VASQUEZ JARA NIDIA IRENE</t>
  </si>
  <si>
    <t>42301305</t>
  </si>
  <si>
    <t>000020</t>
  </si>
  <si>
    <t>VERA NAVARRETE MAGDA JULIA</t>
  </si>
  <si>
    <t>41873370</t>
  </si>
  <si>
    <t>000105</t>
  </si>
  <si>
    <t>VIA VALENZUELA HERMANN JAMILO</t>
  </si>
  <si>
    <t>44742658</t>
  </si>
  <si>
    <t>000199</t>
  </si>
  <si>
    <t>VILLANUEVA ALCANTARA JUAN CARLOS</t>
  </si>
  <si>
    <t>44879814</t>
  </si>
  <si>
    <t>000191</t>
  </si>
  <si>
    <t>VIVAR MESIAS MILVIA MILAGROS</t>
  </si>
  <si>
    <t>08559666</t>
  </si>
  <si>
    <t>2.3.28.11</t>
  </si>
  <si>
    <t>DECLARACION  JURADA  DE  EJECUCION  DE  PAGO  PLANILLA  DE  PENSIONISTAS  MAYO  2021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</si>
  <si>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</si>
  <si>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</si>
  <si>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</si>
  <si>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</si>
  <si>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</si>
  <si>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</si>
  <si>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</si>
  <si>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</si>
  <si>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</si>
  <si>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</si>
  <si>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</si>
  <si>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</si>
  <si>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</si>
  <si>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</si>
  <si>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</si>
  <si>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</si>
  <si>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</si>
  <si>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</si>
  <si>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</si>
  <si>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</si>
  <si>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</si>
  <si>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</si>
  <si>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</si>
  <si>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</si>
  <si>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</si>
  <si>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</si>
  <si>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</si>
  <si>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</si>
  <si>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</si>
  <si>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</si>
  <si>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</si>
  <si>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</si>
  <si>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</si>
  <si>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</si>
  <si>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</si>
  <si>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</si>
  <si>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</si>
  <si>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</si>
  <si>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</si>
  <si>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</si>
  <si>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</si>
  <si>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</si>
  <si>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</si>
  <si>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</si>
  <si>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</si>
  <si>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</si>
  <si>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</si>
  <si>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</si>
  <si>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</si>
  <si>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</si>
  <si>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</si>
  <si>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</si>
  <si>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</si>
  <si>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010525</t>
  </si>
  <si>
    <t>DAVILA VILLEGAS VDA DE ROSALES SENOBIA REBECA</t>
  </si>
  <si>
    <t>08465139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</si>
  <si>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</si>
  <si>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</si>
  <si>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</si>
  <si>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</si>
  <si>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</si>
  <si>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</si>
  <si>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</si>
  <si>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</si>
  <si>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</si>
  <si>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</si>
  <si>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</si>
  <si>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</si>
  <si>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</si>
  <si>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</si>
  <si>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</si>
  <si>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</si>
  <si>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</si>
  <si>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</si>
  <si>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</si>
  <si>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</si>
  <si>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</si>
  <si>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</si>
  <si>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</si>
  <si>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</si>
  <si>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</si>
  <si>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</si>
  <si>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</si>
  <si>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</si>
  <si>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</si>
  <si>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</si>
  <si>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</si>
  <si>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</si>
  <si>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010553</t>
  </si>
  <si>
    <t>JAPA SANDOVAL VDA. DE AIQUIPA FLORENCIA</t>
  </si>
  <si>
    <t>06848814</t>
  </si>
  <si>
    <t>ARTESANO III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</si>
  <si>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</si>
  <si>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</si>
  <si>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</si>
  <si>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</si>
  <si>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</si>
  <si>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</si>
  <si>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</si>
  <si>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</si>
  <si>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</si>
  <si>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</si>
  <si>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</si>
  <si>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</si>
  <si>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</si>
  <si>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</si>
  <si>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</si>
  <si>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</si>
  <si>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</si>
  <si>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</si>
  <si>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</si>
  <si>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</si>
  <si>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</si>
  <si>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</si>
  <si>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</si>
  <si>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</si>
  <si>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</si>
  <si>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</si>
  <si>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</si>
  <si>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</si>
  <si>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</si>
  <si>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</si>
  <si>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</si>
  <si>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</si>
  <si>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</si>
  <si>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</si>
  <si>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</si>
  <si>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</si>
  <si>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</si>
  <si>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</si>
  <si>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</si>
  <si>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</si>
  <si>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</si>
  <si>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</si>
  <si>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</si>
  <si>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</si>
  <si>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</si>
  <si>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</si>
  <si>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</si>
  <si>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</si>
  <si>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</si>
  <si>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</si>
  <si>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</si>
  <si>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</si>
  <si>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</si>
  <si>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</si>
  <si>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</si>
  <si>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010504</t>
  </si>
  <si>
    <t>REYES LOSTAUNAU MARIA ANTONIETA</t>
  </si>
  <si>
    <t>25614859</t>
  </si>
  <si>
    <t>010848</t>
  </si>
  <si>
    <t>ROLDAN COLAN VDA DE BAUTISTA RAFAELA</t>
  </si>
  <si>
    <t>08544280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</si>
  <si>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</si>
  <si>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</si>
  <si>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</si>
  <si>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</si>
  <si>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</si>
  <si>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</si>
  <si>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</si>
  <si>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</si>
  <si>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</si>
  <si>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</si>
  <si>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</si>
  <si>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</si>
  <si>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</si>
  <si>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</si>
  <si>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</si>
  <si>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</si>
  <si>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</si>
  <si>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</si>
  <si>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</si>
  <si>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</si>
  <si>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</si>
  <si>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</si>
  <si>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</si>
  <si>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010500</t>
  </si>
  <si>
    <t>SOLANO DEL CASTILLO VDA DE CASTILLO FRANCISCA</t>
  </si>
  <si>
    <t>08009425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</si>
  <si>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</si>
  <si>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</si>
  <si>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</si>
  <si>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</si>
  <si>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</si>
  <si>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</si>
  <si>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</si>
  <si>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</si>
  <si>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</si>
  <si>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</si>
  <si>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</si>
  <si>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</si>
  <si>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</si>
  <si>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</si>
  <si>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</si>
  <si>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</si>
  <si>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</si>
  <si>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</si>
  <si>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</si>
  <si>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</si>
  <si>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</si>
  <si>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</si>
  <si>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</si>
  <si>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</si>
  <si>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</si>
  <si>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</si>
  <si>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</si>
  <si>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</si>
  <si>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 DIRECTOR</t>
  </si>
  <si>
    <t>F2</t>
  </si>
  <si>
    <t>010522</t>
  </si>
  <si>
    <t>WARTHON GRAJEDA DANTE EFRAIN</t>
  </si>
  <si>
    <t>25627924</t>
  </si>
  <si>
    <t>010524</t>
  </si>
  <si>
    <t>ZELAYA AGUERO RUFINO</t>
  </si>
  <si>
    <t>08585035</t>
  </si>
  <si>
    <t>ZORRILLA GARAYAR ELIZABETH NERIDA</t>
  </si>
  <si>
    <t>06036829</t>
  </si>
  <si>
    <t>14ES</t>
  </si>
  <si>
    <t>T  O  T  A  L           P  L  A  N  I  L  L  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</si>
</sst>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56">
    <font>
      <sz val="11"/>
      <color theme="1"/>
      <name val="Calibri"/>
      <charset val="134"/>
      <scheme val="minor"/>
    </font>
    <font>
      <sz val="11"/>
      <color rgb="FFC00000"/>
      <name val="Arial Narrow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11"/>
      <name val="Arial Narrow"/>
      <charset val="134"/>
    </font>
    <font>
      <sz val="9"/>
      <name val="Arial Narrow"/>
      <charset val="134"/>
    </font>
    <font>
      <sz val="10"/>
      <name val="Arial Narrow"/>
      <charset val="134"/>
    </font>
    <font>
      <sz val="8"/>
      <name val="Arial Narrow"/>
      <charset val="134"/>
    </font>
    <font>
      <b/>
      <sz val="10"/>
      <name val="Arial Narrow"/>
      <charset val="134"/>
    </font>
    <font>
      <sz val="10"/>
      <color rgb="FFFF0000"/>
      <name val="Arial Narrow"/>
      <charset val="134"/>
    </font>
    <font>
      <sz val="8"/>
      <color indexed="10"/>
      <name val="Arial Narrow"/>
      <charset val="134"/>
    </font>
    <font>
      <sz val="14"/>
      <name val="Arial Narrow"/>
      <charset val="134"/>
    </font>
    <font>
      <sz val="12"/>
      <name val="Arial Narrow"/>
      <charset val="134"/>
    </font>
    <font>
      <sz val="13"/>
      <name val="Arial Narrow"/>
      <charset val="134"/>
    </font>
    <font>
      <sz val="12"/>
      <color rgb="FFFF0000"/>
      <name val="Arial Narrow"/>
      <charset val="134"/>
    </font>
    <font>
      <sz val="8"/>
      <color theme="1"/>
      <name val="Arial Narrow"/>
      <charset val="134"/>
    </font>
    <font>
      <sz val="18"/>
      <name val="Arial Narrow"/>
      <charset val="134"/>
    </font>
    <font>
      <sz val="11"/>
      <color rgb="FFFF0000"/>
      <name val="Arial Narrow"/>
      <charset val="134"/>
    </font>
    <font>
      <sz val="9"/>
      <color rgb="FF009900"/>
      <name val="Arial Narrow"/>
      <charset val="134"/>
    </font>
    <font>
      <b/>
      <sz val="9"/>
      <name val="Arial Narrow"/>
      <charset val="134"/>
    </font>
    <font>
      <b/>
      <sz val="10"/>
      <color rgb="FFFF0000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11"/>
      <name val="Arial Narrow"/>
      <charset val="134"/>
    </font>
    <font>
      <b/>
      <sz val="8"/>
      <color rgb="FFFF0000"/>
      <name val="Arial Narrow"/>
      <charset val="134"/>
    </font>
    <font>
      <sz val="8"/>
      <color rgb="FFFF0000"/>
      <name val="Arial Narrow"/>
      <charset val="134"/>
    </font>
    <font>
      <sz val="8"/>
      <color theme="1"/>
      <name val="Calibri"/>
      <charset val="134"/>
      <scheme val="minor"/>
    </font>
    <font>
      <b/>
      <sz val="9"/>
      <color rgb="FFFF0000"/>
      <name val="Arial Narrow"/>
      <charset val="134"/>
    </font>
    <font>
      <b/>
      <sz val="10"/>
      <color rgb="FFC00000"/>
      <name val="Arial Narrow"/>
      <charset val="134"/>
    </font>
    <font>
      <sz val="7"/>
      <name val="Arial Narrow"/>
      <charset val="134"/>
    </font>
    <font>
      <sz val="6"/>
      <name val="Arial Narrow"/>
      <charset val="134"/>
    </font>
    <font>
      <b/>
      <sz val="12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5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3" borderId="2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4" borderId="32" applyNumberFormat="0" applyAlignment="0" applyProtection="0">
      <alignment vertical="center"/>
    </xf>
    <xf numFmtId="0" fontId="45" fillId="15" borderId="33" applyNumberFormat="0" applyAlignment="0" applyProtection="0">
      <alignment vertical="center"/>
    </xf>
    <xf numFmtId="0" fontId="46" fillId="15" borderId="32" applyNumberFormat="0" applyAlignment="0" applyProtection="0">
      <alignment vertical="center"/>
    </xf>
    <xf numFmtId="0" fontId="47" fillId="16" borderId="34" applyNumberFormat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5" fillId="0" borderId="0"/>
  </cellStyleXfs>
  <cellXfs count="3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Fill="1" applyBorder="1"/>
    <xf numFmtId="1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/>
    <xf numFmtId="0" fontId="9" fillId="0" borderId="3" xfId="0" applyFont="1" applyFill="1" applyBorder="1"/>
    <xf numFmtId="1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/>
    <xf numFmtId="0" fontId="9" fillId="0" borderId="3" xfId="0" applyFont="1" applyFill="1" applyBorder="1" applyAlignment="1">
      <alignment horizontal="center"/>
    </xf>
    <xf numFmtId="4" fontId="9" fillId="0" borderId="3" xfId="0" applyNumberFormat="1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4" fillId="0" borderId="0" xfId="0" applyNumberFormat="1" applyFont="1" applyFill="1"/>
    <xf numFmtId="4" fontId="5" fillId="0" borderId="0" xfId="0" applyNumberFormat="1" applyFont="1" applyFill="1"/>
    <xf numFmtId="4" fontId="5" fillId="0" borderId="0" xfId="0" applyNumberFormat="1" applyFont="1"/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8" fillId="0" borderId="0" xfId="0" applyFont="1"/>
    <xf numFmtId="0" fontId="8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/>
    <xf numFmtId="58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/>
    <xf numFmtId="1" fontId="9" fillId="0" borderId="3" xfId="0" applyNumberFormat="1" applyFont="1" applyFill="1" applyBorder="1" applyAlignment="1">
      <alignment horizontal="center"/>
    </xf>
    <xf numFmtId="1" fontId="9" fillId="0" borderId="3" xfId="0" applyNumberFormat="1" applyFont="1" applyFill="1" applyBorder="1"/>
    <xf numFmtId="58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" fontId="6" fillId="0" borderId="1" xfId="0" applyNumberFormat="1" applyFont="1" applyFill="1" applyBorder="1"/>
    <xf numFmtId="0" fontId="9" fillId="0" borderId="7" xfId="0" applyFont="1" applyFill="1" applyBorder="1"/>
    <xf numFmtId="1" fontId="9" fillId="0" borderId="0" xfId="0" applyNumberFormat="1" applyFont="1" applyFill="1"/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center"/>
    </xf>
    <xf numFmtId="4" fontId="16" fillId="0" borderId="0" xfId="0" applyNumberFormat="1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" fontId="17" fillId="0" borderId="0" xfId="0" applyNumberFormat="1" applyFont="1"/>
    <xf numFmtId="0" fontId="11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" fontId="3" fillId="0" borderId="0" xfId="0" applyNumberFormat="1" applyFont="1"/>
    <xf numFmtId="2" fontId="8" fillId="0" borderId="0" xfId="0" applyNumberFormat="1" applyFont="1"/>
    <xf numFmtId="0" fontId="8" fillId="0" borderId="0" xfId="0" applyFont="1" applyFill="1" applyBorder="1"/>
    <xf numFmtId="0" fontId="18" fillId="0" borderId="0" xfId="0" applyFont="1"/>
    <xf numFmtId="4" fontId="8" fillId="0" borderId="0" xfId="0" applyNumberFormat="1" applyFont="1"/>
    <xf numFmtId="4" fontId="8" fillId="0" borderId="0" xfId="0" applyNumberFormat="1" applyFont="1" applyFill="1"/>
    <xf numFmtId="0" fontId="3" fillId="0" borderId="0" xfId="0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19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Border="1"/>
    <xf numFmtId="0" fontId="20" fillId="0" borderId="0" xfId="0" applyFont="1" applyFill="1"/>
    <xf numFmtId="0" fontId="20" fillId="0" borderId="0" xfId="0" applyFont="1"/>
    <xf numFmtId="0" fontId="7" fillId="0" borderId="0" xfId="0" applyFont="1" applyBorder="1"/>
    <xf numFmtId="49" fontId="5" fillId="0" borderId="0" xfId="0" applyNumberFormat="1" applyFont="1"/>
    <xf numFmtId="49" fontId="8" fillId="0" borderId="0" xfId="0" applyNumberFormat="1" applyFont="1"/>
    <xf numFmtId="0" fontId="7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49" fontId="8" fillId="3" borderId="8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1" fontId="9" fillId="0" borderId="2" xfId="49" applyNumberFormat="1" applyFont="1" applyFill="1" applyBorder="1"/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0" borderId="0" xfId="0" applyFont="1" applyFill="1" applyBorder="1"/>
    <xf numFmtId="1" fontId="9" fillId="0" borderId="0" xfId="0" applyNumberFormat="1" applyFont="1" applyFill="1" applyBorder="1"/>
    <xf numFmtId="1" fontId="9" fillId="0" borderId="0" xfId="0" applyNumberFormat="1" applyFont="1" applyBorder="1"/>
    <xf numFmtId="2" fontId="9" fillId="0" borderId="0" xfId="0" applyNumberFormat="1" applyFont="1" applyFill="1" applyBorder="1"/>
    <xf numFmtId="4" fontId="9" fillId="0" borderId="0" xfId="0" applyNumberFormat="1" applyFont="1" applyFill="1" applyBorder="1"/>
    <xf numFmtId="4" fontId="7" fillId="0" borderId="3" xfId="0" applyNumberFormat="1" applyFont="1" applyFill="1" applyBorder="1"/>
    <xf numFmtId="1" fontId="9" fillId="0" borderId="9" xfId="0" applyNumberFormat="1" applyFont="1" applyFill="1" applyBorder="1"/>
    <xf numFmtId="0" fontId="9" fillId="0" borderId="9" xfId="0" applyFont="1" applyFill="1" applyBorder="1"/>
    <xf numFmtId="1" fontId="9" fillId="0" borderId="9" xfId="0" applyNumberFormat="1" applyFont="1" applyFill="1" applyBorder="1" applyAlignment="1">
      <alignment horizontal="center"/>
    </xf>
    <xf numFmtId="2" fontId="9" fillId="0" borderId="9" xfId="0" applyNumberFormat="1" applyFont="1" applyFill="1" applyBorder="1"/>
    <xf numFmtId="1" fontId="9" fillId="0" borderId="10" xfId="0" applyNumberFormat="1" applyFont="1" applyFill="1" applyBorder="1"/>
    <xf numFmtId="1" fontId="9" fillId="0" borderId="10" xfId="0" applyNumberFormat="1" applyFont="1" applyFill="1" applyBorder="1" applyAlignment="1">
      <alignment horizontal="center"/>
    </xf>
    <xf numFmtId="2" fontId="9" fillId="0" borderId="10" xfId="0" applyNumberFormat="1" applyFont="1" applyFill="1" applyBorder="1"/>
    <xf numFmtId="0" fontId="9" fillId="0" borderId="5" xfId="0" applyFont="1" applyFill="1" applyBorder="1"/>
    <xf numFmtId="1" fontId="9" fillId="0" borderId="5" xfId="49" applyNumberFormat="1" applyFont="1" applyFill="1" applyBorder="1" applyAlignment="1">
      <alignment horizontal="center"/>
    </xf>
    <xf numFmtId="0" fontId="21" fillId="0" borderId="5" xfId="0" applyFont="1" applyFill="1" applyBorder="1"/>
    <xf numFmtId="49" fontId="9" fillId="0" borderId="5" xfId="49" applyNumberFormat="1" applyFont="1" applyFill="1" applyBorder="1"/>
    <xf numFmtId="1" fontId="9" fillId="0" borderId="5" xfId="49" applyNumberFormat="1" applyFont="1" applyFill="1" applyBorder="1"/>
    <xf numFmtId="1" fontId="7" fillId="0" borderId="5" xfId="49" applyNumberFormat="1" applyFont="1" applyFill="1" applyBorder="1" applyAlignment="1">
      <alignment horizontal="center"/>
    </xf>
    <xf numFmtId="2" fontId="9" fillId="0" borderId="5" xfId="0" applyNumberFormat="1" applyFont="1" applyFill="1" applyBorder="1"/>
    <xf numFmtId="0" fontId="9" fillId="0" borderId="2" xfId="0" applyFont="1" applyFill="1" applyBorder="1" applyProtection="1"/>
    <xf numFmtId="1" fontId="9" fillId="0" borderId="2" xfId="0" applyNumberFormat="1" applyFont="1" applyFill="1" applyBorder="1" applyProtection="1"/>
    <xf numFmtId="1" fontId="7" fillId="0" borderId="2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Protection="1"/>
    <xf numFmtId="0" fontId="9" fillId="0" borderId="3" xfId="0" applyFont="1" applyFill="1" applyBorder="1" applyProtection="1"/>
    <xf numFmtId="1" fontId="9" fillId="0" borderId="3" xfId="49" applyNumberFormat="1" applyFont="1" applyFill="1" applyBorder="1" applyAlignment="1" applyProtection="1">
      <alignment horizontal="left"/>
    </xf>
    <xf numFmtId="49" fontId="9" fillId="0" borderId="3" xfId="49" applyNumberFormat="1" applyFont="1" applyFill="1" applyBorder="1" applyAlignment="1" applyProtection="1">
      <alignment horizontal="left"/>
    </xf>
    <xf numFmtId="1" fontId="9" fillId="0" borderId="3" xfId="0" applyNumberFormat="1" applyFont="1" applyFill="1" applyBorder="1" applyProtection="1"/>
    <xf numFmtId="1" fontId="7" fillId="0" borderId="3" xfId="0" applyNumberFormat="1" applyFont="1" applyFill="1" applyBorder="1" applyAlignment="1" applyProtection="1">
      <alignment horizontal="center"/>
    </xf>
    <xf numFmtId="2" fontId="9" fillId="0" borderId="3" xfId="0" applyNumberFormat="1" applyFont="1" applyFill="1" applyBorder="1" applyProtection="1"/>
    <xf numFmtId="49" fontId="9" fillId="0" borderId="3" xfId="0" applyNumberFormat="1" applyFont="1" applyFill="1" applyBorder="1" applyProtection="1"/>
    <xf numFmtId="0" fontId="9" fillId="0" borderId="9" xfId="0" applyFont="1" applyFill="1" applyBorder="1" applyProtection="1"/>
    <xf numFmtId="49" fontId="9" fillId="0" borderId="11" xfId="0" applyNumberFormat="1" applyFont="1" applyFill="1" applyBorder="1"/>
    <xf numFmtId="0" fontId="9" fillId="0" borderId="12" xfId="0" applyFont="1" applyFill="1" applyBorder="1"/>
    <xf numFmtId="1" fontId="9" fillId="0" borderId="11" xfId="0" applyNumberFormat="1" applyFont="1" applyFill="1" applyBorder="1"/>
    <xf numFmtId="0" fontId="9" fillId="0" borderId="13" xfId="0" applyFont="1" applyFill="1" applyBorder="1"/>
    <xf numFmtId="1" fontId="7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/>
    <xf numFmtId="0" fontId="9" fillId="0" borderId="10" xfId="0" applyFont="1" applyFill="1" applyBorder="1" applyProtection="1"/>
    <xf numFmtId="1" fontId="9" fillId="0" borderId="10" xfId="0" applyNumberFormat="1" applyFont="1" applyFill="1" applyBorder="1" applyProtection="1"/>
    <xf numFmtId="1" fontId="7" fillId="0" borderId="10" xfId="0" applyNumberFormat="1" applyFont="1" applyFill="1" applyBorder="1" applyAlignment="1" applyProtection="1">
      <alignment horizontal="center"/>
    </xf>
    <xf numFmtId="2" fontId="9" fillId="0" borderId="10" xfId="0" applyNumberFormat="1" applyFont="1" applyFill="1" applyBorder="1" applyProtection="1"/>
    <xf numFmtId="1" fontId="21" fillId="0" borderId="5" xfId="49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4" fontId="9" fillId="0" borderId="9" xfId="0" applyNumberFormat="1" applyFont="1" applyFill="1" applyBorder="1"/>
    <xf numFmtId="4" fontId="9" fillId="0" borderId="10" xfId="0" applyNumberFormat="1" applyFont="1" applyFill="1" applyBorder="1"/>
    <xf numFmtId="4" fontId="9" fillId="0" borderId="5" xfId="0" applyNumberFormat="1" applyFont="1" applyFill="1" applyBorder="1"/>
    <xf numFmtId="4" fontId="7" fillId="0" borderId="2" xfId="0" applyNumberFormat="1" applyFont="1" applyFill="1" applyBorder="1" applyProtection="1"/>
    <xf numFmtId="4" fontId="9" fillId="0" borderId="2" xfId="0" applyNumberFormat="1" applyFont="1" applyFill="1" applyBorder="1" applyProtection="1"/>
    <xf numFmtId="4" fontId="9" fillId="0" borderId="3" xfId="0" applyNumberFormat="1" applyFont="1" applyFill="1" applyBorder="1" applyProtection="1"/>
    <xf numFmtId="4" fontId="9" fillId="0" borderId="14" xfId="0" applyNumberFormat="1" applyFont="1" applyFill="1" applyBorder="1" applyProtection="1"/>
    <xf numFmtId="2" fontId="9" fillId="0" borderId="9" xfId="0" applyNumberFormat="1" applyFont="1" applyFill="1" applyBorder="1" applyProtection="1"/>
    <xf numFmtId="4" fontId="9" fillId="0" borderId="15" xfId="0" applyNumberFormat="1" applyFont="1" applyFill="1" applyBorder="1" applyProtection="1"/>
    <xf numFmtId="4" fontId="9" fillId="0" borderId="10" xfId="0" applyNumberFormat="1" applyFont="1" applyFill="1" applyBorder="1" applyProtection="1"/>
    <xf numFmtId="0" fontId="9" fillId="4" borderId="4" xfId="0" applyFont="1" applyFill="1" applyBorder="1"/>
    <xf numFmtId="1" fontId="8" fillId="2" borderId="5" xfId="49" applyNumberFormat="1" applyFont="1" applyFill="1" applyBorder="1" applyAlignment="1">
      <alignment horizontal="center"/>
    </xf>
    <xf numFmtId="0" fontId="10" fillId="2" borderId="5" xfId="0" applyFont="1" applyFill="1" applyBorder="1"/>
    <xf numFmtId="49" fontId="8" fillId="2" borderId="5" xfId="49" applyNumberFormat="1" applyFont="1" applyFill="1" applyBorder="1"/>
    <xf numFmtId="1" fontId="8" fillId="2" borderId="5" xfId="49" applyNumberFormat="1" applyFont="1" applyFill="1" applyBorder="1"/>
    <xf numFmtId="0" fontId="8" fillId="2" borderId="5" xfId="0" applyFont="1" applyFill="1" applyBorder="1"/>
    <xf numFmtId="1" fontId="7" fillId="2" borderId="5" xfId="49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0" fontId="7" fillId="0" borderId="16" xfId="0" applyFont="1" applyBorder="1"/>
    <xf numFmtId="1" fontId="8" fillId="0" borderId="12" xfId="49" applyNumberFormat="1" applyFont="1" applyBorder="1" applyAlignment="1">
      <alignment horizontal="center"/>
    </xf>
    <xf numFmtId="0" fontId="9" fillId="0" borderId="12" xfId="0" applyFont="1" applyBorder="1"/>
    <xf numFmtId="49" fontId="8" fillId="0" borderId="17" xfId="49" applyNumberFormat="1" applyFont="1" applyBorder="1"/>
    <xf numFmtId="1" fontId="8" fillId="0" borderId="12" xfId="49" applyNumberFormat="1" applyFont="1" applyBorder="1"/>
    <xf numFmtId="0" fontId="8" fillId="0" borderId="12" xfId="0" applyFont="1" applyBorder="1"/>
    <xf numFmtId="1" fontId="7" fillId="0" borderId="12" xfId="49" applyNumberFormat="1" applyFont="1" applyBorder="1" applyAlignment="1">
      <alignment horizontal="center"/>
    </xf>
    <xf numFmtId="2" fontId="8" fillId="0" borderId="12" xfId="0" applyNumberFormat="1" applyFont="1" applyBorder="1"/>
    <xf numFmtId="0" fontId="7" fillId="0" borderId="18" xfId="0" applyFont="1" applyBorder="1"/>
    <xf numFmtId="1" fontId="8" fillId="0" borderId="19" xfId="49" applyNumberFormat="1" applyFont="1" applyBorder="1" applyAlignment="1">
      <alignment horizontal="center"/>
    </xf>
    <xf numFmtId="0" fontId="9" fillId="0" borderId="19" xfId="0" applyFont="1" applyBorder="1"/>
    <xf numFmtId="49" fontId="8" fillId="0" borderId="20" xfId="49" applyNumberFormat="1" applyFont="1" applyBorder="1"/>
    <xf numFmtId="1" fontId="8" fillId="0" borderId="19" xfId="49" applyNumberFormat="1" applyFont="1" applyBorder="1"/>
    <xf numFmtId="0" fontId="8" fillId="0" borderId="19" xfId="0" applyFont="1" applyBorder="1"/>
    <xf numFmtId="1" fontId="7" fillId="0" borderId="19" xfId="49" applyNumberFormat="1" applyFont="1" applyBorder="1" applyAlignment="1">
      <alignment horizontal="center"/>
    </xf>
    <xf numFmtId="2" fontId="8" fillId="0" borderId="19" xfId="0" applyNumberFormat="1" applyFont="1" applyBorder="1"/>
    <xf numFmtId="0" fontId="7" fillId="0" borderId="21" xfId="0" applyFont="1" applyBorder="1"/>
    <xf numFmtId="1" fontId="8" fillId="0" borderId="22" xfId="49" applyNumberFormat="1" applyFont="1" applyBorder="1" applyAlignment="1">
      <alignment horizontal="center"/>
    </xf>
    <xf numFmtId="0" fontId="9" fillId="0" borderId="23" xfId="0" applyFont="1" applyBorder="1"/>
    <xf numFmtId="49" fontId="8" fillId="0" borderId="24" xfId="49" applyNumberFormat="1" applyFont="1" applyBorder="1" applyAlignment="1">
      <alignment horizontal="left"/>
    </xf>
    <xf numFmtId="1" fontId="8" fillId="0" borderId="22" xfId="49" applyNumberFormat="1" applyFont="1" applyBorder="1"/>
    <xf numFmtId="0" fontId="8" fillId="0" borderId="22" xfId="0" applyFont="1" applyBorder="1"/>
    <xf numFmtId="1" fontId="7" fillId="0" borderId="22" xfId="49" applyNumberFormat="1" applyFont="1" applyBorder="1" applyAlignment="1">
      <alignment horizontal="center"/>
    </xf>
    <xf numFmtId="2" fontId="8" fillId="0" borderId="22" xfId="0" applyNumberFormat="1" applyFont="1" applyBorder="1"/>
    <xf numFmtId="0" fontId="7" fillId="2" borderId="25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" fontId="10" fillId="2" borderId="1" xfId="0" applyNumberFormat="1" applyFont="1" applyFill="1" applyBorder="1"/>
    <xf numFmtId="49" fontId="7" fillId="0" borderId="0" xfId="0" applyNumberFormat="1" applyFont="1"/>
    <xf numFmtId="2" fontId="7" fillId="0" borderId="0" xfId="0" applyNumberFormat="1" applyFont="1" applyFill="1"/>
    <xf numFmtId="4" fontId="8" fillId="2" borderId="6" xfId="0" applyNumberFormat="1" applyFont="1" applyFill="1" applyBorder="1"/>
    <xf numFmtId="2" fontId="9" fillId="0" borderId="12" xfId="0" applyNumberFormat="1" applyFont="1" applyFill="1" applyBorder="1"/>
    <xf numFmtId="2" fontId="8" fillId="0" borderId="26" xfId="0" applyNumberFormat="1" applyFont="1" applyBorder="1"/>
    <xf numFmtId="4" fontId="7" fillId="0" borderId="26" xfId="0" applyNumberFormat="1" applyFont="1" applyFill="1" applyBorder="1"/>
    <xf numFmtId="2" fontId="8" fillId="0" borderId="27" xfId="0" applyNumberFormat="1" applyFont="1" applyBorder="1"/>
    <xf numFmtId="4" fontId="7" fillId="0" borderId="27" xfId="0" applyNumberFormat="1" applyFont="1" applyFill="1" applyBorder="1"/>
    <xf numFmtId="2" fontId="8" fillId="0" borderId="28" xfId="0" applyNumberFormat="1" applyFont="1" applyBorder="1"/>
    <xf numFmtId="4" fontId="7" fillId="0" borderId="28" xfId="0" applyNumberFormat="1" applyFont="1" applyFill="1" applyBorder="1"/>
    <xf numFmtId="4" fontId="7" fillId="0" borderId="0" xfId="0" applyNumberFormat="1" applyFont="1" applyFill="1" applyAlignment="1">
      <alignment horizontal="center"/>
    </xf>
    <xf numFmtId="4" fontId="22" fillId="0" borderId="0" xfId="0" applyNumberFormat="1" applyFont="1" applyFill="1"/>
    <xf numFmtId="0" fontId="2" fillId="0" borderId="0" xfId="0" applyFont="1" applyAlignment="1">
      <alignment vertical="center"/>
    </xf>
    <xf numFmtId="0" fontId="15" fillId="0" borderId="0" xfId="0" applyFont="1" applyAlignment="1"/>
    <xf numFmtId="0" fontId="23" fillId="0" borderId="0" xfId="0" applyFont="1" applyAlignment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Continuous" vertical="center" wrapText="1"/>
    </xf>
    <xf numFmtId="0" fontId="10" fillId="5" borderId="4" xfId="0" applyFont="1" applyFill="1" applyBorder="1"/>
    <xf numFmtId="0" fontId="7" fillId="5" borderId="5" xfId="0" applyFont="1" applyFill="1" applyBorder="1"/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/>
    <xf numFmtId="4" fontId="21" fillId="0" borderId="1" xfId="0" applyNumberFormat="1" applyFont="1" applyFill="1" applyBorder="1"/>
    <xf numFmtId="3" fontId="21" fillId="6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3" fontId="24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3" fontId="24" fillId="0" borderId="10" xfId="0" applyNumberFormat="1" applyFont="1" applyBorder="1" applyAlignment="1">
      <alignment horizontal="center"/>
    </xf>
    <xf numFmtId="49" fontId="9" fillId="0" borderId="10" xfId="0" applyNumberFormat="1" applyFont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/>
    <xf numFmtId="4" fontId="21" fillId="5" borderId="1" xfId="0" applyNumberFormat="1" applyFont="1" applyFill="1" applyBorder="1"/>
    <xf numFmtId="49" fontId="21" fillId="5" borderId="1" xfId="0" applyNumberFormat="1" applyFont="1" applyFill="1" applyBorder="1" applyAlignment="1">
      <alignment horizontal="center"/>
    </xf>
    <xf numFmtId="49" fontId="21" fillId="5" borderId="1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 applyAlignment="1">
      <alignment horizontal="center"/>
    </xf>
    <xf numFmtId="49" fontId="24" fillId="6" borderId="2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24" fillId="6" borderId="3" xfId="0" applyNumberFormat="1" applyFont="1" applyFill="1" applyBorder="1"/>
    <xf numFmtId="3" fontId="9" fillId="0" borderId="10" xfId="0" applyNumberFormat="1" applyFont="1" applyBorder="1" applyAlignment="1">
      <alignment horizontal="center"/>
    </xf>
    <xf numFmtId="49" fontId="24" fillId="6" borderId="10" xfId="0" applyNumberFormat="1" applyFont="1" applyFill="1" applyBorder="1"/>
    <xf numFmtId="3" fontId="21" fillId="5" borderId="1" xfId="0" applyNumberFormat="1" applyFont="1" applyFill="1" applyBorder="1"/>
    <xf numFmtId="3" fontId="24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3" fontId="9" fillId="0" borderId="9" xfId="0" applyNumberFormat="1" applyFont="1" applyBorder="1" applyAlignment="1">
      <alignment horizontal="center"/>
    </xf>
    <xf numFmtId="49" fontId="9" fillId="0" borderId="9" xfId="0" applyNumberFormat="1" applyFont="1" applyBorder="1"/>
    <xf numFmtId="3" fontId="21" fillId="5" borderId="1" xfId="0" applyNumberFormat="1" applyFont="1" applyFill="1" applyBorder="1" applyAlignment="1">
      <alignment horizontal="center"/>
    </xf>
    <xf numFmtId="1" fontId="21" fillId="5" borderId="1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10" xfId="0" applyFont="1" applyFill="1" applyBorder="1"/>
    <xf numFmtId="0" fontId="10" fillId="7" borderId="1" xfId="0" applyFont="1" applyFill="1" applyBorder="1"/>
    <xf numFmtId="4" fontId="10" fillId="7" borderId="1" xfId="0" applyNumberFormat="1" applyFont="1" applyFill="1" applyBorder="1"/>
    <xf numFmtId="3" fontId="10" fillId="7" borderId="1" xfId="0" applyNumberFormat="1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0" fillId="8" borderId="4" xfId="0" applyFont="1" applyFill="1" applyBorder="1"/>
    <xf numFmtId="0" fontId="6" fillId="8" borderId="5" xfId="0" applyFont="1" applyFill="1" applyBorder="1"/>
    <xf numFmtId="3" fontId="25" fillId="8" borderId="5" xfId="0" applyNumberFormat="1" applyFont="1" applyFill="1" applyBorder="1" applyAlignment="1">
      <alignment horizontal="center"/>
    </xf>
    <xf numFmtId="1" fontId="6" fillId="8" borderId="5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" fontId="9" fillId="0" borderId="8" xfId="0" applyNumberFormat="1" applyFont="1" applyFill="1" applyBorder="1"/>
    <xf numFmtId="2" fontId="21" fillId="5" borderId="1" xfId="0" applyNumberFormat="1" applyFont="1" applyFill="1" applyBorder="1"/>
    <xf numFmtId="0" fontId="21" fillId="5" borderId="1" xfId="0" applyNumberFormat="1" applyFont="1" applyFill="1" applyBorder="1"/>
    <xf numFmtId="2" fontId="9" fillId="0" borderId="2" xfId="0" applyNumberFormat="1" applyFont="1" applyBorder="1"/>
    <xf numFmtId="2" fontId="9" fillId="0" borderId="3" xfId="0" applyNumberFormat="1" applyFont="1" applyBorder="1"/>
    <xf numFmtId="0" fontId="24" fillId="0" borderId="10" xfId="0" applyFont="1" applyBorder="1" applyAlignment="1">
      <alignment horizontal="center"/>
    </xf>
    <xf numFmtId="2" fontId="9" fillId="0" borderId="10" xfId="0" applyNumberFormat="1" applyFont="1" applyBorder="1"/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/>
    <xf numFmtId="4" fontId="21" fillId="7" borderId="1" xfId="0" applyNumberFormat="1" applyFont="1" applyFill="1" applyBorder="1"/>
    <xf numFmtId="3" fontId="21" fillId="7" borderId="1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0" fontId="21" fillId="5" borderId="1" xfId="0" applyFont="1" applyFill="1" applyBorder="1" applyAlignment="1">
      <alignment horizontal="left"/>
    </xf>
    <xf numFmtId="4" fontId="9" fillId="0" borderId="10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3" fontId="24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21" fillId="5" borderId="1" xfId="0" applyFont="1" applyFill="1" applyBorder="1" applyAlignment="1"/>
    <xf numFmtId="4" fontId="9" fillId="0" borderId="9" xfId="0" applyNumberFormat="1" applyFont="1" applyBorder="1"/>
    <xf numFmtId="3" fontId="24" fillId="0" borderId="15" xfId="0" applyNumberFormat="1" applyFont="1" applyBorder="1" applyAlignment="1">
      <alignment horizontal="center"/>
    </xf>
    <xf numFmtId="0" fontId="9" fillId="0" borderId="15" xfId="0" applyFont="1" applyBorder="1"/>
    <xf numFmtId="1" fontId="9" fillId="0" borderId="15" xfId="0" applyNumberFormat="1" applyFont="1" applyBorder="1" applyAlignment="1">
      <alignment horizontal="center"/>
    </xf>
    <xf numFmtId="4" fontId="9" fillId="0" borderId="15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6" xfId="0" applyFont="1" applyFill="1" applyBorder="1"/>
    <xf numFmtId="0" fontId="21" fillId="5" borderId="4" xfId="0" applyFont="1" applyFill="1" applyBorder="1"/>
    <xf numFmtId="4" fontId="21" fillId="6" borderId="1" xfId="0" applyNumberFormat="1" applyFont="1" applyFill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4" fontId="7" fillId="0" borderId="1" xfId="0" applyNumberFormat="1" applyFont="1" applyBorder="1"/>
    <xf numFmtId="0" fontId="14" fillId="0" borderId="0" xfId="0" applyFont="1"/>
    <xf numFmtId="4" fontId="21" fillId="0" borderId="1" xfId="0" applyNumberFormat="1" applyFont="1" applyBorder="1"/>
    <xf numFmtId="4" fontId="6" fillId="0" borderId="1" xfId="0" applyNumberFormat="1" applyFont="1" applyBorder="1"/>
    <xf numFmtId="0" fontId="21" fillId="7" borderId="1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2" xfId="0" applyFont="1" applyFill="1" applyBorder="1"/>
    <xf numFmtId="4" fontId="21" fillId="0" borderId="2" xfId="0" applyNumberFormat="1" applyFont="1" applyFill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4" fontId="9" fillId="0" borderId="14" xfId="0" applyNumberFormat="1" applyFont="1" applyBorder="1"/>
    <xf numFmtId="0" fontId="6" fillId="8" borderId="6" xfId="0" applyFont="1" applyFill="1" applyBorder="1"/>
    <xf numFmtId="0" fontId="7" fillId="5" borderId="0" xfId="0" applyFont="1" applyFill="1"/>
    <xf numFmtId="4" fontId="2" fillId="0" borderId="0" xfId="0" applyNumberFormat="1" applyFont="1"/>
    <xf numFmtId="0" fontId="10" fillId="5" borderId="1" xfId="0" applyFont="1" applyFill="1" applyBorder="1"/>
    <xf numFmtId="4" fontId="10" fillId="5" borderId="1" xfId="0" applyNumberFormat="1" applyFont="1" applyFill="1" applyBorder="1"/>
    <xf numFmtId="0" fontId="2" fillId="0" borderId="0" xfId="0" applyFont="1" applyFill="1"/>
    <xf numFmtId="0" fontId="8" fillId="9" borderId="1" xfId="0" applyFont="1" applyFill="1" applyBorder="1"/>
    <xf numFmtId="4" fontId="8" fillId="9" borderId="1" xfId="0" applyNumberFormat="1" applyFont="1" applyFill="1" applyBorder="1"/>
    <xf numFmtId="15" fontId="26" fillId="0" borderId="0" xfId="0" applyNumberFormat="1" applyFont="1" applyFill="1" applyAlignment="1">
      <alignment horizontal="right"/>
    </xf>
    <xf numFmtId="58" fontId="27" fillId="0" borderId="0" xfId="0" applyNumberFormat="1" applyFont="1" applyFill="1"/>
    <xf numFmtId="2" fontId="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4" fontId="9" fillId="0" borderId="0" xfId="0" applyNumberFormat="1" applyFont="1" applyFill="1"/>
    <xf numFmtId="4" fontId="27" fillId="0" borderId="0" xfId="0" applyNumberFormat="1" applyFont="1" applyFill="1" applyAlignment="1">
      <alignment horizontal="right" vertical="center"/>
    </xf>
    <xf numFmtId="4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/>
    <xf numFmtId="4" fontId="27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4" fontId="9" fillId="0" borderId="1" xfId="0" applyNumberFormat="1" applyFont="1" applyFill="1" applyBorder="1"/>
    <xf numFmtId="4" fontId="9" fillId="0" borderId="0" xfId="0" applyNumberFormat="1" applyFont="1"/>
    <xf numFmtId="4" fontId="17" fillId="0" borderId="0" xfId="0" applyNumberFormat="1" applyFont="1"/>
    <xf numFmtId="4" fontId="28" fillId="0" borderId="0" xfId="0" applyNumberFormat="1" applyFont="1"/>
    <xf numFmtId="4" fontId="6" fillId="0" borderId="0" xfId="0" applyNumberFormat="1" applyFont="1"/>
    <xf numFmtId="4" fontId="2" fillId="0" borderId="0" xfId="0" applyNumberFormat="1" applyFont="1" applyFill="1"/>
    <xf numFmtId="49" fontId="2" fillId="0" borderId="0" xfId="0" applyNumberFormat="1" applyFont="1" applyFill="1"/>
    <xf numFmtId="0" fontId="27" fillId="0" borderId="0" xfId="0" applyFont="1" applyFill="1" applyAlignment="1">
      <alignment horizontal="center"/>
    </xf>
    <xf numFmtId="49" fontId="17" fillId="0" borderId="0" xfId="0" applyNumberFormat="1" applyFont="1" applyFill="1"/>
    <xf numFmtId="4" fontId="9" fillId="0" borderId="0" xfId="0" applyNumberFormat="1" applyFont="1" applyFill="1" applyAlignment="1"/>
    <xf numFmtId="0" fontId="17" fillId="0" borderId="0" xfId="0" applyFont="1" applyFill="1"/>
    <xf numFmtId="0" fontId="11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4" fontId="30" fillId="0" borderId="0" xfId="0" applyNumberFormat="1" applyFont="1" applyFill="1"/>
    <xf numFmtId="4" fontId="22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" fontId="9" fillId="0" borderId="2" xfId="0" applyNumberFormat="1" applyFont="1" applyBorder="1" applyAlignment="1">
      <alignment horizontal="center"/>
    </xf>
    <xf numFmtId="0" fontId="21" fillId="10" borderId="1" xfId="0" applyFont="1" applyFill="1" applyBorder="1"/>
    <xf numFmtId="0" fontId="8" fillId="10" borderId="1" xfId="0" applyFont="1" applyFill="1" applyBorder="1"/>
    <xf numFmtId="4" fontId="21" fillId="10" borderId="1" xfId="0" applyNumberFormat="1" applyFont="1" applyFill="1" applyBorder="1"/>
    <xf numFmtId="0" fontId="7" fillId="10" borderId="1" xfId="0" applyFont="1" applyFill="1" applyBorder="1"/>
    <xf numFmtId="0" fontId="24" fillId="8" borderId="1" xfId="0" applyFont="1" applyFill="1" applyBorder="1"/>
    <xf numFmtId="0" fontId="8" fillId="8" borderId="1" xfId="0" applyFont="1" applyFill="1" applyBorder="1"/>
    <xf numFmtId="4" fontId="10" fillId="8" borderId="1" xfId="0" applyNumberFormat="1" applyFont="1" applyFill="1" applyBorder="1"/>
    <xf numFmtId="3" fontId="8" fillId="8" borderId="1" xfId="0" applyNumberFormat="1" applyFont="1" applyFill="1" applyBorder="1"/>
    <xf numFmtId="0" fontId="24" fillId="9" borderId="1" xfId="0" applyFont="1" applyFill="1" applyBorder="1"/>
    <xf numFmtId="1" fontId="8" fillId="9" borderId="1" xfId="0" applyNumberFormat="1" applyFont="1" applyFill="1" applyBorder="1"/>
    <xf numFmtId="4" fontId="10" fillId="9" borderId="1" xfId="0" applyNumberFormat="1" applyFont="1" applyFill="1" applyBorder="1"/>
    <xf numFmtId="1" fontId="8" fillId="9" borderId="1" xfId="0" applyNumberFormat="1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Border="1" applyAlignment="1">
      <alignment wrapText="1"/>
    </xf>
    <xf numFmtId="0" fontId="24" fillId="5" borderId="1" xfId="0" applyFont="1" applyFill="1" applyBorder="1"/>
    <xf numFmtId="3" fontId="10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left" wrapText="1"/>
    </xf>
    <xf numFmtId="0" fontId="31" fillId="0" borderId="10" xfId="0" applyFont="1" applyBorder="1"/>
    <xf numFmtId="0" fontId="24" fillId="11" borderId="1" xfId="0" applyFont="1" applyFill="1" applyBorder="1"/>
    <xf numFmtId="0" fontId="10" fillId="11" borderId="1" xfId="0" applyFont="1" applyFill="1" applyBorder="1"/>
    <xf numFmtId="4" fontId="10" fillId="11" borderId="1" xfId="0" applyNumberFormat="1" applyFont="1" applyFill="1" applyBorder="1"/>
    <xf numFmtId="3" fontId="10" fillId="11" borderId="1" xfId="0" applyNumberFormat="1" applyFont="1" applyFill="1" applyBorder="1" applyAlignment="1">
      <alignment horizontal="center"/>
    </xf>
    <xf numFmtId="1" fontId="10" fillId="11" borderId="1" xfId="0" applyNumberFormat="1" applyFont="1" applyFill="1" applyBorder="1" applyAlignment="1">
      <alignment horizontal="center"/>
    </xf>
    <xf numFmtId="0" fontId="14" fillId="12" borderId="1" xfId="0" applyFont="1" applyFill="1" applyBorder="1"/>
    <xf numFmtId="1" fontId="8" fillId="12" borderId="1" xfId="0" applyNumberFormat="1" applyFont="1" applyFill="1" applyBorder="1"/>
    <xf numFmtId="4" fontId="14" fillId="12" borderId="1" xfId="0" applyNumberFormat="1" applyFont="1" applyFill="1" applyBorder="1"/>
    <xf numFmtId="3" fontId="8" fillId="12" borderId="1" xfId="0" applyNumberFormat="1" applyFont="1" applyFill="1" applyBorder="1"/>
    <xf numFmtId="0" fontId="33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4" fontId="7" fillId="0" borderId="0" xfId="0" applyNumberFormat="1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/>
    <xf numFmtId="0" fontId="34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33"/>
      <color rgb="00009900"/>
      <color rgb="00000099"/>
      <color rgb="00CCECFF"/>
      <color rgb="00FFCCFF"/>
      <color rgb="00FFFF99"/>
      <color rgb="00003399"/>
      <color rgb="0099CC00"/>
      <color rgb="00FFFFCC"/>
      <color rgb="00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3"/>
  <sheetViews>
    <sheetView tabSelected="1" workbookViewId="0">
      <selection activeCell="B2" sqref="B2"/>
    </sheetView>
  </sheetViews>
  <sheetFormatPr defaultColWidth="11" defaultRowHeight="16.5"/>
  <cols>
    <col min="1" max="1" width="1.57142857142857" style="2" customWidth="1"/>
    <col min="2" max="2" width="13.7142857142857" style="2" customWidth="1"/>
    <col min="3" max="3" width="3.57142857142857" style="2" customWidth="1"/>
    <col min="4" max="4" width="11.7142857142857" style="2" customWidth="1"/>
    <col min="5" max="5" width="3" style="2" customWidth="1"/>
    <col min="6" max="6" width="10" style="2" customWidth="1"/>
    <col min="7" max="7" width="3.28571428571429" style="2" customWidth="1"/>
    <col min="8" max="8" width="10" style="2" customWidth="1"/>
    <col min="9" max="9" width="10.4285714285714" style="2" customWidth="1"/>
    <col min="10" max="10" width="10.2857142857143" style="2" customWidth="1"/>
    <col min="11" max="11" width="11.8571428571429" style="2" customWidth="1"/>
    <col min="12" max="12" width="0.571428571428571" style="2" customWidth="1"/>
    <col min="13" max="13" width="10.4285714285714" style="2" customWidth="1"/>
    <col min="14" max="14" width="3" style="2" customWidth="1"/>
    <col min="15" max="15" width="9.14285714285714" style="2" customWidth="1"/>
    <col min="16" max="16" width="1.42857142857143" style="2" customWidth="1"/>
    <col min="17" max="17" width="6.71428571428571" style="2" customWidth="1"/>
    <col min="18" max="18" width="13" style="2" customWidth="1"/>
    <col min="19" max="16384" width="11.4285714285714" style="2"/>
  </cols>
  <sheetData>
    <row r="1" spans="1:1">
      <c r="A1" s="2" t="s">
        <v>0</v>
      </c>
    </row>
    <row r="2" s="83" customFormat="1" ht="14.25" customHeight="1" spans="2:15">
      <c r="B2" s="204" t="s">
        <v>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ht="11.25" hidden="1" customHeight="1" spans="2:15">
      <c r="B3" s="37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="203" customFormat="1" ht="18.75" customHeight="1" spans="2:15">
      <c r="B4" s="206" t="s">
        <v>3</v>
      </c>
      <c r="C4" s="206" t="s">
        <v>4</v>
      </c>
      <c r="D4" s="207" t="s">
        <v>5</v>
      </c>
      <c r="E4" s="206" t="s">
        <v>4</v>
      </c>
      <c r="F4" s="207" t="s">
        <v>6</v>
      </c>
      <c r="G4" s="206" t="s">
        <v>7</v>
      </c>
      <c r="H4" s="207" t="s">
        <v>8</v>
      </c>
      <c r="I4" s="284" t="s">
        <v>9</v>
      </c>
      <c r="J4" s="284" t="s">
        <v>10</v>
      </c>
      <c r="K4" s="207" t="s">
        <v>11</v>
      </c>
      <c r="L4" s="285"/>
      <c r="M4" s="206" t="s">
        <v>3</v>
      </c>
      <c r="N4" s="286" t="s">
        <v>7</v>
      </c>
      <c r="O4" s="286" t="s">
        <v>12</v>
      </c>
    </row>
    <row r="5" ht="10.5" customHeight="1" spans="2:15">
      <c r="B5" s="208" t="s">
        <v>13</v>
      </c>
      <c r="C5" s="209"/>
      <c r="D5" s="209"/>
      <c r="E5" s="209"/>
      <c r="F5" s="209"/>
      <c r="G5" s="209"/>
      <c r="H5" s="209"/>
      <c r="I5" s="209"/>
      <c r="J5" s="209"/>
      <c r="K5" s="287"/>
      <c r="L5" s="27"/>
      <c r="M5" s="288" t="s">
        <v>13</v>
      </c>
      <c r="N5" s="209"/>
      <c r="O5" s="287"/>
    </row>
    <row r="6" ht="11.25" customHeight="1" spans="2:15">
      <c r="B6" s="210" t="s">
        <v>14</v>
      </c>
      <c r="C6" s="211">
        <f t="shared" ref="C6:K6" si="0">SUM(C7:C9)</f>
        <v>18</v>
      </c>
      <c r="D6" s="212">
        <f t="shared" si="0"/>
        <v>23349.37</v>
      </c>
      <c r="E6" s="213">
        <f t="shared" si="0"/>
        <v>0</v>
      </c>
      <c r="F6" s="212">
        <f t="shared" si="0"/>
        <v>0</v>
      </c>
      <c r="G6" s="214">
        <f t="shared" si="0"/>
        <v>0</v>
      </c>
      <c r="H6" s="212">
        <f t="shared" si="0"/>
        <v>0</v>
      </c>
      <c r="I6" s="212">
        <f t="shared" si="0"/>
        <v>0</v>
      </c>
      <c r="J6" s="212">
        <f t="shared" si="0"/>
        <v>76521.89</v>
      </c>
      <c r="K6" s="289">
        <f t="shared" si="0"/>
        <v>99871.26</v>
      </c>
      <c r="L6" s="10"/>
      <c r="M6" s="290" t="s">
        <v>15</v>
      </c>
      <c r="N6" s="291">
        <f>SUM(N7:N8)</f>
        <v>4</v>
      </c>
      <c r="O6" s="292">
        <f>SUM(O7:O8)</f>
        <v>5808.42</v>
      </c>
    </row>
    <row r="7" ht="11.25" customHeight="1" spans="2:15">
      <c r="B7" s="215" t="s">
        <v>16</v>
      </c>
      <c r="C7" s="216">
        <v>7</v>
      </c>
      <c r="D7" s="22">
        <v>9945.53</v>
      </c>
      <c r="E7" s="217"/>
      <c r="F7" s="22"/>
      <c r="G7" s="218"/>
      <c r="H7" s="22"/>
      <c r="I7" s="22"/>
      <c r="J7" s="22">
        <v>36743.02</v>
      </c>
      <c r="K7" s="269">
        <f t="shared" ref="K7:K25" si="1">SUM(D7,F7,H7,I7,J7)</f>
        <v>46688.55</v>
      </c>
      <c r="L7" s="293"/>
      <c r="M7" s="215" t="s">
        <v>17</v>
      </c>
      <c r="N7" s="216">
        <v>1</v>
      </c>
      <c r="O7" s="269">
        <v>1349.88</v>
      </c>
    </row>
    <row r="8" ht="11.25" customHeight="1" spans="2:15">
      <c r="B8" s="215" t="s">
        <v>18</v>
      </c>
      <c r="C8" s="216">
        <v>9</v>
      </c>
      <c r="D8" s="22">
        <v>10439.37</v>
      </c>
      <c r="E8" s="217"/>
      <c r="F8" s="22"/>
      <c r="G8" s="218"/>
      <c r="H8" s="22"/>
      <c r="I8" s="22"/>
      <c r="J8" s="22">
        <v>33364.53</v>
      </c>
      <c r="K8" s="269">
        <f t="shared" si="1"/>
        <v>43803.9</v>
      </c>
      <c r="L8" s="9"/>
      <c r="M8" s="219" t="s">
        <v>19</v>
      </c>
      <c r="N8" s="220">
        <v>3</v>
      </c>
      <c r="O8" s="271">
        <v>4458.54</v>
      </c>
    </row>
    <row r="9" ht="10.5" customHeight="1" spans="2:15">
      <c r="B9" s="219" t="s">
        <v>19</v>
      </c>
      <c r="C9" s="220">
        <v>2</v>
      </c>
      <c r="D9" s="146">
        <v>2964.47</v>
      </c>
      <c r="E9" s="221"/>
      <c r="F9" s="146"/>
      <c r="G9" s="222"/>
      <c r="H9" s="146"/>
      <c r="I9" s="146"/>
      <c r="J9" s="146">
        <v>6414.34</v>
      </c>
      <c r="K9" s="269">
        <f t="shared" si="1"/>
        <v>9378.81</v>
      </c>
      <c r="L9" s="9"/>
      <c r="M9" s="290" t="s">
        <v>20</v>
      </c>
      <c r="N9" s="291">
        <f>SUM(N10:N13)</f>
        <v>2</v>
      </c>
      <c r="O9" s="294">
        <f>SUM(O10:O13)</f>
        <v>2173.22</v>
      </c>
    </row>
    <row r="10" ht="12" customHeight="1" spans="2:15">
      <c r="B10" s="223" t="s">
        <v>21</v>
      </c>
      <c r="C10" s="224">
        <f>SUM(C11:C15)</f>
        <v>20</v>
      </c>
      <c r="D10" s="225">
        <f>SUM(D11:D15)</f>
        <v>21426.16</v>
      </c>
      <c r="E10" s="226">
        <f t="shared" ref="E10:K10" si="2">SUM(E11:E15)</f>
        <v>1</v>
      </c>
      <c r="F10" s="225">
        <f t="shared" si="2"/>
        <v>905.72</v>
      </c>
      <c r="G10" s="227">
        <f t="shared" si="2"/>
        <v>0</v>
      </c>
      <c r="H10" s="225">
        <f t="shared" si="2"/>
        <v>0</v>
      </c>
      <c r="I10" s="225">
        <f t="shared" si="2"/>
        <v>0</v>
      </c>
      <c r="J10" s="225">
        <f t="shared" si="2"/>
        <v>50423.4</v>
      </c>
      <c r="K10" s="225">
        <f t="shared" si="2"/>
        <v>72755.28</v>
      </c>
      <c r="L10" s="9"/>
      <c r="M10" s="228" t="s">
        <v>22</v>
      </c>
      <c r="N10" s="229">
        <v>1</v>
      </c>
      <c r="O10" s="268">
        <v>1253.57</v>
      </c>
    </row>
    <row r="11" ht="9.75" customHeight="1" spans="2:15">
      <c r="B11" s="228" t="s">
        <v>22</v>
      </c>
      <c r="C11" s="229">
        <v>1</v>
      </c>
      <c r="D11" s="17">
        <v>0</v>
      </c>
      <c r="E11" s="230"/>
      <c r="F11" s="17"/>
      <c r="G11" s="231"/>
      <c r="H11" s="17"/>
      <c r="I11" s="17"/>
      <c r="J11" s="257"/>
      <c r="K11" s="269">
        <f t="shared" si="1"/>
        <v>0</v>
      </c>
      <c r="L11" s="9"/>
      <c r="M11" s="215" t="s">
        <v>23</v>
      </c>
      <c r="N11" s="216"/>
      <c r="O11" s="269">
        <v>0</v>
      </c>
    </row>
    <row r="12" ht="10.5" customHeight="1" spans="2:15">
      <c r="B12" s="215" t="s">
        <v>24</v>
      </c>
      <c r="C12" s="216">
        <v>1</v>
      </c>
      <c r="D12" s="22">
        <v>1450.55</v>
      </c>
      <c r="E12" s="232"/>
      <c r="F12" s="18"/>
      <c r="G12" s="233"/>
      <c r="H12" s="18"/>
      <c r="I12" s="18"/>
      <c r="J12" s="22">
        <v>3707.17</v>
      </c>
      <c r="K12" s="269">
        <f t="shared" si="1"/>
        <v>5157.72</v>
      </c>
      <c r="L12" s="9"/>
      <c r="M12" s="215" t="s">
        <v>25</v>
      </c>
      <c r="N12" s="216">
        <v>1</v>
      </c>
      <c r="O12" s="269">
        <v>919.65</v>
      </c>
    </row>
    <row r="13" ht="10.5" customHeight="1" spans="2:15">
      <c r="B13" s="215" t="s">
        <v>26</v>
      </c>
      <c r="C13" s="216">
        <v>8</v>
      </c>
      <c r="D13" s="22">
        <f>9087.52+675.08</f>
        <v>9762.6</v>
      </c>
      <c r="E13" s="232"/>
      <c r="F13" s="22"/>
      <c r="G13" s="233"/>
      <c r="H13" s="22"/>
      <c r="I13" s="22"/>
      <c r="J13" s="22">
        <f>21949.84-1312.48</f>
        <v>20637.36</v>
      </c>
      <c r="K13" s="269">
        <f t="shared" si="1"/>
        <v>30399.96</v>
      </c>
      <c r="L13" s="295">
        <v>6554.86</v>
      </c>
      <c r="M13" s="219" t="s">
        <v>27</v>
      </c>
      <c r="N13" s="220"/>
      <c r="O13" s="271"/>
    </row>
    <row r="14" ht="11.25" customHeight="1" spans="2:15">
      <c r="B14" s="215" t="s">
        <v>28</v>
      </c>
      <c r="C14" s="216">
        <v>2</v>
      </c>
      <c r="D14" s="22">
        <v>1861.02</v>
      </c>
      <c r="E14" s="232"/>
      <c r="F14" s="22"/>
      <c r="G14" s="233"/>
      <c r="H14" s="22"/>
      <c r="I14" s="22"/>
      <c r="J14" s="22">
        <v>2734.34</v>
      </c>
      <c r="K14" s="269">
        <f t="shared" si="1"/>
        <v>4595.36</v>
      </c>
      <c r="L14" s="9"/>
      <c r="M14" s="290" t="s">
        <v>29</v>
      </c>
      <c r="N14" s="291">
        <f>SUM(N15:N17)</f>
        <v>32</v>
      </c>
      <c r="O14" s="294">
        <f>SUM(O15:O17)</f>
        <v>34075.39</v>
      </c>
    </row>
    <row r="15" ht="12.95" customHeight="1" spans="2:15">
      <c r="B15" s="219" t="s">
        <v>30</v>
      </c>
      <c r="C15" s="220">
        <v>8</v>
      </c>
      <c r="D15" s="146">
        <v>8351.99</v>
      </c>
      <c r="E15" s="234">
        <v>1</v>
      </c>
      <c r="F15" s="146">
        <v>905.72</v>
      </c>
      <c r="G15" s="235"/>
      <c r="H15" s="146"/>
      <c r="I15" s="146"/>
      <c r="J15" s="146">
        <v>23344.53</v>
      </c>
      <c r="K15" s="269">
        <f t="shared" si="1"/>
        <v>32602.24</v>
      </c>
      <c r="L15" s="9"/>
      <c r="M15" s="228" t="s">
        <v>31</v>
      </c>
      <c r="N15" s="229">
        <v>28</v>
      </c>
      <c r="O15" s="268">
        <v>29637.76</v>
      </c>
    </row>
    <row r="16" ht="11.25" customHeight="1" spans="2:15">
      <c r="B16" s="223" t="s">
        <v>32</v>
      </c>
      <c r="C16" s="224">
        <f t="shared" ref="C16:K16" si="3">SUM(C17:C22)</f>
        <v>70</v>
      </c>
      <c r="D16" s="225">
        <f t="shared" si="3"/>
        <v>64301.52</v>
      </c>
      <c r="E16" s="236">
        <f t="shared" si="3"/>
        <v>7</v>
      </c>
      <c r="F16" s="225">
        <f t="shared" si="3"/>
        <v>5960.4</v>
      </c>
      <c r="G16" s="236">
        <f t="shared" si="3"/>
        <v>0</v>
      </c>
      <c r="H16" s="225">
        <f t="shared" si="3"/>
        <v>0</v>
      </c>
      <c r="I16" s="225">
        <f t="shared" si="3"/>
        <v>0</v>
      </c>
      <c r="J16" s="225">
        <f t="shared" si="3"/>
        <v>131640.29</v>
      </c>
      <c r="K16" s="225">
        <f t="shared" si="3"/>
        <v>201902.21</v>
      </c>
      <c r="L16" s="9"/>
      <c r="M16" s="215" t="s">
        <v>33</v>
      </c>
      <c r="N16" s="216">
        <v>4</v>
      </c>
      <c r="O16" s="269">
        <v>4437.63</v>
      </c>
    </row>
    <row r="17" ht="10.5" customHeight="1" spans="2:21">
      <c r="B17" s="228" t="s">
        <v>34</v>
      </c>
      <c r="C17" s="229">
        <v>14</v>
      </c>
      <c r="D17" s="17">
        <v>13836.21</v>
      </c>
      <c r="E17" s="237"/>
      <c r="F17" s="13"/>
      <c r="G17" s="238"/>
      <c r="H17" s="13"/>
      <c r="I17" s="13"/>
      <c r="J17" s="17">
        <v>28340.38</v>
      </c>
      <c r="K17" s="269">
        <f t="shared" si="1"/>
        <v>42176.59</v>
      </c>
      <c r="L17" s="9"/>
      <c r="M17" s="219" t="s">
        <v>35</v>
      </c>
      <c r="N17" s="220"/>
      <c r="O17" s="271"/>
      <c r="S17" s="308"/>
      <c r="T17" s="308"/>
      <c r="U17" s="308"/>
    </row>
    <row r="18" ht="11.25" customHeight="1" spans="2:21">
      <c r="B18" s="215" t="s">
        <v>36</v>
      </c>
      <c r="C18" s="216">
        <v>34</v>
      </c>
      <c r="D18" s="22">
        <v>30711.66</v>
      </c>
      <c r="E18" s="217"/>
      <c r="F18" s="18"/>
      <c r="G18" s="218"/>
      <c r="H18" s="18"/>
      <c r="I18" s="18"/>
      <c r="J18" s="22">
        <v>47959.15</v>
      </c>
      <c r="K18" s="269">
        <f t="shared" si="1"/>
        <v>78670.81</v>
      </c>
      <c r="L18" s="9"/>
      <c r="M18" s="296" t="s">
        <v>37</v>
      </c>
      <c r="N18" s="265">
        <f>SUM(N6,N9,N14)</f>
        <v>38</v>
      </c>
      <c r="O18" s="266">
        <f>+O6+O9+O14</f>
        <v>42057.03</v>
      </c>
      <c r="R18" s="83"/>
      <c r="S18" s="308"/>
      <c r="T18" s="308"/>
      <c r="U18" s="308"/>
    </row>
    <row r="19" ht="11.25" customHeight="1" spans="2:21">
      <c r="B19" s="215" t="s">
        <v>38</v>
      </c>
      <c r="C19" s="216">
        <v>8</v>
      </c>
      <c r="D19" s="22">
        <v>7196.68</v>
      </c>
      <c r="E19" s="217"/>
      <c r="F19" s="18"/>
      <c r="G19" s="218"/>
      <c r="H19" s="18"/>
      <c r="I19" s="18"/>
      <c r="J19" s="22">
        <v>18797.36</v>
      </c>
      <c r="K19" s="269">
        <f t="shared" si="1"/>
        <v>25994.04</v>
      </c>
      <c r="L19" s="9"/>
      <c r="M19" s="297" t="s">
        <v>39</v>
      </c>
      <c r="N19" s="298"/>
      <c r="O19" s="299"/>
      <c r="S19" s="308"/>
      <c r="T19" s="308"/>
      <c r="U19" s="308"/>
    </row>
    <row r="20" ht="11.25" customHeight="1" spans="2:21">
      <c r="B20" s="215" t="s">
        <v>40</v>
      </c>
      <c r="C20" s="216">
        <v>12</v>
      </c>
      <c r="D20" s="22">
        <v>10849.97</v>
      </c>
      <c r="E20" s="232">
        <v>3</v>
      </c>
      <c r="F20" s="56">
        <v>2565</v>
      </c>
      <c r="G20" s="218"/>
      <c r="H20" s="18"/>
      <c r="I20" s="18"/>
      <c r="J20" s="22">
        <f>25480.68-820.3</f>
        <v>24660.38</v>
      </c>
      <c r="K20" s="269">
        <f t="shared" si="1"/>
        <v>38075.35</v>
      </c>
      <c r="L20" s="9"/>
      <c r="M20" s="223" t="s">
        <v>41</v>
      </c>
      <c r="N20" s="224">
        <f>SUM(N22:N24)</f>
        <v>7</v>
      </c>
      <c r="O20" s="225">
        <f>SUM(O22:O24)</f>
        <v>15495.29</v>
      </c>
      <c r="S20" s="308"/>
      <c r="T20" s="308"/>
      <c r="U20" s="308"/>
    </row>
    <row r="21" ht="11.25" customHeight="1" spans="2:21">
      <c r="B21" s="239" t="s">
        <v>42</v>
      </c>
      <c r="C21" s="240">
        <v>1</v>
      </c>
      <c r="D21" s="109">
        <v>854</v>
      </c>
      <c r="E21" s="241"/>
      <c r="F21" s="109"/>
      <c r="G21" s="242"/>
      <c r="H21" s="107"/>
      <c r="I21" s="107"/>
      <c r="J21" s="145">
        <v>1367.17</v>
      </c>
      <c r="K21" s="269">
        <f t="shared" si="1"/>
        <v>2221.17</v>
      </c>
      <c r="L21" s="9"/>
      <c r="M21" s="300"/>
      <c r="N21" s="301"/>
      <c r="O21" s="302"/>
      <c r="S21" s="308"/>
      <c r="T21" s="308"/>
      <c r="U21" s="308"/>
    </row>
    <row r="22" ht="11.25" customHeight="1" spans="2:21">
      <c r="B22" s="239" t="s">
        <v>43</v>
      </c>
      <c r="C22" s="240">
        <v>1</v>
      </c>
      <c r="D22" s="109">
        <v>853</v>
      </c>
      <c r="E22" s="241">
        <v>4</v>
      </c>
      <c r="F22" s="109">
        <v>3395.4</v>
      </c>
      <c r="G22" s="242"/>
      <c r="H22" s="107"/>
      <c r="I22" s="107"/>
      <c r="J22" s="145">
        <f>13723.03-3207.18</f>
        <v>10515.85</v>
      </c>
      <c r="K22" s="269">
        <f t="shared" si="1"/>
        <v>14764.25</v>
      </c>
      <c r="L22" s="9"/>
      <c r="M22" s="303" t="s">
        <v>44</v>
      </c>
      <c r="N22" s="304">
        <v>3</v>
      </c>
      <c r="O22" s="305">
        <v>6195.77</v>
      </c>
      <c r="S22" s="308"/>
      <c r="T22" s="308"/>
      <c r="U22" s="308"/>
    </row>
    <row r="23" ht="12" customHeight="1" spans="2:21">
      <c r="B23" s="223" t="s">
        <v>45</v>
      </c>
      <c r="C23" s="224">
        <f t="shared" ref="C23:K23" si="4">SUM(C24:C25)</f>
        <v>10</v>
      </c>
      <c r="D23" s="225">
        <f t="shared" si="4"/>
        <v>9301.41</v>
      </c>
      <c r="E23" s="243">
        <f t="shared" si="4"/>
        <v>0</v>
      </c>
      <c r="F23" s="225">
        <f t="shared" si="4"/>
        <v>0</v>
      </c>
      <c r="G23" s="244">
        <f t="shared" si="4"/>
        <v>0</v>
      </c>
      <c r="H23" s="225">
        <f t="shared" si="4"/>
        <v>0</v>
      </c>
      <c r="I23" s="225">
        <f t="shared" si="4"/>
        <v>0</v>
      </c>
      <c r="J23" s="225">
        <f t="shared" si="4"/>
        <v>15038.87</v>
      </c>
      <c r="K23" s="225">
        <f t="shared" si="4"/>
        <v>24340.28</v>
      </c>
      <c r="L23" s="9"/>
      <c r="M23" s="215" t="s">
        <v>46</v>
      </c>
      <c r="N23" s="216">
        <v>1</v>
      </c>
      <c r="O23" s="269">
        <v>2128.37</v>
      </c>
      <c r="S23" s="308"/>
      <c r="T23" s="308"/>
      <c r="U23" s="308"/>
    </row>
    <row r="24" ht="11.1" customHeight="1" spans="2:21">
      <c r="B24" s="228" t="s">
        <v>47</v>
      </c>
      <c r="C24" s="229">
        <v>3</v>
      </c>
      <c r="D24" s="17">
        <v>2485.83</v>
      </c>
      <c r="E24" s="237"/>
      <c r="F24" s="13"/>
      <c r="G24" s="14"/>
      <c r="H24" s="13"/>
      <c r="I24" s="13"/>
      <c r="J24" s="17">
        <v>4101.51</v>
      </c>
      <c r="K24" s="269">
        <f t="shared" si="1"/>
        <v>6587.34</v>
      </c>
      <c r="L24" s="9"/>
      <c r="M24" s="215" t="s">
        <v>48</v>
      </c>
      <c r="N24" s="216">
        <v>3</v>
      </c>
      <c r="O24" s="269">
        <v>7171.15</v>
      </c>
      <c r="S24" s="308"/>
      <c r="T24" s="308"/>
      <c r="U24" s="308"/>
    </row>
    <row r="25" ht="11.1" customHeight="1" spans="2:21">
      <c r="B25" s="219" t="s">
        <v>49</v>
      </c>
      <c r="C25" s="220">
        <v>7</v>
      </c>
      <c r="D25" s="146">
        <v>6815.58</v>
      </c>
      <c r="E25" s="234"/>
      <c r="F25" s="112"/>
      <c r="G25" s="245" t="s">
        <v>50</v>
      </c>
      <c r="H25" s="246"/>
      <c r="I25" s="246"/>
      <c r="J25" s="146">
        <v>10937.36</v>
      </c>
      <c r="K25" s="269">
        <f t="shared" si="1"/>
        <v>17752.94</v>
      </c>
      <c r="L25" s="9"/>
      <c r="M25" s="223" t="s">
        <v>51</v>
      </c>
      <c r="N25" s="224">
        <f>SUM(N26:N29)</f>
        <v>6</v>
      </c>
      <c r="O25" s="225">
        <f>SUM(O26:O29)</f>
        <v>5442.25</v>
      </c>
      <c r="S25" s="308"/>
      <c r="T25" s="308"/>
      <c r="U25" s="308"/>
    </row>
    <row r="26" ht="13.5" customHeight="1" spans="2:21">
      <c r="B26" s="247" t="s">
        <v>37</v>
      </c>
      <c r="C26" s="247">
        <f>C6+C10+C16+C23</f>
        <v>118</v>
      </c>
      <c r="D26" s="248">
        <f>+D6+D10+D16+D23</f>
        <v>118378.46</v>
      </c>
      <c r="E26" s="249">
        <f>+E6+E10+E16+E23</f>
        <v>8</v>
      </c>
      <c r="F26" s="248">
        <f>+F6+F10+F16+F23</f>
        <v>6866.12</v>
      </c>
      <c r="G26" s="250">
        <f>SUM(G6,G10,G16,G23)</f>
        <v>0</v>
      </c>
      <c r="H26" s="248">
        <f>+H6+H10+H16+H23</f>
        <v>0</v>
      </c>
      <c r="I26" s="248">
        <f>+I6+I10+I16+I23</f>
        <v>0</v>
      </c>
      <c r="J26" s="248">
        <f>+J6+J10+J16+J23</f>
        <v>273624.45</v>
      </c>
      <c r="K26" s="248">
        <f>+K6+K10+K16+K23</f>
        <v>398869.03</v>
      </c>
      <c r="L26" s="9"/>
      <c r="M26" s="228">
        <v>14</v>
      </c>
      <c r="N26" s="229">
        <v>4</v>
      </c>
      <c r="O26" s="268">
        <v>3299.96</v>
      </c>
      <c r="S26" s="308"/>
      <c r="T26" s="308"/>
      <c r="U26" s="308"/>
    </row>
    <row r="27" ht="9" customHeight="1" spans="2:21">
      <c r="B27" s="251" t="s">
        <v>52</v>
      </c>
      <c r="C27" s="252"/>
      <c r="D27" s="252"/>
      <c r="E27" s="253"/>
      <c r="F27" s="252"/>
      <c r="G27" s="254"/>
      <c r="H27" s="252"/>
      <c r="I27" s="252"/>
      <c r="J27" s="252"/>
      <c r="K27" s="306"/>
      <c r="L27" s="9"/>
      <c r="M27" s="215">
        <v>13</v>
      </c>
      <c r="N27" s="216"/>
      <c r="O27" s="269"/>
      <c r="S27" s="308"/>
      <c r="T27" s="308"/>
      <c r="U27" s="308"/>
    </row>
    <row r="28" ht="10.5" customHeight="1" spans="2:21">
      <c r="B28" s="223" t="s">
        <v>21</v>
      </c>
      <c r="C28" s="224">
        <f t="shared" ref="C28:K28" si="5">SUM(C29:C30)</f>
        <v>2</v>
      </c>
      <c r="D28" s="225">
        <f t="shared" si="5"/>
        <v>20482.07</v>
      </c>
      <c r="E28" s="224">
        <f t="shared" si="5"/>
        <v>0</v>
      </c>
      <c r="F28" s="225">
        <f t="shared" si="5"/>
        <v>0</v>
      </c>
      <c r="G28" s="244">
        <f t="shared" si="5"/>
        <v>0</v>
      </c>
      <c r="H28" s="225">
        <f t="shared" si="5"/>
        <v>0</v>
      </c>
      <c r="I28" s="225">
        <f t="shared" si="5"/>
        <v>0</v>
      </c>
      <c r="J28" s="225">
        <f t="shared" si="5"/>
        <v>0</v>
      </c>
      <c r="K28" s="225">
        <f t="shared" si="5"/>
        <v>20482.07</v>
      </c>
      <c r="L28" s="9"/>
      <c r="M28" s="215">
        <v>12</v>
      </c>
      <c r="N28" s="216">
        <v>2</v>
      </c>
      <c r="O28" s="269">
        <v>2142.29</v>
      </c>
      <c r="S28" s="308"/>
      <c r="T28" s="308"/>
      <c r="U28" s="308"/>
    </row>
    <row r="29" ht="11.25" customHeight="1" spans="2:21">
      <c r="B29" s="255" t="s">
        <v>53</v>
      </c>
      <c r="C29" s="256">
        <v>2</v>
      </c>
      <c r="D29" s="257">
        <v>20482.07</v>
      </c>
      <c r="E29" s="237"/>
      <c r="F29" s="13"/>
      <c r="G29" s="14"/>
      <c r="H29" s="13"/>
      <c r="I29" s="17"/>
      <c r="J29" s="17"/>
      <c r="K29" s="269">
        <f t="shared" ref="K29:K41" si="6">SUM(D29,F29,H29,I29,J29)</f>
        <v>20482.07</v>
      </c>
      <c r="L29" s="9"/>
      <c r="M29" s="219">
        <v>11</v>
      </c>
      <c r="N29" s="220"/>
      <c r="O29" s="271"/>
      <c r="S29" s="308"/>
      <c r="T29" s="308"/>
      <c r="U29" s="308"/>
    </row>
    <row r="30" ht="11.25" customHeight="1" spans="2:21">
      <c r="B30" s="215" t="s">
        <v>26</v>
      </c>
      <c r="C30" s="216"/>
      <c r="D30" s="22"/>
      <c r="E30" s="217"/>
      <c r="F30" s="18"/>
      <c r="G30" s="19"/>
      <c r="H30" s="18"/>
      <c r="I30" s="22"/>
      <c r="J30" s="22"/>
      <c r="K30" s="269">
        <f t="shared" si="6"/>
        <v>0</v>
      </c>
      <c r="L30" s="9"/>
      <c r="M30" s="270" t="s">
        <v>54</v>
      </c>
      <c r="N30" s="224">
        <f>SUM(N31:N32)</f>
        <v>2</v>
      </c>
      <c r="O30" s="225">
        <f>SUM(O31:O32)</f>
        <v>2032.84</v>
      </c>
      <c r="S30" s="308"/>
      <c r="T30" s="308"/>
      <c r="U30" s="308"/>
    </row>
    <row r="31" ht="11.25" customHeight="1" spans="2:21">
      <c r="B31" s="223" t="s">
        <v>32</v>
      </c>
      <c r="C31" s="224">
        <f>SUM(C32:C37)</f>
        <v>180</v>
      </c>
      <c r="D31" s="225">
        <f t="shared" ref="D31:K31" si="7">SUM(D32:D37)</f>
        <v>379954.63</v>
      </c>
      <c r="E31" s="243">
        <f t="shared" si="7"/>
        <v>15</v>
      </c>
      <c r="F31" s="225">
        <f t="shared" si="7"/>
        <v>35156</v>
      </c>
      <c r="G31" s="244">
        <f t="shared" si="7"/>
        <v>94</v>
      </c>
      <c r="H31" s="258">
        <f t="shared" si="7"/>
        <v>59069.47</v>
      </c>
      <c r="I31" s="258">
        <f t="shared" si="7"/>
        <v>33218</v>
      </c>
      <c r="J31" s="258">
        <f t="shared" si="7"/>
        <v>0</v>
      </c>
      <c r="K31" s="225">
        <f t="shared" si="7"/>
        <v>507398.1</v>
      </c>
      <c r="L31" s="9"/>
      <c r="M31" s="215" t="s">
        <v>55</v>
      </c>
      <c r="N31" s="216">
        <v>1</v>
      </c>
      <c r="O31" s="269">
        <v>1063.2</v>
      </c>
      <c r="S31" s="308"/>
      <c r="T31" s="308"/>
      <c r="U31" s="308"/>
    </row>
    <row r="32" ht="10.5" customHeight="1" spans="2:21">
      <c r="B32" s="228" t="s">
        <v>34</v>
      </c>
      <c r="C32" s="229">
        <v>9</v>
      </c>
      <c r="D32" s="17">
        <v>19423.5</v>
      </c>
      <c r="E32" s="237"/>
      <c r="F32" s="17"/>
      <c r="G32" s="230">
        <v>3</v>
      </c>
      <c r="H32" s="52">
        <v>1486.36</v>
      </c>
      <c r="I32" s="17">
        <v>1422</v>
      </c>
      <c r="J32" s="13"/>
      <c r="K32" s="269">
        <f t="shared" si="6"/>
        <v>22331.86</v>
      </c>
      <c r="L32" s="9"/>
      <c r="M32" s="219" t="s">
        <v>56</v>
      </c>
      <c r="N32" s="220">
        <v>1</v>
      </c>
      <c r="O32" s="271">
        <v>969.64</v>
      </c>
      <c r="S32" s="308"/>
      <c r="T32" s="308"/>
      <c r="U32" s="308"/>
    </row>
    <row r="33" ht="12" customHeight="1" spans="2:21">
      <c r="B33" s="215" t="s">
        <v>36</v>
      </c>
      <c r="C33" s="216">
        <v>82</v>
      </c>
      <c r="D33" s="22">
        <v>174424.72</v>
      </c>
      <c r="E33" s="232"/>
      <c r="F33" s="22"/>
      <c r="G33" s="232">
        <v>35</v>
      </c>
      <c r="H33" s="56">
        <v>19043.54</v>
      </c>
      <c r="I33" s="22">
        <v>14006</v>
      </c>
      <c r="J33" s="18"/>
      <c r="K33" s="269">
        <f t="shared" si="6"/>
        <v>207474.26</v>
      </c>
      <c r="L33" s="9"/>
      <c r="M33" s="223" t="s">
        <v>57</v>
      </c>
      <c r="N33" s="224">
        <f>SUM(N34:N37)</f>
        <v>2</v>
      </c>
      <c r="O33" s="225">
        <f>SUM(O34:O37)</f>
        <v>2162.37</v>
      </c>
      <c r="S33" s="308"/>
      <c r="T33" s="308"/>
      <c r="U33" s="308"/>
    </row>
    <row r="34" ht="11.25" customHeight="1" spans="2:21">
      <c r="B34" s="215" t="s">
        <v>38</v>
      </c>
      <c r="C34" s="216">
        <v>44</v>
      </c>
      <c r="D34" s="22">
        <v>92906.86</v>
      </c>
      <c r="E34" s="232"/>
      <c r="F34" s="22"/>
      <c r="G34" s="232">
        <v>26</v>
      </c>
      <c r="H34" s="22">
        <v>13217.78</v>
      </c>
      <c r="I34" s="22">
        <v>7252</v>
      </c>
      <c r="J34" s="18"/>
      <c r="K34" s="269">
        <f t="shared" si="6"/>
        <v>113376.64</v>
      </c>
      <c r="L34" s="9"/>
      <c r="M34" s="228" t="s">
        <v>58</v>
      </c>
      <c r="N34" s="229">
        <v>1</v>
      </c>
      <c r="O34" s="268">
        <v>1270.55</v>
      </c>
      <c r="S34" s="308"/>
      <c r="T34" s="308"/>
      <c r="U34" s="308"/>
    </row>
    <row r="35" ht="10.5" customHeight="1" spans="2:21">
      <c r="B35" s="215" t="s">
        <v>40</v>
      </c>
      <c r="C35" s="216">
        <v>11</v>
      </c>
      <c r="D35" s="22">
        <v>23001</v>
      </c>
      <c r="E35" s="232"/>
      <c r="F35" s="22"/>
      <c r="G35" s="232">
        <v>6</v>
      </c>
      <c r="H35" s="22">
        <v>3454.32</v>
      </c>
      <c r="I35" s="22">
        <v>1738</v>
      </c>
      <c r="J35" s="18"/>
      <c r="K35" s="269">
        <f t="shared" si="6"/>
        <v>28193.32</v>
      </c>
      <c r="L35" s="9"/>
      <c r="M35" s="215" t="s">
        <v>59</v>
      </c>
      <c r="N35" s="216"/>
      <c r="O35" s="269"/>
      <c r="S35" s="308"/>
      <c r="T35" s="308"/>
      <c r="U35" s="308"/>
    </row>
    <row r="36" ht="11.25" customHeight="1" spans="2:21">
      <c r="B36" s="215" t="s">
        <v>42</v>
      </c>
      <c r="C36" s="216">
        <v>6</v>
      </c>
      <c r="D36" s="22">
        <v>12468</v>
      </c>
      <c r="E36" s="232"/>
      <c r="F36" s="22"/>
      <c r="G36" s="232">
        <v>2</v>
      </c>
      <c r="H36" s="22">
        <v>1150.44</v>
      </c>
      <c r="I36" s="22">
        <v>1098</v>
      </c>
      <c r="J36" s="18"/>
      <c r="K36" s="269">
        <f t="shared" si="6"/>
        <v>14716.44</v>
      </c>
      <c r="L36" s="9"/>
      <c r="M36" s="215" t="s">
        <v>55</v>
      </c>
      <c r="N36" s="216">
        <v>1</v>
      </c>
      <c r="O36" s="269">
        <v>891.82</v>
      </c>
      <c r="S36" s="308"/>
      <c r="T36" s="308"/>
      <c r="U36" s="308"/>
    </row>
    <row r="37" ht="11.25" customHeight="1" spans="2:21">
      <c r="B37" s="219" t="s">
        <v>43</v>
      </c>
      <c r="C37" s="220">
        <v>28</v>
      </c>
      <c r="D37" s="146">
        <v>57730.55</v>
      </c>
      <c r="E37" s="234">
        <v>15</v>
      </c>
      <c r="F37" s="146">
        <v>35156</v>
      </c>
      <c r="G37" s="234">
        <v>22</v>
      </c>
      <c r="H37" s="112">
        <v>20717.03</v>
      </c>
      <c r="I37" s="146">
        <f>5024+2678</f>
        <v>7702</v>
      </c>
      <c r="J37" s="246"/>
      <c r="K37" s="269">
        <f t="shared" si="6"/>
        <v>121305.58</v>
      </c>
      <c r="L37" s="9"/>
      <c r="M37" s="219" t="s">
        <v>56</v>
      </c>
      <c r="N37" s="220"/>
      <c r="O37" s="271"/>
      <c r="S37" s="308"/>
      <c r="T37" s="308"/>
      <c r="U37" s="308"/>
    </row>
    <row r="38" ht="11.25" customHeight="1" spans="2:21">
      <c r="B38" s="223" t="s">
        <v>60</v>
      </c>
      <c r="C38" s="259">
        <f>SUM(C39:C41)</f>
        <v>10</v>
      </c>
      <c r="D38" s="225">
        <f>SUM(D39:D41)</f>
        <v>20698</v>
      </c>
      <c r="E38" s="243">
        <f t="shared" ref="E38:F38" si="8">SUM(E39:E41)</f>
        <v>0</v>
      </c>
      <c r="F38" s="225">
        <f t="shared" si="8"/>
        <v>0</v>
      </c>
      <c r="G38" s="244">
        <f t="shared" ref="G38:K38" si="9">SUM(G39:G41)</f>
        <v>8</v>
      </c>
      <c r="H38" s="225">
        <f t="shared" si="9"/>
        <v>3718.07</v>
      </c>
      <c r="I38" s="225">
        <f t="shared" si="9"/>
        <v>1580</v>
      </c>
      <c r="J38" s="225">
        <f t="shared" si="9"/>
        <v>0</v>
      </c>
      <c r="K38" s="225">
        <f t="shared" si="9"/>
        <v>25996.07</v>
      </c>
      <c r="L38" s="307"/>
      <c r="M38" s="270" t="s">
        <v>61</v>
      </c>
      <c r="N38" s="224">
        <f>SUM(N39:N41)</f>
        <v>4</v>
      </c>
      <c r="O38" s="225">
        <f>SUM(O39:O41)</f>
        <v>4809.4</v>
      </c>
      <c r="S38" s="308"/>
      <c r="T38" s="308"/>
      <c r="U38" s="308"/>
    </row>
    <row r="39" ht="11.25" customHeight="1" spans="2:21">
      <c r="B39" s="228" t="s">
        <v>47</v>
      </c>
      <c r="C39" s="229">
        <v>5</v>
      </c>
      <c r="D39" s="17">
        <v>10385</v>
      </c>
      <c r="E39" s="237"/>
      <c r="F39" s="260"/>
      <c r="G39" s="230">
        <v>4</v>
      </c>
      <c r="H39" s="260">
        <v>2036.32</v>
      </c>
      <c r="I39" s="17">
        <v>790</v>
      </c>
      <c r="J39" s="13"/>
      <c r="K39" s="269">
        <f t="shared" si="6"/>
        <v>13211.32</v>
      </c>
      <c r="L39" s="9"/>
      <c r="M39" s="228" t="s">
        <v>58</v>
      </c>
      <c r="N39" s="229">
        <v>3</v>
      </c>
      <c r="O39" s="268">
        <v>3721.44</v>
      </c>
      <c r="S39" s="308"/>
      <c r="T39" s="308"/>
      <c r="U39" s="308"/>
    </row>
    <row r="40" ht="12" customHeight="1" spans="2:21">
      <c r="B40" s="215" t="s">
        <v>62</v>
      </c>
      <c r="C40" s="216">
        <v>1</v>
      </c>
      <c r="D40" s="22">
        <v>2068</v>
      </c>
      <c r="E40" s="217"/>
      <c r="F40" s="261"/>
      <c r="G40" s="232">
        <v>1</v>
      </c>
      <c r="H40" s="261">
        <v>178.35</v>
      </c>
      <c r="I40" s="22">
        <v>158</v>
      </c>
      <c r="J40" s="18"/>
      <c r="K40" s="269">
        <f t="shared" si="6"/>
        <v>2404.35</v>
      </c>
      <c r="L40" s="9"/>
      <c r="M40" s="215" t="s">
        <v>55</v>
      </c>
      <c r="N40" s="216">
        <v>1</v>
      </c>
      <c r="O40" s="269">
        <v>1087.96</v>
      </c>
      <c r="S40" s="308"/>
      <c r="T40" s="308"/>
      <c r="U40" s="308"/>
    </row>
    <row r="41" ht="10.5" customHeight="1" spans="2:21">
      <c r="B41" s="262" t="s">
        <v>49</v>
      </c>
      <c r="C41" s="220">
        <v>4</v>
      </c>
      <c r="D41" s="146">
        <v>8245</v>
      </c>
      <c r="E41" s="221"/>
      <c r="F41" s="263"/>
      <c r="G41" s="234">
        <v>3</v>
      </c>
      <c r="H41" s="263">
        <v>1503.4</v>
      </c>
      <c r="I41" s="146">
        <v>632</v>
      </c>
      <c r="J41" s="246"/>
      <c r="K41" s="269">
        <f t="shared" si="6"/>
        <v>10380.4</v>
      </c>
      <c r="L41" s="9"/>
      <c r="M41" s="220"/>
      <c r="N41" s="220"/>
      <c r="O41" s="271"/>
      <c r="S41" s="308"/>
      <c r="T41" s="308"/>
      <c r="U41" s="308"/>
    </row>
    <row r="42" ht="12.75" customHeight="1" spans="2:21">
      <c r="B42" s="264" t="s">
        <v>63</v>
      </c>
      <c r="C42" s="265">
        <f>SUM(C28+C31+C38)</f>
        <v>192</v>
      </c>
      <c r="D42" s="266">
        <f>D28+D31+D38</f>
        <v>421134.7</v>
      </c>
      <c r="E42" s="264">
        <f>SUM(E28+E31+E38)</f>
        <v>15</v>
      </c>
      <c r="F42" s="266">
        <f t="shared" ref="F42:K42" si="10">F28+F31+F38</f>
        <v>35156</v>
      </c>
      <c r="G42" s="267">
        <f t="shared" si="10"/>
        <v>102</v>
      </c>
      <c r="H42" s="266">
        <f t="shared" si="10"/>
        <v>62787.54</v>
      </c>
      <c r="I42" s="266">
        <f t="shared" si="10"/>
        <v>34798</v>
      </c>
      <c r="J42" s="266">
        <f t="shared" si="10"/>
        <v>0</v>
      </c>
      <c r="K42" s="266">
        <f t="shared" si="10"/>
        <v>553876.24</v>
      </c>
      <c r="L42" s="9"/>
      <c r="M42" s="264" t="s">
        <v>64</v>
      </c>
      <c r="N42" s="265">
        <f>SUM(N20,N25,N30,N33,N38)</f>
        <v>21</v>
      </c>
      <c r="O42" s="266">
        <f>O20+O25+O30+O33+O38</f>
        <v>29942.15</v>
      </c>
      <c r="P42" s="308"/>
      <c r="Q42" s="311"/>
      <c r="R42" s="311"/>
      <c r="S42" s="329"/>
      <c r="T42" s="308"/>
      <c r="U42" s="308"/>
    </row>
    <row r="43" ht="12" customHeight="1" spans="2:21">
      <c r="B43" s="223" t="s">
        <v>41</v>
      </c>
      <c r="C43" s="224">
        <f t="shared" ref="C43:K43" si="11">SUM(C44:C48)</f>
        <v>37</v>
      </c>
      <c r="D43" s="225">
        <f t="shared" si="11"/>
        <v>235516.26</v>
      </c>
      <c r="E43" s="244">
        <f t="shared" si="11"/>
        <v>12</v>
      </c>
      <c r="F43" s="225">
        <f t="shared" si="11"/>
        <v>71916</v>
      </c>
      <c r="G43" s="244">
        <f t="shared" si="11"/>
        <v>4</v>
      </c>
      <c r="H43" s="225">
        <f t="shared" si="11"/>
        <v>5764.02</v>
      </c>
      <c r="I43" s="225">
        <f t="shared" si="11"/>
        <v>48369.35</v>
      </c>
      <c r="J43" s="225">
        <f t="shared" si="11"/>
        <v>0</v>
      </c>
      <c r="K43" s="225">
        <f t="shared" si="11"/>
        <v>361565.63</v>
      </c>
      <c r="L43" s="9"/>
      <c r="M43" s="224" t="s">
        <v>65</v>
      </c>
      <c r="N43" s="309">
        <f>SUM(N18+N42)</f>
        <v>59</v>
      </c>
      <c r="O43" s="310">
        <f>O18+O42</f>
        <v>71999.18</v>
      </c>
      <c r="Q43" s="311"/>
      <c r="R43" s="311"/>
      <c r="S43" s="329"/>
      <c r="T43" s="308"/>
      <c r="U43" s="308"/>
    </row>
    <row r="44" ht="12.95" customHeight="1" spans="2:21">
      <c r="B44" s="228" t="s">
        <v>44</v>
      </c>
      <c r="C44" s="229">
        <v>15</v>
      </c>
      <c r="D44" s="268">
        <v>104302.26</v>
      </c>
      <c r="E44" s="237"/>
      <c r="F44" s="229"/>
      <c r="G44" s="14"/>
      <c r="H44" s="17"/>
      <c r="I44" s="17">
        <v>12619.35</v>
      </c>
      <c r="J44" s="13"/>
      <c r="K44" s="269">
        <f t="shared" ref="K44:K70" si="12">SUM(D44,F44,H44,I44,J44)</f>
        <v>116921.61</v>
      </c>
      <c r="L44" s="9"/>
      <c r="M44" s="229" t="s">
        <v>66</v>
      </c>
      <c r="N44" s="229">
        <v>4</v>
      </c>
      <c r="O44" s="268">
        <v>1884.83</v>
      </c>
      <c r="Q44" s="68"/>
      <c r="R44" s="311"/>
      <c r="S44" s="329"/>
      <c r="T44" s="308"/>
      <c r="U44" s="308"/>
    </row>
    <row r="45" ht="11.25" customHeight="1" spans="2:21">
      <c r="B45" s="215" t="s">
        <v>46</v>
      </c>
      <c r="C45" s="216">
        <v>3</v>
      </c>
      <c r="D45" s="261">
        <v>20478</v>
      </c>
      <c r="E45" s="217"/>
      <c r="F45" s="216"/>
      <c r="G45" s="19"/>
      <c r="H45" s="22"/>
      <c r="I45" s="22">
        <v>6650</v>
      </c>
      <c r="J45" s="18"/>
      <c r="K45" s="269">
        <f t="shared" si="12"/>
        <v>27128</v>
      </c>
      <c r="L45" s="9"/>
      <c r="M45" s="304" t="s">
        <v>67</v>
      </c>
      <c r="N45" s="304"/>
      <c r="O45" s="305"/>
      <c r="Q45" s="311"/>
      <c r="R45" s="311"/>
      <c r="S45" s="329"/>
      <c r="T45" s="308"/>
      <c r="U45" s="308"/>
    </row>
    <row r="46" ht="11.25" customHeight="1" spans="2:21">
      <c r="B46" s="215" t="s">
        <v>48</v>
      </c>
      <c r="C46" s="216">
        <v>7</v>
      </c>
      <c r="D46" s="269">
        <v>44352</v>
      </c>
      <c r="E46" s="217"/>
      <c r="F46" s="216"/>
      <c r="G46" s="232">
        <v>1</v>
      </c>
      <c r="H46" s="261">
        <v>1601.42</v>
      </c>
      <c r="I46" s="22">
        <v>2600</v>
      </c>
      <c r="J46" s="18"/>
      <c r="K46" s="269">
        <f t="shared" si="12"/>
        <v>48553.42</v>
      </c>
      <c r="L46" s="9"/>
      <c r="M46" s="216" t="s">
        <v>68</v>
      </c>
      <c r="N46" s="216"/>
      <c r="O46" s="269">
        <v>669.9</v>
      </c>
      <c r="Q46" s="330"/>
      <c r="R46" s="330"/>
      <c r="S46" s="329"/>
      <c r="T46" s="308"/>
      <c r="U46" s="308"/>
    </row>
    <row r="47" ht="10.5" customHeight="1" spans="2:21">
      <c r="B47" s="215" t="s">
        <v>69</v>
      </c>
      <c r="C47" s="216"/>
      <c r="D47" s="216"/>
      <c r="E47" s="217"/>
      <c r="F47" s="216"/>
      <c r="G47" s="232"/>
      <c r="H47" s="216"/>
      <c r="I47" s="22"/>
      <c r="J47" s="18"/>
      <c r="K47" s="269">
        <f t="shared" si="12"/>
        <v>0</v>
      </c>
      <c r="L47" s="9"/>
      <c r="M47" s="220" t="s">
        <v>70</v>
      </c>
      <c r="N47" s="220"/>
      <c r="O47" s="146">
        <v>109500</v>
      </c>
      <c r="P47" s="311"/>
      <c r="Q47" s="330"/>
      <c r="R47" s="330"/>
      <c r="S47" s="329"/>
      <c r="T47" s="308"/>
      <c r="U47" s="308"/>
    </row>
    <row r="48" ht="12" customHeight="1" spans="2:21">
      <c r="B48" s="219" t="s">
        <v>71</v>
      </c>
      <c r="C48" s="220">
        <v>12</v>
      </c>
      <c r="D48" s="146">
        <f>66384</f>
        <v>66384</v>
      </c>
      <c r="E48" s="234">
        <v>12</v>
      </c>
      <c r="F48" s="263">
        <v>71916</v>
      </c>
      <c r="G48" s="234">
        <v>3</v>
      </c>
      <c r="H48" s="263">
        <v>4162.6</v>
      </c>
      <c r="I48" s="146">
        <f>14800+11700</f>
        <v>26500</v>
      </c>
      <c r="J48" s="246"/>
      <c r="K48" s="269">
        <f t="shared" si="12"/>
        <v>168962.6</v>
      </c>
      <c r="L48" s="9"/>
      <c r="M48" s="312" t="s">
        <v>72</v>
      </c>
      <c r="N48" s="312">
        <f>SUM(N43,N44)</f>
        <v>63</v>
      </c>
      <c r="O48" s="313">
        <f>SUM(O43+O44+O45,O46,O47)</f>
        <v>184053.91</v>
      </c>
      <c r="P48" s="314"/>
      <c r="Q48" s="32"/>
      <c r="R48" s="32"/>
      <c r="S48" s="329"/>
      <c r="T48" s="308"/>
      <c r="U48" s="308"/>
    </row>
    <row r="49" ht="12" customHeight="1" spans="2:21">
      <c r="B49" s="270" t="s">
        <v>61</v>
      </c>
      <c r="C49" s="224">
        <f t="shared" ref="C49:J49" si="13">SUM(C50:C54)</f>
        <v>17</v>
      </c>
      <c r="D49" s="225">
        <f t="shared" si="13"/>
        <v>67055</v>
      </c>
      <c r="E49" s="244">
        <f t="shared" si="13"/>
        <v>2</v>
      </c>
      <c r="F49" s="225">
        <f t="shared" si="13"/>
        <v>6688</v>
      </c>
      <c r="G49" s="244">
        <f t="shared" si="13"/>
        <v>7</v>
      </c>
      <c r="H49" s="225">
        <f t="shared" si="13"/>
        <v>6878.75</v>
      </c>
      <c r="I49" s="225">
        <f t="shared" si="13"/>
        <v>300</v>
      </c>
      <c r="J49" s="225">
        <f t="shared" si="13"/>
        <v>0</v>
      </c>
      <c r="K49" s="225">
        <f t="shared" ref="K49" si="14">SUM(K50:K54)</f>
        <v>80921.75</v>
      </c>
      <c r="L49" s="9"/>
      <c r="M49" s="9"/>
      <c r="N49" s="9"/>
      <c r="O49" s="9"/>
      <c r="P49" s="315"/>
      <c r="Q49" s="331"/>
      <c r="R49" s="332"/>
      <c r="S49" s="329"/>
      <c r="T49" s="308"/>
      <c r="U49" s="308"/>
    </row>
    <row r="50" ht="10.5" customHeight="1" spans="2:21">
      <c r="B50" s="228" t="s">
        <v>73</v>
      </c>
      <c r="C50" s="229">
        <v>7</v>
      </c>
      <c r="D50" s="268">
        <v>31297</v>
      </c>
      <c r="E50" s="237"/>
      <c r="F50" s="268"/>
      <c r="G50" s="230">
        <v>1</v>
      </c>
      <c r="H50" s="229">
        <v>401.01</v>
      </c>
      <c r="I50" s="17">
        <v>300</v>
      </c>
      <c r="J50" s="17"/>
      <c r="K50" s="269">
        <f t="shared" si="12"/>
        <v>31998.01</v>
      </c>
      <c r="L50" s="9"/>
      <c r="M50" s="9"/>
      <c r="N50" s="9"/>
      <c r="O50" s="316"/>
      <c r="P50" s="317"/>
      <c r="Q50" s="319"/>
      <c r="R50" s="323"/>
      <c r="S50" s="329"/>
      <c r="T50" s="308"/>
      <c r="U50" s="308"/>
    </row>
    <row r="51" ht="11.25" customHeight="1" spans="2:21">
      <c r="B51" s="215" t="s">
        <v>58</v>
      </c>
      <c r="C51" s="216">
        <v>1</v>
      </c>
      <c r="D51" s="269">
        <v>4158</v>
      </c>
      <c r="E51" s="217"/>
      <c r="F51" s="269"/>
      <c r="G51" s="232"/>
      <c r="H51" s="261"/>
      <c r="I51" s="22"/>
      <c r="J51" s="22"/>
      <c r="K51" s="269">
        <f t="shared" si="12"/>
        <v>4158</v>
      </c>
      <c r="L51" s="9"/>
      <c r="M51" s="9"/>
      <c r="N51" s="9"/>
      <c r="O51" s="318"/>
      <c r="P51" s="319"/>
      <c r="Q51" s="319"/>
      <c r="R51" s="333"/>
      <c r="S51" s="329"/>
      <c r="T51" s="308"/>
      <c r="U51" s="308"/>
    </row>
    <row r="52" ht="11.25" customHeight="1" spans="2:21">
      <c r="B52" s="215" t="s">
        <v>59</v>
      </c>
      <c r="C52" s="216">
        <v>1</v>
      </c>
      <c r="D52" s="269">
        <f>3409+491</f>
        <v>3900</v>
      </c>
      <c r="E52" s="217"/>
      <c r="F52" s="269"/>
      <c r="G52" s="232"/>
      <c r="H52" s="261"/>
      <c r="I52" s="22"/>
      <c r="J52" s="22"/>
      <c r="K52" s="269">
        <f t="shared" si="12"/>
        <v>3900</v>
      </c>
      <c r="L52" s="9"/>
      <c r="M52" s="9"/>
      <c r="N52" s="10"/>
      <c r="O52" s="318"/>
      <c r="P52" s="320"/>
      <c r="Q52" s="320"/>
      <c r="R52" s="321"/>
      <c r="S52" s="329"/>
      <c r="T52" s="308"/>
      <c r="U52" s="308"/>
    </row>
    <row r="53" ht="10.5" customHeight="1" spans="2:21">
      <c r="B53" s="215" t="s">
        <v>55</v>
      </c>
      <c r="C53" s="216">
        <v>3</v>
      </c>
      <c r="D53" s="269">
        <v>10980</v>
      </c>
      <c r="E53" s="217"/>
      <c r="F53" s="269"/>
      <c r="G53" s="232">
        <v>1</v>
      </c>
      <c r="H53" s="261">
        <v>1264.69</v>
      </c>
      <c r="I53" s="22"/>
      <c r="J53" s="22"/>
      <c r="K53" s="269">
        <f t="shared" si="12"/>
        <v>12244.69</v>
      </c>
      <c r="L53" s="9"/>
      <c r="M53" s="9"/>
      <c r="N53" s="45"/>
      <c r="O53" s="318"/>
      <c r="P53" s="321"/>
      <c r="Q53" s="321"/>
      <c r="R53" s="321"/>
      <c r="S53" s="329"/>
      <c r="T53" s="308"/>
      <c r="U53" s="308"/>
    </row>
    <row r="54" ht="10.5" customHeight="1" spans="2:21">
      <c r="B54" s="219" t="s">
        <v>56</v>
      </c>
      <c r="C54" s="220">
        <v>5</v>
      </c>
      <c r="D54" s="271">
        <v>16720</v>
      </c>
      <c r="E54" s="234">
        <v>2</v>
      </c>
      <c r="F54" s="146">
        <v>6688</v>
      </c>
      <c r="G54" s="234">
        <v>5</v>
      </c>
      <c r="H54" s="263">
        <v>5213.05</v>
      </c>
      <c r="I54" s="146"/>
      <c r="J54" s="146"/>
      <c r="K54" s="269">
        <f t="shared" si="12"/>
        <v>28621.05</v>
      </c>
      <c r="L54" s="9"/>
      <c r="M54" s="9"/>
      <c r="N54" s="41"/>
      <c r="O54" s="318"/>
      <c r="P54" s="322"/>
      <c r="Q54" s="322"/>
      <c r="R54" s="321"/>
      <c r="S54" s="329"/>
      <c r="T54" s="308"/>
      <c r="U54" s="308"/>
    </row>
    <row r="55" ht="10.5" customHeight="1" spans="2:24">
      <c r="B55" s="223" t="s">
        <v>74</v>
      </c>
      <c r="C55" s="224">
        <f>+C56</f>
        <v>3</v>
      </c>
      <c r="D55" s="225">
        <f>SUM(D56)</f>
        <v>10032</v>
      </c>
      <c r="E55" s="243">
        <v>0</v>
      </c>
      <c r="F55" s="225">
        <f>SUM(F56)</f>
        <v>0</v>
      </c>
      <c r="G55" s="244"/>
      <c r="H55" s="225">
        <f>SUM(H56)</f>
        <v>0</v>
      </c>
      <c r="I55" s="225">
        <f>SUM(I56)</f>
        <v>0</v>
      </c>
      <c r="J55" s="225">
        <f>SUM(J56)</f>
        <v>0</v>
      </c>
      <c r="K55" s="225">
        <f>SUM(K56:K56)</f>
        <v>10032</v>
      </c>
      <c r="L55" s="9"/>
      <c r="M55" s="9"/>
      <c r="N55" s="45"/>
      <c r="O55" s="323"/>
      <c r="P55" s="322"/>
      <c r="Q55" s="321"/>
      <c r="R55" s="321"/>
      <c r="S55" s="329"/>
      <c r="T55" s="329"/>
      <c r="U55" s="329"/>
      <c r="V55" s="311"/>
      <c r="W55" s="311"/>
      <c r="X55" s="311"/>
    </row>
    <row r="56" ht="12.95" customHeight="1" spans="2:24">
      <c r="B56" s="272" t="s">
        <v>75</v>
      </c>
      <c r="C56" s="273">
        <v>3</v>
      </c>
      <c r="D56" s="274">
        <v>10032</v>
      </c>
      <c r="E56" s="275"/>
      <c r="F56" s="273"/>
      <c r="G56" s="276"/>
      <c r="H56" s="277"/>
      <c r="I56" s="324"/>
      <c r="J56" s="277"/>
      <c r="K56" s="269">
        <f t="shared" si="12"/>
        <v>10032</v>
      </c>
      <c r="L56" s="9"/>
      <c r="M56" s="9"/>
      <c r="N56" s="9"/>
      <c r="O56" s="318"/>
      <c r="P56" s="321"/>
      <c r="Q56" s="322"/>
      <c r="R56" s="321"/>
      <c r="S56" s="329"/>
      <c r="T56" s="329"/>
      <c r="U56" s="329"/>
      <c r="V56" s="311"/>
      <c r="W56" s="311"/>
      <c r="X56" s="311"/>
    </row>
    <row r="57" ht="11.25" customHeight="1" spans="2:24">
      <c r="B57" s="223" t="s">
        <v>51</v>
      </c>
      <c r="C57" s="224">
        <f t="shared" ref="C57:K57" si="15">SUM(C58:C61)</f>
        <v>68</v>
      </c>
      <c r="D57" s="225">
        <f t="shared" si="15"/>
        <v>266540</v>
      </c>
      <c r="E57" s="244">
        <f t="shared" si="15"/>
        <v>3</v>
      </c>
      <c r="F57" s="225">
        <f t="shared" si="15"/>
        <v>3344</v>
      </c>
      <c r="G57" s="244">
        <f t="shared" si="15"/>
        <v>27</v>
      </c>
      <c r="H57" s="225">
        <f t="shared" si="15"/>
        <v>37775.82</v>
      </c>
      <c r="I57" s="225">
        <f t="shared" si="15"/>
        <v>22950</v>
      </c>
      <c r="J57" s="225">
        <f t="shared" si="15"/>
        <v>0</v>
      </c>
      <c r="K57" s="225">
        <f t="shared" si="15"/>
        <v>330609.82</v>
      </c>
      <c r="L57" s="9"/>
      <c r="M57" s="9"/>
      <c r="N57" s="9"/>
      <c r="O57" s="325"/>
      <c r="P57" s="326"/>
      <c r="Q57" s="321"/>
      <c r="R57" s="321"/>
      <c r="S57" s="334"/>
      <c r="T57" s="335"/>
      <c r="U57" s="336"/>
      <c r="V57" s="337"/>
      <c r="W57" s="338"/>
      <c r="X57" s="311"/>
    </row>
    <row r="58" ht="12" customHeight="1" spans="2:24">
      <c r="B58" s="228">
        <v>14</v>
      </c>
      <c r="C58" s="229">
        <v>32</v>
      </c>
      <c r="D58" s="268">
        <v>143072</v>
      </c>
      <c r="E58" s="237"/>
      <c r="F58" s="268"/>
      <c r="G58" s="230">
        <v>5</v>
      </c>
      <c r="H58" s="260">
        <v>7248.36</v>
      </c>
      <c r="I58" s="17">
        <v>8550</v>
      </c>
      <c r="J58" s="17"/>
      <c r="K58" s="269">
        <f t="shared" si="12"/>
        <v>158870.36</v>
      </c>
      <c r="L58" s="9"/>
      <c r="M58" s="9"/>
      <c r="N58" s="9"/>
      <c r="O58" s="325"/>
      <c r="P58" s="327"/>
      <c r="Q58" s="321"/>
      <c r="R58" s="321"/>
      <c r="S58" s="84"/>
      <c r="T58" s="335"/>
      <c r="U58" s="339"/>
      <c r="V58" s="340"/>
      <c r="W58" s="33"/>
      <c r="X58" s="311"/>
    </row>
    <row r="59" ht="12" customHeight="1" spans="2:24">
      <c r="B59" s="215">
        <v>12</v>
      </c>
      <c r="C59" s="216">
        <v>1</v>
      </c>
      <c r="D59" s="22">
        <v>3900</v>
      </c>
      <c r="E59" s="217"/>
      <c r="F59" s="269"/>
      <c r="G59" s="232"/>
      <c r="H59" s="261"/>
      <c r="I59" s="22">
        <v>0</v>
      </c>
      <c r="J59" s="22"/>
      <c r="K59" s="269">
        <f t="shared" si="12"/>
        <v>3900</v>
      </c>
      <c r="L59" s="9"/>
      <c r="M59" s="9"/>
      <c r="N59" s="9"/>
      <c r="O59" s="328"/>
      <c r="P59" s="34"/>
      <c r="Q59" s="329"/>
      <c r="R59" s="84"/>
      <c r="S59" s="84"/>
      <c r="T59" s="335"/>
      <c r="U59" s="341"/>
      <c r="V59" s="342"/>
      <c r="W59" s="33"/>
      <c r="X59" s="311"/>
    </row>
    <row r="60" ht="12" customHeight="1" spans="2:24">
      <c r="B60" s="215">
        <v>11</v>
      </c>
      <c r="C60" s="216">
        <v>8</v>
      </c>
      <c r="D60" s="22">
        <v>29280</v>
      </c>
      <c r="E60" s="232"/>
      <c r="F60" s="269"/>
      <c r="G60" s="232">
        <v>6</v>
      </c>
      <c r="H60" s="261">
        <v>8284.68</v>
      </c>
      <c r="I60" s="22">
        <v>4050</v>
      </c>
      <c r="J60" s="22"/>
      <c r="K60" s="269">
        <f t="shared" si="12"/>
        <v>41614.68</v>
      </c>
      <c r="L60" s="9"/>
      <c r="M60" s="9"/>
      <c r="N60" s="9"/>
      <c r="O60" s="328"/>
      <c r="P60" s="34"/>
      <c r="Q60" s="329"/>
      <c r="R60" s="84"/>
      <c r="S60" s="343"/>
      <c r="T60" s="344"/>
      <c r="U60" s="345"/>
      <c r="V60" s="342"/>
      <c r="W60" s="33"/>
      <c r="X60" s="311"/>
    </row>
    <row r="61" ht="12.95" customHeight="1" spans="2:24">
      <c r="B61" s="219">
        <v>10</v>
      </c>
      <c r="C61" s="220">
        <v>27</v>
      </c>
      <c r="D61" s="22">
        <v>90288</v>
      </c>
      <c r="E61" s="234">
        <v>3</v>
      </c>
      <c r="F61" s="271">
        <v>3344</v>
      </c>
      <c r="G61" s="234">
        <v>16</v>
      </c>
      <c r="H61" s="263">
        <v>22242.78</v>
      </c>
      <c r="I61" s="146">
        <f>9900+450</f>
        <v>10350</v>
      </c>
      <c r="J61" s="146"/>
      <c r="K61" s="269">
        <f t="shared" si="12"/>
        <v>126224.78</v>
      </c>
      <c r="L61" s="9"/>
      <c r="M61" s="9"/>
      <c r="N61" s="9"/>
      <c r="O61" s="328"/>
      <c r="P61" s="34"/>
      <c r="Q61" s="329"/>
      <c r="R61" s="344"/>
      <c r="S61" s="346"/>
      <c r="T61" s="28"/>
      <c r="U61" s="345"/>
      <c r="V61" s="33"/>
      <c r="W61" s="33"/>
      <c r="X61" s="311"/>
    </row>
    <row r="62" ht="11.25" customHeight="1" spans="2:24">
      <c r="B62" s="278" t="s">
        <v>54</v>
      </c>
      <c r="C62" s="224">
        <f>SUM(C63:C65)</f>
        <v>9</v>
      </c>
      <c r="D62" s="225">
        <f>SUM(D63:D65)</f>
        <v>38541</v>
      </c>
      <c r="E62" s="243">
        <v>0</v>
      </c>
      <c r="F62" s="225">
        <f t="shared" ref="F62:K62" si="16">SUM(F63:F65)</f>
        <v>3344</v>
      </c>
      <c r="G62" s="244">
        <f t="shared" si="16"/>
        <v>0</v>
      </c>
      <c r="H62" s="225">
        <f t="shared" si="16"/>
        <v>0</v>
      </c>
      <c r="I62" s="225">
        <f t="shared" si="16"/>
        <v>0</v>
      </c>
      <c r="J62" s="225">
        <f t="shared" si="16"/>
        <v>0</v>
      </c>
      <c r="K62" s="225">
        <f t="shared" si="16"/>
        <v>41885</v>
      </c>
      <c r="L62" s="9"/>
      <c r="M62" s="9"/>
      <c r="N62" s="9"/>
      <c r="O62" s="328"/>
      <c r="P62" s="34"/>
      <c r="Q62" s="329"/>
      <c r="R62" s="84"/>
      <c r="S62" s="346"/>
      <c r="T62" s="28"/>
      <c r="U62" s="336"/>
      <c r="V62" s="33"/>
      <c r="W62" s="33"/>
      <c r="X62" s="311"/>
    </row>
    <row r="63" ht="12" customHeight="1" spans="2:24">
      <c r="B63" s="228" t="s">
        <v>73</v>
      </c>
      <c r="C63" s="229">
        <v>7</v>
      </c>
      <c r="D63" s="268">
        <v>31297</v>
      </c>
      <c r="E63" s="237"/>
      <c r="F63" s="229"/>
      <c r="G63" s="14"/>
      <c r="H63" s="17"/>
      <c r="I63" s="17"/>
      <c r="J63" s="17"/>
      <c r="K63" s="269">
        <f t="shared" si="12"/>
        <v>31297</v>
      </c>
      <c r="L63" s="9"/>
      <c r="M63" s="9"/>
      <c r="N63" s="9"/>
      <c r="O63" s="328"/>
      <c r="P63" s="34"/>
      <c r="Q63" s="329"/>
      <c r="R63" s="84"/>
      <c r="S63" s="84"/>
      <c r="T63" s="28"/>
      <c r="U63" s="345"/>
      <c r="V63" s="33"/>
      <c r="W63" s="33"/>
      <c r="X63" s="311"/>
    </row>
    <row r="64" ht="12" customHeight="1" spans="2:24">
      <c r="B64" s="239" t="s">
        <v>59</v>
      </c>
      <c r="C64" s="240">
        <v>1</v>
      </c>
      <c r="D64" s="279">
        <v>3900</v>
      </c>
      <c r="E64" s="280"/>
      <c r="F64" s="281"/>
      <c r="G64" s="282"/>
      <c r="H64" s="283"/>
      <c r="I64" s="283"/>
      <c r="J64" s="283"/>
      <c r="K64" s="269">
        <f t="shared" si="12"/>
        <v>3900</v>
      </c>
      <c r="L64" s="9"/>
      <c r="M64" s="9"/>
      <c r="N64" s="9"/>
      <c r="O64" s="328"/>
      <c r="P64" s="34"/>
      <c r="Q64" s="329"/>
      <c r="R64" s="311"/>
      <c r="S64" s="329"/>
      <c r="T64" s="329"/>
      <c r="U64" s="329"/>
      <c r="V64" s="311"/>
      <c r="W64" s="311"/>
      <c r="X64" s="311"/>
    </row>
    <row r="65" ht="12" customHeight="1" spans="2:24">
      <c r="B65" s="219" t="s">
        <v>56</v>
      </c>
      <c r="C65" s="220">
        <v>1</v>
      </c>
      <c r="D65" s="271">
        <v>3344</v>
      </c>
      <c r="E65" s="221"/>
      <c r="F65" s="220">
        <v>3344</v>
      </c>
      <c r="G65" s="245"/>
      <c r="H65" s="146"/>
      <c r="I65" s="146"/>
      <c r="J65" s="146"/>
      <c r="K65" s="269">
        <f t="shared" si="12"/>
        <v>6688</v>
      </c>
      <c r="L65" s="9"/>
      <c r="M65" s="9"/>
      <c r="N65" s="9"/>
      <c r="O65" s="328"/>
      <c r="P65" s="34"/>
      <c r="Q65" s="329"/>
      <c r="R65" s="311"/>
      <c r="S65" s="329"/>
      <c r="T65" s="329"/>
      <c r="U65" s="329"/>
      <c r="V65" s="311"/>
      <c r="W65" s="311"/>
      <c r="X65" s="311"/>
    </row>
    <row r="66" ht="11.25" customHeight="1" spans="2:21">
      <c r="B66" s="223" t="s">
        <v>57</v>
      </c>
      <c r="C66" s="224">
        <f t="shared" ref="C66:K66" si="17">SUM(C67:C70)</f>
        <v>30</v>
      </c>
      <c r="D66" s="225">
        <f t="shared" si="17"/>
        <v>110585</v>
      </c>
      <c r="E66" s="243">
        <f t="shared" si="17"/>
        <v>2</v>
      </c>
      <c r="F66" s="225">
        <f t="shared" si="17"/>
        <v>6688</v>
      </c>
      <c r="G66" s="244">
        <f t="shared" si="17"/>
        <v>2</v>
      </c>
      <c r="H66" s="225">
        <f t="shared" si="17"/>
        <v>3701.58</v>
      </c>
      <c r="I66" s="225">
        <f t="shared" si="17"/>
        <v>1350</v>
      </c>
      <c r="J66" s="225">
        <f t="shared" si="17"/>
        <v>0</v>
      </c>
      <c r="K66" s="225">
        <f t="shared" si="17"/>
        <v>122324.58</v>
      </c>
      <c r="L66" s="9"/>
      <c r="M66" s="9"/>
      <c r="N66" s="9"/>
      <c r="O66" s="328"/>
      <c r="P66" s="34"/>
      <c r="Q66" s="308"/>
      <c r="S66" s="308"/>
      <c r="T66" s="308"/>
      <c r="U66" s="308"/>
    </row>
    <row r="67" ht="12" customHeight="1" spans="2:21">
      <c r="B67" s="228" t="s">
        <v>73</v>
      </c>
      <c r="C67" s="229">
        <v>7</v>
      </c>
      <c r="D67" s="268">
        <v>31297</v>
      </c>
      <c r="E67" s="237"/>
      <c r="F67" s="268"/>
      <c r="G67" s="347"/>
      <c r="H67" s="268"/>
      <c r="I67" s="17"/>
      <c r="J67" s="17"/>
      <c r="K67" s="269">
        <f t="shared" si="12"/>
        <v>31297</v>
      </c>
      <c r="L67" s="9"/>
      <c r="M67" s="9"/>
      <c r="N67" s="9"/>
      <c r="O67" s="9"/>
      <c r="P67" s="34"/>
      <c r="S67" s="308"/>
      <c r="T67" s="308"/>
      <c r="U67" s="308"/>
    </row>
    <row r="68" ht="12" customHeight="1" spans="2:21">
      <c r="B68" s="215" t="s">
        <v>59</v>
      </c>
      <c r="C68" s="216">
        <v>2</v>
      </c>
      <c r="D68" s="269">
        <v>7800</v>
      </c>
      <c r="E68" s="217"/>
      <c r="F68" s="269"/>
      <c r="G68" s="232">
        <v>1</v>
      </c>
      <c r="H68" s="269">
        <v>1295.55</v>
      </c>
      <c r="I68" s="22"/>
      <c r="J68" s="22"/>
      <c r="K68" s="269">
        <f t="shared" si="12"/>
        <v>9095.55</v>
      </c>
      <c r="L68" s="9"/>
      <c r="M68" s="9"/>
      <c r="N68" s="9"/>
      <c r="O68" s="9"/>
      <c r="P68" s="34"/>
      <c r="S68" s="308"/>
      <c r="T68" s="308"/>
      <c r="U68" s="308"/>
    </row>
    <row r="69" ht="12" customHeight="1" spans="2:21">
      <c r="B69" s="215" t="s">
        <v>55</v>
      </c>
      <c r="C69" s="216">
        <v>4</v>
      </c>
      <c r="D69" s="269">
        <v>14640</v>
      </c>
      <c r="E69" s="217"/>
      <c r="F69" s="269"/>
      <c r="G69" s="232"/>
      <c r="H69" s="269"/>
      <c r="I69" s="22"/>
      <c r="J69" s="22"/>
      <c r="K69" s="269">
        <f t="shared" si="12"/>
        <v>14640</v>
      </c>
      <c r="L69" s="9"/>
      <c r="M69" s="9"/>
      <c r="N69" s="9"/>
      <c r="O69" s="9"/>
      <c r="P69" s="34"/>
      <c r="S69" s="308"/>
      <c r="T69" s="308"/>
      <c r="U69" s="308"/>
    </row>
    <row r="70" ht="12" customHeight="1" spans="2:21">
      <c r="B70" s="219" t="s">
        <v>56</v>
      </c>
      <c r="C70" s="220">
        <v>17</v>
      </c>
      <c r="D70" s="271">
        <v>56848</v>
      </c>
      <c r="E70" s="234">
        <v>2</v>
      </c>
      <c r="F70" s="271">
        <v>6688</v>
      </c>
      <c r="G70" s="234">
        <v>1</v>
      </c>
      <c r="H70" s="271">
        <v>2406.03</v>
      </c>
      <c r="I70" s="146">
        <v>1350</v>
      </c>
      <c r="J70" s="146"/>
      <c r="K70" s="269">
        <f t="shared" si="12"/>
        <v>67292.03</v>
      </c>
      <c r="L70" s="9"/>
      <c r="M70" s="9"/>
      <c r="N70" s="9"/>
      <c r="O70" s="9"/>
      <c r="P70" s="34"/>
      <c r="S70" s="308"/>
      <c r="T70" s="308"/>
      <c r="U70" s="308"/>
    </row>
    <row r="71" ht="19.5" customHeight="1" spans="2:21">
      <c r="B71" s="348" t="s">
        <v>76</v>
      </c>
      <c r="C71" s="349">
        <f>+C43+C49+C55+C57+C62+C66</f>
        <v>164</v>
      </c>
      <c r="D71" s="350">
        <f>D43+D49+D55+D57+D62+D66</f>
        <v>728269.26</v>
      </c>
      <c r="E71" s="351">
        <f>+E43+E49+E55+E57+E62+E66</f>
        <v>19</v>
      </c>
      <c r="F71" s="350">
        <f>F43+F49+F55+F57+F62+F66</f>
        <v>91980</v>
      </c>
      <c r="G71" s="351">
        <f>+G43+G49+G55+G57+G62+G66</f>
        <v>40</v>
      </c>
      <c r="H71" s="350">
        <f>H43+H49+H55+H57+H62+H66</f>
        <v>54120.17</v>
      </c>
      <c r="I71" s="350">
        <f>I43+I49+I55+I57+I62+I66</f>
        <v>72969.35</v>
      </c>
      <c r="J71" s="350">
        <f>J43+J49+J55+J57+J62+J66</f>
        <v>0</v>
      </c>
      <c r="K71" s="350">
        <f>K43+K49+K55+K57+K62+K66</f>
        <v>947338.78</v>
      </c>
      <c r="L71" s="9"/>
      <c r="M71" s="9"/>
      <c r="N71" s="9"/>
      <c r="O71" s="9"/>
      <c r="P71" s="34"/>
      <c r="S71" s="308"/>
      <c r="T71" s="308"/>
      <c r="U71" s="308"/>
    </row>
    <row r="72" ht="12.75" customHeight="1" spans="2:21">
      <c r="B72" s="352" t="s">
        <v>77</v>
      </c>
      <c r="C72" s="353">
        <f>+C71+C42</f>
        <v>356</v>
      </c>
      <c r="D72" s="354">
        <f>+D42+D71</f>
        <v>1149403.96</v>
      </c>
      <c r="E72" s="353">
        <f>+E71+E42</f>
        <v>34</v>
      </c>
      <c r="F72" s="354">
        <f t="shared" ref="F72:K72" si="18">+F42+F71</f>
        <v>127136</v>
      </c>
      <c r="G72" s="355">
        <f t="shared" si="18"/>
        <v>142</v>
      </c>
      <c r="H72" s="354">
        <f t="shared" si="18"/>
        <v>116907.71</v>
      </c>
      <c r="I72" s="354">
        <f t="shared" si="18"/>
        <v>107767.35</v>
      </c>
      <c r="J72" s="354">
        <f t="shared" si="18"/>
        <v>0</v>
      </c>
      <c r="K72" s="354">
        <f t="shared" si="18"/>
        <v>1501215.02</v>
      </c>
      <c r="L72" s="9"/>
      <c r="M72" s="9"/>
      <c r="N72" s="9"/>
      <c r="O72" s="9"/>
      <c r="P72" s="34"/>
      <c r="S72" s="308"/>
      <c r="T72" s="308"/>
      <c r="U72" s="308"/>
    </row>
    <row r="73" ht="12.75" customHeight="1" spans="2:21">
      <c r="B73" s="356" t="s">
        <v>78</v>
      </c>
      <c r="C73" s="357">
        <f t="shared" ref="C73:K73" si="19">+C26+C72</f>
        <v>474</v>
      </c>
      <c r="D73" s="358">
        <f t="shared" si="19"/>
        <v>1267782.42</v>
      </c>
      <c r="E73" s="357">
        <f t="shared" si="19"/>
        <v>42</v>
      </c>
      <c r="F73" s="358">
        <f t="shared" si="19"/>
        <v>134002.12</v>
      </c>
      <c r="G73" s="359">
        <f t="shared" si="19"/>
        <v>142</v>
      </c>
      <c r="H73" s="358">
        <f t="shared" si="19"/>
        <v>116907.71</v>
      </c>
      <c r="I73" s="358">
        <f t="shared" si="19"/>
        <v>107767.35</v>
      </c>
      <c r="J73" s="358">
        <f t="shared" si="19"/>
        <v>273624.45</v>
      </c>
      <c r="K73" s="358">
        <f t="shared" si="19"/>
        <v>1900084.05</v>
      </c>
      <c r="L73" s="9"/>
      <c r="M73" s="9"/>
      <c r="N73" s="9"/>
      <c r="O73" s="9"/>
      <c r="P73" s="34"/>
      <c r="S73" s="308"/>
      <c r="T73" s="308"/>
      <c r="U73" s="308"/>
    </row>
    <row r="74" ht="11.25" customHeight="1" spans="2:21">
      <c r="B74" s="360" t="s">
        <v>79</v>
      </c>
      <c r="C74" s="229"/>
      <c r="D74" s="268"/>
      <c r="E74" s="237"/>
      <c r="F74" s="229"/>
      <c r="G74" s="14">
        <v>11</v>
      </c>
      <c r="H74" s="268">
        <v>3426.13</v>
      </c>
      <c r="I74" s="17"/>
      <c r="J74" s="17"/>
      <c r="K74" s="269">
        <f t="shared" ref="K74:K79" si="20">SUM(D74,F74,H74,I74,J74)</f>
        <v>3426.13</v>
      </c>
      <c r="L74" s="9"/>
      <c r="M74" s="9"/>
      <c r="N74" s="9"/>
      <c r="O74" s="9"/>
      <c r="P74" s="34"/>
      <c r="S74" s="308"/>
      <c r="T74" s="308"/>
      <c r="U74" s="308"/>
    </row>
    <row r="75" ht="12.75" customHeight="1" spans="2:21">
      <c r="B75" s="361" t="s">
        <v>80</v>
      </c>
      <c r="C75" s="216"/>
      <c r="D75" s="269"/>
      <c r="E75" s="19"/>
      <c r="F75" s="56"/>
      <c r="G75" s="19"/>
      <c r="H75" s="22"/>
      <c r="I75" s="22"/>
      <c r="J75" s="22">
        <v>4101.51</v>
      </c>
      <c r="K75" s="269">
        <f t="shared" si="20"/>
        <v>4101.51</v>
      </c>
      <c r="L75" s="9"/>
      <c r="M75" s="9"/>
      <c r="N75" s="9"/>
      <c r="O75" s="9"/>
      <c r="P75" s="34"/>
      <c r="S75" s="308"/>
      <c r="T75" s="308"/>
      <c r="U75" s="308"/>
    </row>
    <row r="76" ht="11.1" customHeight="1" spans="2:21">
      <c r="B76" s="362" t="s">
        <v>81</v>
      </c>
      <c r="C76" s="216">
        <v>1</v>
      </c>
      <c r="D76" s="269">
        <v>5328</v>
      </c>
      <c r="E76" s="217"/>
      <c r="F76" s="216"/>
      <c r="G76" s="19"/>
      <c r="H76" s="22"/>
      <c r="I76" s="22"/>
      <c r="J76" s="22"/>
      <c r="K76" s="269">
        <f t="shared" si="20"/>
        <v>5328</v>
      </c>
      <c r="L76" s="9"/>
      <c r="M76" s="9"/>
      <c r="N76" s="9"/>
      <c r="O76" s="45"/>
      <c r="P76" s="33"/>
      <c r="Q76" s="311"/>
      <c r="R76" s="311"/>
      <c r="S76" s="308"/>
      <c r="T76" s="308"/>
      <c r="U76" s="308"/>
    </row>
    <row r="77" ht="12" customHeight="1" spans="2:21">
      <c r="B77" s="363" t="s">
        <v>82</v>
      </c>
      <c r="C77" s="309">
        <f>C72</f>
        <v>356</v>
      </c>
      <c r="D77" s="310">
        <f>SUM(D74:D76)</f>
        <v>5328</v>
      </c>
      <c r="E77" s="364"/>
      <c r="F77" s="310">
        <f t="shared" ref="F77:K77" si="21">SUM(F74:F76)</f>
        <v>0</v>
      </c>
      <c r="G77" s="365">
        <f t="shared" si="21"/>
        <v>11</v>
      </c>
      <c r="H77" s="310">
        <f t="shared" si="21"/>
        <v>3426.13</v>
      </c>
      <c r="I77" s="310">
        <f t="shared" si="21"/>
        <v>0</v>
      </c>
      <c r="J77" s="310">
        <f t="shared" si="21"/>
        <v>4101.51</v>
      </c>
      <c r="K77" s="310">
        <f t="shared" si="21"/>
        <v>12855.64</v>
      </c>
      <c r="L77" s="9"/>
      <c r="M77" s="9"/>
      <c r="N77" s="9"/>
      <c r="O77" s="45"/>
      <c r="P77" s="329"/>
      <c r="Q77" s="329"/>
      <c r="R77" s="311"/>
      <c r="S77" s="308"/>
      <c r="T77" s="308"/>
      <c r="U77" s="308"/>
    </row>
    <row r="78" ht="11.25" customHeight="1" spans="2:21">
      <c r="B78" s="366" t="s">
        <v>83</v>
      </c>
      <c r="C78" s="229">
        <v>490</v>
      </c>
      <c r="D78" s="17">
        <v>85526</v>
      </c>
      <c r="E78" s="237"/>
      <c r="F78" s="229"/>
      <c r="G78" s="14"/>
      <c r="H78" s="13"/>
      <c r="I78" s="13"/>
      <c r="J78" s="13"/>
      <c r="K78" s="269">
        <f t="shared" si="20"/>
        <v>85526</v>
      </c>
      <c r="L78" s="9"/>
      <c r="M78" s="9"/>
      <c r="N78" s="9"/>
      <c r="O78" s="377"/>
      <c r="P78" s="329"/>
      <c r="Q78" s="311"/>
      <c r="R78" s="311"/>
      <c r="S78" s="308"/>
      <c r="T78" s="308"/>
      <c r="U78" s="308"/>
    </row>
    <row r="79" ht="11.25" customHeight="1" spans="2:21">
      <c r="B79" s="367" t="s">
        <v>84</v>
      </c>
      <c r="C79" s="220">
        <v>490</v>
      </c>
      <c r="D79" s="146">
        <v>11569.82</v>
      </c>
      <c r="E79" s="221"/>
      <c r="F79" s="220"/>
      <c r="G79" s="245"/>
      <c r="H79" s="246"/>
      <c r="I79" s="246"/>
      <c r="J79" s="246"/>
      <c r="K79" s="269">
        <f t="shared" si="20"/>
        <v>11569.82</v>
      </c>
      <c r="L79" s="9"/>
      <c r="M79" s="9"/>
      <c r="N79" s="9"/>
      <c r="O79" s="378"/>
      <c r="P79" s="379"/>
      <c r="Q79" s="383"/>
      <c r="R79" s="311"/>
      <c r="S79" s="308"/>
      <c r="T79" s="308"/>
      <c r="U79" s="308"/>
    </row>
    <row r="80" ht="12" customHeight="1" spans="2:21">
      <c r="B80" s="368" t="s">
        <v>85</v>
      </c>
      <c r="C80" s="369"/>
      <c r="D80" s="370">
        <f>SUM(D78:D79)</f>
        <v>97095.82</v>
      </c>
      <c r="E80" s="371"/>
      <c r="F80" s="370">
        <f>SUM(F78:F79)</f>
        <v>0</v>
      </c>
      <c r="G80" s="372"/>
      <c r="H80" s="370">
        <f>SUM(H78:H79)</f>
        <v>0</v>
      </c>
      <c r="I80" s="370">
        <f>SUM(I78:I79)</f>
        <v>0</v>
      </c>
      <c r="J80" s="370">
        <f>SUM(J78:J79)</f>
        <v>0</v>
      </c>
      <c r="K80" s="370">
        <f>SUM(K78:K79)</f>
        <v>97095.82</v>
      </c>
      <c r="L80" s="9"/>
      <c r="M80" s="9"/>
      <c r="N80" s="9"/>
      <c r="O80" s="45"/>
      <c r="P80" s="311"/>
      <c r="Q80" s="329"/>
      <c r="R80" s="311"/>
      <c r="S80" s="308"/>
      <c r="T80" s="308"/>
      <c r="U80" s="308"/>
    </row>
    <row r="81" ht="15.75" customHeight="1" spans="2:21">
      <c r="B81" s="373" t="s">
        <v>86</v>
      </c>
      <c r="C81" s="374">
        <f>C73</f>
        <v>474</v>
      </c>
      <c r="D81" s="375">
        <f>+D73+D77+D80</f>
        <v>1370206.24</v>
      </c>
      <c r="E81" s="375"/>
      <c r="F81" s="375">
        <f>+F73+F77+F80</f>
        <v>134002.12</v>
      </c>
      <c r="G81" s="376">
        <f>G73+G74+G75</f>
        <v>153</v>
      </c>
      <c r="H81" s="375">
        <f>+H73+H77+H80</f>
        <v>120333.84</v>
      </c>
      <c r="I81" s="375">
        <f>+I73+I77+I80</f>
        <v>107767.35</v>
      </c>
      <c r="J81" s="375">
        <f>+J73+J77+J80</f>
        <v>277725.96</v>
      </c>
      <c r="K81" s="375">
        <f>+K73+K77+K80</f>
        <v>2010035.51</v>
      </c>
      <c r="L81" s="9"/>
      <c r="M81" s="45"/>
      <c r="N81" s="45"/>
      <c r="O81" s="45"/>
      <c r="P81" s="311"/>
      <c r="Q81" s="329"/>
      <c r="R81" s="311"/>
      <c r="S81" s="329"/>
      <c r="T81" s="329"/>
      <c r="U81" s="308"/>
    </row>
    <row r="82" s="9" customFormat="1" ht="13.5" customHeight="1" spans="2:21">
      <c r="B82" s="27" t="s">
        <v>87</v>
      </c>
      <c r="J82" s="380" t="s">
        <v>88</v>
      </c>
      <c r="K82" s="29"/>
      <c r="M82" s="381"/>
      <c r="N82" s="381"/>
      <c r="O82" s="381"/>
      <c r="P82" s="45"/>
      <c r="Q82" s="45"/>
      <c r="R82" s="45"/>
      <c r="S82" s="382"/>
      <c r="T82" s="382"/>
      <c r="U82" s="328"/>
    </row>
    <row r="83" s="9" customFormat="1" ht="13.5" customHeight="1" spans="8:21">
      <c r="H83" s="80"/>
      <c r="I83" s="380"/>
      <c r="J83" s="380"/>
      <c r="K83" s="67"/>
      <c r="L83" s="382"/>
      <c r="M83" s="382"/>
      <c r="N83" s="45"/>
      <c r="O83" s="381"/>
      <c r="P83" s="381"/>
      <c r="Q83" s="381"/>
      <c r="R83" s="45"/>
      <c r="S83" s="382"/>
      <c r="T83" s="382"/>
      <c r="U83" s="328"/>
    </row>
  </sheetData>
  <sheetProtection formatCells="0" formatColumns="0" formatRows="0" insertRows="0" insertColumns="0" insertHyperlinks="0" deleteColumns="0" deleteRows="0" sort="0" autoFilter="0" pivotTables="0"/>
  <mergeCells count="5">
    <mergeCell ref="M19:O19"/>
    <mergeCell ref="P51:Q51"/>
    <mergeCell ref="P52:Q52"/>
    <mergeCell ref="M82:O82"/>
    <mergeCell ref="O83:Q83"/>
  </mergeCells>
  <printOptions horizontalCentered="1" verticalCentered="1"/>
  <pageMargins left="0" right="0" top="0.196850393700787" bottom="0" header="0" footer="0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5"/>
  <sheetViews>
    <sheetView workbookViewId="0">
      <selection activeCell="A1" sqref="A1:L585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9.8571428571429" style="6" customWidth="1"/>
    <col min="4" max="4" width="8.85714285714286" style="90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3.8571428571429" style="6" customWidth="1"/>
    <col min="9" max="9" width="12.1428571428571" style="6" customWidth="1"/>
    <col min="10" max="10" width="11.4285714285714" style="6" customWidth="1"/>
    <col min="11" max="11" width="10" style="6" customWidth="1"/>
    <col min="12" max="12" width="10.5714285714286" style="6" customWidth="1"/>
    <col min="13" max="13" width="5.57142857142857" style="6" customWidth="1"/>
    <col min="14" max="14" width="11.4285714285714" style="6"/>
    <col min="15" max="15" width="10.7142857142857" style="6" customWidth="1"/>
    <col min="16" max="16384" width="11.4285714285714" style="6"/>
  </cols>
  <sheetData>
    <row r="1" s="83" customFormat="1" ht="14.25" customHeight="1" spans="1:12">
      <c r="A1" s="9" t="s">
        <v>0</v>
      </c>
      <c r="B1" s="9"/>
      <c r="C1" s="8" t="s">
        <v>89</v>
      </c>
      <c r="D1" s="8"/>
      <c r="E1" s="8"/>
      <c r="F1" s="8"/>
      <c r="G1" s="8"/>
      <c r="H1" s="8"/>
      <c r="I1" s="8"/>
      <c r="J1" s="8"/>
      <c r="K1" s="8"/>
      <c r="L1" s="8"/>
    </row>
    <row r="2" s="5" customFormat="1" ht="11.25" customHeight="1" spans="1:12">
      <c r="A2" s="37" t="s">
        <v>90</v>
      </c>
      <c r="B2" s="37"/>
      <c r="C2" s="37"/>
      <c r="D2" s="91"/>
      <c r="E2" s="37"/>
      <c r="F2" s="37"/>
      <c r="G2" s="11"/>
      <c r="H2" s="37"/>
      <c r="I2" s="37"/>
      <c r="J2" s="37"/>
      <c r="K2" s="37"/>
      <c r="L2" s="37"/>
    </row>
    <row r="3" s="5" customFormat="1" ht="9" customHeight="1" spans="1:12">
      <c r="A3" s="37" t="s">
        <v>91</v>
      </c>
      <c r="B3" s="37"/>
      <c r="C3" s="37"/>
      <c r="D3" s="91"/>
      <c r="E3" s="37"/>
      <c r="F3" s="37"/>
      <c r="G3" s="11"/>
      <c r="H3" s="37"/>
      <c r="I3" s="37"/>
      <c r="J3" s="37"/>
      <c r="K3" s="37"/>
      <c r="L3" s="37"/>
    </row>
    <row r="4" ht="27.75" customHeight="1" spans="1:12">
      <c r="A4" s="92" t="s">
        <v>92</v>
      </c>
      <c r="B4" s="93" t="s">
        <v>93</v>
      </c>
      <c r="C4" s="93" t="s">
        <v>94</v>
      </c>
      <c r="D4" s="94" t="s">
        <v>95</v>
      </c>
      <c r="E4" s="95" t="s">
        <v>96</v>
      </c>
      <c r="F4" s="93" t="s">
        <v>97</v>
      </c>
      <c r="G4" s="96" t="s">
        <v>98</v>
      </c>
      <c r="H4" s="95" t="s">
        <v>99</v>
      </c>
      <c r="I4" s="93" t="s">
        <v>100</v>
      </c>
      <c r="J4" s="95" t="s">
        <v>101</v>
      </c>
      <c r="K4" s="98" t="s">
        <v>102</v>
      </c>
      <c r="L4" s="99" t="s">
        <v>103</v>
      </c>
    </row>
    <row r="5" ht="12.95" customHeight="1" spans="1:12">
      <c r="A5" s="13">
        <v>1</v>
      </c>
      <c r="B5" s="15" t="s">
        <v>104</v>
      </c>
      <c r="C5" s="15" t="s">
        <v>105</v>
      </c>
      <c r="D5" s="15" t="s">
        <v>106</v>
      </c>
      <c r="E5" s="15" t="s">
        <v>107</v>
      </c>
      <c r="F5" s="97" t="s">
        <v>108</v>
      </c>
      <c r="G5" s="15" t="s">
        <v>109</v>
      </c>
      <c r="H5" s="17">
        <v>2127</v>
      </c>
      <c r="I5" s="17">
        <v>609.39</v>
      </c>
      <c r="J5" s="17">
        <v>158</v>
      </c>
      <c r="K5" s="17">
        <v>0</v>
      </c>
      <c r="L5" s="17">
        <f t="shared" ref="L5:L68" si="0">SUM(H5:K5)</f>
        <v>2894.39</v>
      </c>
    </row>
    <row r="6" ht="12.95" customHeight="1" spans="1:12">
      <c r="A6" s="18">
        <f t="shared" ref="A6:A71" si="1">+A5+1</f>
        <v>2</v>
      </c>
      <c r="B6" s="20" t="s">
        <v>110</v>
      </c>
      <c r="C6" s="20" t="s">
        <v>111</v>
      </c>
      <c r="D6" s="20" t="s">
        <v>112</v>
      </c>
      <c r="E6" s="20" t="s">
        <v>113</v>
      </c>
      <c r="F6" s="18" t="s">
        <v>108</v>
      </c>
      <c r="G6" s="20" t="s">
        <v>109</v>
      </c>
      <c r="H6" s="56">
        <v>880.2</v>
      </c>
      <c r="I6" s="56">
        <v>0</v>
      </c>
      <c r="J6" s="56">
        <v>0</v>
      </c>
      <c r="K6" s="22">
        <v>1367.17</v>
      </c>
      <c r="L6" s="22">
        <f t="shared" si="0"/>
        <v>2247.37</v>
      </c>
    </row>
    <row r="7" ht="12.95" customHeight="1" spans="1:12">
      <c r="A7" s="18">
        <f t="shared" si="1"/>
        <v>3</v>
      </c>
      <c r="B7" s="20" t="s">
        <v>114</v>
      </c>
      <c r="C7" s="20" t="s">
        <v>115</v>
      </c>
      <c r="D7" s="20" t="s">
        <v>116</v>
      </c>
      <c r="E7" s="20" t="s">
        <v>117</v>
      </c>
      <c r="F7" s="18" t="s">
        <v>108</v>
      </c>
      <c r="G7" s="20" t="s">
        <v>118</v>
      </c>
      <c r="H7" s="56">
        <v>2068</v>
      </c>
      <c r="I7" s="56">
        <v>598.5</v>
      </c>
      <c r="J7" s="56">
        <v>158</v>
      </c>
      <c r="K7" s="22">
        <v>0</v>
      </c>
      <c r="L7" s="22">
        <f t="shared" si="0"/>
        <v>2824.5</v>
      </c>
    </row>
    <row r="8" ht="12.95" customHeight="1" spans="1:12">
      <c r="A8" s="18">
        <f t="shared" si="1"/>
        <v>4</v>
      </c>
      <c r="B8" s="20" t="s">
        <v>119</v>
      </c>
      <c r="C8" s="20" t="s">
        <v>120</v>
      </c>
      <c r="D8" s="20" t="s">
        <v>121</v>
      </c>
      <c r="E8" s="20" t="s">
        <v>122</v>
      </c>
      <c r="F8" s="18" t="s">
        <v>108</v>
      </c>
      <c r="G8" s="20" t="s">
        <v>123</v>
      </c>
      <c r="H8" s="56">
        <v>930.51</v>
      </c>
      <c r="I8" s="56">
        <v>0</v>
      </c>
      <c r="J8" s="56">
        <v>0</v>
      </c>
      <c r="K8" s="22">
        <v>1367.17</v>
      </c>
      <c r="L8" s="22">
        <f t="shared" si="0"/>
        <v>2297.68</v>
      </c>
    </row>
    <row r="9" ht="12.95" customHeight="1" spans="1:12">
      <c r="A9" s="18">
        <f t="shared" si="1"/>
        <v>5</v>
      </c>
      <c r="B9" s="20" t="s">
        <v>124</v>
      </c>
      <c r="C9" s="20" t="s">
        <v>125</v>
      </c>
      <c r="D9" s="20" t="s">
        <v>126</v>
      </c>
      <c r="E9" s="20" t="s">
        <v>127</v>
      </c>
      <c r="F9" s="18" t="s">
        <v>108</v>
      </c>
      <c r="G9" s="20" t="s">
        <v>109</v>
      </c>
      <c r="H9" s="56">
        <v>904.01</v>
      </c>
      <c r="I9" s="56">
        <v>0</v>
      </c>
      <c r="J9" s="56">
        <v>0</v>
      </c>
      <c r="K9" s="22">
        <v>1367.17</v>
      </c>
      <c r="L9" s="22">
        <f t="shared" si="0"/>
        <v>2271.18</v>
      </c>
    </row>
    <row r="10" ht="12.95" customHeight="1" spans="1:12">
      <c r="A10" s="18">
        <f t="shared" si="1"/>
        <v>6</v>
      </c>
      <c r="B10" s="20" t="s">
        <v>128</v>
      </c>
      <c r="C10" s="20" t="s">
        <v>129</v>
      </c>
      <c r="D10" s="20" t="s">
        <v>130</v>
      </c>
      <c r="E10" s="20" t="s">
        <v>131</v>
      </c>
      <c r="F10" s="18" t="s">
        <v>108</v>
      </c>
      <c r="G10" s="20" t="s">
        <v>132</v>
      </c>
      <c r="H10" s="56">
        <v>6336</v>
      </c>
      <c r="I10" s="56">
        <v>0</v>
      </c>
      <c r="J10" s="56">
        <v>1700</v>
      </c>
      <c r="K10" s="22">
        <v>0</v>
      </c>
      <c r="L10" s="22">
        <f t="shared" si="0"/>
        <v>8036</v>
      </c>
    </row>
    <row r="11" ht="12.95" customHeight="1" spans="1:12">
      <c r="A11" s="18">
        <f t="shared" si="1"/>
        <v>7</v>
      </c>
      <c r="B11" s="20" t="s">
        <v>133</v>
      </c>
      <c r="C11" s="20" t="s">
        <v>134</v>
      </c>
      <c r="D11" s="20" t="s">
        <v>135</v>
      </c>
      <c r="E11" s="20" t="s">
        <v>136</v>
      </c>
      <c r="F11" s="18" t="s">
        <v>108</v>
      </c>
      <c r="G11" s="20" t="s">
        <v>137</v>
      </c>
      <c r="H11" s="56">
        <v>4471</v>
      </c>
      <c r="I11" s="56">
        <v>0</v>
      </c>
      <c r="J11" s="56">
        <v>450</v>
      </c>
      <c r="K11" s="22">
        <v>0</v>
      </c>
      <c r="L11" s="22">
        <f t="shared" si="0"/>
        <v>4921</v>
      </c>
    </row>
    <row r="12" ht="12.95" customHeight="1" spans="1:12">
      <c r="A12" s="18">
        <f t="shared" si="1"/>
        <v>8</v>
      </c>
      <c r="B12" s="20" t="s">
        <v>138</v>
      </c>
      <c r="C12" s="20" t="s">
        <v>139</v>
      </c>
      <c r="D12" s="20" t="s">
        <v>140</v>
      </c>
      <c r="E12" s="20" t="s">
        <v>113</v>
      </c>
      <c r="F12" s="18" t="s">
        <v>108</v>
      </c>
      <c r="G12" s="20" t="s">
        <v>141</v>
      </c>
      <c r="H12" s="56">
        <v>1099.43</v>
      </c>
      <c r="I12" s="56">
        <v>0</v>
      </c>
      <c r="J12" s="56">
        <v>0</v>
      </c>
      <c r="K12" s="22">
        <v>1367.17</v>
      </c>
      <c r="L12" s="22">
        <f t="shared" si="0"/>
        <v>2466.6</v>
      </c>
    </row>
    <row r="13" ht="12.95" customHeight="1" spans="1:12">
      <c r="A13" s="18">
        <f t="shared" si="1"/>
        <v>9</v>
      </c>
      <c r="B13" s="20" t="s">
        <v>142</v>
      </c>
      <c r="C13" s="20" t="s">
        <v>143</v>
      </c>
      <c r="D13" s="20" t="s">
        <v>144</v>
      </c>
      <c r="E13" s="20" t="s">
        <v>136</v>
      </c>
      <c r="F13" s="18" t="s">
        <v>108</v>
      </c>
      <c r="G13" s="20" t="s">
        <v>137</v>
      </c>
      <c r="H13" s="56">
        <v>4471</v>
      </c>
      <c r="I13" s="56">
        <v>0</v>
      </c>
      <c r="J13" s="56">
        <v>0</v>
      </c>
      <c r="K13" s="22">
        <v>0</v>
      </c>
      <c r="L13" s="22">
        <f t="shared" si="0"/>
        <v>4471</v>
      </c>
    </row>
    <row r="14" ht="12.95" customHeight="1" spans="1:12">
      <c r="A14" s="18">
        <f t="shared" si="1"/>
        <v>10</v>
      </c>
      <c r="B14" s="20" t="s">
        <v>145</v>
      </c>
      <c r="C14" s="20" t="s">
        <v>146</v>
      </c>
      <c r="D14" s="20" t="s">
        <v>147</v>
      </c>
      <c r="E14" s="20" t="s">
        <v>148</v>
      </c>
      <c r="F14" s="18" t="s">
        <v>108</v>
      </c>
      <c r="G14" s="20" t="s">
        <v>109</v>
      </c>
      <c r="H14" s="56">
        <v>904.01</v>
      </c>
      <c r="I14" s="56">
        <v>0</v>
      </c>
      <c r="J14" s="56">
        <v>0</v>
      </c>
      <c r="K14" s="22">
        <v>1367.17</v>
      </c>
      <c r="L14" s="22">
        <f t="shared" si="0"/>
        <v>2271.18</v>
      </c>
    </row>
    <row r="15" ht="12.95" customHeight="1" spans="1:12">
      <c r="A15" s="18">
        <f t="shared" si="1"/>
        <v>11</v>
      </c>
      <c r="B15" s="20" t="s">
        <v>149</v>
      </c>
      <c r="C15" s="20" t="s">
        <v>150</v>
      </c>
      <c r="D15" s="20" t="s">
        <v>151</v>
      </c>
      <c r="E15" s="20" t="s">
        <v>136</v>
      </c>
      <c r="F15" s="18" t="s">
        <v>108</v>
      </c>
      <c r="G15" s="20" t="s">
        <v>137</v>
      </c>
      <c r="H15" s="56">
        <v>4471</v>
      </c>
      <c r="I15" s="56">
        <v>0</v>
      </c>
      <c r="J15" s="56">
        <v>450</v>
      </c>
      <c r="K15" s="22">
        <v>0</v>
      </c>
      <c r="L15" s="22">
        <f t="shared" si="0"/>
        <v>4921</v>
      </c>
    </row>
    <row r="16" ht="12.95" customHeight="1" spans="1:12">
      <c r="A16" s="18">
        <f t="shared" si="1"/>
        <v>12</v>
      </c>
      <c r="B16" s="20" t="s">
        <v>152</v>
      </c>
      <c r="C16" s="20" t="s">
        <v>153</v>
      </c>
      <c r="D16" s="20" t="s">
        <v>154</v>
      </c>
      <c r="E16" s="20" t="s">
        <v>155</v>
      </c>
      <c r="F16" s="18" t="s">
        <v>108</v>
      </c>
      <c r="G16" s="20" t="s">
        <v>109</v>
      </c>
      <c r="H16" s="56">
        <v>867.49</v>
      </c>
      <c r="I16" s="56">
        <v>0</v>
      </c>
      <c r="J16" s="56">
        <v>0</v>
      </c>
      <c r="K16" s="22">
        <v>1367.17</v>
      </c>
      <c r="L16" s="22">
        <f t="shared" si="0"/>
        <v>2234.66</v>
      </c>
    </row>
    <row r="17" ht="12.95" customHeight="1" spans="1:12">
      <c r="A17" s="18">
        <f t="shared" si="1"/>
        <v>13</v>
      </c>
      <c r="B17" s="20" t="s">
        <v>156</v>
      </c>
      <c r="C17" s="20" t="s">
        <v>157</v>
      </c>
      <c r="D17" s="20" t="s">
        <v>158</v>
      </c>
      <c r="E17" s="20" t="s">
        <v>159</v>
      </c>
      <c r="F17" s="18" t="s">
        <v>108</v>
      </c>
      <c r="G17" s="20" t="s">
        <v>132</v>
      </c>
      <c r="H17" s="56">
        <v>6336</v>
      </c>
      <c r="I17" s="56">
        <v>0</v>
      </c>
      <c r="J17" s="56">
        <v>900</v>
      </c>
      <c r="K17" s="22">
        <v>0</v>
      </c>
      <c r="L17" s="22">
        <f t="shared" si="0"/>
        <v>7236</v>
      </c>
    </row>
    <row r="18" ht="12.95" customHeight="1" spans="1:12">
      <c r="A18" s="18">
        <f t="shared" si="1"/>
        <v>14</v>
      </c>
      <c r="B18" s="20" t="s">
        <v>160</v>
      </c>
      <c r="C18" s="20" t="s">
        <v>161</v>
      </c>
      <c r="D18" s="20" t="s">
        <v>162</v>
      </c>
      <c r="E18" s="20" t="s">
        <v>163</v>
      </c>
      <c r="F18" s="18" t="s">
        <v>108</v>
      </c>
      <c r="G18" s="20" t="s">
        <v>164</v>
      </c>
      <c r="H18" s="56">
        <v>4471</v>
      </c>
      <c r="I18" s="56">
        <v>0</v>
      </c>
      <c r="J18" s="56">
        <v>0</v>
      </c>
      <c r="K18" s="22">
        <v>0</v>
      </c>
      <c r="L18" s="22">
        <f t="shared" si="0"/>
        <v>4471</v>
      </c>
    </row>
    <row r="19" ht="12.95" customHeight="1" spans="1:12">
      <c r="A19" s="18">
        <f t="shared" si="1"/>
        <v>15</v>
      </c>
      <c r="B19" s="20" t="s">
        <v>165</v>
      </c>
      <c r="C19" s="20" t="s">
        <v>166</v>
      </c>
      <c r="D19" s="20" t="s">
        <v>167</v>
      </c>
      <c r="E19" s="20" t="s">
        <v>168</v>
      </c>
      <c r="F19" s="18" t="s">
        <v>108</v>
      </c>
      <c r="G19" s="20" t="s">
        <v>169</v>
      </c>
      <c r="H19" s="56">
        <v>2091</v>
      </c>
      <c r="I19" s="56">
        <v>0</v>
      </c>
      <c r="J19" s="56">
        <v>158</v>
      </c>
      <c r="K19" s="22">
        <v>0</v>
      </c>
      <c r="L19" s="22">
        <f t="shared" si="0"/>
        <v>2249</v>
      </c>
    </row>
    <row r="20" ht="12.95" customHeight="1" spans="1:12">
      <c r="A20" s="18">
        <f t="shared" si="1"/>
        <v>16</v>
      </c>
      <c r="B20" s="20" t="s">
        <v>170</v>
      </c>
      <c r="C20" s="20" t="s">
        <v>171</v>
      </c>
      <c r="D20" s="20" t="s">
        <v>172</v>
      </c>
      <c r="E20" s="20" t="s">
        <v>107</v>
      </c>
      <c r="F20" s="18" t="s">
        <v>108</v>
      </c>
      <c r="G20" s="20" t="s">
        <v>109</v>
      </c>
      <c r="H20" s="56">
        <v>2127</v>
      </c>
      <c r="I20" s="56">
        <v>598.5</v>
      </c>
      <c r="J20" s="56">
        <v>158</v>
      </c>
      <c r="K20" s="22">
        <v>0</v>
      </c>
      <c r="L20" s="22">
        <f t="shared" si="0"/>
        <v>2883.5</v>
      </c>
    </row>
    <row r="21" ht="12.95" customHeight="1" spans="1:12">
      <c r="A21" s="18">
        <f t="shared" si="1"/>
        <v>17</v>
      </c>
      <c r="B21" s="20" t="s">
        <v>173</v>
      </c>
      <c r="C21" s="20" t="s">
        <v>174</v>
      </c>
      <c r="D21" s="20" t="s">
        <v>175</v>
      </c>
      <c r="E21" s="20" t="s">
        <v>176</v>
      </c>
      <c r="F21" s="18" t="s">
        <v>108</v>
      </c>
      <c r="G21" s="20" t="s">
        <v>109</v>
      </c>
      <c r="H21" s="56">
        <v>2127</v>
      </c>
      <c r="I21" s="56">
        <v>0</v>
      </c>
      <c r="J21" s="56">
        <v>158</v>
      </c>
      <c r="K21" s="22">
        <v>0</v>
      </c>
      <c r="L21" s="22">
        <f t="shared" si="0"/>
        <v>2285</v>
      </c>
    </row>
    <row r="22" ht="12.95" customHeight="1" spans="1:12">
      <c r="A22" s="18">
        <f t="shared" si="1"/>
        <v>18</v>
      </c>
      <c r="B22" s="20" t="s">
        <v>177</v>
      </c>
      <c r="C22" s="20" t="s">
        <v>178</v>
      </c>
      <c r="D22" s="20" t="s">
        <v>179</v>
      </c>
      <c r="E22" s="20" t="s">
        <v>180</v>
      </c>
      <c r="F22" s="18" t="s">
        <v>108</v>
      </c>
      <c r="G22" s="20" t="s">
        <v>118</v>
      </c>
      <c r="H22" s="56">
        <v>2068</v>
      </c>
      <c r="I22" s="56">
        <v>587.61</v>
      </c>
      <c r="J22" s="56">
        <v>158</v>
      </c>
      <c r="K22" s="22">
        <v>0</v>
      </c>
      <c r="L22" s="22">
        <f t="shared" si="0"/>
        <v>2813.61</v>
      </c>
    </row>
    <row r="23" ht="12.95" customHeight="1" spans="1:12">
      <c r="A23" s="18">
        <f t="shared" si="1"/>
        <v>19</v>
      </c>
      <c r="B23" s="20" t="s">
        <v>181</v>
      </c>
      <c r="C23" s="20" t="s">
        <v>182</v>
      </c>
      <c r="D23" s="20" t="s">
        <v>183</v>
      </c>
      <c r="E23" s="20" t="s">
        <v>176</v>
      </c>
      <c r="F23" s="18" t="s">
        <v>108</v>
      </c>
      <c r="G23" s="20" t="s">
        <v>109</v>
      </c>
      <c r="H23" s="56">
        <v>2127</v>
      </c>
      <c r="I23" s="56">
        <v>551.94</v>
      </c>
      <c r="J23" s="56">
        <v>158</v>
      </c>
      <c r="K23" s="22">
        <v>0</v>
      </c>
      <c r="L23" s="22">
        <f t="shared" si="0"/>
        <v>2836.94</v>
      </c>
    </row>
    <row r="24" ht="12.95" customHeight="1" spans="1:12">
      <c r="A24" s="18">
        <f t="shared" si="1"/>
        <v>20</v>
      </c>
      <c r="B24" s="20" t="s">
        <v>184</v>
      </c>
      <c r="C24" s="20" t="s">
        <v>185</v>
      </c>
      <c r="D24" s="20" t="s">
        <v>186</v>
      </c>
      <c r="E24" s="20" t="s">
        <v>187</v>
      </c>
      <c r="F24" s="18" t="s">
        <v>108</v>
      </c>
      <c r="G24" s="20" t="s">
        <v>188</v>
      </c>
      <c r="H24" s="56">
        <v>3900</v>
      </c>
      <c r="I24" s="56">
        <v>0</v>
      </c>
      <c r="J24" s="56">
        <v>0</v>
      </c>
      <c r="K24" s="22">
        <v>0</v>
      </c>
      <c r="L24" s="22">
        <f t="shared" si="0"/>
        <v>3900</v>
      </c>
    </row>
    <row r="25" ht="12.95" customHeight="1" spans="1:12">
      <c r="A25" s="18">
        <f t="shared" si="1"/>
        <v>21</v>
      </c>
      <c r="B25" s="20" t="s">
        <v>189</v>
      </c>
      <c r="C25" s="20" t="s">
        <v>190</v>
      </c>
      <c r="D25" s="20" t="s">
        <v>191</v>
      </c>
      <c r="E25" s="20" t="s">
        <v>192</v>
      </c>
      <c r="F25" s="18" t="s">
        <v>108</v>
      </c>
      <c r="G25" s="20" t="s">
        <v>193</v>
      </c>
      <c r="H25" s="56">
        <v>1732.94</v>
      </c>
      <c r="I25" s="56">
        <v>0</v>
      </c>
      <c r="J25" s="56">
        <v>0</v>
      </c>
      <c r="K25" s="22">
        <v>3207.17</v>
      </c>
      <c r="L25" s="22">
        <f t="shared" si="0"/>
        <v>4940.11</v>
      </c>
    </row>
    <row r="26" ht="11.25" customHeight="1" spans="1:12">
      <c r="A26" s="18">
        <f t="shared" si="1"/>
        <v>22</v>
      </c>
      <c r="B26" s="20" t="s">
        <v>194</v>
      </c>
      <c r="C26" s="20" t="s">
        <v>195</v>
      </c>
      <c r="D26" s="20" t="s">
        <v>196</v>
      </c>
      <c r="E26" s="20" t="s">
        <v>159</v>
      </c>
      <c r="F26" s="18" t="s">
        <v>108</v>
      </c>
      <c r="G26" s="20" t="s">
        <v>197</v>
      </c>
      <c r="H26" s="56">
        <v>7266</v>
      </c>
      <c r="I26" s="56">
        <v>0</v>
      </c>
      <c r="J26" s="56">
        <v>1700</v>
      </c>
      <c r="K26" s="22">
        <v>0</v>
      </c>
      <c r="L26" s="22">
        <f t="shared" si="0"/>
        <v>8966</v>
      </c>
    </row>
    <row r="27" ht="12.95" customHeight="1" spans="1:12">
      <c r="A27" s="18">
        <f t="shared" si="1"/>
        <v>23</v>
      </c>
      <c r="B27" s="20" t="s">
        <v>198</v>
      </c>
      <c r="C27" s="20" t="s">
        <v>199</v>
      </c>
      <c r="D27" s="20" t="s">
        <v>200</v>
      </c>
      <c r="E27" s="20" t="s">
        <v>136</v>
      </c>
      <c r="F27" s="18" t="s">
        <v>108</v>
      </c>
      <c r="G27" s="20" t="s">
        <v>137</v>
      </c>
      <c r="H27" s="56">
        <v>4471</v>
      </c>
      <c r="I27" s="56">
        <v>0</v>
      </c>
      <c r="J27" s="56">
        <v>450</v>
      </c>
      <c r="K27" s="22">
        <v>0</v>
      </c>
      <c r="L27" s="22">
        <f t="shared" si="0"/>
        <v>4921</v>
      </c>
    </row>
    <row r="28" ht="12.95" customHeight="1" spans="1:12">
      <c r="A28" s="18">
        <f t="shared" si="1"/>
        <v>24</v>
      </c>
      <c r="B28" s="20" t="s">
        <v>201</v>
      </c>
      <c r="C28" s="20" t="s">
        <v>202</v>
      </c>
      <c r="D28" s="20" t="s">
        <v>203</v>
      </c>
      <c r="E28" s="20" t="s">
        <v>176</v>
      </c>
      <c r="F28" s="18" t="s">
        <v>108</v>
      </c>
      <c r="G28" s="20" t="s">
        <v>109</v>
      </c>
      <c r="H28" s="56">
        <v>2127</v>
      </c>
      <c r="I28" s="56">
        <v>383.48</v>
      </c>
      <c r="J28" s="56">
        <v>158</v>
      </c>
      <c r="K28" s="22">
        <v>0</v>
      </c>
      <c r="L28" s="22">
        <f t="shared" si="0"/>
        <v>2668.48</v>
      </c>
    </row>
    <row r="29" ht="12.95" customHeight="1" spans="1:12">
      <c r="A29" s="18">
        <f t="shared" si="1"/>
        <v>25</v>
      </c>
      <c r="B29" s="20" t="s">
        <v>204</v>
      </c>
      <c r="C29" s="20" t="s">
        <v>205</v>
      </c>
      <c r="D29" s="20" t="s">
        <v>206</v>
      </c>
      <c r="E29" s="20" t="s">
        <v>117</v>
      </c>
      <c r="F29" s="18" t="s">
        <v>108</v>
      </c>
      <c r="G29" s="20" t="s">
        <v>207</v>
      </c>
      <c r="H29" s="56">
        <v>2109</v>
      </c>
      <c r="I29" s="56">
        <v>551.94</v>
      </c>
      <c r="J29" s="56">
        <v>158</v>
      </c>
      <c r="K29" s="22">
        <v>0</v>
      </c>
      <c r="L29" s="22">
        <f t="shared" si="0"/>
        <v>2818.94</v>
      </c>
    </row>
    <row r="30" ht="12.95" customHeight="1" spans="1:12">
      <c r="A30" s="18">
        <f t="shared" si="1"/>
        <v>26</v>
      </c>
      <c r="B30" s="20" t="s">
        <v>208</v>
      </c>
      <c r="C30" s="20" t="s">
        <v>209</v>
      </c>
      <c r="D30" s="20" t="s">
        <v>210</v>
      </c>
      <c r="E30" s="20" t="s">
        <v>211</v>
      </c>
      <c r="F30" s="18" t="s">
        <v>108</v>
      </c>
      <c r="G30" s="20" t="s">
        <v>207</v>
      </c>
      <c r="H30" s="56">
        <v>859.71</v>
      </c>
      <c r="I30" s="56">
        <v>0</v>
      </c>
      <c r="J30" s="56">
        <v>0</v>
      </c>
      <c r="K30" s="22">
        <v>1367.17</v>
      </c>
      <c r="L30" s="22">
        <f t="shared" si="0"/>
        <v>2226.88</v>
      </c>
    </row>
    <row r="31" ht="12.95" customHeight="1" spans="1:12">
      <c r="A31" s="18">
        <f t="shared" si="1"/>
        <v>27</v>
      </c>
      <c r="B31" s="20" t="s">
        <v>212</v>
      </c>
      <c r="C31" s="20" t="s">
        <v>213</v>
      </c>
      <c r="D31" s="20" t="s">
        <v>214</v>
      </c>
      <c r="E31" s="20" t="s">
        <v>136</v>
      </c>
      <c r="F31" s="18" t="s">
        <v>108</v>
      </c>
      <c r="G31" s="20" t="s">
        <v>137</v>
      </c>
      <c r="H31" s="56">
        <v>4471</v>
      </c>
      <c r="I31" s="56">
        <v>0</v>
      </c>
      <c r="J31" s="56">
        <v>0</v>
      </c>
      <c r="K31" s="22">
        <v>0</v>
      </c>
      <c r="L31" s="22">
        <f t="shared" si="0"/>
        <v>4471</v>
      </c>
    </row>
    <row r="32" ht="12.95" customHeight="1" spans="1:12">
      <c r="A32" s="18">
        <f t="shared" si="1"/>
        <v>28</v>
      </c>
      <c r="B32" s="20" t="s">
        <v>215</v>
      </c>
      <c r="C32" s="20" t="s">
        <v>216</v>
      </c>
      <c r="D32" s="20" t="s">
        <v>217</v>
      </c>
      <c r="E32" s="20" t="s">
        <v>136</v>
      </c>
      <c r="F32" s="18" t="s">
        <v>108</v>
      </c>
      <c r="G32" s="20" t="s">
        <v>218</v>
      </c>
      <c r="H32" s="56">
        <v>3344</v>
      </c>
      <c r="I32" s="56">
        <v>1344</v>
      </c>
      <c r="J32" s="56">
        <v>300</v>
      </c>
      <c r="K32" s="22">
        <v>0</v>
      </c>
      <c r="L32" s="22">
        <f t="shared" si="0"/>
        <v>4988</v>
      </c>
    </row>
    <row r="33" ht="12.95" customHeight="1" spans="1:12">
      <c r="A33" s="18">
        <f t="shared" si="1"/>
        <v>29</v>
      </c>
      <c r="B33" s="20" t="s">
        <v>219</v>
      </c>
      <c r="C33" s="20" t="s">
        <v>220</v>
      </c>
      <c r="D33" s="20" t="s">
        <v>221</v>
      </c>
      <c r="E33" s="20" t="s">
        <v>168</v>
      </c>
      <c r="F33" s="18" t="s">
        <v>108</v>
      </c>
      <c r="G33" s="20" t="s">
        <v>109</v>
      </c>
      <c r="H33" s="56">
        <v>2127</v>
      </c>
      <c r="I33" s="56">
        <v>551.94</v>
      </c>
      <c r="J33" s="56">
        <v>158</v>
      </c>
      <c r="K33" s="22">
        <v>0</v>
      </c>
      <c r="L33" s="22">
        <f t="shared" si="0"/>
        <v>2836.94</v>
      </c>
    </row>
    <row r="34" ht="12.95" customHeight="1" spans="1:12">
      <c r="A34" s="18">
        <f t="shared" si="1"/>
        <v>30</v>
      </c>
      <c r="B34" s="20" t="s">
        <v>222</v>
      </c>
      <c r="C34" s="20" t="s">
        <v>223</v>
      </c>
      <c r="D34" s="20" t="s">
        <v>224</v>
      </c>
      <c r="E34" s="20" t="s">
        <v>225</v>
      </c>
      <c r="F34" s="18" t="s">
        <v>108</v>
      </c>
      <c r="G34" s="20" t="s">
        <v>118</v>
      </c>
      <c r="H34" s="56">
        <v>2068</v>
      </c>
      <c r="I34" s="56">
        <v>0</v>
      </c>
      <c r="J34" s="56">
        <v>158</v>
      </c>
      <c r="K34" s="22">
        <v>0</v>
      </c>
      <c r="L34" s="22">
        <f t="shared" si="0"/>
        <v>2226</v>
      </c>
    </row>
    <row r="35" ht="12.95" customHeight="1" spans="1:12">
      <c r="A35" s="18">
        <f t="shared" si="1"/>
        <v>31</v>
      </c>
      <c r="B35" s="20" t="s">
        <v>226</v>
      </c>
      <c r="C35" s="20" t="s">
        <v>227</v>
      </c>
      <c r="D35" s="20" t="s">
        <v>228</v>
      </c>
      <c r="E35" s="20" t="s">
        <v>168</v>
      </c>
      <c r="F35" s="18" t="s">
        <v>108</v>
      </c>
      <c r="G35" s="20" t="s">
        <v>118</v>
      </c>
      <c r="H35" s="56">
        <v>2068</v>
      </c>
      <c r="I35" s="56">
        <v>0</v>
      </c>
      <c r="J35" s="56">
        <v>158</v>
      </c>
      <c r="K35" s="22">
        <v>0</v>
      </c>
      <c r="L35" s="22">
        <f t="shared" si="0"/>
        <v>2226</v>
      </c>
    </row>
    <row r="36" ht="12.95" customHeight="1" spans="1:12">
      <c r="A36" s="18">
        <f t="shared" si="1"/>
        <v>32</v>
      </c>
      <c r="B36" s="20" t="s">
        <v>229</v>
      </c>
      <c r="C36" s="20" t="s">
        <v>230</v>
      </c>
      <c r="D36" s="20" t="s">
        <v>231</v>
      </c>
      <c r="E36" s="20" t="s">
        <v>232</v>
      </c>
      <c r="F36" s="18" t="s">
        <v>108</v>
      </c>
      <c r="G36" s="20" t="s">
        <v>169</v>
      </c>
      <c r="H36" s="56">
        <v>2091</v>
      </c>
      <c r="I36" s="56">
        <v>598.5</v>
      </c>
      <c r="J36" s="56">
        <v>158</v>
      </c>
      <c r="K36" s="22">
        <v>0</v>
      </c>
      <c r="L36" s="22">
        <f t="shared" si="0"/>
        <v>2847.5</v>
      </c>
    </row>
    <row r="37" ht="12.95" customHeight="1" spans="1:12">
      <c r="A37" s="18">
        <f t="shared" si="1"/>
        <v>33</v>
      </c>
      <c r="B37" s="20" t="s">
        <v>233</v>
      </c>
      <c r="C37" s="20" t="s">
        <v>234</v>
      </c>
      <c r="D37" s="20" t="s">
        <v>235</v>
      </c>
      <c r="E37" s="20" t="s">
        <v>107</v>
      </c>
      <c r="F37" s="18" t="s">
        <v>108</v>
      </c>
      <c r="G37" s="20" t="s">
        <v>169</v>
      </c>
      <c r="H37" s="56">
        <v>2091</v>
      </c>
      <c r="I37" s="56">
        <v>598.5</v>
      </c>
      <c r="J37" s="56">
        <v>158</v>
      </c>
      <c r="K37" s="22">
        <v>0</v>
      </c>
      <c r="L37" s="22">
        <f t="shared" si="0"/>
        <v>2847.5</v>
      </c>
    </row>
    <row r="38" ht="12.95" customHeight="1" spans="1:12">
      <c r="A38" s="18">
        <f t="shared" si="1"/>
        <v>34</v>
      </c>
      <c r="B38" s="20" t="s">
        <v>236</v>
      </c>
      <c r="C38" s="20" t="s">
        <v>237</v>
      </c>
      <c r="D38" s="20" t="s">
        <v>238</v>
      </c>
      <c r="E38" s="20" t="s">
        <v>180</v>
      </c>
      <c r="F38" s="18" t="s">
        <v>108</v>
      </c>
      <c r="G38" s="20" t="s">
        <v>118</v>
      </c>
      <c r="H38" s="56">
        <v>2068</v>
      </c>
      <c r="I38" s="56">
        <v>0</v>
      </c>
      <c r="J38" s="56">
        <v>158</v>
      </c>
      <c r="K38" s="22">
        <v>0</v>
      </c>
      <c r="L38" s="22">
        <f t="shared" si="0"/>
        <v>2226</v>
      </c>
    </row>
    <row r="39" ht="12.95" customHeight="1" spans="1:12">
      <c r="A39" s="18">
        <f t="shared" si="1"/>
        <v>35</v>
      </c>
      <c r="B39" s="20" t="s">
        <v>239</v>
      </c>
      <c r="C39" s="20" t="s">
        <v>240</v>
      </c>
      <c r="D39" s="20" t="s">
        <v>241</v>
      </c>
      <c r="E39" s="20" t="s">
        <v>242</v>
      </c>
      <c r="F39" s="18" t="s">
        <v>108</v>
      </c>
      <c r="G39" s="20" t="s">
        <v>243</v>
      </c>
      <c r="H39" s="56">
        <v>1345.99</v>
      </c>
      <c r="I39" s="56">
        <v>0</v>
      </c>
      <c r="J39" s="56">
        <v>0</v>
      </c>
      <c r="K39" s="22">
        <v>3207.17</v>
      </c>
      <c r="L39" s="22">
        <f t="shared" si="0"/>
        <v>4553.16</v>
      </c>
    </row>
    <row r="40" ht="12.95" customHeight="1" spans="1:12">
      <c r="A40" s="18">
        <f t="shared" si="1"/>
        <v>36</v>
      </c>
      <c r="B40" s="20" t="s">
        <v>244</v>
      </c>
      <c r="C40" s="20" t="s">
        <v>245</v>
      </c>
      <c r="D40" s="20" t="s">
        <v>246</v>
      </c>
      <c r="E40" s="20" t="s">
        <v>176</v>
      </c>
      <c r="F40" s="18" t="s">
        <v>108</v>
      </c>
      <c r="G40" s="20" t="s">
        <v>207</v>
      </c>
      <c r="H40" s="56">
        <v>2109</v>
      </c>
      <c r="I40" s="56">
        <v>551.94</v>
      </c>
      <c r="J40" s="56">
        <v>308</v>
      </c>
      <c r="K40" s="22">
        <v>0</v>
      </c>
      <c r="L40" s="22">
        <f t="shared" si="0"/>
        <v>2968.94</v>
      </c>
    </row>
    <row r="41" ht="12.95" customHeight="1" spans="1:12">
      <c r="A41" s="18">
        <f t="shared" si="1"/>
        <v>37</v>
      </c>
      <c r="B41" s="20" t="s">
        <v>247</v>
      </c>
      <c r="C41" s="20" t="s">
        <v>248</v>
      </c>
      <c r="D41" s="20" t="s">
        <v>249</v>
      </c>
      <c r="E41" s="20" t="s">
        <v>250</v>
      </c>
      <c r="F41" s="18" t="s">
        <v>108</v>
      </c>
      <c r="G41" s="20" t="s">
        <v>251</v>
      </c>
      <c r="H41" s="56">
        <v>4471</v>
      </c>
      <c r="I41" s="56">
        <v>0</v>
      </c>
      <c r="J41" s="56">
        <v>0</v>
      </c>
      <c r="K41" s="22">
        <v>0</v>
      </c>
      <c r="L41" s="22">
        <f t="shared" si="0"/>
        <v>4471</v>
      </c>
    </row>
    <row r="42" ht="12.95" customHeight="1" spans="1:12">
      <c r="A42" s="18">
        <f t="shared" si="1"/>
        <v>38</v>
      </c>
      <c r="B42" s="20" t="s">
        <v>252</v>
      </c>
      <c r="C42" s="20" t="s">
        <v>253</v>
      </c>
      <c r="D42" s="20" t="s">
        <v>254</v>
      </c>
      <c r="E42" s="20" t="s">
        <v>136</v>
      </c>
      <c r="F42" s="18" t="s">
        <v>108</v>
      </c>
      <c r="G42" s="20" t="s">
        <v>218</v>
      </c>
      <c r="H42" s="56">
        <v>3344</v>
      </c>
      <c r="I42" s="56">
        <v>0</v>
      </c>
      <c r="J42" s="56">
        <v>450</v>
      </c>
      <c r="K42" s="22">
        <v>0</v>
      </c>
      <c r="L42" s="22">
        <f t="shared" si="0"/>
        <v>3794</v>
      </c>
    </row>
    <row r="43" ht="12.95" customHeight="1" spans="1:12">
      <c r="A43" s="18">
        <f t="shared" si="1"/>
        <v>39</v>
      </c>
      <c r="B43" s="20" t="s">
        <v>255</v>
      </c>
      <c r="C43" s="20" t="s">
        <v>256</v>
      </c>
      <c r="D43" s="20" t="s">
        <v>257</v>
      </c>
      <c r="E43" s="20" t="s">
        <v>176</v>
      </c>
      <c r="F43" s="18" t="s">
        <v>108</v>
      </c>
      <c r="G43" s="20" t="s">
        <v>207</v>
      </c>
      <c r="H43" s="56">
        <v>2109</v>
      </c>
      <c r="I43" s="56">
        <v>551.94</v>
      </c>
      <c r="J43" s="56">
        <v>158</v>
      </c>
      <c r="K43" s="22">
        <v>0</v>
      </c>
      <c r="L43" s="22">
        <f t="shared" si="0"/>
        <v>2818.94</v>
      </c>
    </row>
    <row r="44" ht="12.95" customHeight="1" spans="1:12">
      <c r="A44" s="18">
        <f t="shared" si="1"/>
        <v>40</v>
      </c>
      <c r="B44" s="20" t="s">
        <v>258</v>
      </c>
      <c r="C44" s="20" t="s">
        <v>259</v>
      </c>
      <c r="D44" s="20" t="s">
        <v>260</v>
      </c>
      <c r="E44" s="20" t="s">
        <v>261</v>
      </c>
      <c r="F44" s="18" t="s">
        <v>108</v>
      </c>
      <c r="G44" s="20" t="s">
        <v>243</v>
      </c>
      <c r="H44" s="56">
        <v>1351.59</v>
      </c>
      <c r="I44" s="56">
        <v>0</v>
      </c>
      <c r="J44" s="56">
        <v>0</v>
      </c>
      <c r="K44" s="22">
        <v>3707.17</v>
      </c>
      <c r="L44" s="22">
        <f t="shared" si="0"/>
        <v>5058.76</v>
      </c>
    </row>
    <row r="45" ht="12.95" customHeight="1" spans="1:12">
      <c r="A45" s="18">
        <f t="shared" si="1"/>
        <v>41</v>
      </c>
      <c r="B45" s="20" t="s">
        <v>262</v>
      </c>
      <c r="C45" s="20" t="s">
        <v>263</v>
      </c>
      <c r="D45" s="20" t="s">
        <v>264</v>
      </c>
      <c r="E45" s="20" t="s">
        <v>176</v>
      </c>
      <c r="F45" s="18" t="s">
        <v>108</v>
      </c>
      <c r="G45" s="20" t="s">
        <v>109</v>
      </c>
      <c r="H45" s="56">
        <v>2127.89</v>
      </c>
      <c r="I45" s="56">
        <v>0</v>
      </c>
      <c r="J45" s="56">
        <v>158</v>
      </c>
      <c r="K45" s="22">
        <v>0</v>
      </c>
      <c r="L45" s="22">
        <f t="shared" si="0"/>
        <v>2285.89</v>
      </c>
    </row>
    <row r="46" ht="12.95" customHeight="1" spans="1:12">
      <c r="A46" s="18">
        <f t="shared" si="1"/>
        <v>42</v>
      </c>
      <c r="B46" s="20" t="s">
        <v>265</v>
      </c>
      <c r="C46" s="20" t="s">
        <v>266</v>
      </c>
      <c r="D46" s="20" t="s">
        <v>267</v>
      </c>
      <c r="E46" s="20" t="s">
        <v>268</v>
      </c>
      <c r="F46" s="18" t="s">
        <v>108</v>
      </c>
      <c r="G46" s="20" t="s">
        <v>269</v>
      </c>
      <c r="H46" s="56">
        <v>2077</v>
      </c>
      <c r="I46" s="56">
        <v>0</v>
      </c>
      <c r="J46" s="56">
        <v>158</v>
      </c>
      <c r="K46" s="22">
        <v>0</v>
      </c>
      <c r="L46" s="22">
        <f t="shared" si="0"/>
        <v>2235</v>
      </c>
    </row>
    <row r="47" ht="12.95" customHeight="1" spans="1:12">
      <c r="A47" s="18">
        <f t="shared" si="1"/>
        <v>43</v>
      </c>
      <c r="B47" s="20" t="s">
        <v>270</v>
      </c>
      <c r="C47" s="20" t="s">
        <v>271</v>
      </c>
      <c r="D47" s="20" t="s">
        <v>272</v>
      </c>
      <c r="E47" s="20" t="s">
        <v>176</v>
      </c>
      <c r="F47" s="18" t="s">
        <v>108</v>
      </c>
      <c r="G47" s="20" t="s">
        <v>207</v>
      </c>
      <c r="H47" s="56">
        <v>2109</v>
      </c>
      <c r="I47" s="56">
        <v>0</v>
      </c>
      <c r="J47" s="56">
        <v>158</v>
      </c>
      <c r="K47" s="22">
        <v>0</v>
      </c>
      <c r="L47" s="22">
        <f t="shared" si="0"/>
        <v>2267</v>
      </c>
    </row>
    <row r="48" ht="12.95" customHeight="1" spans="1:12">
      <c r="A48" s="18">
        <f t="shared" si="1"/>
        <v>44</v>
      </c>
      <c r="B48" s="20" t="s">
        <v>273</v>
      </c>
      <c r="C48" s="20" t="s">
        <v>274</v>
      </c>
      <c r="D48" s="20" t="s">
        <v>275</v>
      </c>
      <c r="E48" s="20" t="s">
        <v>276</v>
      </c>
      <c r="F48" s="18" t="s">
        <v>108</v>
      </c>
      <c r="G48" s="20" t="s">
        <v>109</v>
      </c>
      <c r="H48" s="56">
        <v>872.1</v>
      </c>
      <c r="I48" s="56">
        <v>0</v>
      </c>
      <c r="J48" s="56">
        <v>0</v>
      </c>
      <c r="K48" s="22">
        <v>1367.17</v>
      </c>
      <c r="L48" s="22">
        <f t="shared" si="0"/>
        <v>2239.27</v>
      </c>
    </row>
    <row r="49" ht="12.95" customHeight="1" spans="1:12">
      <c r="A49" s="18">
        <f t="shared" si="1"/>
        <v>45</v>
      </c>
      <c r="B49" s="20" t="s">
        <v>277</v>
      </c>
      <c r="C49" s="20" t="s">
        <v>278</v>
      </c>
      <c r="D49" s="20" t="s">
        <v>279</v>
      </c>
      <c r="E49" s="20" t="s">
        <v>117</v>
      </c>
      <c r="F49" s="18" t="s">
        <v>108</v>
      </c>
      <c r="G49" s="20" t="s">
        <v>207</v>
      </c>
      <c r="H49" s="56">
        <v>2109</v>
      </c>
      <c r="I49" s="56">
        <v>0</v>
      </c>
      <c r="J49" s="56">
        <v>308</v>
      </c>
      <c r="K49" s="22">
        <v>0</v>
      </c>
      <c r="L49" s="22">
        <f t="shared" si="0"/>
        <v>2417</v>
      </c>
    </row>
    <row r="50" ht="12.95" customHeight="1" spans="1:12">
      <c r="A50" s="18">
        <f t="shared" si="1"/>
        <v>46</v>
      </c>
      <c r="B50" s="20" t="s">
        <v>280</v>
      </c>
      <c r="C50" s="20" t="s">
        <v>281</v>
      </c>
      <c r="D50" s="20" t="s">
        <v>282</v>
      </c>
      <c r="E50" s="20" t="s">
        <v>107</v>
      </c>
      <c r="F50" s="18" t="s">
        <v>108</v>
      </c>
      <c r="G50" s="20" t="s">
        <v>169</v>
      </c>
      <c r="H50" s="56">
        <v>2091</v>
      </c>
      <c r="I50" s="56">
        <v>0</v>
      </c>
      <c r="J50" s="56">
        <v>158</v>
      </c>
      <c r="K50" s="22">
        <v>0</v>
      </c>
      <c r="L50" s="22">
        <f t="shared" si="0"/>
        <v>2249</v>
      </c>
    </row>
    <row r="51" ht="12.95" customHeight="1" spans="1:12">
      <c r="A51" s="18">
        <f t="shared" si="1"/>
        <v>47</v>
      </c>
      <c r="B51" s="20" t="s">
        <v>283</v>
      </c>
      <c r="C51" s="20" t="s">
        <v>284</v>
      </c>
      <c r="D51" s="20" t="s">
        <v>285</v>
      </c>
      <c r="E51" s="20" t="s">
        <v>176</v>
      </c>
      <c r="F51" s="18" t="s">
        <v>108</v>
      </c>
      <c r="G51" s="20" t="s">
        <v>207</v>
      </c>
      <c r="H51" s="56">
        <v>2109</v>
      </c>
      <c r="I51" s="56">
        <v>598.5</v>
      </c>
      <c r="J51" s="56">
        <v>158</v>
      </c>
      <c r="K51" s="22">
        <v>0</v>
      </c>
      <c r="L51" s="22">
        <f t="shared" si="0"/>
        <v>2865.5</v>
      </c>
    </row>
    <row r="52" ht="12.95" customHeight="1" spans="1:12">
      <c r="A52" s="18">
        <f t="shared" si="1"/>
        <v>48</v>
      </c>
      <c r="B52" s="20" t="s">
        <v>286</v>
      </c>
      <c r="C52" s="20" t="s">
        <v>287</v>
      </c>
      <c r="D52" s="20" t="s">
        <v>288</v>
      </c>
      <c r="E52" s="20" t="s">
        <v>113</v>
      </c>
      <c r="F52" s="18" t="s">
        <v>108</v>
      </c>
      <c r="G52" s="20" t="s">
        <v>109</v>
      </c>
      <c r="H52" s="56">
        <v>877.2</v>
      </c>
      <c r="I52" s="56">
        <v>0</v>
      </c>
      <c r="J52" s="56">
        <v>0</v>
      </c>
      <c r="K52" s="22">
        <v>1367.17</v>
      </c>
      <c r="L52" s="22">
        <f t="shared" si="0"/>
        <v>2244.37</v>
      </c>
    </row>
    <row r="53" ht="12.95" customHeight="1" spans="1:12">
      <c r="A53" s="18">
        <f t="shared" si="1"/>
        <v>49</v>
      </c>
      <c r="B53" s="20" t="s">
        <v>289</v>
      </c>
      <c r="C53" s="20" t="s">
        <v>290</v>
      </c>
      <c r="D53" s="20" t="s">
        <v>291</v>
      </c>
      <c r="E53" s="20" t="s">
        <v>136</v>
      </c>
      <c r="F53" s="18" t="s">
        <v>108</v>
      </c>
      <c r="G53" s="20" t="s">
        <v>218</v>
      </c>
      <c r="H53" s="56">
        <v>3344</v>
      </c>
      <c r="I53" s="56">
        <v>1344</v>
      </c>
      <c r="J53" s="56">
        <v>0</v>
      </c>
      <c r="K53" s="22">
        <v>0</v>
      </c>
      <c r="L53" s="22">
        <f t="shared" si="0"/>
        <v>4688</v>
      </c>
    </row>
    <row r="54" ht="12.95" customHeight="1" spans="1:12">
      <c r="A54" s="18">
        <f t="shared" si="1"/>
        <v>50</v>
      </c>
      <c r="B54" s="20" t="s">
        <v>292</v>
      </c>
      <c r="C54" s="20" t="s">
        <v>293</v>
      </c>
      <c r="D54" s="20" t="s">
        <v>294</v>
      </c>
      <c r="E54" s="20" t="s">
        <v>295</v>
      </c>
      <c r="F54" s="18" t="s">
        <v>108</v>
      </c>
      <c r="G54" s="20" t="s">
        <v>296</v>
      </c>
      <c r="H54" s="56">
        <v>4471</v>
      </c>
      <c r="I54" s="56">
        <v>0</v>
      </c>
      <c r="J54" s="56">
        <v>0</v>
      </c>
      <c r="K54" s="22">
        <v>0</v>
      </c>
      <c r="L54" s="22">
        <f t="shared" si="0"/>
        <v>4471</v>
      </c>
    </row>
    <row r="55" ht="12.95" customHeight="1" spans="1:12">
      <c r="A55" s="18">
        <f t="shared" si="1"/>
        <v>51</v>
      </c>
      <c r="B55" s="20" t="s">
        <v>297</v>
      </c>
      <c r="C55" s="20" t="s">
        <v>298</v>
      </c>
      <c r="D55" s="20" t="s">
        <v>299</v>
      </c>
      <c r="E55" s="20" t="s">
        <v>117</v>
      </c>
      <c r="F55" s="18" t="s">
        <v>108</v>
      </c>
      <c r="G55" s="20" t="s">
        <v>118</v>
      </c>
      <c r="H55" s="56">
        <v>2068</v>
      </c>
      <c r="I55" s="56">
        <v>551.94</v>
      </c>
      <c r="J55" s="56">
        <v>308</v>
      </c>
      <c r="K55" s="22">
        <v>0</v>
      </c>
      <c r="L55" s="22">
        <f t="shared" si="0"/>
        <v>2927.94</v>
      </c>
    </row>
    <row r="56" ht="12.95" customHeight="1" spans="1:12">
      <c r="A56" s="18">
        <f t="shared" si="1"/>
        <v>52</v>
      </c>
      <c r="B56" s="20" t="s">
        <v>300</v>
      </c>
      <c r="C56" s="20" t="s">
        <v>301</v>
      </c>
      <c r="D56" s="20" t="s">
        <v>302</v>
      </c>
      <c r="E56" s="20" t="s">
        <v>176</v>
      </c>
      <c r="F56" s="18" t="s">
        <v>108</v>
      </c>
      <c r="G56" s="20" t="s">
        <v>207</v>
      </c>
      <c r="H56" s="56">
        <v>2109</v>
      </c>
      <c r="I56" s="56">
        <v>0</v>
      </c>
      <c r="J56" s="56">
        <v>158</v>
      </c>
      <c r="K56" s="22">
        <v>0</v>
      </c>
      <c r="L56" s="22">
        <f t="shared" si="0"/>
        <v>2267</v>
      </c>
    </row>
    <row r="57" ht="12.95" customHeight="1" spans="1:12">
      <c r="A57" s="18">
        <f t="shared" si="1"/>
        <v>53</v>
      </c>
      <c r="B57" s="20" t="s">
        <v>303</v>
      </c>
      <c r="C57" s="20" t="s">
        <v>304</v>
      </c>
      <c r="D57" s="20" t="s">
        <v>305</v>
      </c>
      <c r="E57" s="20" t="s">
        <v>306</v>
      </c>
      <c r="F57" s="18" t="s">
        <v>108</v>
      </c>
      <c r="G57" s="20" t="s">
        <v>307</v>
      </c>
      <c r="H57" s="56">
        <v>3344</v>
      </c>
      <c r="I57" s="56">
        <v>0</v>
      </c>
      <c r="J57" s="56">
        <v>0</v>
      </c>
      <c r="K57" s="22">
        <v>0</v>
      </c>
      <c r="L57" s="22">
        <f t="shared" si="0"/>
        <v>3344</v>
      </c>
    </row>
    <row r="58" ht="12.95" customHeight="1" spans="1:12">
      <c r="A58" s="18">
        <f t="shared" si="1"/>
        <v>54</v>
      </c>
      <c r="B58" s="20" t="s">
        <v>308</v>
      </c>
      <c r="C58" s="20" t="s">
        <v>309</v>
      </c>
      <c r="D58" s="20" t="s">
        <v>310</v>
      </c>
      <c r="E58" s="20" t="s">
        <v>306</v>
      </c>
      <c r="F58" s="18" t="s">
        <v>108</v>
      </c>
      <c r="G58" s="20" t="s">
        <v>307</v>
      </c>
      <c r="H58" s="56">
        <v>3344</v>
      </c>
      <c r="I58" s="56">
        <v>0</v>
      </c>
      <c r="J58" s="56">
        <v>0</v>
      </c>
      <c r="K58" s="22">
        <v>0</v>
      </c>
      <c r="L58" s="22">
        <f t="shared" si="0"/>
        <v>3344</v>
      </c>
    </row>
    <row r="59" ht="12.95" customHeight="1" spans="1:12">
      <c r="A59" s="18">
        <f t="shared" si="1"/>
        <v>55</v>
      </c>
      <c r="B59" s="20" t="s">
        <v>311</v>
      </c>
      <c r="C59" s="20" t="s">
        <v>312</v>
      </c>
      <c r="D59" s="20" t="s">
        <v>313</v>
      </c>
      <c r="E59" s="20" t="s">
        <v>180</v>
      </c>
      <c r="F59" s="18" t="s">
        <v>108</v>
      </c>
      <c r="G59" s="20" t="s">
        <v>118</v>
      </c>
      <c r="H59" s="56">
        <v>2068</v>
      </c>
      <c r="I59" s="56">
        <v>0</v>
      </c>
      <c r="J59" s="56">
        <v>158</v>
      </c>
      <c r="K59" s="22">
        <v>0</v>
      </c>
      <c r="L59" s="22">
        <f t="shared" si="0"/>
        <v>2226</v>
      </c>
    </row>
    <row r="60" ht="12.95" customHeight="1" spans="1:12">
      <c r="A60" s="18">
        <f t="shared" si="1"/>
        <v>56</v>
      </c>
      <c r="B60" s="20" t="s">
        <v>314</v>
      </c>
      <c r="C60" s="20" t="s">
        <v>315</v>
      </c>
      <c r="D60" s="20" t="s">
        <v>316</v>
      </c>
      <c r="E60" s="20" t="s">
        <v>225</v>
      </c>
      <c r="F60" s="18" t="s">
        <v>108</v>
      </c>
      <c r="G60" s="20" t="s">
        <v>207</v>
      </c>
      <c r="H60" s="56">
        <v>2109</v>
      </c>
      <c r="I60" s="56">
        <v>299.25</v>
      </c>
      <c r="J60" s="56">
        <v>158</v>
      </c>
      <c r="K60" s="22">
        <v>0</v>
      </c>
      <c r="L60" s="22">
        <f t="shared" si="0"/>
        <v>2566.25</v>
      </c>
    </row>
    <row r="61" ht="12.95" customHeight="1" spans="1:12">
      <c r="A61" s="18">
        <f t="shared" si="1"/>
        <v>57</v>
      </c>
      <c r="B61" s="20" t="s">
        <v>317</v>
      </c>
      <c r="C61" s="20" t="s">
        <v>318</v>
      </c>
      <c r="D61" s="20" t="s">
        <v>319</v>
      </c>
      <c r="E61" s="20" t="s">
        <v>131</v>
      </c>
      <c r="F61" s="18" t="s">
        <v>108</v>
      </c>
      <c r="G61" s="20" t="s">
        <v>320</v>
      </c>
      <c r="H61" s="56">
        <v>5532</v>
      </c>
      <c r="I61" s="56">
        <v>0</v>
      </c>
      <c r="J61" s="56">
        <v>0</v>
      </c>
      <c r="K61" s="22">
        <v>0</v>
      </c>
      <c r="L61" s="22">
        <f t="shared" si="0"/>
        <v>5532</v>
      </c>
    </row>
    <row r="62" ht="12.95" customHeight="1" spans="1:12">
      <c r="A62" s="18">
        <f t="shared" si="1"/>
        <v>58</v>
      </c>
      <c r="B62" s="20" t="s">
        <v>321</v>
      </c>
      <c r="C62" s="20" t="s">
        <v>322</v>
      </c>
      <c r="D62" s="20" t="s">
        <v>323</v>
      </c>
      <c r="E62" s="20" t="s">
        <v>324</v>
      </c>
      <c r="F62" s="18" t="s">
        <v>108</v>
      </c>
      <c r="G62" s="20" t="s">
        <v>325</v>
      </c>
      <c r="H62" s="56">
        <v>3660</v>
      </c>
      <c r="I62" s="56">
        <v>1264.69</v>
      </c>
      <c r="J62" s="56">
        <v>0</v>
      </c>
      <c r="K62" s="22">
        <v>0</v>
      </c>
      <c r="L62" s="22">
        <f t="shared" si="0"/>
        <v>4924.69</v>
      </c>
    </row>
    <row r="63" ht="12.95" customHeight="1" spans="1:12">
      <c r="A63" s="18">
        <f t="shared" si="1"/>
        <v>59</v>
      </c>
      <c r="B63" s="20" t="s">
        <v>326</v>
      </c>
      <c r="C63" s="20" t="s">
        <v>327</v>
      </c>
      <c r="D63" s="20" t="s">
        <v>328</v>
      </c>
      <c r="E63" s="20" t="s">
        <v>136</v>
      </c>
      <c r="F63" s="18" t="s">
        <v>108</v>
      </c>
      <c r="G63" s="20" t="s">
        <v>218</v>
      </c>
      <c r="H63" s="56">
        <v>3344</v>
      </c>
      <c r="I63" s="56">
        <v>1344</v>
      </c>
      <c r="J63" s="56">
        <v>450</v>
      </c>
      <c r="K63" s="22">
        <v>0</v>
      </c>
      <c r="L63" s="22">
        <f t="shared" si="0"/>
        <v>5138</v>
      </c>
    </row>
    <row r="64" ht="12.95" customHeight="1" spans="1:12">
      <c r="A64" s="18">
        <f t="shared" si="1"/>
        <v>60</v>
      </c>
      <c r="B64" s="20" t="s">
        <v>329</v>
      </c>
      <c r="C64" s="20" t="s">
        <v>330</v>
      </c>
      <c r="D64" s="20" t="s">
        <v>331</v>
      </c>
      <c r="E64" s="20" t="s">
        <v>136</v>
      </c>
      <c r="F64" s="18" t="s">
        <v>108</v>
      </c>
      <c r="G64" s="20" t="s">
        <v>137</v>
      </c>
      <c r="H64" s="56">
        <v>4471</v>
      </c>
      <c r="I64" s="56">
        <v>0</v>
      </c>
      <c r="J64" s="56">
        <v>450</v>
      </c>
      <c r="K64" s="22">
        <v>0</v>
      </c>
      <c r="L64" s="22">
        <f t="shared" si="0"/>
        <v>4921</v>
      </c>
    </row>
    <row r="65" ht="12.95" customHeight="1" spans="1:12">
      <c r="A65" s="18">
        <f t="shared" si="1"/>
        <v>61</v>
      </c>
      <c r="B65" s="20" t="s">
        <v>332</v>
      </c>
      <c r="C65" s="20" t="s">
        <v>333</v>
      </c>
      <c r="D65" s="20" t="s">
        <v>334</v>
      </c>
      <c r="E65" s="20" t="s">
        <v>131</v>
      </c>
      <c r="F65" s="18" t="s">
        <v>108</v>
      </c>
      <c r="G65" s="20" t="s">
        <v>320</v>
      </c>
      <c r="H65" s="56">
        <v>5532</v>
      </c>
      <c r="I65" s="56">
        <v>1348.39</v>
      </c>
      <c r="J65" s="56">
        <v>1350</v>
      </c>
      <c r="K65" s="22">
        <v>0</v>
      </c>
      <c r="L65" s="22">
        <f t="shared" si="0"/>
        <v>8230.39</v>
      </c>
    </row>
    <row r="66" ht="12.95" customHeight="1" spans="1:12">
      <c r="A66" s="18">
        <f t="shared" si="1"/>
        <v>62</v>
      </c>
      <c r="B66" s="20" t="s">
        <v>335</v>
      </c>
      <c r="C66" s="20" t="s">
        <v>336</v>
      </c>
      <c r="D66" s="20" t="s">
        <v>337</v>
      </c>
      <c r="E66" s="20" t="s">
        <v>136</v>
      </c>
      <c r="F66" s="18" t="s">
        <v>108</v>
      </c>
      <c r="G66" s="20" t="s">
        <v>218</v>
      </c>
      <c r="H66" s="56">
        <v>3344</v>
      </c>
      <c r="I66" s="56">
        <v>1051.8</v>
      </c>
      <c r="J66" s="56">
        <v>750</v>
      </c>
      <c r="K66" s="22">
        <v>0</v>
      </c>
      <c r="L66" s="22">
        <f t="shared" si="0"/>
        <v>5145.8</v>
      </c>
    </row>
    <row r="67" ht="12.95" customHeight="1" spans="1:12">
      <c r="A67" s="18">
        <f t="shared" si="1"/>
        <v>63</v>
      </c>
      <c r="B67" s="20" t="s">
        <v>338</v>
      </c>
      <c r="C67" s="20" t="s">
        <v>339</v>
      </c>
      <c r="D67" s="20" t="s">
        <v>340</v>
      </c>
      <c r="E67" s="20" t="s">
        <v>163</v>
      </c>
      <c r="F67" s="18" t="s">
        <v>108</v>
      </c>
      <c r="G67" s="20" t="s">
        <v>341</v>
      </c>
      <c r="H67" s="56">
        <v>3344</v>
      </c>
      <c r="I67" s="56">
        <v>0</v>
      </c>
      <c r="J67" s="56">
        <v>450</v>
      </c>
      <c r="K67" s="22">
        <v>0</v>
      </c>
      <c r="L67" s="22">
        <f t="shared" si="0"/>
        <v>3794</v>
      </c>
    </row>
    <row r="68" ht="12.95" customHeight="1" spans="1:12">
      <c r="A68" s="18">
        <f t="shared" si="1"/>
        <v>64</v>
      </c>
      <c r="B68" s="20" t="s">
        <v>342</v>
      </c>
      <c r="C68" s="20" t="s">
        <v>343</v>
      </c>
      <c r="D68" s="20" t="s">
        <v>344</v>
      </c>
      <c r="E68" s="20" t="s">
        <v>159</v>
      </c>
      <c r="F68" s="18" t="s">
        <v>108</v>
      </c>
      <c r="G68" s="20" t="s">
        <v>320</v>
      </c>
      <c r="H68" s="56">
        <v>5532</v>
      </c>
      <c r="I68" s="56">
        <v>0</v>
      </c>
      <c r="J68" s="56">
        <v>1700</v>
      </c>
      <c r="K68" s="22">
        <v>0</v>
      </c>
      <c r="L68" s="22">
        <f t="shared" si="0"/>
        <v>7232</v>
      </c>
    </row>
    <row r="69" ht="12.95" customHeight="1" spans="1:12">
      <c r="A69" s="18">
        <f t="shared" si="1"/>
        <v>65</v>
      </c>
      <c r="B69" s="20" t="s">
        <v>345</v>
      </c>
      <c r="C69" s="20" t="s">
        <v>346</v>
      </c>
      <c r="D69" s="20" t="s">
        <v>347</v>
      </c>
      <c r="E69" s="20" t="s">
        <v>136</v>
      </c>
      <c r="F69" s="18" t="s">
        <v>108</v>
      </c>
      <c r="G69" s="20" t="s">
        <v>137</v>
      </c>
      <c r="H69" s="56">
        <v>4471</v>
      </c>
      <c r="I69" s="56">
        <v>0</v>
      </c>
      <c r="J69" s="56">
        <v>0</v>
      </c>
      <c r="K69" s="22">
        <v>0</v>
      </c>
      <c r="L69" s="22">
        <f t="shared" ref="L69:L132" si="2">SUM(H69:K69)</f>
        <v>4471</v>
      </c>
    </row>
    <row r="70" ht="12.95" customHeight="1" spans="1:12">
      <c r="A70" s="18">
        <f t="shared" si="1"/>
        <v>66</v>
      </c>
      <c r="B70" s="20" t="s">
        <v>348</v>
      </c>
      <c r="C70" s="20" t="s">
        <v>349</v>
      </c>
      <c r="D70" s="20" t="s">
        <v>350</v>
      </c>
      <c r="E70" s="20" t="s">
        <v>176</v>
      </c>
      <c r="F70" s="18" t="s">
        <v>108</v>
      </c>
      <c r="G70" s="20" t="s">
        <v>109</v>
      </c>
      <c r="H70" s="56">
        <v>2127</v>
      </c>
      <c r="I70" s="56">
        <v>0</v>
      </c>
      <c r="J70" s="56">
        <v>158</v>
      </c>
      <c r="K70" s="22">
        <v>0</v>
      </c>
      <c r="L70" s="22">
        <f t="shared" si="2"/>
        <v>2285</v>
      </c>
    </row>
    <row r="71" ht="12.95" customHeight="1" spans="1:12">
      <c r="A71" s="18">
        <f t="shared" si="1"/>
        <v>67</v>
      </c>
      <c r="B71" s="20" t="s">
        <v>351</v>
      </c>
      <c r="C71" s="20" t="s">
        <v>352</v>
      </c>
      <c r="D71" s="20" t="s">
        <v>353</v>
      </c>
      <c r="E71" s="20" t="s">
        <v>155</v>
      </c>
      <c r="F71" s="18" t="s">
        <v>108</v>
      </c>
      <c r="G71" s="20" t="s">
        <v>109</v>
      </c>
      <c r="H71" s="56">
        <v>881.29</v>
      </c>
      <c r="I71" s="56">
        <v>0</v>
      </c>
      <c r="J71" s="56">
        <v>0</v>
      </c>
      <c r="K71" s="22">
        <v>1367.17</v>
      </c>
      <c r="L71" s="22">
        <f t="shared" si="2"/>
        <v>2248.46</v>
      </c>
    </row>
    <row r="72" ht="12.95" customHeight="1" spans="1:12">
      <c r="A72" s="18">
        <f t="shared" ref="A72:A135" si="3">+A71+1</f>
        <v>68</v>
      </c>
      <c r="B72" s="20" t="s">
        <v>354</v>
      </c>
      <c r="C72" s="20" t="s">
        <v>355</v>
      </c>
      <c r="D72" s="20" t="s">
        <v>356</v>
      </c>
      <c r="E72" s="20" t="s">
        <v>176</v>
      </c>
      <c r="F72" s="18" t="s">
        <v>108</v>
      </c>
      <c r="G72" s="20" t="s">
        <v>109</v>
      </c>
      <c r="H72" s="56">
        <v>2127</v>
      </c>
      <c r="I72" s="56">
        <v>0</v>
      </c>
      <c r="J72" s="56">
        <v>158</v>
      </c>
      <c r="K72" s="22">
        <v>0</v>
      </c>
      <c r="L72" s="22">
        <f t="shared" si="2"/>
        <v>2285</v>
      </c>
    </row>
    <row r="73" ht="12.95" customHeight="1" spans="1:12">
      <c r="A73" s="18">
        <f t="shared" si="3"/>
        <v>69</v>
      </c>
      <c r="B73" s="20" t="s">
        <v>357</v>
      </c>
      <c r="C73" s="20" t="s">
        <v>358</v>
      </c>
      <c r="D73" s="20" t="s">
        <v>359</v>
      </c>
      <c r="E73" s="20" t="s">
        <v>176</v>
      </c>
      <c r="F73" s="18" t="s">
        <v>108</v>
      </c>
      <c r="G73" s="20" t="s">
        <v>109</v>
      </c>
      <c r="H73" s="56">
        <v>2127</v>
      </c>
      <c r="I73" s="56">
        <v>541.05</v>
      </c>
      <c r="J73" s="56">
        <v>308</v>
      </c>
      <c r="K73" s="22">
        <v>0</v>
      </c>
      <c r="L73" s="22">
        <f t="shared" si="2"/>
        <v>2976.05</v>
      </c>
    </row>
    <row r="74" ht="12.95" customHeight="1" spans="1:12">
      <c r="A74" s="18">
        <f t="shared" si="3"/>
        <v>70</v>
      </c>
      <c r="B74" s="20" t="s">
        <v>360</v>
      </c>
      <c r="C74" s="20" t="s">
        <v>361</v>
      </c>
      <c r="D74" s="20" t="s">
        <v>362</v>
      </c>
      <c r="E74" s="20" t="s">
        <v>113</v>
      </c>
      <c r="F74" s="18" t="s">
        <v>108</v>
      </c>
      <c r="G74" s="20" t="s">
        <v>109</v>
      </c>
      <c r="H74" s="56">
        <v>867.49</v>
      </c>
      <c r="I74" s="56">
        <v>0</v>
      </c>
      <c r="J74" s="56">
        <v>0</v>
      </c>
      <c r="K74" s="22">
        <v>1367.17</v>
      </c>
      <c r="L74" s="22">
        <f t="shared" si="2"/>
        <v>2234.66</v>
      </c>
    </row>
    <row r="75" ht="12.95" customHeight="1" spans="1:12">
      <c r="A75" s="18">
        <f t="shared" si="3"/>
        <v>71</v>
      </c>
      <c r="B75" s="20" t="s">
        <v>363</v>
      </c>
      <c r="C75" s="20" t="s">
        <v>364</v>
      </c>
      <c r="D75" s="20" t="s">
        <v>365</v>
      </c>
      <c r="E75" s="20" t="s">
        <v>107</v>
      </c>
      <c r="F75" s="18" t="s">
        <v>108</v>
      </c>
      <c r="G75" s="20" t="s">
        <v>109</v>
      </c>
      <c r="H75" s="56">
        <v>2127</v>
      </c>
      <c r="I75" s="56">
        <v>598.5</v>
      </c>
      <c r="J75" s="56">
        <v>158</v>
      </c>
      <c r="K75" s="22">
        <v>0</v>
      </c>
      <c r="L75" s="22">
        <f t="shared" si="2"/>
        <v>2883.5</v>
      </c>
    </row>
    <row r="76" ht="12.95" customHeight="1" spans="1:12">
      <c r="A76" s="18">
        <f t="shared" si="3"/>
        <v>72</v>
      </c>
      <c r="B76" s="20" t="s">
        <v>366</v>
      </c>
      <c r="C76" s="20" t="s">
        <v>367</v>
      </c>
      <c r="D76" s="20" t="s">
        <v>368</v>
      </c>
      <c r="E76" s="20" t="s">
        <v>159</v>
      </c>
      <c r="F76" s="18" t="s">
        <v>108</v>
      </c>
      <c r="G76" s="20" t="s">
        <v>320</v>
      </c>
      <c r="H76" s="56">
        <v>5532</v>
      </c>
      <c r="I76" s="56">
        <v>0</v>
      </c>
      <c r="J76" s="56">
        <v>1700</v>
      </c>
      <c r="K76" s="22">
        <v>0</v>
      </c>
      <c r="L76" s="22">
        <f t="shared" si="2"/>
        <v>7232</v>
      </c>
    </row>
    <row r="77" ht="12.95" customHeight="1" spans="1:12">
      <c r="A77" s="18">
        <f t="shared" si="3"/>
        <v>73</v>
      </c>
      <c r="B77" s="20" t="s">
        <v>369</v>
      </c>
      <c r="C77" s="20" t="s">
        <v>370</v>
      </c>
      <c r="D77" s="20" t="s">
        <v>371</v>
      </c>
      <c r="E77" s="20" t="s">
        <v>131</v>
      </c>
      <c r="F77" s="18" t="s">
        <v>108</v>
      </c>
      <c r="G77" s="20" t="s">
        <v>320</v>
      </c>
      <c r="H77" s="56">
        <v>5532</v>
      </c>
      <c r="I77" s="56">
        <v>0</v>
      </c>
      <c r="J77" s="56">
        <v>1700</v>
      </c>
      <c r="K77" s="22">
        <v>0</v>
      </c>
      <c r="L77" s="22">
        <f t="shared" si="2"/>
        <v>7232</v>
      </c>
    </row>
    <row r="78" ht="12.95" customHeight="1" spans="1:12">
      <c r="A78" s="18">
        <f t="shared" si="3"/>
        <v>74</v>
      </c>
      <c r="B78" s="20" t="s">
        <v>372</v>
      </c>
      <c r="C78" s="20" t="s">
        <v>373</v>
      </c>
      <c r="D78" s="20" t="s">
        <v>374</v>
      </c>
      <c r="E78" s="20" t="s">
        <v>375</v>
      </c>
      <c r="F78" s="18" t="s">
        <v>108</v>
      </c>
      <c r="G78" s="20" t="s">
        <v>118</v>
      </c>
      <c r="H78" s="56">
        <v>2068</v>
      </c>
      <c r="I78" s="56">
        <v>508.38</v>
      </c>
      <c r="J78" s="56">
        <v>158</v>
      </c>
      <c r="K78" s="22">
        <v>0</v>
      </c>
      <c r="L78" s="22">
        <f t="shared" si="2"/>
        <v>2734.38</v>
      </c>
    </row>
    <row r="79" ht="12.95" customHeight="1" spans="1:12">
      <c r="A79" s="18">
        <f t="shared" si="3"/>
        <v>75</v>
      </c>
      <c r="B79" s="20" t="s">
        <v>376</v>
      </c>
      <c r="C79" s="20" t="s">
        <v>377</v>
      </c>
      <c r="D79" s="20" t="s">
        <v>378</v>
      </c>
      <c r="E79" s="20" t="s">
        <v>176</v>
      </c>
      <c r="F79" s="18" t="s">
        <v>108</v>
      </c>
      <c r="G79" s="20" t="s">
        <v>207</v>
      </c>
      <c r="H79" s="56">
        <v>2109</v>
      </c>
      <c r="I79" s="56">
        <v>0</v>
      </c>
      <c r="J79" s="56">
        <v>158</v>
      </c>
      <c r="K79" s="22">
        <v>0</v>
      </c>
      <c r="L79" s="22">
        <f t="shared" si="2"/>
        <v>2267</v>
      </c>
    </row>
    <row r="80" ht="12.95" customHeight="1" spans="1:12">
      <c r="A80" s="18">
        <f t="shared" si="3"/>
        <v>76</v>
      </c>
      <c r="B80" s="20" t="s">
        <v>379</v>
      </c>
      <c r="C80" s="20" t="s">
        <v>380</v>
      </c>
      <c r="D80" s="20" t="s">
        <v>381</v>
      </c>
      <c r="E80" s="20" t="s">
        <v>117</v>
      </c>
      <c r="F80" s="18" t="s">
        <v>108</v>
      </c>
      <c r="G80" s="20" t="s">
        <v>118</v>
      </c>
      <c r="H80" s="56">
        <v>2068</v>
      </c>
      <c r="I80" s="56">
        <v>561.83</v>
      </c>
      <c r="J80" s="56">
        <v>158</v>
      </c>
      <c r="K80" s="22">
        <v>0</v>
      </c>
      <c r="L80" s="22">
        <f t="shared" si="2"/>
        <v>2787.83</v>
      </c>
    </row>
    <row r="81" ht="12.95" customHeight="1" spans="1:12">
      <c r="A81" s="18">
        <f t="shared" si="3"/>
        <v>77</v>
      </c>
      <c r="B81" s="20" t="s">
        <v>382</v>
      </c>
      <c r="C81" s="20" t="s">
        <v>383</v>
      </c>
      <c r="D81" s="20" t="s">
        <v>384</v>
      </c>
      <c r="E81" s="20" t="s">
        <v>385</v>
      </c>
      <c r="F81" s="18" t="s">
        <v>108</v>
      </c>
      <c r="G81" s="20" t="s">
        <v>109</v>
      </c>
      <c r="H81" s="56">
        <v>883.24</v>
      </c>
      <c r="I81" s="56">
        <v>0</v>
      </c>
      <c r="J81" s="56">
        <v>0</v>
      </c>
      <c r="K81" s="22">
        <v>1367.17</v>
      </c>
      <c r="L81" s="22">
        <f t="shared" si="2"/>
        <v>2250.41</v>
      </c>
    </row>
    <row r="82" ht="12.95" customHeight="1" spans="1:12">
      <c r="A82" s="18">
        <f t="shared" si="3"/>
        <v>78</v>
      </c>
      <c r="B82" s="20" t="s">
        <v>386</v>
      </c>
      <c r="C82" s="20" t="s">
        <v>387</v>
      </c>
      <c r="D82" s="20" t="s">
        <v>388</v>
      </c>
      <c r="E82" s="20" t="s">
        <v>389</v>
      </c>
      <c r="F82" s="18" t="s">
        <v>108</v>
      </c>
      <c r="G82" s="20" t="s">
        <v>141</v>
      </c>
      <c r="H82" s="56">
        <v>875.25</v>
      </c>
      <c r="I82" s="56">
        <v>0</v>
      </c>
      <c r="J82" s="56">
        <v>0</v>
      </c>
      <c r="K82" s="22">
        <v>1367.17</v>
      </c>
      <c r="L82" s="22">
        <f t="shared" si="2"/>
        <v>2242.42</v>
      </c>
    </row>
    <row r="83" ht="12.95" customHeight="1" spans="1:12">
      <c r="A83" s="18">
        <f t="shared" si="3"/>
        <v>79</v>
      </c>
      <c r="B83" s="20" t="s">
        <v>390</v>
      </c>
      <c r="C83" s="20" t="s">
        <v>391</v>
      </c>
      <c r="D83" s="20" t="s">
        <v>392</v>
      </c>
      <c r="E83" s="20" t="s">
        <v>393</v>
      </c>
      <c r="F83" s="18" t="s">
        <v>108</v>
      </c>
      <c r="G83" s="20" t="s">
        <v>141</v>
      </c>
      <c r="H83" s="56">
        <v>875.25</v>
      </c>
      <c r="I83" s="56">
        <v>0</v>
      </c>
      <c r="J83" s="56">
        <v>0</v>
      </c>
      <c r="K83" s="22">
        <v>3207.17</v>
      </c>
      <c r="L83" s="22">
        <f t="shared" si="2"/>
        <v>4082.42</v>
      </c>
    </row>
    <row r="84" ht="12.95" customHeight="1" spans="1:12">
      <c r="A84" s="18">
        <f t="shared" si="3"/>
        <v>80</v>
      </c>
      <c r="B84" s="20" t="s">
        <v>394</v>
      </c>
      <c r="C84" s="20" t="s">
        <v>395</v>
      </c>
      <c r="D84" s="20" t="s">
        <v>396</v>
      </c>
      <c r="E84" s="20" t="s">
        <v>117</v>
      </c>
      <c r="F84" s="18" t="s">
        <v>108</v>
      </c>
      <c r="G84" s="20" t="s">
        <v>207</v>
      </c>
      <c r="H84" s="56">
        <v>2109</v>
      </c>
      <c r="I84" s="56">
        <v>383.48</v>
      </c>
      <c r="J84" s="56">
        <v>158</v>
      </c>
      <c r="K84" s="22">
        <v>0</v>
      </c>
      <c r="L84" s="22">
        <f t="shared" si="2"/>
        <v>2650.48</v>
      </c>
    </row>
    <row r="85" ht="12.95" customHeight="1" spans="1:12">
      <c r="A85" s="18">
        <f t="shared" si="3"/>
        <v>81</v>
      </c>
      <c r="B85" s="20" t="s">
        <v>397</v>
      </c>
      <c r="C85" s="20" t="s">
        <v>398</v>
      </c>
      <c r="D85" s="20" t="s">
        <v>399</v>
      </c>
      <c r="E85" s="20" t="s">
        <v>400</v>
      </c>
      <c r="F85" s="18" t="s">
        <v>108</v>
      </c>
      <c r="G85" s="20" t="s">
        <v>401</v>
      </c>
      <c r="H85" s="56">
        <v>1419.03</v>
      </c>
      <c r="I85" s="56">
        <v>0</v>
      </c>
      <c r="J85" s="56">
        <v>0</v>
      </c>
      <c r="K85" s="22">
        <v>8207.17</v>
      </c>
      <c r="L85" s="22">
        <f t="shared" si="2"/>
        <v>9626.2</v>
      </c>
    </row>
    <row r="86" ht="12.95" customHeight="1" spans="1:12">
      <c r="A86" s="18">
        <f t="shared" si="3"/>
        <v>82</v>
      </c>
      <c r="B86" s="20" t="s">
        <v>402</v>
      </c>
      <c r="C86" s="20" t="s">
        <v>403</v>
      </c>
      <c r="D86" s="20" t="s">
        <v>404</v>
      </c>
      <c r="E86" s="20" t="s">
        <v>176</v>
      </c>
      <c r="F86" s="18" t="s">
        <v>108</v>
      </c>
      <c r="G86" s="20" t="s">
        <v>207</v>
      </c>
      <c r="H86" s="56">
        <v>2109</v>
      </c>
      <c r="I86" s="56">
        <v>551.94</v>
      </c>
      <c r="J86" s="56">
        <v>158</v>
      </c>
      <c r="K86" s="22">
        <v>0</v>
      </c>
      <c r="L86" s="22">
        <f t="shared" si="2"/>
        <v>2818.94</v>
      </c>
    </row>
    <row r="87" ht="12.95" customHeight="1" spans="1:12">
      <c r="A87" s="18">
        <f t="shared" si="3"/>
        <v>83</v>
      </c>
      <c r="B87" s="20" t="s">
        <v>405</v>
      </c>
      <c r="C87" s="20" t="s">
        <v>406</v>
      </c>
      <c r="D87" s="20" t="s">
        <v>407</v>
      </c>
      <c r="E87" s="20" t="s">
        <v>176</v>
      </c>
      <c r="F87" s="18" t="s">
        <v>108</v>
      </c>
      <c r="G87" s="20" t="s">
        <v>109</v>
      </c>
      <c r="H87" s="56">
        <v>2127</v>
      </c>
      <c r="I87" s="56">
        <v>0</v>
      </c>
      <c r="J87" s="56">
        <v>158</v>
      </c>
      <c r="K87" s="22">
        <v>0</v>
      </c>
      <c r="L87" s="22">
        <f t="shared" si="2"/>
        <v>2285</v>
      </c>
    </row>
    <row r="88" ht="12.95" customHeight="1" spans="1:12">
      <c r="A88" s="18">
        <f t="shared" si="3"/>
        <v>84</v>
      </c>
      <c r="B88" s="20" t="s">
        <v>408</v>
      </c>
      <c r="C88" s="20" t="s">
        <v>409</v>
      </c>
      <c r="D88" s="20" t="s">
        <v>410</v>
      </c>
      <c r="E88" s="20" t="s">
        <v>411</v>
      </c>
      <c r="F88" s="18" t="s">
        <v>108</v>
      </c>
      <c r="G88" s="20" t="s">
        <v>218</v>
      </c>
      <c r="H88" s="56">
        <v>3344</v>
      </c>
      <c r="I88" s="56">
        <v>0</v>
      </c>
      <c r="J88" s="56">
        <v>0</v>
      </c>
      <c r="K88" s="22">
        <v>0</v>
      </c>
      <c r="L88" s="22">
        <f t="shared" si="2"/>
        <v>3344</v>
      </c>
    </row>
    <row r="89" ht="12.95" customHeight="1" spans="1:12">
      <c r="A89" s="18">
        <f t="shared" si="3"/>
        <v>85</v>
      </c>
      <c r="B89" s="20" t="s">
        <v>412</v>
      </c>
      <c r="C89" s="20" t="s">
        <v>413</v>
      </c>
      <c r="D89" s="20" t="s">
        <v>414</v>
      </c>
      <c r="E89" s="20" t="s">
        <v>415</v>
      </c>
      <c r="F89" s="18" t="s">
        <v>108</v>
      </c>
      <c r="G89" s="20" t="s">
        <v>416</v>
      </c>
      <c r="H89" s="56">
        <v>813.05</v>
      </c>
      <c r="I89" s="56">
        <v>0</v>
      </c>
      <c r="J89" s="56">
        <v>0</v>
      </c>
      <c r="K89" s="22">
        <v>1367.17</v>
      </c>
      <c r="L89" s="22">
        <f t="shared" si="2"/>
        <v>2180.22</v>
      </c>
    </row>
    <row r="90" ht="12.95" customHeight="1" spans="1:12">
      <c r="A90" s="18">
        <f t="shared" si="3"/>
        <v>86</v>
      </c>
      <c r="B90" s="20" t="s">
        <v>417</v>
      </c>
      <c r="C90" s="20" t="s">
        <v>418</v>
      </c>
      <c r="D90" s="20" t="s">
        <v>419</v>
      </c>
      <c r="E90" s="20" t="s">
        <v>211</v>
      </c>
      <c r="F90" s="18" t="s">
        <v>108</v>
      </c>
      <c r="G90" s="20" t="s">
        <v>169</v>
      </c>
      <c r="H90" s="56">
        <v>855</v>
      </c>
      <c r="I90" s="56">
        <v>0</v>
      </c>
      <c r="J90" s="56">
        <v>0</v>
      </c>
      <c r="K90" s="22">
        <v>3207.17</v>
      </c>
      <c r="L90" s="22">
        <f t="shared" si="2"/>
        <v>4062.17</v>
      </c>
    </row>
    <row r="91" ht="12.95" customHeight="1" spans="1:12">
      <c r="A91" s="18">
        <f t="shared" si="3"/>
        <v>87</v>
      </c>
      <c r="B91" s="20" t="s">
        <v>420</v>
      </c>
      <c r="C91" s="20" t="s">
        <v>421</v>
      </c>
      <c r="D91" s="20" t="s">
        <v>422</v>
      </c>
      <c r="E91" s="20" t="s">
        <v>423</v>
      </c>
      <c r="F91" s="18" t="s">
        <v>108</v>
      </c>
      <c r="G91" s="20" t="s">
        <v>109</v>
      </c>
      <c r="H91" s="56">
        <v>1086.51</v>
      </c>
      <c r="I91" s="56">
        <v>0</v>
      </c>
      <c r="J91" s="56">
        <v>0</v>
      </c>
      <c r="K91" s="22">
        <v>1367.17</v>
      </c>
      <c r="L91" s="22">
        <f t="shared" si="2"/>
        <v>2453.68</v>
      </c>
    </row>
    <row r="92" ht="12.95" customHeight="1" spans="1:12">
      <c r="A92" s="18">
        <f t="shared" si="3"/>
        <v>88</v>
      </c>
      <c r="B92" s="20" t="s">
        <v>424</v>
      </c>
      <c r="C92" s="20" t="s">
        <v>425</v>
      </c>
      <c r="D92" s="20" t="s">
        <v>426</v>
      </c>
      <c r="E92" s="20" t="s">
        <v>131</v>
      </c>
      <c r="F92" s="18" t="s">
        <v>108</v>
      </c>
      <c r="G92" s="20" t="s">
        <v>320</v>
      </c>
      <c r="H92" s="56">
        <v>5532</v>
      </c>
      <c r="I92" s="56">
        <v>0</v>
      </c>
      <c r="J92" s="56">
        <v>1700</v>
      </c>
      <c r="K92" s="22">
        <v>0</v>
      </c>
      <c r="L92" s="22">
        <f t="shared" si="2"/>
        <v>7232</v>
      </c>
    </row>
    <row r="93" ht="12.95" customHeight="1" spans="1:12">
      <c r="A93" s="18">
        <f t="shared" si="3"/>
        <v>89</v>
      </c>
      <c r="B93" s="20" t="s">
        <v>427</v>
      </c>
      <c r="C93" s="20" t="s">
        <v>428</v>
      </c>
      <c r="D93" s="20" t="s">
        <v>429</v>
      </c>
      <c r="E93" s="20" t="s">
        <v>430</v>
      </c>
      <c r="F93" s="18" t="s">
        <v>108</v>
      </c>
      <c r="G93" s="20" t="s">
        <v>431</v>
      </c>
      <c r="H93" s="56">
        <v>1124.3</v>
      </c>
      <c r="I93" s="56">
        <v>0</v>
      </c>
      <c r="J93" s="56">
        <v>0</v>
      </c>
      <c r="K93" s="22">
        <v>3707.17</v>
      </c>
      <c r="L93" s="22">
        <f t="shared" si="2"/>
        <v>4831.47</v>
      </c>
    </row>
    <row r="94" ht="12.95" customHeight="1" spans="1:12">
      <c r="A94" s="18">
        <f t="shared" si="3"/>
        <v>90</v>
      </c>
      <c r="B94" s="20" t="s">
        <v>432</v>
      </c>
      <c r="C94" s="20" t="s">
        <v>433</v>
      </c>
      <c r="D94" s="20" t="s">
        <v>434</v>
      </c>
      <c r="E94" s="20" t="s">
        <v>136</v>
      </c>
      <c r="F94" s="18" t="s">
        <v>108</v>
      </c>
      <c r="G94" s="20" t="s">
        <v>218</v>
      </c>
      <c r="H94" s="56">
        <v>3344</v>
      </c>
      <c r="I94" s="56">
        <v>934.96</v>
      </c>
      <c r="J94" s="56">
        <v>450</v>
      </c>
      <c r="K94" s="22">
        <v>0</v>
      </c>
      <c r="L94" s="22">
        <f t="shared" si="2"/>
        <v>4728.96</v>
      </c>
    </row>
    <row r="95" ht="12.95" customHeight="1" spans="1:12">
      <c r="A95" s="18">
        <f t="shared" si="3"/>
        <v>91</v>
      </c>
      <c r="B95" s="20" t="s">
        <v>435</v>
      </c>
      <c r="C95" s="20" t="s">
        <v>436</v>
      </c>
      <c r="D95" s="20" t="s">
        <v>437</v>
      </c>
      <c r="E95" s="20" t="s">
        <v>117</v>
      </c>
      <c r="F95" s="18" t="s">
        <v>108</v>
      </c>
      <c r="G95" s="20" t="s">
        <v>109</v>
      </c>
      <c r="H95" s="56">
        <v>2127</v>
      </c>
      <c r="I95" s="56">
        <v>551.94</v>
      </c>
      <c r="J95" s="56">
        <v>158</v>
      </c>
      <c r="K95" s="22">
        <v>0</v>
      </c>
      <c r="L95" s="22">
        <f t="shared" si="2"/>
        <v>2836.94</v>
      </c>
    </row>
    <row r="96" ht="12.95" customHeight="1" spans="1:12">
      <c r="A96" s="18">
        <f t="shared" si="3"/>
        <v>92</v>
      </c>
      <c r="B96" s="20" t="s">
        <v>438</v>
      </c>
      <c r="C96" s="20" t="s">
        <v>439</v>
      </c>
      <c r="D96" s="20" t="s">
        <v>440</v>
      </c>
      <c r="E96" s="20" t="s">
        <v>131</v>
      </c>
      <c r="F96" s="18" t="s">
        <v>108</v>
      </c>
      <c r="G96" s="20" t="s">
        <v>197</v>
      </c>
      <c r="H96" s="56">
        <v>7266</v>
      </c>
      <c r="I96" s="56">
        <v>0</v>
      </c>
      <c r="J96" s="56">
        <v>900</v>
      </c>
      <c r="K96" s="22">
        <v>0</v>
      </c>
      <c r="L96" s="22">
        <f t="shared" si="2"/>
        <v>8166</v>
      </c>
    </row>
    <row r="97" ht="12.95" customHeight="1" spans="1:12">
      <c r="A97" s="18">
        <f t="shared" si="3"/>
        <v>93</v>
      </c>
      <c r="B97" s="20" t="s">
        <v>441</v>
      </c>
      <c r="C97" s="20" t="s">
        <v>442</v>
      </c>
      <c r="D97" s="20" t="s">
        <v>443</v>
      </c>
      <c r="E97" s="20" t="s">
        <v>176</v>
      </c>
      <c r="F97" s="18" t="s">
        <v>108</v>
      </c>
      <c r="G97" s="20" t="s">
        <v>109</v>
      </c>
      <c r="H97" s="56">
        <v>2127</v>
      </c>
      <c r="I97" s="56">
        <v>0</v>
      </c>
      <c r="J97" s="56">
        <v>158</v>
      </c>
      <c r="K97" s="22">
        <v>0</v>
      </c>
      <c r="L97" s="22">
        <f t="shared" si="2"/>
        <v>2285</v>
      </c>
    </row>
    <row r="98" ht="12.95" customHeight="1" spans="1:12">
      <c r="A98" s="18">
        <f t="shared" si="3"/>
        <v>94</v>
      </c>
      <c r="B98" s="20" t="s">
        <v>444</v>
      </c>
      <c r="C98" s="20" t="s">
        <v>445</v>
      </c>
      <c r="D98" s="20" t="s">
        <v>446</v>
      </c>
      <c r="E98" s="20" t="s">
        <v>447</v>
      </c>
      <c r="F98" s="18" t="s">
        <v>108</v>
      </c>
      <c r="G98" s="20" t="s">
        <v>448</v>
      </c>
      <c r="H98" s="56">
        <v>1450.55</v>
      </c>
      <c r="I98" s="56">
        <v>0</v>
      </c>
      <c r="J98" s="56">
        <v>0</v>
      </c>
      <c r="K98" s="22">
        <v>3707.17</v>
      </c>
      <c r="L98" s="22">
        <f t="shared" si="2"/>
        <v>5157.72</v>
      </c>
    </row>
    <row r="99" ht="12.95" customHeight="1" spans="1:12">
      <c r="A99" s="18">
        <f t="shared" si="3"/>
        <v>95</v>
      </c>
      <c r="B99" s="20" t="s">
        <v>449</v>
      </c>
      <c r="C99" s="20" t="s">
        <v>450</v>
      </c>
      <c r="D99" s="20" t="s">
        <v>451</v>
      </c>
      <c r="E99" s="20" t="s">
        <v>176</v>
      </c>
      <c r="F99" s="18" t="s">
        <v>108</v>
      </c>
      <c r="G99" s="20" t="s">
        <v>109</v>
      </c>
      <c r="H99" s="56">
        <v>2127</v>
      </c>
      <c r="I99" s="56">
        <v>551.94</v>
      </c>
      <c r="J99" s="56">
        <v>158</v>
      </c>
      <c r="K99" s="22">
        <v>0</v>
      </c>
      <c r="L99" s="22">
        <f t="shared" si="2"/>
        <v>2836.94</v>
      </c>
    </row>
    <row r="100" ht="12.95" customHeight="1" spans="1:12">
      <c r="A100" s="18">
        <f t="shared" si="3"/>
        <v>96</v>
      </c>
      <c r="B100" s="20" t="s">
        <v>452</v>
      </c>
      <c r="C100" s="20" t="s">
        <v>453</v>
      </c>
      <c r="D100" s="20" t="s">
        <v>454</v>
      </c>
      <c r="E100" s="20" t="s">
        <v>176</v>
      </c>
      <c r="F100" s="18" t="s">
        <v>108</v>
      </c>
      <c r="G100" s="20" t="s">
        <v>207</v>
      </c>
      <c r="H100" s="56">
        <v>2109</v>
      </c>
      <c r="I100" s="56">
        <v>0</v>
      </c>
      <c r="J100" s="56">
        <v>158</v>
      </c>
      <c r="K100" s="22">
        <v>0</v>
      </c>
      <c r="L100" s="22">
        <f t="shared" si="2"/>
        <v>2267</v>
      </c>
    </row>
    <row r="101" s="4" customFormat="1" ht="12.95" customHeight="1" spans="1:12">
      <c r="A101" s="18">
        <f t="shared" si="3"/>
        <v>97</v>
      </c>
      <c r="B101" s="20" t="s">
        <v>455</v>
      </c>
      <c r="C101" s="20" t="s">
        <v>456</v>
      </c>
      <c r="D101" s="20" t="s">
        <v>457</v>
      </c>
      <c r="E101" s="20" t="s">
        <v>107</v>
      </c>
      <c r="F101" s="18" t="s">
        <v>108</v>
      </c>
      <c r="G101" s="20" t="s">
        <v>109</v>
      </c>
      <c r="H101" s="56">
        <v>2127</v>
      </c>
      <c r="I101" s="56">
        <v>0</v>
      </c>
      <c r="J101" s="56">
        <v>158</v>
      </c>
      <c r="K101" s="22">
        <v>0</v>
      </c>
      <c r="L101" s="22">
        <f t="shared" si="2"/>
        <v>2285</v>
      </c>
    </row>
    <row r="102" ht="12.95" customHeight="1" spans="1:12">
      <c r="A102" s="18">
        <f t="shared" si="3"/>
        <v>98</v>
      </c>
      <c r="B102" s="20" t="s">
        <v>458</v>
      </c>
      <c r="C102" s="20" t="s">
        <v>459</v>
      </c>
      <c r="D102" s="20" t="s">
        <v>460</v>
      </c>
      <c r="E102" s="20" t="s">
        <v>107</v>
      </c>
      <c r="F102" s="18" t="s">
        <v>108</v>
      </c>
      <c r="G102" s="20" t="s">
        <v>461</v>
      </c>
      <c r="H102" s="56">
        <v>2078</v>
      </c>
      <c r="I102" s="56">
        <v>0</v>
      </c>
      <c r="J102" s="56">
        <v>158</v>
      </c>
      <c r="K102" s="22">
        <v>0</v>
      </c>
      <c r="L102" s="22">
        <f t="shared" si="2"/>
        <v>2236</v>
      </c>
    </row>
    <row r="103" ht="12.95" customHeight="1" spans="1:12">
      <c r="A103" s="18">
        <f t="shared" si="3"/>
        <v>99</v>
      </c>
      <c r="B103" s="20" t="s">
        <v>462</v>
      </c>
      <c r="C103" s="20" t="s">
        <v>463</v>
      </c>
      <c r="D103" s="20" t="s">
        <v>464</v>
      </c>
      <c r="E103" s="20" t="s">
        <v>155</v>
      </c>
      <c r="F103" s="18" t="s">
        <v>108</v>
      </c>
      <c r="G103" s="20" t="s">
        <v>109</v>
      </c>
      <c r="H103" s="56">
        <v>872.1</v>
      </c>
      <c r="I103" s="56">
        <v>0</v>
      </c>
      <c r="J103" s="56">
        <v>0</v>
      </c>
      <c r="K103" s="22">
        <v>1367.17</v>
      </c>
      <c r="L103" s="22">
        <f t="shared" si="2"/>
        <v>2239.27</v>
      </c>
    </row>
    <row r="104" ht="12.95" customHeight="1" spans="1:12">
      <c r="A104" s="18">
        <f t="shared" si="3"/>
        <v>100</v>
      </c>
      <c r="B104" s="20" t="s">
        <v>465</v>
      </c>
      <c r="C104" s="20" t="s">
        <v>466</v>
      </c>
      <c r="D104" s="20" t="s">
        <v>467</v>
      </c>
      <c r="E104" s="20" t="s">
        <v>176</v>
      </c>
      <c r="F104" s="18" t="s">
        <v>108</v>
      </c>
      <c r="G104" s="20" t="s">
        <v>109</v>
      </c>
      <c r="H104" s="56">
        <v>2127</v>
      </c>
      <c r="I104" s="56">
        <v>0</v>
      </c>
      <c r="J104" s="56">
        <v>158</v>
      </c>
      <c r="K104" s="22">
        <v>0</v>
      </c>
      <c r="L104" s="22">
        <f t="shared" si="2"/>
        <v>2285</v>
      </c>
    </row>
    <row r="105" ht="12.95" customHeight="1" spans="1:12">
      <c r="A105" s="18">
        <f t="shared" si="3"/>
        <v>101</v>
      </c>
      <c r="B105" s="20" t="s">
        <v>468</v>
      </c>
      <c r="C105" s="20" t="s">
        <v>469</v>
      </c>
      <c r="D105" s="20" t="s">
        <v>470</v>
      </c>
      <c r="E105" s="20" t="s">
        <v>180</v>
      </c>
      <c r="F105" s="18" t="s">
        <v>108</v>
      </c>
      <c r="G105" s="20" t="s">
        <v>118</v>
      </c>
      <c r="H105" s="56">
        <v>2068</v>
      </c>
      <c r="I105" s="56">
        <v>551.94</v>
      </c>
      <c r="J105" s="56">
        <v>158</v>
      </c>
      <c r="K105" s="22">
        <v>0</v>
      </c>
      <c r="L105" s="22">
        <f t="shared" si="2"/>
        <v>2777.94</v>
      </c>
    </row>
    <row r="106" ht="12.95" customHeight="1" spans="1:12">
      <c r="A106" s="18">
        <f t="shared" si="3"/>
        <v>102</v>
      </c>
      <c r="B106" s="20" t="s">
        <v>471</v>
      </c>
      <c r="C106" s="20" t="s">
        <v>472</v>
      </c>
      <c r="D106" s="20" t="s">
        <v>473</v>
      </c>
      <c r="E106" s="20" t="s">
        <v>176</v>
      </c>
      <c r="F106" s="18" t="s">
        <v>108</v>
      </c>
      <c r="G106" s="20" t="s">
        <v>109</v>
      </c>
      <c r="H106" s="56">
        <v>2127</v>
      </c>
      <c r="I106" s="56">
        <v>598.5</v>
      </c>
      <c r="J106" s="56">
        <v>308</v>
      </c>
      <c r="K106" s="22">
        <v>0</v>
      </c>
      <c r="L106" s="22">
        <f t="shared" si="2"/>
        <v>3033.5</v>
      </c>
    </row>
    <row r="107" ht="12.95" customHeight="1" spans="1:12">
      <c r="A107" s="18">
        <f t="shared" si="3"/>
        <v>103</v>
      </c>
      <c r="B107" s="20" t="s">
        <v>474</v>
      </c>
      <c r="C107" s="20" t="s">
        <v>475</v>
      </c>
      <c r="D107" s="20" t="s">
        <v>476</v>
      </c>
      <c r="E107" s="20" t="s">
        <v>250</v>
      </c>
      <c r="F107" s="18" t="s">
        <v>108</v>
      </c>
      <c r="G107" s="20" t="s">
        <v>477</v>
      </c>
      <c r="H107" s="56">
        <v>4158</v>
      </c>
      <c r="I107" s="56">
        <v>0</v>
      </c>
      <c r="J107" s="56">
        <v>0</v>
      </c>
      <c r="K107" s="22">
        <v>0</v>
      </c>
      <c r="L107" s="22">
        <f t="shared" si="2"/>
        <v>4158</v>
      </c>
    </row>
    <row r="108" ht="12.95" customHeight="1" spans="1:12">
      <c r="A108" s="18">
        <f t="shared" si="3"/>
        <v>104</v>
      </c>
      <c r="B108" s="20" t="s">
        <v>478</v>
      </c>
      <c r="C108" s="20" t="s">
        <v>479</v>
      </c>
      <c r="D108" s="20" t="s">
        <v>480</v>
      </c>
      <c r="E108" s="20" t="s">
        <v>117</v>
      </c>
      <c r="F108" s="18" t="s">
        <v>108</v>
      </c>
      <c r="G108" s="20" t="s">
        <v>461</v>
      </c>
      <c r="H108" s="56">
        <v>2078</v>
      </c>
      <c r="I108" s="56">
        <v>598.5</v>
      </c>
      <c r="J108" s="56">
        <v>308</v>
      </c>
      <c r="K108" s="22">
        <v>0</v>
      </c>
      <c r="L108" s="22">
        <f t="shared" si="2"/>
        <v>2984.5</v>
      </c>
    </row>
    <row r="109" ht="12.95" customHeight="1" spans="1:12">
      <c r="A109" s="18">
        <f t="shared" si="3"/>
        <v>105</v>
      </c>
      <c r="B109" s="20" t="s">
        <v>481</v>
      </c>
      <c r="C109" s="20" t="s">
        <v>482</v>
      </c>
      <c r="D109" s="20" t="s">
        <v>483</v>
      </c>
      <c r="E109" s="20" t="s">
        <v>136</v>
      </c>
      <c r="F109" s="18" t="s">
        <v>108</v>
      </c>
      <c r="G109" s="20" t="s">
        <v>218</v>
      </c>
      <c r="H109" s="56">
        <v>3344</v>
      </c>
      <c r="I109" s="56">
        <v>0</v>
      </c>
      <c r="J109" s="56">
        <v>450</v>
      </c>
      <c r="K109" s="22">
        <v>0</v>
      </c>
      <c r="L109" s="22">
        <f t="shared" si="2"/>
        <v>3794</v>
      </c>
    </row>
    <row r="110" ht="12.95" customHeight="1" spans="1:12">
      <c r="A110" s="18">
        <f t="shared" si="3"/>
        <v>106</v>
      </c>
      <c r="B110" s="20" t="s">
        <v>484</v>
      </c>
      <c r="C110" s="20" t="s">
        <v>485</v>
      </c>
      <c r="D110" s="20" t="s">
        <v>486</v>
      </c>
      <c r="E110" s="20" t="s">
        <v>136</v>
      </c>
      <c r="F110" s="18" t="s">
        <v>108</v>
      </c>
      <c r="G110" s="20" t="s">
        <v>487</v>
      </c>
      <c r="H110" s="56">
        <v>3660</v>
      </c>
      <c r="I110" s="56">
        <v>0</v>
      </c>
      <c r="J110" s="56">
        <v>450</v>
      </c>
      <c r="K110" s="22">
        <v>0</v>
      </c>
      <c r="L110" s="22">
        <f t="shared" si="2"/>
        <v>4110</v>
      </c>
    </row>
    <row r="111" ht="12.95" customHeight="1" spans="1:12">
      <c r="A111" s="18">
        <f t="shared" si="3"/>
        <v>107</v>
      </c>
      <c r="B111" s="20" t="s">
        <v>488</v>
      </c>
      <c r="C111" s="20" t="s">
        <v>489</v>
      </c>
      <c r="D111" s="20" t="s">
        <v>490</v>
      </c>
      <c r="E111" s="20" t="s">
        <v>155</v>
      </c>
      <c r="F111" s="18" t="s">
        <v>108</v>
      </c>
      <c r="G111" s="20" t="s">
        <v>109</v>
      </c>
      <c r="H111" s="56">
        <v>880.2</v>
      </c>
      <c r="I111" s="56">
        <v>0</v>
      </c>
      <c r="J111" s="56">
        <v>0</v>
      </c>
      <c r="K111" s="22">
        <v>1367.17</v>
      </c>
      <c r="L111" s="22">
        <f t="shared" si="2"/>
        <v>2247.37</v>
      </c>
    </row>
    <row r="112" ht="12.95" customHeight="1" spans="1:12">
      <c r="A112" s="18">
        <f t="shared" si="3"/>
        <v>108</v>
      </c>
      <c r="B112" s="20" t="s">
        <v>491</v>
      </c>
      <c r="C112" s="20" t="s">
        <v>492</v>
      </c>
      <c r="D112" s="20" t="s">
        <v>493</v>
      </c>
      <c r="E112" s="20" t="s">
        <v>107</v>
      </c>
      <c r="F112" s="18" t="s">
        <v>108</v>
      </c>
      <c r="G112" s="20" t="s">
        <v>109</v>
      </c>
      <c r="H112" s="56">
        <v>2127</v>
      </c>
      <c r="I112" s="56">
        <v>0</v>
      </c>
      <c r="J112" s="56">
        <v>158</v>
      </c>
      <c r="K112" s="22">
        <v>0</v>
      </c>
      <c r="L112" s="22">
        <f t="shared" si="2"/>
        <v>2285</v>
      </c>
    </row>
    <row r="113" ht="12.95" customHeight="1" spans="1:12">
      <c r="A113" s="18">
        <f t="shared" si="3"/>
        <v>109</v>
      </c>
      <c r="B113" s="20" t="s">
        <v>494</v>
      </c>
      <c r="C113" s="20" t="s">
        <v>495</v>
      </c>
      <c r="D113" s="20" t="s">
        <v>496</v>
      </c>
      <c r="E113" s="20" t="s">
        <v>423</v>
      </c>
      <c r="F113" s="18" t="s">
        <v>108</v>
      </c>
      <c r="G113" s="20" t="s">
        <v>109</v>
      </c>
      <c r="H113" s="56">
        <v>1085.34</v>
      </c>
      <c r="I113" s="56">
        <v>0</v>
      </c>
      <c r="J113" s="56">
        <v>0</v>
      </c>
      <c r="K113" s="22">
        <v>1367.17</v>
      </c>
      <c r="L113" s="22">
        <f t="shared" si="2"/>
        <v>2452.51</v>
      </c>
    </row>
    <row r="114" ht="12.95" customHeight="1" spans="1:12">
      <c r="A114" s="18">
        <f t="shared" si="3"/>
        <v>110</v>
      </c>
      <c r="B114" s="20" t="s">
        <v>497</v>
      </c>
      <c r="C114" s="20" t="s">
        <v>498</v>
      </c>
      <c r="D114" s="20" t="s">
        <v>499</v>
      </c>
      <c r="E114" s="20" t="s">
        <v>136</v>
      </c>
      <c r="F114" s="18" t="s">
        <v>108</v>
      </c>
      <c r="G114" s="20" t="s">
        <v>137</v>
      </c>
      <c r="H114" s="56">
        <v>4471</v>
      </c>
      <c r="I114" s="56">
        <v>0</v>
      </c>
      <c r="J114" s="56">
        <v>450</v>
      </c>
      <c r="K114" s="22">
        <v>0</v>
      </c>
      <c r="L114" s="22">
        <f t="shared" si="2"/>
        <v>4921</v>
      </c>
    </row>
    <row r="115" ht="12.95" customHeight="1" spans="1:12">
      <c r="A115" s="18">
        <f t="shared" si="3"/>
        <v>111</v>
      </c>
      <c r="B115" s="20" t="s">
        <v>500</v>
      </c>
      <c r="C115" s="20" t="s">
        <v>501</v>
      </c>
      <c r="D115" s="20" t="s">
        <v>502</v>
      </c>
      <c r="E115" s="20" t="s">
        <v>107</v>
      </c>
      <c r="F115" s="18" t="s">
        <v>108</v>
      </c>
      <c r="G115" s="20" t="s">
        <v>109</v>
      </c>
      <c r="H115" s="56">
        <v>2127</v>
      </c>
      <c r="I115" s="56">
        <v>598.5</v>
      </c>
      <c r="J115" s="56">
        <v>158</v>
      </c>
      <c r="K115" s="22">
        <v>0</v>
      </c>
      <c r="L115" s="22">
        <f t="shared" si="2"/>
        <v>2883.5</v>
      </c>
    </row>
    <row r="116" ht="12.95" customHeight="1" spans="1:12">
      <c r="A116" s="18">
        <f t="shared" si="3"/>
        <v>112</v>
      </c>
      <c r="B116" s="20" t="s">
        <v>503</v>
      </c>
      <c r="C116" s="20" t="s">
        <v>504</v>
      </c>
      <c r="D116" s="20" t="s">
        <v>505</v>
      </c>
      <c r="E116" s="20" t="s">
        <v>176</v>
      </c>
      <c r="F116" s="18" t="s">
        <v>108</v>
      </c>
      <c r="G116" s="20" t="s">
        <v>207</v>
      </c>
      <c r="H116" s="56">
        <v>2109</v>
      </c>
      <c r="I116" s="56">
        <v>0</v>
      </c>
      <c r="J116" s="56">
        <v>158</v>
      </c>
      <c r="K116" s="22">
        <v>0</v>
      </c>
      <c r="L116" s="22">
        <f t="shared" si="2"/>
        <v>2267</v>
      </c>
    </row>
    <row r="117" ht="12.95" customHeight="1" spans="1:12">
      <c r="A117" s="18">
        <f t="shared" si="3"/>
        <v>113</v>
      </c>
      <c r="B117" s="20" t="s">
        <v>506</v>
      </c>
      <c r="C117" s="20" t="s">
        <v>507</v>
      </c>
      <c r="D117" s="20" t="s">
        <v>508</v>
      </c>
      <c r="E117" s="20" t="s">
        <v>159</v>
      </c>
      <c r="F117" s="18" t="s">
        <v>108</v>
      </c>
      <c r="G117" s="20" t="s">
        <v>132</v>
      </c>
      <c r="H117" s="56">
        <v>6336</v>
      </c>
      <c r="I117" s="56">
        <v>0</v>
      </c>
      <c r="J117" s="56">
        <v>900</v>
      </c>
      <c r="K117" s="22">
        <v>0</v>
      </c>
      <c r="L117" s="22">
        <f t="shared" si="2"/>
        <v>7236</v>
      </c>
    </row>
    <row r="118" ht="12.95" customHeight="1" spans="1:12">
      <c r="A118" s="18">
        <f t="shared" si="3"/>
        <v>114</v>
      </c>
      <c r="B118" s="20" t="s">
        <v>509</v>
      </c>
      <c r="C118" s="20" t="s">
        <v>510</v>
      </c>
      <c r="D118" s="20" t="s">
        <v>511</v>
      </c>
      <c r="E118" s="20" t="s">
        <v>176</v>
      </c>
      <c r="F118" s="18" t="s">
        <v>108</v>
      </c>
      <c r="G118" s="20" t="s">
        <v>207</v>
      </c>
      <c r="H118" s="56">
        <v>2109</v>
      </c>
      <c r="I118" s="56">
        <v>130.79</v>
      </c>
      <c r="J118" s="56">
        <v>158</v>
      </c>
      <c r="K118" s="22">
        <v>0</v>
      </c>
      <c r="L118" s="22">
        <f t="shared" si="2"/>
        <v>2397.79</v>
      </c>
    </row>
    <row r="119" ht="12.95" customHeight="1" spans="1:12">
      <c r="A119" s="18">
        <f t="shared" si="3"/>
        <v>115</v>
      </c>
      <c r="B119" s="20" t="s">
        <v>512</v>
      </c>
      <c r="C119" s="20" t="s">
        <v>513</v>
      </c>
      <c r="D119" s="20" t="s">
        <v>514</v>
      </c>
      <c r="E119" s="20" t="s">
        <v>250</v>
      </c>
      <c r="F119" s="18" t="s">
        <v>108</v>
      </c>
      <c r="G119" s="20" t="s">
        <v>515</v>
      </c>
      <c r="H119" s="56">
        <v>3344</v>
      </c>
      <c r="I119" s="56">
        <v>0</v>
      </c>
      <c r="J119" s="56">
        <v>0</v>
      </c>
      <c r="K119" s="22">
        <v>0</v>
      </c>
      <c r="L119" s="22">
        <f t="shared" si="2"/>
        <v>3344</v>
      </c>
    </row>
    <row r="120" ht="12.95" customHeight="1" spans="1:12">
      <c r="A120" s="18">
        <f t="shared" si="3"/>
        <v>116</v>
      </c>
      <c r="B120" s="20" t="s">
        <v>516</v>
      </c>
      <c r="C120" s="20" t="s">
        <v>517</v>
      </c>
      <c r="D120" s="20" t="s">
        <v>518</v>
      </c>
      <c r="E120" s="20" t="s">
        <v>159</v>
      </c>
      <c r="F120" s="18" t="s">
        <v>108</v>
      </c>
      <c r="G120" s="20" t="s">
        <v>132</v>
      </c>
      <c r="H120" s="56">
        <v>6336</v>
      </c>
      <c r="I120" s="56">
        <v>1601.42</v>
      </c>
      <c r="J120" s="56">
        <v>1350</v>
      </c>
      <c r="K120" s="22">
        <v>0</v>
      </c>
      <c r="L120" s="22">
        <f t="shared" si="2"/>
        <v>9287.42</v>
      </c>
    </row>
    <row r="121" ht="12.95" customHeight="1" spans="1:12">
      <c r="A121" s="18">
        <f t="shared" si="3"/>
        <v>117</v>
      </c>
      <c r="B121" s="20" t="s">
        <v>519</v>
      </c>
      <c r="C121" s="20" t="s">
        <v>520</v>
      </c>
      <c r="D121" s="20" t="s">
        <v>521</v>
      </c>
      <c r="E121" s="20" t="s">
        <v>107</v>
      </c>
      <c r="F121" s="18" t="s">
        <v>108</v>
      </c>
      <c r="G121" s="20" t="s">
        <v>169</v>
      </c>
      <c r="H121" s="56">
        <v>2091</v>
      </c>
      <c r="I121" s="56">
        <v>598.5</v>
      </c>
      <c r="J121" s="56">
        <v>158</v>
      </c>
      <c r="K121" s="22">
        <v>0</v>
      </c>
      <c r="L121" s="22">
        <f t="shared" si="2"/>
        <v>2847.5</v>
      </c>
    </row>
    <row r="122" ht="12.95" customHeight="1" spans="1:12">
      <c r="A122" s="18">
        <f t="shared" si="3"/>
        <v>118</v>
      </c>
      <c r="B122" s="20" t="s">
        <v>522</v>
      </c>
      <c r="C122" s="20" t="s">
        <v>523</v>
      </c>
      <c r="D122" s="20" t="s">
        <v>524</v>
      </c>
      <c r="E122" s="20" t="s">
        <v>525</v>
      </c>
      <c r="F122" s="18" t="s">
        <v>108</v>
      </c>
      <c r="G122" s="20" t="s">
        <v>118</v>
      </c>
      <c r="H122" s="56">
        <v>853</v>
      </c>
      <c r="I122" s="56">
        <v>0</v>
      </c>
      <c r="J122" s="56">
        <v>0</v>
      </c>
      <c r="K122" s="22">
        <v>3207.17</v>
      </c>
      <c r="L122" s="22">
        <f t="shared" si="2"/>
        <v>4060.17</v>
      </c>
    </row>
    <row r="123" ht="12.95" customHeight="1" spans="1:12">
      <c r="A123" s="18">
        <f t="shared" si="3"/>
        <v>119</v>
      </c>
      <c r="B123" s="20" t="s">
        <v>526</v>
      </c>
      <c r="C123" s="20" t="s">
        <v>527</v>
      </c>
      <c r="D123" s="20" t="s">
        <v>528</v>
      </c>
      <c r="E123" s="20" t="s">
        <v>136</v>
      </c>
      <c r="F123" s="18" t="s">
        <v>108</v>
      </c>
      <c r="G123" s="20" t="s">
        <v>218</v>
      </c>
      <c r="H123" s="56">
        <v>3344</v>
      </c>
      <c r="I123" s="56">
        <v>1410.78</v>
      </c>
      <c r="J123" s="56">
        <v>0</v>
      </c>
      <c r="K123" s="22">
        <v>0</v>
      </c>
      <c r="L123" s="22">
        <f t="shared" si="2"/>
        <v>4754.78</v>
      </c>
    </row>
    <row r="124" ht="12.95" customHeight="1" spans="1:12">
      <c r="A124" s="18">
        <f t="shared" si="3"/>
        <v>120</v>
      </c>
      <c r="B124" s="20" t="s">
        <v>529</v>
      </c>
      <c r="C124" s="20" t="s">
        <v>530</v>
      </c>
      <c r="D124" s="20" t="s">
        <v>531</v>
      </c>
      <c r="E124" s="20" t="s">
        <v>411</v>
      </c>
      <c r="F124" s="18" t="s">
        <v>108</v>
      </c>
      <c r="G124" s="20" t="s">
        <v>137</v>
      </c>
      <c r="H124" s="56">
        <v>4471</v>
      </c>
      <c r="I124" s="56">
        <v>0</v>
      </c>
      <c r="J124" s="56">
        <v>450</v>
      </c>
      <c r="K124" s="22">
        <v>0</v>
      </c>
      <c r="L124" s="22">
        <f t="shared" si="2"/>
        <v>4921</v>
      </c>
    </row>
    <row r="125" ht="12.95" customHeight="1" spans="1:12">
      <c r="A125" s="18">
        <f t="shared" si="3"/>
        <v>121</v>
      </c>
      <c r="B125" s="20" t="s">
        <v>532</v>
      </c>
      <c r="C125" s="20" t="s">
        <v>533</v>
      </c>
      <c r="D125" s="20" t="s">
        <v>534</v>
      </c>
      <c r="E125" s="20" t="s">
        <v>113</v>
      </c>
      <c r="F125" s="18" t="s">
        <v>108</v>
      </c>
      <c r="G125" s="20" t="s">
        <v>109</v>
      </c>
      <c r="H125" s="56">
        <v>867.46</v>
      </c>
      <c r="I125" s="56">
        <v>0</v>
      </c>
      <c r="J125" s="56">
        <v>0</v>
      </c>
      <c r="K125" s="22">
        <v>1367.17</v>
      </c>
      <c r="L125" s="22">
        <f t="shared" si="2"/>
        <v>2234.63</v>
      </c>
    </row>
    <row r="126" ht="12.95" customHeight="1" spans="1:12">
      <c r="A126" s="18">
        <f t="shared" si="3"/>
        <v>122</v>
      </c>
      <c r="B126" s="20" t="s">
        <v>535</v>
      </c>
      <c r="C126" s="20" t="s">
        <v>536</v>
      </c>
      <c r="D126" s="20" t="s">
        <v>537</v>
      </c>
      <c r="E126" s="20" t="s">
        <v>415</v>
      </c>
      <c r="F126" s="18" t="s">
        <v>108</v>
      </c>
      <c r="G126" s="20" t="s">
        <v>416</v>
      </c>
      <c r="H126" s="56">
        <v>857.73</v>
      </c>
      <c r="I126" s="56">
        <v>0</v>
      </c>
      <c r="J126" s="56">
        <v>0</v>
      </c>
      <c r="K126" s="22">
        <v>1367.17</v>
      </c>
      <c r="L126" s="22">
        <f t="shared" si="2"/>
        <v>2224.9</v>
      </c>
    </row>
    <row r="127" ht="12.95" customHeight="1" spans="1:12">
      <c r="A127" s="18">
        <f t="shared" si="3"/>
        <v>123</v>
      </c>
      <c r="B127" s="20" t="s">
        <v>538</v>
      </c>
      <c r="C127" s="20" t="s">
        <v>539</v>
      </c>
      <c r="D127" s="20" t="s">
        <v>540</v>
      </c>
      <c r="E127" s="20" t="s">
        <v>324</v>
      </c>
      <c r="F127" s="18" t="s">
        <v>108</v>
      </c>
      <c r="G127" s="20" t="s">
        <v>515</v>
      </c>
      <c r="H127" s="56">
        <v>3344</v>
      </c>
      <c r="I127" s="56">
        <v>0</v>
      </c>
      <c r="J127" s="56">
        <v>0</v>
      </c>
      <c r="K127" s="22">
        <v>0</v>
      </c>
      <c r="L127" s="22">
        <f t="shared" si="2"/>
        <v>3344</v>
      </c>
    </row>
    <row r="128" ht="12.95" customHeight="1" spans="1:12">
      <c r="A128" s="18">
        <f t="shared" si="3"/>
        <v>124</v>
      </c>
      <c r="B128" s="20" t="s">
        <v>541</v>
      </c>
      <c r="C128" s="20" t="s">
        <v>542</v>
      </c>
      <c r="D128" s="20" t="s">
        <v>543</v>
      </c>
      <c r="E128" s="20" t="s">
        <v>415</v>
      </c>
      <c r="F128" s="18" t="s">
        <v>108</v>
      </c>
      <c r="G128" s="20" t="s">
        <v>416</v>
      </c>
      <c r="H128" s="56">
        <v>860.73</v>
      </c>
      <c r="I128" s="56">
        <v>0</v>
      </c>
      <c r="J128" s="56">
        <v>0</v>
      </c>
      <c r="K128" s="22">
        <v>1367.17</v>
      </c>
      <c r="L128" s="22">
        <f t="shared" si="2"/>
        <v>2227.9</v>
      </c>
    </row>
    <row r="129" ht="12.95" customHeight="1" spans="1:12">
      <c r="A129" s="18">
        <f t="shared" si="3"/>
        <v>125</v>
      </c>
      <c r="B129" s="20" t="s">
        <v>544</v>
      </c>
      <c r="C129" s="20" t="s">
        <v>545</v>
      </c>
      <c r="D129" s="20" t="s">
        <v>546</v>
      </c>
      <c r="E129" s="20" t="s">
        <v>107</v>
      </c>
      <c r="F129" s="18" t="s">
        <v>108</v>
      </c>
      <c r="G129" s="20" t="s">
        <v>461</v>
      </c>
      <c r="H129" s="56">
        <v>2078</v>
      </c>
      <c r="I129" s="56">
        <v>0</v>
      </c>
      <c r="J129" s="56">
        <v>158</v>
      </c>
      <c r="K129" s="22">
        <v>0</v>
      </c>
      <c r="L129" s="22">
        <f t="shared" si="2"/>
        <v>2236</v>
      </c>
    </row>
    <row r="130" ht="12.95" customHeight="1" spans="1:12">
      <c r="A130" s="18">
        <f t="shared" si="3"/>
        <v>126</v>
      </c>
      <c r="B130" s="20" t="s">
        <v>547</v>
      </c>
      <c r="C130" s="20" t="s">
        <v>548</v>
      </c>
      <c r="D130" s="20" t="s">
        <v>549</v>
      </c>
      <c r="E130" s="20" t="s">
        <v>250</v>
      </c>
      <c r="F130" s="18" t="s">
        <v>108</v>
      </c>
      <c r="G130" s="20" t="s">
        <v>325</v>
      </c>
      <c r="H130" s="56">
        <v>3660</v>
      </c>
      <c r="I130" s="56">
        <v>0</v>
      </c>
      <c r="J130" s="56">
        <v>0</v>
      </c>
      <c r="K130" s="22">
        <v>0</v>
      </c>
      <c r="L130" s="22">
        <f t="shared" si="2"/>
        <v>3660</v>
      </c>
    </row>
    <row r="131" ht="12.95" customHeight="1" spans="1:12">
      <c r="A131" s="18">
        <f t="shared" si="3"/>
        <v>127</v>
      </c>
      <c r="B131" s="20" t="s">
        <v>550</v>
      </c>
      <c r="C131" s="20" t="s">
        <v>551</v>
      </c>
      <c r="D131" s="20" t="s">
        <v>552</v>
      </c>
      <c r="E131" s="20" t="s">
        <v>211</v>
      </c>
      <c r="F131" s="18" t="s">
        <v>108</v>
      </c>
      <c r="G131" s="20" t="s">
        <v>169</v>
      </c>
      <c r="H131" s="56">
        <v>855</v>
      </c>
      <c r="I131" s="56">
        <v>0</v>
      </c>
      <c r="J131" s="56">
        <v>0</v>
      </c>
      <c r="K131" s="22">
        <v>3207.17</v>
      </c>
      <c r="L131" s="22">
        <f t="shared" si="2"/>
        <v>4062.17</v>
      </c>
    </row>
    <row r="132" ht="12.95" customHeight="1" spans="1:12">
      <c r="A132" s="18">
        <f t="shared" si="3"/>
        <v>128</v>
      </c>
      <c r="B132" s="20" t="s">
        <v>553</v>
      </c>
      <c r="C132" s="20" t="s">
        <v>554</v>
      </c>
      <c r="D132" s="20" t="s">
        <v>555</v>
      </c>
      <c r="E132" s="20" t="s">
        <v>176</v>
      </c>
      <c r="F132" s="18" t="s">
        <v>108</v>
      </c>
      <c r="G132" s="20" t="s">
        <v>109</v>
      </c>
      <c r="H132" s="56">
        <v>2127</v>
      </c>
      <c r="I132" s="56">
        <v>0</v>
      </c>
      <c r="J132" s="56">
        <v>158</v>
      </c>
      <c r="K132" s="22">
        <v>0</v>
      </c>
      <c r="L132" s="22">
        <f t="shared" si="2"/>
        <v>2285</v>
      </c>
    </row>
    <row r="133" ht="12.95" customHeight="1" spans="1:12">
      <c r="A133" s="18">
        <f t="shared" si="3"/>
        <v>129</v>
      </c>
      <c r="B133" s="20" t="s">
        <v>556</v>
      </c>
      <c r="C133" s="20" t="s">
        <v>557</v>
      </c>
      <c r="D133" s="20" t="s">
        <v>558</v>
      </c>
      <c r="E133" s="20" t="s">
        <v>131</v>
      </c>
      <c r="F133" s="18" t="s">
        <v>108</v>
      </c>
      <c r="G133" s="20" t="s">
        <v>197</v>
      </c>
      <c r="H133" s="56">
        <v>2578.26</v>
      </c>
      <c r="I133" s="56">
        <v>0</v>
      </c>
      <c r="J133" s="56">
        <v>319.35</v>
      </c>
      <c r="K133" s="22">
        <v>0</v>
      </c>
      <c r="L133" s="22">
        <f t="shared" ref="L133:L196" si="4">SUM(H133:K133)</f>
        <v>2897.61</v>
      </c>
    </row>
    <row r="134" ht="12.95" customHeight="1" spans="1:12">
      <c r="A134" s="18">
        <f t="shared" si="3"/>
        <v>130</v>
      </c>
      <c r="B134" s="20" t="s">
        <v>559</v>
      </c>
      <c r="C134" s="20" t="s">
        <v>560</v>
      </c>
      <c r="D134" s="20" t="s">
        <v>561</v>
      </c>
      <c r="E134" s="20" t="s">
        <v>136</v>
      </c>
      <c r="F134" s="18" t="s">
        <v>108</v>
      </c>
      <c r="G134" s="20" t="s">
        <v>137</v>
      </c>
      <c r="H134" s="56">
        <v>4471</v>
      </c>
      <c r="I134" s="56">
        <v>0</v>
      </c>
      <c r="J134" s="56">
        <v>0</v>
      </c>
      <c r="K134" s="22">
        <v>0</v>
      </c>
      <c r="L134" s="22">
        <f t="shared" si="4"/>
        <v>4471</v>
      </c>
    </row>
    <row r="135" ht="12.95" customHeight="1" spans="1:12">
      <c r="A135" s="18">
        <f t="shared" si="3"/>
        <v>131</v>
      </c>
      <c r="B135" s="20" t="s">
        <v>562</v>
      </c>
      <c r="C135" s="20" t="s">
        <v>563</v>
      </c>
      <c r="D135" s="20" t="s">
        <v>564</v>
      </c>
      <c r="E135" s="20" t="s">
        <v>211</v>
      </c>
      <c r="F135" s="18" t="s">
        <v>108</v>
      </c>
      <c r="G135" s="20" t="s">
        <v>169</v>
      </c>
      <c r="H135" s="56">
        <v>855</v>
      </c>
      <c r="I135" s="56">
        <v>0</v>
      </c>
      <c r="J135" s="56">
        <v>0</v>
      </c>
      <c r="K135" s="22">
        <v>1367.17</v>
      </c>
      <c r="L135" s="22">
        <f t="shared" si="4"/>
        <v>2222.17</v>
      </c>
    </row>
    <row r="136" ht="12.95" customHeight="1" spans="1:12">
      <c r="A136" s="18">
        <f t="shared" ref="A136:A199" si="5">+A135+1</f>
        <v>132</v>
      </c>
      <c r="B136" s="20" t="s">
        <v>565</v>
      </c>
      <c r="C136" s="20" t="s">
        <v>566</v>
      </c>
      <c r="D136" s="20" t="s">
        <v>567</v>
      </c>
      <c r="E136" s="20" t="s">
        <v>159</v>
      </c>
      <c r="F136" s="18" t="s">
        <v>108</v>
      </c>
      <c r="G136" s="20" t="s">
        <v>197</v>
      </c>
      <c r="H136" s="56">
        <v>7266</v>
      </c>
      <c r="I136" s="56">
        <v>0</v>
      </c>
      <c r="J136" s="56">
        <v>0</v>
      </c>
      <c r="K136" s="22">
        <v>0</v>
      </c>
      <c r="L136" s="22">
        <f t="shared" si="4"/>
        <v>7266</v>
      </c>
    </row>
    <row r="137" ht="12.95" customHeight="1" spans="1:12">
      <c r="A137" s="18">
        <f t="shared" si="5"/>
        <v>133</v>
      </c>
      <c r="B137" s="20" t="s">
        <v>568</v>
      </c>
      <c r="C137" s="20" t="s">
        <v>569</v>
      </c>
      <c r="D137" s="20" t="s">
        <v>570</v>
      </c>
      <c r="E137" s="20" t="s">
        <v>131</v>
      </c>
      <c r="F137" s="18" t="s">
        <v>108</v>
      </c>
      <c r="G137" s="20" t="s">
        <v>132</v>
      </c>
      <c r="H137" s="56">
        <v>6336</v>
      </c>
      <c r="I137" s="56">
        <v>0</v>
      </c>
      <c r="J137" s="56">
        <v>900</v>
      </c>
      <c r="K137" s="22">
        <v>0</v>
      </c>
      <c r="L137" s="22">
        <f t="shared" si="4"/>
        <v>7236</v>
      </c>
    </row>
    <row r="138" ht="12.95" customHeight="1" spans="1:12">
      <c r="A138" s="18">
        <f t="shared" si="5"/>
        <v>134</v>
      </c>
      <c r="B138" s="20" t="s">
        <v>571</v>
      </c>
      <c r="C138" s="20" t="s">
        <v>572</v>
      </c>
      <c r="D138" s="20" t="s">
        <v>573</v>
      </c>
      <c r="E138" s="20" t="s">
        <v>163</v>
      </c>
      <c r="F138" s="18" t="s">
        <v>108</v>
      </c>
      <c r="G138" s="20" t="s">
        <v>341</v>
      </c>
      <c r="H138" s="56">
        <v>3344</v>
      </c>
      <c r="I138" s="56">
        <v>0</v>
      </c>
      <c r="J138" s="56">
        <v>0</v>
      </c>
      <c r="K138" s="22">
        <v>0</v>
      </c>
      <c r="L138" s="22">
        <f t="shared" si="4"/>
        <v>3344</v>
      </c>
    </row>
    <row r="139" ht="12.95" customHeight="1" spans="1:12">
      <c r="A139" s="18">
        <f t="shared" si="5"/>
        <v>135</v>
      </c>
      <c r="B139" s="20" t="s">
        <v>574</v>
      </c>
      <c r="C139" s="20" t="s">
        <v>575</v>
      </c>
      <c r="D139" s="20" t="s">
        <v>576</v>
      </c>
      <c r="E139" s="20" t="s">
        <v>159</v>
      </c>
      <c r="F139" s="18" t="s">
        <v>108</v>
      </c>
      <c r="G139" s="20" t="s">
        <v>577</v>
      </c>
      <c r="H139" s="56">
        <v>6826</v>
      </c>
      <c r="I139" s="56">
        <v>0</v>
      </c>
      <c r="J139" s="56">
        <v>900</v>
      </c>
      <c r="K139" s="22">
        <v>0</v>
      </c>
      <c r="L139" s="22">
        <f t="shared" si="4"/>
        <v>7726</v>
      </c>
    </row>
    <row r="140" ht="12.95" customHeight="1" spans="1:12">
      <c r="A140" s="18">
        <f t="shared" si="5"/>
        <v>136</v>
      </c>
      <c r="B140" s="20" t="s">
        <v>578</v>
      </c>
      <c r="C140" s="20" t="s">
        <v>579</v>
      </c>
      <c r="D140" s="20" t="s">
        <v>580</v>
      </c>
      <c r="E140" s="20" t="s">
        <v>107</v>
      </c>
      <c r="F140" s="18" t="s">
        <v>108</v>
      </c>
      <c r="G140" s="20" t="s">
        <v>207</v>
      </c>
      <c r="H140" s="56">
        <v>2109</v>
      </c>
      <c r="I140" s="56">
        <v>598.5</v>
      </c>
      <c r="J140" s="56">
        <v>158</v>
      </c>
      <c r="K140" s="22">
        <v>0</v>
      </c>
      <c r="L140" s="22">
        <f t="shared" si="4"/>
        <v>2865.5</v>
      </c>
    </row>
    <row r="141" ht="12.95" customHeight="1" spans="1:12">
      <c r="A141" s="18">
        <f t="shared" si="5"/>
        <v>137</v>
      </c>
      <c r="B141" s="20" t="s">
        <v>581</v>
      </c>
      <c r="C141" s="20" t="s">
        <v>582</v>
      </c>
      <c r="D141" s="20" t="s">
        <v>583</v>
      </c>
      <c r="E141" s="20" t="s">
        <v>584</v>
      </c>
      <c r="F141" s="18" t="s">
        <v>108</v>
      </c>
      <c r="G141" s="20" t="s">
        <v>169</v>
      </c>
      <c r="H141" s="56">
        <v>855</v>
      </c>
      <c r="I141" s="56">
        <v>0</v>
      </c>
      <c r="J141" s="56">
        <v>0</v>
      </c>
      <c r="K141" s="22">
        <v>1367.17</v>
      </c>
      <c r="L141" s="22">
        <f t="shared" si="4"/>
        <v>2222.17</v>
      </c>
    </row>
    <row r="142" ht="12.95" customHeight="1" spans="1:12">
      <c r="A142" s="18">
        <f t="shared" si="5"/>
        <v>138</v>
      </c>
      <c r="B142" s="20" t="s">
        <v>585</v>
      </c>
      <c r="C142" s="20" t="s">
        <v>586</v>
      </c>
      <c r="D142" s="20" t="s">
        <v>587</v>
      </c>
      <c r="E142" s="20" t="s">
        <v>393</v>
      </c>
      <c r="F142" s="18" t="s">
        <v>108</v>
      </c>
      <c r="G142" s="20" t="s">
        <v>416</v>
      </c>
      <c r="H142" s="56">
        <v>813.05</v>
      </c>
      <c r="I142" s="56">
        <v>0</v>
      </c>
      <c r="J142" s="56">
        <v>0</v>
      </c>
      <c r="K142" s="22">
        <v>1367.17</v>
      </c>
      <c r="L142" s="22">
        <f t="shared" si="4"/>
        <v>2180.22</v>
      </c>
    </row>
    <row r="143" ht="12.95" customHeight="1" spans="1:12">
      <c r="A143" s="18">
        <f t="shared" si="5"/>
        <v>139</v>
      </c>
      <c r="B143" s="20" t="s">
        <v>588</v>
      </c>
      <c r="C143" s="20" t="s">
        <v>589</v>
      </c>
      <c r="D143" s="20" t="s">
        <v>590</v>
      </c>
      <c r="E143" s="20" t="s">
        <v>136</v>
      </c>
      <c r="F143" s="18" t="s">
        <v>108</v>
      </c>
      <c r="G143" s="20" t="s">
        <v>591</v>
      </c>
      <c r="H143" s="56">
        <v>3900</v>
      </c>
      <c r="I143" s="56">
        <v>0</v>
      </c>
      <c r="J143" s="56">
        <v>0</v>
      </c>
      <c r="K143" s="22">
        <v>0</v>
      </c>
      <c r="L143" s="22">
        <f t="shared" si="4"/>
        <v>3900</v>
      </c>
    </row>
    <row r="144" ht="12.95" customHeight="1" spans="1:12">
      <c r="A144" s="18">
        <f t="shared" si="5"/>
        <v>140</v>
      </c>
      <c r="B144" s="20" t="s">
        <v>592</v>
      </c>
      <c r="C144" s="20" t="s">
        <v>593</v>
      </c>
      <c r="D144" s="20" t="s">
        <v>594</v>
      </c>
      <c r="E144" s="20" t="s">
        <v>117</v>
      </c>
      <c r="F144" s="18" t="s">
        <v>108</v>
      </c>
      <c r="G144" s="20" t="s">
        <v>207</v>
      </c>
      <c r="H144" s="56">
        <v>2109</v>
      </c>
      <c r="I144" s="56">
        <v>0</v>
      </c>
      <c r="J144" s="56">
        <v>158</v>
      </c>
      <c r="K144" s="22">
        <v>0</v>
      </c>
      <c r="L144" s="22">
        <f t="shared" si="4"/>
        <v>2267</v>
      </c>
    </row>
    <row r="145" ht="12.95" customHeight="1" spans="1:12">
      <c r="A145" s="18">
        <f t="shared" si="5"/>
        <v>141</v>
      </c>
      <c r="B145" s="20" t="s">
        <v>595</v>
      </c>
      <c r="C145" s="20" t="s">
        <v>596</v>
      </c>
      <c r="D145" s="20" t="s">
        <v>597</v>
      </c>
      <c r="E145" s="20" t="s">
        <v>211</v>
      </c>
      <c r="F145" s="18" t="s">
        <v>108</v>
      </c>
      <c r="G145" s="20" t="s">
        <v>207</v>
      </c>
      <c r="H145" s="56">
        <v>884.81</v>
      </c>
      <c r="I145" s="56">
        <v>0</v>
      </c>
      <c r="J145" s="56">
        <v>0</v>
      </c>
      <c r="K145" s="22">
        <v>3207.17</v>
      </c>
      <c r="L145" s="22">
        <f t="shared" si="4"/>
        <v>4091.98</v>
      </c>
    </row>
    <row r="146" ht="12.95" customHeight="1" spans="1:12">
      <c r="A146" s="18">
        <f t="shared" si="5"/>
        <v>142</v>
      </c>
      <c r="B146" s="20" t="s">
        <v>598</v>
      </c>
      <c r="C146" s="20" t="s">
        <v>599</v>
      </c>
      <c r="D146" s="20" t="s">
        <v>600</v>
      </c>
      <c r="E146" s="20" t="s">
        <v>250</v>
      </c>
      <c r="F146" s="18" t="s">
        <v>108</v>
      </c>
      <c r="G146" s="20" t="s">
        <v>325</v>
      </c>
      <c r="H146" s="56">
        <v>3660</v>
      </c>
      <c r="I146" s="56">
        <v>0</v>
      </c>
      <c r="J146" s="56">
        <v>0</v>
      </c>
      <c r="K146" s="22">
        <v>0</v>
      </c>
      <c r="L146" s="22">
        <f t="shared" si="4"/>
        <v>3660</v>
      </c>
    </row>
    <row r="147" ht="12.95" customHeight="1" spans="1:12">
      <c r="A147" s="18">
        <f t="shared" si="5"/>
        <v>143</v>
      </c>
      <c r="B147" s="20" t="s">
        <v>601</v>
      </c>
      <c r="C147" s="20" t="s">
        <v>602</v>
      </c>
      <c r="D147" s="20" t="s">
        <v>603</v>
      </c>
      <c r="E147" s="20" t="s">
        <v>604</v>
      </c>
      <c r="F147" s="18" t="s">
        <v>108</v>
      </c>
      <c r="G147" s="20" t="s">
        <v>169</v>
      </c>
      <c r="H147" s="56">
        <v>855</v>
      </c>
      <c r="I147" s="56">
        <v>0</v>
      </c>
      <c r="J147" s="56">
        <v>0</v>
      </c>
      <c r="K147" s="22">
        <v>1367.17</v>
      </c>
      <c r="L147" s="22">
        <f t="shared" si="4"/>
        <v>2222.17</v>
      </c>
    </row>
    <row r="148" ht="12.95" customHeight="1" spans="1:12">
      <c r="A148" s="18">
        <f t="shared" si="5"/>
        <v>144</v>
      </c>
      <c r="B148" s="54" t="s">
        <v>605</v>
      </c>
      <c r="C148" s="54" t="s">
        <v>606</v>
      </c>
      <c r="D148" s="54" t="s">
        <v>607</v>
      </c>
      <c r="E148" s="20" t="s">
        <v>250</v>
      </c>
      <c r="F148" s="18" t="s">
        <v>108</v>
      </c>
      <c r="G148" s="54" t="s">
        <v>251</v>
      </c>
      <c r="H148" s="56">
        <v>4471</v>
      </c>
      <c r="I148" s="56">
        <v>0</v>
      </c>
      <c r="J148" s="56">
        <v>0</v>
      </c>
      <c r="K148" s="22">
        <v>0</v>
      </c>
      <c r="L148" s="22">
        <f t="shared" si="4"/>
        <v>4471</v>
      </c>
    </row>
    <row r="149" ht="12.95" customHeight="1" spans="1:12">
      <c r="A149" s="18">
        <f t="shared" si="5"/>
        <v>145</v>
      </c>
      <c r="B149" s="54" t="s">
        <v>608</v>
      </c>
      <c r="C149" s="54" t="s">
        <v>609</v>
      </c>
      <c r="D149" s="54" t="s">
        <v>610</v>
      </c>
      <c r="E149" s="20" t="s">
        <v>117</v>
      </c>
      <c r="F149" s="18" t="s">
        <v>108</v>
      </c>
      <c r="G149" s="54" t="s">
        <v>207</v>
      </c>
      <c r="H149" s="56">
        <v>2109</v>
      </c>
      <c r="I149" s="56">
        <v>551.94</v>
      </c>
      <c r="J149" s="56">
        <v>158</v>
      </c>
      <c r="K149" s="22">
        <v>0</v>
      </c>
      <c r="L149" s="22">
        <f t="shared" si="4"/>
        <v>2818.94</v>
      </c>
    </row>
    <row r="150" ht="12.95" customHeight="1" spans="1:12">
      <c r="A150" s="18">
        <f t="shared" si="5"/>
        <v>146</v>
      </c>
      <c r="B150" s="54" t="s">
        <v>611</v>
      </c>
      <c r="C150" s="54" t="s">
        <v>612</v>
      </c>
      <c r="D150" s="54" t="s">
        <v>613</v>
      </c>
      <c r="E150" s="20" t="s">
        <v>136</v>
      </c>
      <c r="F150" s="18" t="s">
        <v>108</v>
      </c>
      <c r="G150" s="54" t="s">
        <v>218</v>
      </c>
      <c r="H150" s="56">
        <v>3344</v>
      </c>
      <c r="I150" s="56">
        <v>0</v>
      </c>
      <c r="J150" s="56">
        <v>450</v>
      </c>
      <c r="K150" s="22">
        <v>0</v>
      </c>
      <c r="L150" s="22">
        <f t="shared" si="4"/>
        <v>3794</v>
      </c>
    </row>
    <row r="151" ht="12.95" customHeight="1" spans="1:12">
      <c r="A151" s="18">
        <f t="shared" si="5"/>
        <v>147</v>
      </c>
      <c r="B151" s="54" t="s">
        <v>614</v>
      </c>
      <c r="C151" s="54" t="s">
        <v>615</v>
      </c>
      <c r="D151" s="54" t="s">
        <v>616</v>
      </c>
      <c r="E151" s="20" t="s">
        <v>295</v>
      </c>
      <c r="F151" s="18" t="s">
        <v>108</v>
      </c>
      <c r="G151" s="54" t="s">
        <v>617</v>
      </c>
      <c r="H151" s="56">
        <v>3900</v>
      </c>
      <c r="I151" s="56">
        <v>0</v>
      </c>
      <c r="J151" s="56">
        <v>0</v>
      </c>
      <c r="K151" s="22">
        <v>0</v>
      </c>
      <c r="L151" s="22">
        <f t="shared" si="4"/>
        <v>3900</v>
      </c>
    </row>
    <row r="152" ht="12.95" customHeight="1" spans="1:12">
      <c r="A152" s="18">
        <f t="shared" si="5"/>
        <v>148</v>
      </c>
      <c r="B152" s="54" t="s">
        <v>618</v>
      </c>
      <c r="C152" s="54" t="s">
        <v>619</v>
      </c>
      <c r="D152" s="54" t="s">
        <v>620</v>
      </c>
      <c r="E152" s="20" t="s">
        <v>136</v>
      </c>
      <c r="F152" s="18" t="s">
        <v>108</v>
      </c>
      <c r="G152" s="54" t="s">
        <v>137</v>
      </c>
      <c r="H152" s="56">
        <v>4471</v>
      </c>
      <c r="I152" s="56">
        <v>0</v>
      </c>
      <c r="J152" s="56">
        <v>450</v>
      </c>
      <c r="K152" s="22">
        <v>0</v>
      </c>
      <c r="L152" s="22">
        <f t="shared" si="4"/>
        <v>4921</v>
      </c>
    </row>
    <row r="153" ht="12.95" customHeight="1" spans="1:12">
      <c r="A153" s="18">
        <f t="shared" si="5"/>
        <v>149</v>
      </c>
      <c r="B153" s="54" t="s">
        <v>621</v>
      </c>
      <c r="C153" s="54" t="s">
        <v>622</v>
      </c>
      <c r="D153" s="54" t="s">
        <v>623</v>
      </c>
      <c r="E153" s="20" t="s">
        <v>168</v>
      </c>
      <c r="F153" s="18" t="s">
        <v>108</v>
      </c>
      <c r="G153" s="54" t="s">
        <v>109</v>
      </c>
      <c r="H153" s="56">
        <v>2127</v>
      </c>
      <c r="I153" s="56">
        <v>0</v>
      </c>
      <c r="J153" s="56">
        <v>158</v>
      </c>
      <c r="K153" s="22">
        <v>0</v>
      </c>
      <c r="L153" s="22">
        <f t="shared" si="4"/>
        <v>2285</v>
      </c>
    </row>
    <row r="154" ht="12.95" customHeight="1" spans="1:12">
      <c r="A154" s="18">
        <f t="shared" si="5"/>
        <v>150</v>
      </c>
      <c r="B154" s="54" t="s">
        <v>624</v>
      </c>
      <c r="C154" s="54" t="s">
        <v>625</v>
      </c>
      <c r="D154" s="54" t="s">
        <v>626</v>
      </c>
      <c r="E154" s="20" t="s">
        <v>176</v>
      </c>
      <c r="F154" s="18" t="s">
        <v>108</v>
      </c>
      <c r="G154" s="54" t="s">
        <v>109</v>
      </c>
      <c r="H154" s="56">
        <v>2127</v>
      </c>
      <c r="I154" s="56">
        <v>553.94</v>
      </c>
      <c r="J154" s="56">
        <v>308</v>
      </c>
      <c r="K154" s="22">
        <v>0</v>
      </c>
      <c r="L154" s="22">
        <f t="shared" si="4"/>
        <v>2988.94</v>
      </c>
    </row>
    <row r="155" ht="12.95" customHeight="1" spans="1:12">
      <c r="A155" s="18">
        <f t="shared" si="5"/>
        <v>151</v>
      </c>
      <c r="B155" s="54" t="s">
        <v>627</v>
      </c>
      <c r="C155" s="54" t="s">
        <v>628</v>
      </c>
      <c r="D155" s="54" t="s">
        <v>629</v>
      </c>
      <c r="E155" s="20" t="s">
        <v>423</v>
      </c>
      <c r="F155" s="18" t="s">
        <v>108</v>
      </c>
      <c r="G155" s="54" t="s">
        <v>109</v>
      </c>
      <c r="H155" s="56">
        <v>1082.61</v>
      </c>
      <c r="I155" s="56">
        <v>0</v>
      </c>
      <c r="J155" s="56">
        <v>0</v>
      </c>
      <c r="K155" s="22">
        <v>1367.17</v>
      </c>
      <c r="L155" s="22">
        <f t="shared" si="4"/>
        <v>2449.78</v>
      </c>
    </row>
    <row r="156" ht="12.95" customHeight="1" spans="1:12">
      <c r="A156" s="18">
        <f t="shared" si="5"/>
        <v>152</v>
      </c>
      <c r="B156" s="54" t="s">
        <v>630</v>
      </c>
      <c r="C156" s="54" t="s">
        <v>631</v>
      </c>
      <c r="D156" s="54" t="s">
        <v>632</v>
      </c>
      <c r="E156" s="20" t="s">
        <v>176</v>
      </c>
      <c r="F156" s="18" t="s">
        <v>108</v>
      </c>
      <c r="G156" s="54" t="s">
        <v>109</v>
      </c>
      <c r="H156" s="56">
        <v>2127</v>
      </c>
      <c r="I156" s="56">
        <v>0</v>
      </c>
      <c r="J156" s="56">
        <v>158</v>
      </c>
      <c r="K156" s="22">
        <v>0</v>
      </c>
      <c r="L156" s="22">
        <f t="shared" si="4"/>
        <v>2285</v>
      </c>
    </row>
    <row r="157" ht="12.95" customHeight="1" spans="1:12">
      <c r="A157" s="18">
        <f t="shared" si="5"/>
        <v>153</v>
      </c>
      <c r="B157" s="54" t="s">
        <v>633</v>
      </c>
      <c r="C157" s="54" t="s">
        <v>634</v>
      </c>
      <c r="D157" s="54" t="s">
        <v>635</v>
      </c>
      <c r="E157" s="20" t="s">
        <v>136</v>
      </c>
      <c r="F157" s="18" t="s">
        <v>108</v>
      </c>
      <c r="G157" s="54" t="s">
        <v>218</v>
      </c>
      <c r="H157" s="56">
        <v>3344</v>
      </c>
      <c r="I157" s="56">
        <v>1344</v>
      </c>
      <c r="J157" s="56">
        <v>450</v>
      </c>
      <c r="K157" s="22">
        <v>0</v>
      </c>
      <c r="L157" s="22">
        <f t="shared" si="4"/>
        <v>5138</v>
      </c>
    </row>
    <row r="158" ht="12.95" customHeight="1" spans="1:12">
      <c r="A158" s="18">
        <f t="shared" si="5"/>
        <v>154</v>
      </c>
      <c r="B158" s="54" t="s">
        <v>636</v>
      </c>
      <c r="C158" s="54" t="s">
        <v>637</v>
      </c>
      <c r="D158" s="54" t="s">
        <v>638</v>
      </c>
      <c r="E158" s="20" t="s">
        <v>268</v>
      </c>
      <c r="F158" s="18" t="s">
        <v>108</v>
      </c>
      <c r="G158" s="54" t="s">
        <v>269</v>
      </c>
      <c r="H158" s="56">
        <v>2077</v>
      </c>
      <c r="I158" s="56">
        <v>520.65</v>
      </c>
      <c r="J158" s="56">
        <v>158</v>
      </c>
      <c r="K158" s="22">
        <v>0</v>
      </c>
      <c r="L158" s="22">
        <f t="shared" si="4"/>
        <v>2755.65</v>
      </c>
    </row>
    <row r="159" ht="12.95" customHeight="1" spans="1:12">
      <c r="A159" s="18">
        <f t="shared" si="5"/>
        <v>155</v>
      </c>
      <c r="B159" s="54" t="s">
        <v>639</v>
      </c>
      <c r="C159" s="54" t="s">
        <v>640</v>
      </c>
      <c r="D159" s="54" t="s">
        <v>641</v>
      </c>
      <c r="E159" s="20" t="s">
        <v>389</v>
      </c>
      <c r="F159" s="18" t="s">
        <v>108</v>
      </c>
      <c r="G159" s="54" t="s">
        <v>141</v>
      </c>
      <c r="H159" s="56">
        <v>1079.53</v>
      </c>
      <c r="I159" s="56">
        <v>0</v>
      </c>
      <c r="J159" s="56">
        <v>0</v>
      </c>
      <c r="K159" s="22">
        <v>3207.17</v>
      </c>
      <c r="L159" s="22">
        <f t="shared" si="4"/>
        <v>4286.7</v>
      </c>
    </row>
    <row r="160" ht="12.95" customHeight="1" spans="1:12">
      <c r="A160" s="18">
        <f t="shared" si="5"/>
        <v>156</v>
      </c>
      <c r="B160" s="54" t="s">
        <v>642</v>
      </c>
      <c r="C160" s="54" t="s">
        <v>643</v>
      </c>
      <c r="D160" s="54" t="s">
        <v>644</v>
      </c>
      <c r="E160" s="20" t="s">
        <v>645</v>
      </c>
      <c r="F160" s="18" t="s">
        <v>108</v>
      </c>
      <c r="G160" s="54" t="s">
        <v>109</v>
      </c>
      <c r="H160" s="56">
        <v>867.49</v>
      </c>
      <c r="I160" s="56">
        <v>0</v>
      </c>
      <c r="J160" s="56">
        <v>0</v>
      </c>
      <c r="K160" s="22">
        <v>1367.17</v>
      </c>
      <c r="L160" s="22">
        <f t="shared" si="4"/>
        <v>2234.66</v>
      </c>
    </row>
    <row r="161" ht="12.95" customHeight="1" spans="1:12">
      <c r="A161" s="18">
        <f t="shared" si="5"/>
        <v>157</v>
      </c>
      <c r="B161" s="54" t="s">
        <v>646</v>
      </c>
      <c r="C161" s="54" t="s">
        <v>647</v>
      </c>
      <c r="D161" s="54" t="s">
        <v>648</v>
      </c>
      <c r="E161" s="20" t="s">
        <v>136</v>
      </c>
      <c r="F161" s="18" t="s">
        <v>108</v>
      </c>
      <c r="G161" s="54" t="s">
        <v>137</v>
      </c>
      <c r="H161" s="56">
        <v>4471</v>
      </c>
      <c r="I161" s="56">
        <v>0</v>
      </c>
      <c r="J161" s="56">
        <v>450</v>
      </c>
      <c r="K161" s="22">
        <v>0</v>
      </c>
      <c r="L161" s="22">
        <f t="shared" si="4"/>
        <v>4921</v>
      </c>
    </row>
    <row r="162" ht="12.95" customHeight="1" spans="1:12">
      <c r="A162" s="18">
        <f t="shared" si="5"/>
        <v>158</v>
      </c>
      <c r="B162" s="54" t="s">
        <v>649</v>
      </c>
      <c r="C162" s="54" t="s">
        <v>650</v>
      </c>
      <c r="D162" s="54" t="s">
        <v>651</v>
      </c>
      <c r="E162" s="20" t="s">
        <v>652</v>
      </c>
      <c r="F162" s="18" t="s">
        <v>108</v>
      </c>
      <c r="G162" s="54" t="s">
        <v>653</v>
      </c>
      <c r="H162" s="56">
        <v>907.46</v>
      </c>
      <c r="I162" s="56">
        <v>0</v>
      </c>
      <c r="J162" s="56">
        <v>0</v>
      </c>
      <c r="K162" s="22">
        <v>1367.17</v>
      </c>
      <c r="L162" s="22">
        <f t="shared" si="4"/>
        <v>2274.63</v>
      </c>
    </row>
    <row r="163" ht="12.95" customHeight="1" spans="1:12">
      <c r="A163" s="18">
        <f t="shared" si="5"/>
        <v>159</v>
      </c>
      <c r="B163" s="54" t="s">
        <v>654</v>
      </c>
      <c r="C163" s="54" t="s">
        <v>655</v>
      </c>
      <c r="D163" s="54" t="s">
        <v>656</v>
      </c>
      <c r="E163" s="20" t="s">
        <v>232</v>
      </c>
      <c r="F163" s="18" t="s">
        <v>108</v>
      </c>
      <c r="G163" s="54" t="s">
        <v>109</v>
      </c>
      <c r="H163" s="56">
        <v>2127</v>
      </c>
      <c r="I163" s="56">
        <v>0</v>
      </c>
      <c r="J163" s="56">
        <v>158</v>
      </c>
      <c r="K163" s="22">
        <v>0</v>
      </c>
      <c r="L163" s="22">
        <f t="shared" si="4"/>
        <v>2285</v>
      </c>
    </row>
    <row r="164" ht="12.95" customHeight="1" spans="1:12">
      <c r="A164" s="18">
        <f t="shared" si="5"/>
        <v>160</v>
      </c>
      <c r="B164" s="54" t="s">
        <v>657</v>
      </c>
      <c r="C164" s="54" t="s">
        <v>658</v>
      </c>
      <c r="D164" s="54" t="s">
        <v>659</v>
      </c>
      <c r="E164" s="20" t="s">
        <v>660</v>
      </c>
      <c r="F164" s="18" t="s">
        <v>108</v>
      </c>
      <c r="G164" s="54" t="s">
        <v>251</v>
      </c>
      <c r="H164" s="56">
        <v>4471</v>
      </c>
      <c r="I164" s="56">
        <v>0</v>
      </c>
      <c r="J164" s="56">
        <v>0</v>
      </c>
      <c r="K164" s="22">
        <v>0</v>
      </c>
      <c r="L164" s="22">
        <f t="shared" si="4"/>
        <v>4471</v>
      </c>
    </row>
    <row r="165" ht="12.95" customHeight="1" spans="1:12">
      <c r="A165" s="18">
        <f t="shared" si="5"/>
        <v>161</v>
      </c>
      <c r="B165" s="54" t="s">
        <v>661</v>
      </c>
      <c r="C165" s="54" t="s">
        <v>662</v>
      </c>
      <c r="D165" s="54" t="s">
        <v>663</v>
      </c>
      <c r="E165" s="20" t="s">
        <v>107</v>
      </c>
      <c r="F165" s="18" t="s">
        <v>108</v>
      </c>
      <c r="G165" s="54" t="s">
        <v>461</v>
      </c>
      <c r="H165" s="56">
        <v>2078</v>
      </c>
      <c r="I165" s="56">
        <v>0</v>
      </c>
      <c r="J165" s="56">
        <v>158</v>
      </c>
      <c r="K165" s="22">
        <v>0</v>
      </c>
      <c r="L165" s="22">
        <f t="shared" si="4"/>
        <v>2236</v>
      </c>
    </row>
    <row r="166" ht="12.95" customHeight="1" spans="1:12">
      <c r="A166" s="18">
        <f t="shared" si="5"/>
        <v>162</v>
      </c>
      <c r="B166" s="54" t="s">
        <v>664</v>
      </c>
      <c r="C166" s="54" t="s">
        <v>665</v>
      </c>
      <c r="D166" s="54" t="s">
        <v>666</v>
      </c>
      <c r="E166" s="20" t="s">
        <v>667</v>
      </c>
      <c r="F166" s="18" t="s">
        <v>108</v>
      </c>
      <c r="G166" s="54" t="s">
        <v>653</v>
      </c>
      <c r="H166" s="56">
        <v>1059.75</v>
      </c>
      <c r="I166" s="56">
        <v>0</v>
      </c>
      <c r="J166" s="56">
        <v>0</v>
      </c>
      <c r="K166" s="22">
        <v>3207.17</v>
      </c>
      <c r="L166" s="22">
        <f t="shared" si="4"/>
        <v>4266.92</v>
      </c>
    </row>
    <row r="167" ht="12.95" customHeight="1" spans="1:12">
      <c r="A167" s="18">
        <f t="shared" si="5"/>
        <v>163</v>
      </c>
      <c r="B167" s="54" t="s">
        <v>668</v>
      </c>
      <c r="C167" s="54" t="s">
        <v>669</v>
      </c>
      <c r="D167" s="54" t="s">
        <v>670</v>
      </c>
      <c r="E167" s="20" t="s">
        <v>113</v>
      </c>
      <c r="F167" s="18" t="s">
        <v>108</v>
      </c>
      <c r="G167" s="54" t="s">
        <v>109</v>
      </c>
      <c r="H167" s="56">
        <v>867.49</v>
      </c>
      <c r="I167" s="56">
        <v>0</v>
      </c>
      <c r="J167" s="56">
        <v>0</v>
      </c>
      <c r="K167" s="22">
        <v>1367.17</v>
      </c>
      <c r="L167" s="22">
        <f t="shared" si="4"/>
        <v>2234.66</v>
      </c>
    </row>
    <row r="168" ht="12.95" customHeight="1" spans="1:12">
      <c r="A168" s="18">
        <f t="shared" si="5"/>
        <v>164</v>
      </c>
      <c r="B168" s="54" t="s">
        <v>671</v>
      </c>
      <c r="C168" s="54" t="s">
        <v>672</v>
      </c>
      <c r="D168" s="54" t="s">
        <v>673</v>
      </c>
      <c r="E168" s="20" t="s">
        <v>674</v>
      </c>
      <c r="F168" s="18" t="s">
        <v>108</v>
      </c>
      <c r="G168" s="54" t="s">
        <v>243</v>
      </c>
      <c r="H168" s="56">
        <v>955.41</v>
      </c>
      <c r="I168" s="56">
        <v>0</v>
      </c>
      <c r="J168" s="56">
        <v>0</v>
      </c>
      <c r="K168" s="22">
        <v>3207.17</v>
      </c>
      <c r="L168" s="22">
        <f t="shared" si="4"/>
        <v>4162.58</v>
      </c>
    </row>
    <row r="169" ht="12.95" customHeight="1" spans="1:12">
      <c r="A169" s="18">
        <f t="shared" si="5"/>
        <v>165</v>
      </c>
      <c r="B169" s="54" t="s">
        <v>675</v>
      </c>
      <c r="C169" s="54" t="s">
        <v>676</v>
      </c>
      <c r="D169" s="54" t="s">
        <v>677</v>
      </c>
      <c r="E169" s="20" t="s">
        <v>176</v>
      </c>
      <c r="F169" s="18" t="s">
        <v>108</v>
      </c>
      <c r="G169" s="54" t="s">
        <v>207</v>
      </c>
      <c r="H169" s="56">
        <v>2109</v>
      </c>
      <c r="I169" s="56">
        <v>0</v>
      </c>
      <c r="J169" s="56">
        <v>158</v>
      </c>
      <c r="K169" s="22">
        <v>0</v>
      </c>
      <c r="L169" s="22">
        <f t="shared" si="4"/>
        <v>2267</v>
      </c>
    </row>
    <row r="170" ht="12.95" customHeight="1" spans="1:12">
      <c r="A170" s="18">
        <f t="shared" si="5"/>
        <v>166</v>
      </c>
      <c r="B170" s="54" t="s">
        <v>678</v>
      </c>
      <c r="C170" s="54" t="s">
        <v>679</v>
      </c>
      <c r="D170" s="54" t="s">
        <v>680</v>
      </c>
      <c r="E170" s="20" t="s">
        <v>176</v>
      </c>
      <c r="F170" s="18" t="s">
        <v>108</v>
      </c>
      <c r="G170" s="54" t="s">
        <v>207</v>
      </c>
      <c r="H170" s="56">
        <v>2109</v>
      </c>
      <c r="I170" s="56">
        <v>598.5</v>
      </c>
      <c r="J170" s="56">
        <v>158</v>
      </c>
      <c r="K170" s="22">
        <v>0</v>
      </c>
      <c r="L170" s="22">
        <f t="shared" si="4"/>
        <v>2865.5</v>
      </c>
    </row>
    <row r="171" ht="12.95" customHeight="1" spans="1:12">
      <c r="A171" s="18">
        <f t="shared" si="5"/>
        <v>167</v>
      </c>
      <c r="B171" s="54" t="s">
        <v>681</v>
      </c>
      <c r="C171" s="54" t="s">
        <v>682</v>
      </c>
      <c r="D171" s="54" t="s">
        <v>683</v>
      </c>
      <c r="E171" s="20" t="s">
        <v>117</v>
      </c>
      <c r="F171" s="18" t="s">
        <v>108</v>
      </c>
      <c r="G171" s="54" t="s">
        <v>118</v>
      </c>
      <c r="H171" s="56">
        <v>2068</v>
      </c>
      <c r="I171" s="56">
        <v>515.27</v>
      </c>
      <c r="J171" s="56">
        <v>308</v>
      </c>
      <c r="K171" s="22">
        <v>0</v>
      </c>
      <c r="L171" s="22">
        <f t="shared" si="4"/>
        <v>2891.27</v>
      </c>
    </row>
    <row r="172" ht="12.95" customHeight="1" spans="1:12">
      <c r="A172" s="18">
        <f t="shared" si="5"/>
        <v>168</v>
      </c>
      <c r="B172" s="54" t="s">
        <v>684</v>
      </c>
      <c r="C172" s="54" t="s">
        <v>685</v>
      </c>
      <c r="D172" s="54" t="s">
        <v>686</v>
      </c>
      <c r="E172" s="20" t="s">
        <v>136</v>
      </c>
      <c r="F172" s="18" t="s">
        <v>108</v>
      </c>
      <c r="G172" s="54" t="s">
        <v>487</v>
      </c>
      <c r="H172" s="56">
        <v>3660</v>
      </c>
      <c r="I172" s="56">
        <v>1260.72</v>
      </c>
      <c r="J172" s="56">
        <v>450</v>
      </c>
      <c r="K172" s="22">
        <v>0</v>
      </c>
      <c r="L172" s="22">
        <f t="shared" si="4"/>
        <v>5370.72</v>
      </c>
    </row>
    <row r="173" ht="12.95" customHeight="1" spans="1:12">
      <c r="A173" s="18">
        <f t="shared" si="5"/>
        <v>169</v>
      </c>
      <c r="B173" s="54" t="s">
        <v>687</v>
      </c>
      <c r="C173" s="54" t="s">
        <v>688</v>
      </c>
      <c r="D173" s="54" t="s">
        <v>689</v>
      </c>
      <c r="E173" s="20" t="s">
        <v>176</v>
      </c>
      <c r="F173" s="18" t="s">
        <v>108</v>
      </c>
      <c r="G173" s="54" t="s">
        <v>109</v>
      </c>
      <c r="H173" s="56">
        <v>2127</v>
      </c>
      <c r="I173" s="56">
        <v>551.94</v>
      </c>
      <c r="J173" s="56">
        <v>158</v>
      </c>
      <c r="K173" s="22">
        <v>0</v>
      </c>
      <c r="L173" s="22">
        <f t="shared" si="4"/>
        <v>2836.94</v>
      </c>
    </row>
    <row r="174" ht="12.95" customHeight="1" spans="1:12">
      <c r="A174" s="18">
        <f t="shared" si="5"/>
        <v>170</v>
      </c>
      <c r="B174" s="54" t="s">
        <v>690</v>
      </c>
      <c r="C174" s="54" t="s">
        <v>691</v>
      </c>
      <c r="D174" s="54" t="s">
        <v>692</v>
      </c>
      <c r="E174" s="20" t="s">
        <v>136</v>
      </c>
      <c r="F174" s="18" t="s">
        <v>108</v>
      </c>
      <c r="G174" s="54" t="s">
        <v>137</v>
      </c>
      <c r="H174" s="56">
        <v>4471</v>
      </c>
      <c r="I174" s="56">
        <v>1383.36</v>
      </c>
      <c r="J174" s="56">
        <v>450</v>
      </c>
      <c r="K174" s="22">
        <v>0</v>
      </c>
      <c r="L174" s="22">
        <f t="shared" si="4"/>
        <v>6304.36</v>
      </c>
    </row>
    <row r="175" ht="12.95" customHeight="1" spans="1:12">
      <c r="A175" s="18">
        <f t="shared" si="5"/>
        <v>171</v>
      </c>
      <c r="B175" s="54" t="s">
        <v>693</v>
      </c>
      <c r="C175" s="54" t="s">
        <v>694</v>
      </c>
      <c r="D175" s="54" t="s">
        <v>695</v>
      </c>
      <c r="E175" s="20" t="s">
        <v>148</v>
      </c>
      <c r="F175" s="18" t="s">
        <v>108</v>
      </c>
      <c r="G175" s="54" t="s">
        <v>109</v>
      </c>
      <c r="H175" s="56">
        <v>1082.61</v>
      </c>
      <c r="I175" s="56">
        <v>0</v>
      </c>
      <c r="J175" s="56">
        <v>0</v>
      </c>
      <c r="K175" s="22">
        <v>1367.17</v>
      </c>
      <c r="L175" s="22">
        <f t="shared" si="4"/>
        <v>2449.78</v>
      </c>
    </row>
    <row r="176" ht="12.95" customHeight="1" spans="1:12">
      <c r="A176" s="18">
        <f t="shared" si="5"/>
        <v>172</v>
      </c>
      <c r="B176" s="54" t="s">
        <v>696</v>
      </c>
      <c r="C176" s="54" t="s">
        <v>697</v>
      </c>
      <c r="D176" s="54" t="s">
        <v>698</v>
      </c>
      <c r="E176" s="20" t="s">
        <v>176</v>
      </c>
      <c r="F176" s="18" t="s">
        <v>108</v>
      </c>
      <c r="G176" s="54" t="s">
        <v>109</v>
      </c>
      <c r="H176" s="56">
        <v>2127</v>
      </c>
      <c r="I176" s="56">
        <v>0</v>
      </c>
      <c r="J176" s="56">
        <v>158</v>
      </c>
      <c r="K176" s="22">
        <v>0</v>
      </c>
      <c r="L176" s="22">
        <f t="shared" si="4"/>
        <v>2285</v>
      </c>
    </row>
    <row r="177" ht="12.95" customHeight="1" spans="1:12">
      <c r="A177" s="18">
        <f t="shared" si="5"/>
        <v>173</v>
      </c>
      <c r="B177" s="54" t="s">
        <v>699</v>
      </c>
      <c r="C177" s="54" t="s">
        <v>700</v>
      </c>
      <c r="D177" s="54" t="s">
        <v>701</v>
      </c>
      <c r="E177" s="20" t="s">
        <v>702</v>
      </c>
      <c r="F177" s="18" t="s">
        <v>108</v>
      </c>
      <c r="G177" s="54" t="s">
        <v>461</v>
      </c>
      <c r="H177" s="56">
        <v>854</v>
      </c>
      <c r="I177" s="56">
        <v>0</v>
      </c>
      <c r="J177" s="56">
        <v>0</v>
      </c>
      <c r="K177" s="22">
        <v>1367.17</v>
      </c>
      <c r="L177" s="22">
        <f t="shared" si="4"/>
        <v>2221.17</v>
      </c>
    </row>
    <row r="178" ht="12.95" customHeight="1" spans="1:12">
      <c r="A178" s="18">
        <f t="shared" si="5"/>
        <v>174</v>
      </c>
      <c r="B178" s="54" t="s">
        <v>703</v>
      </c>
      <c r="C178" s="54" t="s">
        <v>704</v>
      </c>
      <c r="D178" s="54" t="s">
        <v>705</v>
      </c>
      <c r="E178" s="20" t="s">
        <v>176</v>
      </c>
      <c r="F178" s="18" t="s">
        <v>108</v>
      </c>
      <c r="G178" s="54" t="s">
        <v>109</v>
      </c>
      <c r="H178" s="56">
        <v>2127</v>
      </c>
      <c r="I178" s="56">
        <v>0</v>
      </c>
      <c r="J178" s="56">
        <v>158</v>
      </c>
      <c r="K178" s="22">
        <v>0</v>
      </c>
      <c r="L178" s="22">
        <f t="shared" si="4"/>
        <v>2285</v>
      </c>
    </row>
    <row r="179" ht="12.95" customHeight="1" spans="1:12">
      <c r="A179" s="18">
        <f t="shared" si="5"/>
        <v>175</v>
      </c>
      <c r="B179" s="54" t="s">
        <v>706</v>
      </c>
      <c r="C179" s="54" t="s">
        <v>707</v>
      </c>
      <c r="D179" s="54" t="s">
        <v>708</v>
      </c>
      <c r="E179" s="20" t="s">
        <v>117</v>
      </c>
      <c r="F179" s="18" t="s">
        <v>108</v>
      </c>
      <c r="G179" s="54" t="s">
        <v>207</v>
      </c>
      <c r="H179" s="56">
        <v>2109</v>
      </c>
      <c r="I179" s="56">
        <v>551.94</v>
      </c>
      <c r="J179" s="56">
        <v>158</v>
      </c>
      <c r="K179" s="22">
        <v>0</v>
      </c>
      <c r="L179" s="22">
        <f t="shared" si="4"/>
        <v>2818.94</v>
      </c>
    </row>
    <row r="180" ht="12.95" customHeight="1" spans="1:12">
      <c r="A180" s="18">
        <f t="shared" si="5"/>
        <v>176</v>
      </c>
      <c r="B180" s="54" t="s">
        <v>709</v>
      </c>
      <c r="C180" s="54" t="s">
        <v>710</v>
      </c>
      <c r="D180" s="54" t="s">
        <v>711</v>
      </c>
      <c r="E180" s="20" t="s">
        <v>168</v>
      </c>
      <c r="F180" s="18" t="s">
        <v>108</v>
      </c>
      <c r="G180" s="54" t="s">
        <v>169</v>
      </c>
      <c r="H180" s="56">
        <v>2091</v>
      </c>
      <c r="I180" s="56">
        <v>0</v>
      </c>
      <c r="J180" s="56">
        <v>158</v>
      </c>
      <c r="K180" s="22">
        <v>0</v>
      </c>
      <c r="L180" s="22">
        <f t="shared" si="4"/>
        <v>2249</v>
      </c>
    </row>
    <row r="181" ht="12.95" customHeight="1" spans="1:12">
      <c r="A181" s="18">
        <f t="shared" si="5"/>
        <v>177</v>
      </c>
      <c r="B181" s="54" t="s">
        <v>712</v>
      </c>
      <c r="C181" s="54" t="s">
        <v>713</v>
      </c>
      <c r="D181" s="54" t="s">
        <v>714</v>
      </c>
      <c r="E181" s="20" t="s">
        <v>117</v>
      </c>
      <c r="F181" s="18" t="s">
        <v>108</v>
      </c>
      <c r="G181" s="54" t="s">
        <v>207</v>
      </c>
      <c r="H181" s="56">
        <v>2109</v>
      </c>
      <c r="I181" s="56">
        <v>551.94</v>
      </c>
      <c r="J181" s="56">
        <v>158</v>
      </c>
      <c r="K181" s="22">
        <v>0</v>
      </c>
      <c r="L181" s="22">
        <f t="shared" si="4"/>
        <v>2818.94</v>
      </c>
    </row>
    <row r="182" ht="12.95" customHeight="1" spans="1:12">
      <c r="A182" s="18">
        <f t="shared" si="5"/>
        <v>178</v>
      </c>
      <c r="B182" s="54" t="s">
        <v>715</v>
      </c>
      <c r="C182" s="54" t="s">
        <v>716</v>
      </c>
      <c r="D182" s="54" t="s">
        <v>717</v>
      </c>
      <c r="E182" s="20" t="s">
        <v>107</v>
      </c>
      <c r="F182" s="18" t="s">
        <v>108</v>
      </c>
      <c r="G182" s="54" t="s">
        <v>109</v>
      </c>
      <c r="H182" s="56">
        <v>2127</v>
      </c>
      <c r="I182" s="56">
        <v>598.5</v>
      </c>
      <c r="J182" s="56">
        <v>158</v>
      </c>
      <c r="K182" s="22">
        <v>0</v>
      </c>
      <c r="L182" s="22">
        <f t="shared" si="4"/>
        <v>2883.5</v>
      </c>
    </row>
    <row r="183" ht="12.95" customHeight="1" spans="1:12">
      <c r="A183" s="18">
        <f t="shared" si="5"/>
        <v>179</v>
      </c>
      <c r="B183" s="54" t="s">
        <v>718</v>
      </c>
      <c r="C183" s="54" t="s">
        <v>719</v>
      </c>
      <c r="D183" s="54" t="s">
        <v>720</v>
      </c>
      <c r="E183" s="20" t="s">
        <v>155</v>
      </c>
      <c r="F183" s="18" t="s">
        <v>108</v>
      </c>
      <c r="G183" s="54" t="s">
        <v>207</v>
      </c>
      <c r="H183" s="56">
        <v>855</v>
      </c>
      <c r="I183" s="56">
        <v>0</v>
      </c>
      <c r="J183" s="56">
        <v>0</v>
      </c>
      <c r="K183" s="22">
        <v>3207.17</v>
      </c>
      <c r="L183" s="22">
        <f t="shared" si="4"/>
        <v>4062.17</v>
      </c>
    </row>
    <row r="184" ht="12.95" customHeight="1" spans="1:12">
      <c r="A184" s="18">
        <f t="shared" si="5"/>
        <v>180</v>
      </c>
      <c r="B184" s="54" t="s">
        <v>721</v>
      </c>
      <c r="C184" s="54" t="s">
        <v>722</v>
      </c>
      <c r="D184" s="54" t="s">
        <v>723</v>
      </c>
      <c r="E184" s="20" t="s">
        <v>295</v>
      </c>
      <c r="F184" s="18" t="s">
        <v>108</v>
      </c>
      <c r="G184" s="54" t="s">
        <v>296</v>
      </c>
      <c r="H184" s="56">
        <v>4471</v>
      </c>
      <c r="I184" s="56">
        <v>0</v>
      </c>
      <c r="J184" s="56">
        <v>0</v>
      </c>
      <c r="K184" s="22">
        <v>0</v>
      </c>
      <c r="L184" s="22">
        <f t="shared" si="4"/>
        <v>4471</v>
      </c>
    </row>
    <row r="185" ht="12.95" customHeight="1" spans="1:12">
      <c r="A185" s="18">
        <f t="shared" si="5"/>
        <v>181</v>
      </c>
      <c r="B185" s="54" t="s">
        <v>724</v>
      </c>
      <c r="C185" s="54" t="s">
        <v>725</v>
      </c>
      <c r="D185" s="54" t="s">
        <v>726</v>
      </c>
      <c r="E185" s="20" t="s">
        <v>268</v>
      </c>
      <c r="F185" s="18" t="s">
        <v>108</v>
      </c>
      <c r="G185" s="54" t="s">
        <v>416</v>
      </c>
      <c r="H185" s="56">
        <v>2059</v>
      </c>
      <c r="I185" s="56">
        <v>416.52</v>
      </c>
      <c r="J185" s="56">
        <v>158</v>
      </c>
      <c r="K185" s="22">
        <v>0</v>
      </c>
      <c r="L185" s="22">
        <f t="shared" si="4"/>
        <v>2633.52</v>
      </c>
    </row>
    <row r="186" ht="12.95" customHeight="1" spans="1:12">
      <c r="A186" s="18">
        <f t="shared" si="5"/>
        <v>182</v>
      </c>
      <c r="B186" s="54" t="s">
        <v>727</v>
      </c>
      <c r="C186" s="54" t="s">
        <v>728</v>
      </c>
      <c r="D186" s="54" t="s">
        <v>729</v>
      </c>
      <c r="E186" s="20" t="s">
        <v>176</v>
      </c>
      <c r="F186" s="18" t="s">
        <v>108</v>
      </c>
      <c r="G186" s="54" t="s">
        <v>109</v>
      </c>
      <c r="H186" s="56">
        <v>2127</v>
      </c>
      <c r="I186" s="56">
        <v>0</v>
      </c>
      <c r="J186" s="56">
        <v>158</v>
      </c>
      <c r="K186" s="22">
        <v>0</v>
      </c>
      <c r="L186" s="22">
        <f t="shared" si="4"/>
        <v>2285</v>
      </c>
    </row>
    <row r="187" ht="12.95" customHeight="1" spans="1:12">
      <c r="A187" s="18">
        <f t="shared" si="5"/>
        <v>183</v>
      </c>
      <c r="B187" s="54" t="s">
        <v>730</v>
      </c>
      <c r="C187" s="54" t="s">
        <v>731</v>
      </c>
      <c r="D187" s="54" t="s">
        <v>732</v>
      </c>
      <c r="E187" s="20" t="s">
        <v>211</v>
      </c>
      <c r="F187" s="18" t="s">
        <v>108</v>
      </c>
      <c r="G187" s="54" t="s">
        <v>109</v>
      </c>
      <c r="H187" s="56">
        <v>895.27</v>
      </c>
      <c r="I187" s="56">
        <v>0</v>
      </c>
      <c r="J187" s="56">
        <v>0</v>
      </c>
      <c r="K187" s="22">
        <v>1367.17</v>
      </c>
      <c r="L187" s="22">
        <f t="shared" si="4"/>
        <v>2262.44</v>
      </c>
    </row>
    <row r="188" ht="12.95" customHeight="1" spans="1:12">
      <c r="A188" s="18">
        <f t="shared" si="5"/>
        <v>184</v>
      </c>
      <c r="B188" s="54" t="s">
        <v>733</v>
      </c>
      <c r="C188" s="54" t="s">
        <v>734</v>
      </c>
      <c r="D188" s="54" t="s">
        <v>735</v>
      </c>
      <c r="E188" s="20" t="s">
        <v>113</v>
      </c>
      <c r="F188" s="18" t="s">
        <v>108</v>
      </c>
      <c r="G188" s="54" t="s">
        <v>109</v>
      </c>
      <c r="H188" s="56">
        <v>898.27</v>
      </c>
      <c r="I188" s="56">
        <v>0</v>
      </c>
      <c r="J188" s="56">
        <v>0</v>
      </c>
      <c r="K188" s="22">
        <v>1367.17</v>
      </c>
      <c r="L188" s="22">
        <f t="shared" si="4"/>
        <v>2265.44</v>
      </c>
    </row>
    <row r="189" ht="12.95" customHeight="1" spans="1:12">
      <c r="A189" s="18">
        <f t="shared" si="5"/>
        <v>185</v>
      </c>
      <c r="B189" s="54" t="s">
        <v>736</v>
      </c>
      <c r="C189" s="54" t="s">
        <v>737</v>
      </c>
      <c r="D189" s="54" t="s">
        <v>738</v>
      </c>
      <c r="E189" s="20" t="s">
        <v>148</v>
      </c>
      <c r="F189" s="18" t="s">
        <v>108</v>
      </c>
      <c r="G189" s="54" t="s">
        <v>109</v>
      </c>
      <c r="H189" s="56">
        <v>921.03</v>
      </c>
      <c r="I189" s="56">
        <v>0</v>
      </c>
      <c r="J189" s="56">
        <v>0</v>
      </c>
      <c r="K189" s="22">
        <v>1367.17</v>
      </c>
      <c r="L189" s="22">
        <f t="shared" si="4"/>
        <v>2288.2</v>
      </c>
    </row>
    <row r="190" ht="12.95" customHeight="1" spans="1:12">
      <c r="A190" s="18">
        <f t="shared" si="5"/>
        <v>186</v>
      </c>
      <c r="B190" s="54" t="s">
        <v>739</v>
      </c>
      <c r="C190" s="54" t="s">
        <v>740</v>
      </c>
      <c r="D190" s="54" t="s">
        <v>741</v>
      </c>
      <c r="E190" s="20" t="s">
        <v>136</v>
      </c>
      <c r="F190" s="18" t="s">
        <v>108</v>
      </c>
      <c r="G190" s="54" t="s">
        <v>218</v>
      </c>
      <c r="H190" s="56">
        <v>3344</v>
      </c>
      <c r="I190" s="56">
        <v>0</v>
      </c>
      <c r="J190" s="56">
        <v>450</v>
      </c>
      <c r="K190" s="22">
        <v>0</v>
      </c>
      <c r="L190" s="22">
        <f t="shared" si="4"/>
        <v>3794</v>
      </c>
    </row>
    <row r="191" ht="12.95" customHeight="1" spans="1:12">
      <c r="A191" s="18">
        <f t="shared" si="5"/>
        <v>187</v>
      </c>
      <c r="B191" s="54" t="s">
        <v>742</v>
      </c>
      <c r="C191" s="54" t="s">
        <v>743</v>
      </c>
      <c r="D191" s="54" t="s">
        <v>744</v>
      </c>
      <c r="E191" s="20" t="s">
        <v>159</v>
      </c>
      <c r="F191" s="18" t="s">
        <v>108</v>
      </c>
      <c r="G191" s="54" t="s">
        <v>197</v>
      </c>
      <c r="H191" s="56">
        <v>7266</v>
      </c>
      <c r="I191" s="56">
        <v>0</v>
      </c>
      <c r="J191" s="56">
        <v>900</v>
      </c>
      <c r="K191" s="22">
        <v>0</v>
      </c>
      <c r="L191" s="22">
        <f t="shared" si="4"/>
        <v>8166</v>
      </c>
    </row>
    <row r="192" ht="12.95" customHeight="1" spans="1:12">
      <c r="A192" s="18">
        <f t="shared" si="5"/>
        <v>188</v>
      </c>
      <c r="B192" s="54" t="s">
        <v>745</v>
      </c>
      <c r="C192" s="54" t="s">
        <v>746</v>
      </c>
      <c r="D192" s="54" t="s">
        <v>747</v>
      </c>
      <c r="E192" s="20" t="s">
        <v>136</v>
      </c>
      <c r="F192" s="18" t="s">
        <v>108</v>
      </c>
      <c r="G192" s="54" t="s">
        <v>137</v>
      </c>
      <c r="H192" s="56">
        <v>4471</v>
      </c>
      <c r="I192" s="56">
        <v>0</v>
      </c>
      <c r="J192" s="56">
        <v>450</v>
      </c>
      <c r="K192" s="22">
        <v>0</v>
      </c>
      <c r="L192" s="22">
        <f t="shared" si="4"/>
        <v>4921</v>
      </c>
    </row>
    <row r="193" ht="12.95" customHeight="1" spans="1:12">
      <c r="A193" s="18">
        <f t="shared" si="5"/>
        <v>189</v>
      </c>
      <c r="B193" s="54" t="s">
        <v>748</v>
      </c>
      <c r="C193" s="54" t="s">
        <v>749</v>
      </c>
      <c r="D193" s="54" t="s">
        <v>750</v>
      </c>
      <c r="E193" s="20" t="s">
        <v>107</v>
      </c>
      <c r="F193" s="18" t="s">
        <v>108</v>
      </c>
      <c r="G193" s="54" t="s">
        <v>141</v>
      </c>
      <c r="H193" s="56">
        <v>2145</v>
      </c>
      <c r="I193" s="56">
        <v>0</v>
      </c>
      <c r="J193" s="56">
        <v>158</v>
      </c>
      <c r="K193" s="22">
        <v>0</v>
      </c>
      <c r="L193" s="22">
        <f t="shared" si="4"/>
        <v>2303</v>
      </c>
    </row>
    <row r="194" ht="12.95" customHeight="1" spans="1:12">
      <c r="A194" s="18">
        <f t="shared" si="5"/>
        <v>190</v>
      </c>
      <c r="B194" s="54" t="s">
        <v>751</v>
      </c>
      <c r="C194" s="54" t="s">
        <v>752</v>
      </c>
      <c r="D194" s="54" t="s">
        <v>753</v>
      </c>
      <c r="E194" s="20" t="s">
        <v>136</v>
      </c>
      <c r="F194" s="18" t="s">
        <v>108</v>
      </c>
      <c r="G194" s="54" t="s">
        <v>218</v>
      </c>
      <c r="H194" s="56">
        <v>3344</v>
      </c>
      <c r="I194" s="56">
        <v>1344</v>
      </c>
      <c r="J194" s="56">
        <v>450</v>
      </c>
      <c r="K194" s="22">
        <v>0</v>
      </c>
      <c r="L194" s="22">
        <f t="shared" si="4"/>
        <v>5138</v>
      </c>
    </row>
    <row r="195" ht="12.95" customHeight="1" spans="1:12">
      <c r="A195" s="18">
        <f t="shared" si="5"/>
        <v>191</v>
      </c>
      <c r="B195" s="54" t="s">
        <v>754</v>
      </c>
      <c r="C195" s="54" t="s">
        <v>755</v>
      </c>
      <c r="D195" s="54" t="s">
        <v>756</v>
      </c>
      <c r="E195" s="20" t="s">
        <v>430</v>
      </c>
      <c r="F195" s="18" t="s">
        <v>108</v>
      </c>
      <c r="G195" s="54" t="s">
        <v>431</v>
      </c>
      <c r="H195" s="56">
        <v>1124.3</v>
      </c>
      <c r="I195" s="56">
        <v>0</v>
      </c>
      <c r="J195" s="56">
        <v>0</v>
      </c>
      <c r="K195" s="22">
        <v>3707.17</v>
      </c>
      <c r="L195" s="22">
        <f t="shared" si="4"/>
        <v>4831.47</v>
      </c>
    </row>
    <row r="196" ht="12.95" customHeight="1" spans="1:12">
      <c r="A196" s="18">
        <f t="shared" si="5"/>
        <v>192</v>
      </c>
      <c r="B196" s="54" t="s">
        <v>757</v>
      </c>
      <c r="C196" s="54" t="s">
        <v>758</v>
      </c>
      <c r="D196" s="54" t="s">
        <v>759</v>
      </c>
      <c r="E196" s="20" t="s">
        <v>176</v>
      </c>
      <c r="F196" s="18" t="s">
        <v>108</v>
      </c>
      <c r="G196" s="54" t="s">
        <v>109</v>
      </c>
      <c r="H196" s="56">
        <v>2129</v>
      </c>
      <c r="I196" s="56">
        <v>0</v>
      </c>
      <c r="J196" s="56">
        <v>308</v>
      </c>
      <c r="K196" s="22">
        <v>0</v>
      </c>
      <c r="L196" s="22">
        <f t="shared" si="4"/>
        <v>2437</v>
      </c>
    </row>
    <row r="197" ht="12.95" customHeight="1" spans="1:12">
      <c r="A197" s="18">
        <f t="shared" si="5"/>
        <v>193</v>
      </c>
      <c r="B197" s="54" t="s">
        <v>760</v>
      </c>
      <c r="C197" s="54" t="s">
        <v>761</v>
      </c>
      <c r="D197" s="54" t="s">
        <v>762</v>
      </c>
      <c r="E197" s="20" t="s">
        <v>131</v>
      </c>
      <c r="F197" s="18" t="s">
        <v>108</v>
      </c>
      <c r="G197" s="54" t="s">
        <v>320</v>
      </c>
      <c r="H197" s="56">
        <v>5532</v>
      </c>
      <c r="I197" s="56">
        <v>0</v>
      </c>
      <c r="J197" s="56">
        <v>900</v>
      </c>
      <c r="K197" s="22">
        <v>0</v>
      </c>
      <c r="L197" s="22">
        <f t="shared" ref="L197:L260" si="6">SUM(H197:K197)</f>
        <v>6432</v>
      </c>
    </row>
    <row r="198" ht="12.95" customHeight="1" spans="1:12">
      <c r="A198" s="18">
        <f t="shared" si="5"/>
        <v>194</v>
      </c>
      <c r="B198" s="54" t="s">
        <v>763</v>
      </c>
      <c r="C198" s="54" t="s">
        <v>764</v>
      </c>
      <c r="D198" s="54" t="s">
        <v>765</v>
      </c>
      <c r="E198" s="20" t="s">
        <v>766</v>
      </c>
      <c r="F198" s="18" t="s">
        <v>108</v>
      </c>
      <c r="G198" s="54" t="s">
        <v>653</v>
      </c>
      <c r="H198" s="56">
        <v>1376.46</v>
      </c>
      <c r="I198" s="56">
        <v>0</v>
      </c>
      <c r="J198" s="56">
        <v>0</v>
      </c>
      <c r="K198" s="22">
        <v>1367.17</v>
      </c>
      <c r="L198" s="22">
        <f t="shared" si="6"/>
        <v>2743.63</v>
      </c>
    </row>
    <row r="199" ht="12.95" customHeight="1" spans="1:12">
      <c r="A199" s="18">
        <f t="shared" si="5"/>
        <v>195</v>
      </c>
      <c r="B199" s="54" t="s">
        <v>767</v>
      </c>
      <c r="C199" s="54" t="s">
        <v>768</v>
      </c>
      <c r="D199" s="54" t="s">
        <v>769</v>
      </c>
      <c r="E199" s="20" t="s">
        <v>131</v>
      </c>
      <c r="F199" s="18" t="s">
        <v>108</v>
      </c>
      <c r="G199" s="54" t="s">
        <v>197</v>
      </c>
      <c r="H199" s="56">
        <v>7266</v>
      </c>
      <c r="I199" s="56">
        <v>0</v>
      </c>
      <c r="J199" s="56">
        <v>900</v>
      </c>
      <c r="K199" s="22">
        <v>0</v>
      </c>
      <c r="L199" s="22">
        <f t="shared" si="6"/>
        <v>8166</v>
      </c>
    </row>
    <row r="200" ht="12.95" customHeight="1" spans="1:12">
      <c r="A200" s="18">
        <f t="shared" ref="A200:A263" si="7">+A199+1</f>
        <v>196</v>
      </c>
      <c r="B200" s="54" t="s">
        <v>770</v>
      </c>
      <c r="C200" s="54" t="s">
        <v>771</v>
      </c>
      <c r="D200" s="54" t="s">
        <v>772</v>
      </c>
      <c r="E200" s="20" t="s">
        <v>250</v>
      </c>
      <c r="F200" s="18" t="s">
        <v>108</v>
      </c>
      <c r="G200" s="54" t="s">
        <v>251</v>
      </c>
      <c r="H200" s="56">
        <v>4471</v>
      </c>
      <c r="I200" s="56">
        <v>0</v>
      </c>
      <c r="J200" s="56">
        <v>0</v>
      </c>
      <c r="K200" s="22">
        <v>0</v>
      </c>
      <c r="L200" s="22">
        <f t="shared" si="6"/>
        <v>4471</v>
      </c>
    </row>
    <row r="201" ht="12.95" customHeight="1" spans="1:12">
      <c r="A201" s="18">
        <f t="shared" si="7"/>
        <v>197</v>
      </c>
      <c r="B201" s="54" t="s">
        <v>773</v>
      </c>
      <c r="C201" s="54" t="s">
        <v>774</v>
      </c>
      <c r="D201" s="54" t="s">
        <v>775</v>
      </c>
      <c r="E201" s="20" t="s">
        <v>430</v>
      </c>
      <c r="F201" s="18" t="s">
        <v>108</v>
      </c>
      <c r="G201" s="54" t="s">
        <v>431</v>
      </c>
      <c r="H201" s="56">
        <v>1124.3</v>
      </c>
      <c r="I201" s="56">
        <v>0</v>
      </c>
      <c r="J201" s="56">
        <v>0</v>
      </c>
      <c r="K201" s="22">
        <v>3707.17</v>
      </c>
      <c r="L201" s="22">
        <f t="shared" si="6"/>
        <v>4831.47</v>
      </c>
    </row>
    <row r="202" ht="12.95" customHeight="1" spans="1:12">
      <c r="A202" s="18">
        <f t="shared" si="7"/>
        <v>198</v>
      </c>
      <c r="B202" s="54" t="s">
        <v>776</v>
      </c>
      <c r="C202" s="54" t="s">
        <v>777</v>
      </c>
      <c r="D202" s="54" t="s">
        <v>778</v>
      </c>
      <c r="E202" s="20" t="s">
        <v>250</v>
      </c>
      <c r="F202" s="18" t="s">
        <v>108</v>
      </c>
      <c r="G202" s="54" t="s">
        <v>779</v>
      </c>
      <c r="H202" s="56">
        <v>3900</v>
      </c>
      <c r="I202" s="56">
        <v>0</v>
      </c>
      <c r="J202" s="56">
        <v>0</v>
      </c>
      <c r="K202" s="22">
        <v>0</v>
      </c>
      <c r="L202" s="22">
        <f t="shared" si="6"/>
        <v>3900</v>
      </c>
    </row>
    <row r="203" ht="12.95" customHeight="1" spans="1:12">
      <c r="A203" s="18">
        <f t="shared" si="7"/>
        <v>199</v>
      </c>
      <c r="B203" s="54" t="s">
        <v>780</v>
      </c>
      <c r="C203" s="54" t="s">
        <v>781</v>
      </c>
      <c r="D203" s="54" t="s">
        <v>782</v>
      </c>
      <c r="E203" s="20" t="s">
        <v>107</v>
      </c>
      <c r="F203" s="18" t="s">
        <v>108</v>
      </c>
      <c r="G203" s="54" t="s">
        <v>118</v>
      </c>
      <c r="H203" s="56">
        <v>2068</v>
      </c>
      <c r="I203" s="56">
        <v>598.5</v>
      </c>
      <c r="J203" s="56">
        <v>158</v>
      </c>
      <c r="K203" s="22">
        <v>0</v>
      </c>
      <c r="L203" s="22">
        <f t="shared" si="6"/>
        <v>2824.5</v>
      </c>
    </row>
    <row r="204" ht="12.95" customHeight="1" spans="1:12">
      <c r="A204" s="18">
        <f t="shared" si="7"/>
        <v>200</v>
      </c>
      <c r="B204" s="54" t="s">
        <v>783</v>
      </c>
      <c r="C204" s="54" t="s">
        <v>784</v>
      </c>
      <c r="D204" s="54" t="s">
        <v>785</v>
      </c>
      <c r="E204" s="20" t="s">
        <v>163</v>
      </c>
      <c r="F204" s="18" t="s">
        <v>108</v>
      </c>
      <c r="G204" s="54" t="s">
        <v>341</v>
      </c>
      <c r="H204" s="56">
        <v>3344</v>
      </c>
      <c r="I204" s="56">
        <v>0</v>
      </c>
      <c r="J204" s="56">
        <v>450</v>
      </c>
      <c r="K204" s="22">
        <v>0</v>
      </c>
      <c r="L204" s="22">
        <f t="shared" si="6"/>
        <v>3794</v>
      </c>
    </row>
    <row r="205" ht="12.95" customHeight="1" spans="1:12">
      <c r="A205" s="18">
        <f t="shared" si="7"/>
        <v>201</v>
      </c>
      <c r="B205" s="54" t="s">
        <v>786</v>
      </c>
      <c r="C205" s="54" t="s">
        <v>787</v>
      </c>
      <c r="D205" s="54" t="s">
        <v>788</v>
      </c>
      <c r="E205" s="20" t="s">
        <v>127</v>
      </c>
      <c r="F205" s="18" t="s">
        <v>108</v>
      </c>
      <c r="G205" s="54" t="s">
        <v>169</v>
      </c>
      <c r="H205" s="56">
        <v>855</v>
      </c>
      <c r="I205" s="56">
        <v>0</v>
      </c>
      <c r="J205" s="56">
        <v>0</v>
      </c>
      <c r="K205" s="22">
        <v>1367.17</v>
      </c>
      <c r="L205" s="22">
        <f t="shared" si="6"/>
        <v>2222.17</v>
      </c>
    </row>
    <row r="206" ht="12.95" customHeight="1" spans="1:12">
      <c r="A206" s="18">
        <f t="shared" si="7"/>
        <v>202</v>
      </c>
      <c r="B206" s="54" t="s">
        <v>789</v>
      </c>
      <c r="C206" s="54" t="s">
        <v>790</v>
      </c>
      <c r="D206" s="54" t="s">
        <v>791</v>
      </c>
      <c r="E206" s="20" t="s">
        <v>136</v>
      </c>
      <c r="F206" s="18" t="s">
        <v>108</v>
      </c>
      <c r="G206" s="54" t="s">
        <v>137</v>
      </c>
      <c r="H206" s="56">
        <v>4471</v>
      </c>
      <c r="I206" s="56">
        <v>0</v>
      </c>
      <c r="J206" s="56">
        <v>450</v>
      </c>
      <c r="K206" s="22">
        <v>0</v>
      </c>
      <c r="L206" s="22">
        <f t="shared" si="6"/>
        <v>4921</v>
      </c>
    </row>
    <row r="207" ht="12.95" customHeight="1" spans="1:12">
      <c r="A207" s="18">
        <f t="shared" si="7"/>
        <v>203</v>
      </c>
      <c r="B207" s="54" t="s">
        <v>792</v>
      </c>
      <c r="C207" s="54" t="s">
        <v>793</v>
      </c>
      <c r="D207" s="54" t="s">
        <v>794</v>
      </c>
      <c r="E207" s="20" t="s">
        <v>136</v>
      </c>
      <c r="F207" s="18" t="s">
        <v>108</v>
      </c>
      <c r="G207" s="54" t="s">
        <v>137</v>
      </c>
      <c r="H207" s="56">
        <v>4471</v>
      </c>
      <c r="I207" s="56">
        <v>0</v>
      </c>
      <c r="J207" s="56">
        <v>0</v>
      </c>
      <c r="K207" s="22">
        <v>0</v>
      </c>
      <c r="L207" s="22">
        <f t="shared" si="6"/>
        <v>4471</v>
      </c>
    </row>
    <row r="208" ht="12.95" customHeight="1" spans="1:12">
      <c r="A208" s="18">
        <f t="shared" si="7"/>
        <v>204</v>
      </c>
      <c r="B208" s="54" t="s">
        <v>795</v>
      </c>
      <c r="C208" s="54" t="s">
        <v>796</v>
      </c>
      <c r="D208" s="54" t="s">
        <v>797</v>
      </c>
      <c r="E208" s="20" t="s">
        <v>136</v>
      </c>
      <c r="F208" s="18" t="s">
        <v>108</v>
      </c>
      <c r="G208" s="54" t="s">
        <v>137</v>
      </c>
      <c r="H208" s="56">
        <v>4471</v>
      </c>
      <c r="I208" s="56">
        <v>0</v>
      </c>
      <c r="J208" s="56">
        <v>450</v>
      </c>
      <c r="K208" s="22">
        <v>0</v>
      </c>
      <c r="L208" s="22">
        <f t="shared" si="6"/>
        <v>4921</v>
      </c>
    </row>
    <row r="209" ht="12.95" customHeight="1" spans="1:12">
      <c r="A209" s="18">
        <f t="shared" si="7"/>
        <v>205</v>
      </c>
      <c r="B209" s="54" t="s">
        <v>798</v>
      </c>
      <c r="C209" s="54" t="s">
        <v>799</v>
      </c>
      <c r="D209" s="54" t="s">
        <v>800</v>
      </c>
      <c r="E209" s="20" t="s">
        <v>136</v>
      </c>
      <c r="F209" s="18" t="s">
        <v>108</v>
      </c>
      <c r="G209" s="54" t="s">
        <v>137</v>
      </c>
      <c r="H209" s="56">
        <v>4471</v>
      </c>
      <c r="I209" s="56">
        <v>0</v>
      </c>
      <c r="J209" s="56">
        <v>0</v>
      </c>
      <c r="K209" s="22">
        <v>0</v>
      </c>
      <c r="L209" s="22">
        <f t="shared" si="6"/>
        <v>4471</v>
      </c>
    </row>
    <row r="210" ht="12.95" customHeight="1" spans="1:12">
      <c r="A210" s="18">
        <f t="shared" si="7"/>
        <v>206</v>
      </c>
      <c r="B210" s="54" t="s">
        <v>801</v>
      </c>
      <c r="C210" s="54" t="s">
        <v>802</v>
      </c>
      <c r="D210" s="54" t="s">
        <v>803</v>
      </c>
      <c r="E210" s="20" t="s">
        <v>163</v>
      </c>
      <c r="F210" s="18" t="s">
        <v>108</v>
      </c>
      <c r="G210" s="54" t="s">
        <v>341</v>
      </c>
      <c r="H210" s="56">
        <v>3344</v>
      </c>
      <c r="I210" s="56">
        <v>0</v>
      </c>
      <c r="J210" s="56">
        <v>0</v>
      </c>
      <c r="K210" s="22">
        <v>0</v>
      </c>
      <c r="L210" s="22">
        <f t="shared" si="6"/>
        <v>3344</v>
      </c>
    </row>
    <row r="211" ht="12.95" customHeight="1" spans="1:12">
      <c r="A211" s="18">
        <f t="shared" si="7"/>
        <v>207</v>
      </c>
      <c r="B211" s="54" t="s">
        <v>804</v>
      </c>
      <c r="C211" s="54" t="s">
        <v>805</v>
      </c>
      <c r="D211" s="54" t="s">
        <v>806</v>
      </c>
      <c r="E211" s="20" t="s">
        <v>163</v>
      </c>
      <c r="F211" s="18" t="s">
        <v>108</v>
      </c>
      <c r="G211" s="54" t="s">
        <v>341</v>
      </c>
      <c r="H211" s="56">
        <v>3344</v>
      </c>
      <c r="I211" s="56">
        <v>0</v>
      </c>
      <c r="J211" s="56">
        <v>0</v>
      </c>
      <c r="K211" s="22">
        <v>0</v>
      </c>
      <c r="L211" s="22">
        <f t="shared" si="6"/>
        <v>3344</v>
      </c>
    </row>
    <row r="212" ht="12.95" customHeight="1" spans="1:12">
      <c r="A212" s="18">
        <f t="shared" si="7"/>
        <v>208</v>
      </c>
      <c r="B212" s="54" t="s">
        <v>807</v>
      </c>
      <c r="C212" s="54" t="s">
        <v>808</v>
      </c>
      <c r="D212" s="54" t="s">
        <v>809</v>
      </c>
      <c r="E212" s="20" t="s">
        <v>415</v>
      </c>
      <c r="F212" s="18" t="s">
        <v>108</v>
      </c>
      <c r="G212" s="54" t="s">
        <v>269</v>
      </c>
      <c r="H212" s="56">
        <v>828.61</v>
      </c>
      <c r="I212" s="56">
        <v>0</v>
      </c>
      <c r="J212" s="56">
        <v>0</v>
      </c>
      <c r="K212" s="22">
        <v>1367.17</v>
      </c>
      <c r="L212" s="22">
        <f t="shared" si="6"/>
        <v>2195.78</v>
      </c>
    </row>
    <row r="213" ht="12.95" customHeight="1" spans="1:12">
      <c r="A213" s="18">
        <f t="shared" si="7"/>
        <v>209</v>
      </c>
      <c r="B213" s="54" t="s">
        <v>810</v>
      </c>
      <c r="C213" s="54" t="s">
        <v>811</v>
      </c>
      <c r="D213" s="54" t="s">
        <v>812</v>
      </c>
      <c r="E213" s="20" t="s">
        <v>159</v>
      </c>
      <c r="F213" s="18" t="s">
        <v>108</v>
      </c>
      <c r="G213" s="54" t="s">
        <v>197</v>
      </c>
      <c r="H213" s="56">
        <v>7266</v>
      </c>
      <c r="I213" s="56">
        <v>0</v>
      </c>
      <c r="J213" s="56">
        <v>900</v>
      </c>
      <c r="K213" s="22">
        <v>0</v>
      </c>
      <c r="L213" s="22">
        <f t="shared" si="6"/>
        <v>8166</v>
      </c>
    </row>
    <row r="214" ht="12.95" customHeight="1" spans="1:12">
      <c r="A214" s="18">
        <f t="shared" si="7"/>
        <v>210</v>
      </c>
      <c r="B214" s="54" t="s">
        <v>813</v>
      </c>
      <c r="C214" s="54" t="s">
        <v>814</v>
      </c>
      <c r="D214" s="54" t="s">
        <v>815</v>
      </c>
      <c r="E214" s="20" t="s">
        <v>423</v>
      </c>
      <c r="F214" s="18" t="s">
        <v>108</v>
      </c>
      <c r="G214" s="54" t="s">
        <v>109</v>
      </c>
      <c r="H214" s="56">
        <v>867.49</v>
      </c>
      <c r="I214" s="56">
        <v>0</v>
      </c>
      <c r="J214" s="56">
        <v>0</v>
      </c>
      <c r="K214" s="22">
        <v>1367.17</v>
      </c>
      <c r="L214" s="22">
        <f t="shared" si="6"/>
        <v>2234.66</v>
      </c>
    </row>
    <row r="215" ht="12.95" customHeight="1" spans="1:12">
      <c r="A215" s="18">
        <f t="shared" si="7"/>
        <v>211</v>
      </c>
      <c r="B215" s="54" t="s">
        <v>816</v>
      </c>
      <c r="C215" s="54" t="s">
        <v>817</v>
      </c>
      <c r="D215" s="54" t="s">
        <v>818</v>
      </c>
      <c r="E215" s="20" t="s">
        <v>176</v>
      </c>
      <c r="F215" s="18" t="s">
        <v>108</v>
      </c>
      <c r="G215" s="54" t="s">
        <v>109</v>
      </c>
      <c r="H215" s="56">
        <v>2127</v>
      </c>
      <c r="I215" s="56">
        <v>0</v>
      </c>
      <c r="J215" s="56">
        <v>158</v>
      </c>
      <c r="K215" s="22">
        <v>0</v>
      </c>
      <c r="L215" s="22">
        <f t="shared" si="6"/>
        <v>2285</v>
      </c>
    </row>
    <row r="216" ht="12.95" customHeight="1" spans="1:12">
      <c r="A216" s="18">
        <f t="shared" si="7"/>
        <v>212</v>
      </c>
      <c r="B216" s="54" t="s">
        <v>819</v>
      </c>
      <c r="C216" s="54" t="s">
        <v>820</v>
      </c>
      <c r="D216" s="54" t="s">
        <v>821</v>
      </c>
      <c r="E216" s="20" t="s">
        <v>107</v>
      </c>
      <c r="F216" s="18" t="s">
        <v>108</v>
      </c>
      <c r="G216" s="54" t="s">
        <v>109</v>
      </c>
      <c r="H216" s="56">
        <v>2127</v>
      </c>
      <c r="I216" s="56">
        <v>598.5</v>
      </c>
      <c r="J216" s="56">
        <v>158</v>
      </c>
      <c r="K216" s="22">
        <v>0</v>
      </c>
      <c r="L216" s="22">
        <f t="shared" si="6"/>
        <v>2883.5</v>
      </c>
    </row>
    <row r="217" ht="12.95" customHeight="1" spans="1:12">
      <c r="A217" s="18">
        <f t="shared" si="7"/>
        <v>213</v>
      </c>
      <c r="B217" s="54" t="s">
        <v>822</v>
      </c>
      <c r="C217" s="54" t="s">
        <v>823</v>
      </c>
      <c r="D217" s="54" t="s">
        <v>824</v>
      </c>
      <c r="E217" s="20" t="s">
        <v>176</v>
      </c>
      <c r="F217" s="18" t="s">
        <v>108</v>
      </c>
      <c r="G217" s="54" t="s">
        <v>109</v>
      </c>
      <c r="H217" s="56">
        <v>2127</v>
      </c>
      <c r="I217" s="56">
        <v>551.94</v>
      </c>
      <c r="J217" s="56">
        <v>158</v>
      </c>
      <c r="K217" s="22">
        <v>0</v>
      </c>
      <c r="L217" s="22">
        <f t="shared" si="6"/>
        <v>2836.94</v>
      </c>
    </row>
    <row r="218" ht="12.95" customHeight="1" spans="1:12">
      <c r="A218" s="18">
        <f t="shared" si="7"/>
        <v>214</v>
      </c>
      <c r="B218" s="54" t="s">
        <v>825</v>
      </c>
      <c r="C218" s="54" t="s">
        <v>826</v>
      </c>
      <c r="D218" s="54" t="s">
        <v>827</v>
      </c>
      <c r="E218" s="20" t="s">
        <v>136</v>
      </c>
      <c r="F218" s="18" t="s">
        <v>108</v>
      </c>
      <c r="G218" s="54" t="s">
        <v>137</v>
      </c>
      <c r="H218" s="56">
        <v>4471</v>
      </c>
      <c r="I218" s="56">
        <v>0</v>
      </c>
      <c r="J218" s="56">
        <v>450</v>
      </c>
      <c r="K218" s="22">
        <v>0</v>
      </c>
      <c r="L218" s="22">
        <f t="shared" si="6"/>
        <v>4921</v>
      </c>
    </row>
    <row r="219" ht="12.95" customHeight="1" spans="1:12">
      <c r="A219" s="18">
        <f t="shared" si="7"/>
        <v>215</v>
      </c>
      <c r="B219" s="54" t="s">
        <v>828</v>
      </c>
      <c r="C219" s="54" t="s">
        <v>829</v>
      </c>
      <c r="D219" s="54" t="s">
        <v>830</v>
      </c>
      <c r="E219" s="20" t="s">
        <v>831</v>
      </c>
      <c r="F219" s="18" t="s">
        <v>108</v>
      </c>
      <c r="G219" s="54" t="s">
        <v>169</v>
      </c>
      <c r="H219" s="56">
        <v>855</v>
      </c>
      <c r="I219" s="56">
        <v>0</v>
      </c>
      <c r="J219" s="56">
        <v>0</v>
      </c>
      <c r="K219" s="22">
        <v>3207.17</v>
      </c>
      <c r="L219" s="22">
        <f t="shared" si="6"/>
        <v>4062.17</v>
      </c>
    </row>
    <row r="220" ht="12.95" customHeight="1" spans="1:12">
      <c r="A220" s="18">
        <f t="shared" si="7"/>
        <v>216</v>
      </c>
      <c r="B220" s="54" t="s">
        <v>832</v>
      </c>
      <c r="C220" s="54" t="s">
        <v>833</v>
      </c>
      <c r="D220" s="54" t="s">
        <v>834</v>
      </c>
      <c r="E220" s="20" t="s">
        <v>155</v>
      </c>
      <c r="F220" s="18" t="s">
        <v>108</v>
      </c>
      <c r="G220" s="54" t="s">
        <v>109</v>
      </c>
      <c r="H220" s="56">
        <v>899.32</v>
      </c>
      <c r="I220" s="56">
        <v>0</v>
      </c>
      <c r="J220" s="56">
        <v>0</v>
      </c>
      <c r="K220" s="22">
        <v>1367.17</v>
      </c>
      <c r="L220" s="22">
        <f t="shared" si="6"/>
        <v>2266.49</v>
      </c>
    </row>
    <row r="221" ht="12.95" customHeight="1" spans="1:12">
      <c r="A221" s="18">
        <f t="shared" si="7"/>
        <v>217</v>
      </c>
      <c r="B221" s="54" t="s">
        <v>835</v>
      </c>
      <c r="C221" s="54" t="s">
        <v>836</v>
      </c>
      <c r="D221" s="54" t="s">
        <v>837</v>
      </c>
      <c r="E221" s="20" t="s">
        <v>176</v>
      </c>
      <c r="F221" s="18" t="s">
        <v>108</v>
      </c>
      <c r="G221" s="54" t="s">
        <v>109</v>
      </c>
      <c r="H221" s="56">
        <v>2127</v>
      </c>
      <c r="I221" s="56">
        <v>551.94</v>
      </c>
      <c r="J221" s="56">
        <v>158</v>
      </c>
      <c r="K221" s="22">
        <v>0</v>
      </c>
      <c r="L221" s="22">
        <f t="shared" si="6"/>
        <v>2836.94</v>
      </c>
    </row>
    <row r="222" ht="12.95" customHeight="1" spans="1:12">
      <c r="A222" s="18">
        <f t="shared" si="7"/>
        <v>218</v>
      </c>
      <c r="B222" s="54" t="s">
        <v>838</v>
      </c>
      <c r="C222" s="54" t="s">
        <v>839</v>
      </c>
      <c r="D222" s="54" t="s">
        <v>840</v>
      </c>
      <c r="E222" s="20" t="s">
        <v>163</v>
      </c>
      <c r="F222" s="18" t="s">
        <v>108</v>
      </c>
      <c r="G222" s="54" t="s">
        <v>341</v>
      </c>
      <c r="H222" s="56">
        <v>3344</v>
      </c>
      <c r="I222" s="56">
        <v>0</v>
      </c>
      <c r="J222" s="56">
        <v>0</v>
      </c>
      <c r="K222" s="22">
        <v>0</v>
      </c>
      <c r="L222" s="22">
        <f t="shared" si="6"/>
        <v>3344</v>
      </c>
    </row>
    <row r="223" ht="12.95" customHeight="1" spans="1:12">
      <c r="A223" s="18">
        <f t="shared" si="7"/>
        <v>219</v>
      </c>
      <c r="B223" s="54" t="s">
        <v>841</v>
      </c>
      <c r="C223" s="54" t="s">
        <v>842</v>
      </c>
      <c r="D223" s="54" t="s">
        <v>843</v>
      </c>
      <c r="E223" s="20" t="s">
        <v>176</v>
      </c>
      <c r="F223" s="18" t="s">
        <v>108</v>
      </c>
      <c r="G223" s="54" t="s">
        <v>207</v>
      </c>
      <c r="H223" s="56">
        <v>2109</v>
      </c>
      <c r="I223" s="56">
        <v>0</v>
      </c>
      <c r="J223" s="56">
        <v>158</v>
      </c>
      <c r="K223" s="22">
        <v>0</v>
      </c>
      <c r="L223" s="22">
        <f t="shared" si="6"/>
        <v>2267</v>
      </c>
    </row>
    <row r="224" ht="12.95" customHeight="1" spans="1:12">
      <c r="A224" s="18">
        <f t="shared" si="7"/>
        <v>220</v>
      </c>
      <c r="B224" s="54" t="s">
        <v>844</v>
      </c>
      <c r="C224" s="54" t="s">
        <v>845</v>
      </c>
      <c r="D224" s="54" t="s">
        <v>846</v>
      </c>
      <c r="E224" s="20" t="s">
        <v>176</v>
      </c>
      <c r="F224" s="18" t="s">
        <v>108</v>
      </c>
      <c r="G224" s="54" t="s">
        <v>109</v>
      </c>
      <c r="H224" s="56">
        <v>2127</v>
      </c>
      <c r="I224" s="56">
        <v>551.94</v>
      </c>
      <c r="J224" s="56">
        <v>158</v>
      </c>
      <c r="K224" s="22">
        <v>0</v>
      </c>
      <c r="L224" s="22">
        <f t="shared" si="6"/>
        <v>2836.94</v>
      </c>
    </row>
    <row r="225" ht="12.95" customHeight="1" spans="1:12">
      <c r="A225" s="18">
        <f t="shared" si="7"/>
        <v>221</v>
      </c>
      <c r="B225" s="54" t="s">
        <v>847</v>
      </c>
      <c r="C225" s="54" t="s">
        <v>848</v>
      </c>
      <c r="D225" s="54" t="s">
        <v>849</v>
      </c>
      <c r="E225" s="20" t="s">
        <v>136</v>
      </c>
      <c r="F225" s="18" t="s">
        <v>108</v>
      </c>
      <c r="G225" s="54" t="s">
        <v>218</v>
      </c>
      <c r="H225" s="56">
        <v>3344</v>
      </c>
      <c r="I225" s="56">
        <v>0</v>
      </c>
      <c r="J225" s="56">
        <v>450</v>
      </c>
      <c r="K225" s="22">
        <v>0</v>
      </c>
      <c r="L225" s="22">
        <f t="shared" si="6"/>
        <v>3794</v>
      </c>
    </row>
    <row r="226" ht="12.95" customHeight="1" spans="1:12">
      <c r="A226" s="18">
        <f t="shared" si="7"/>
        <v>222</v>
      </c>
      <c r="B226" s="54" t="s">
        <v>850</v>
      </c>
      <c r="C226" s="54" t="s">
        <v>851</v>
      </c>
      <c r="D226" s="54" t="s">
        <v>852</v>
      </c>
      <c r="E226" s="20" t="s">
        <v>136</v>
      </c>
      <c r="F226" s="18" t="s">
        <v>108</v>
      </c>
      <c r="G226" s="54" t="s">
        <v>487</v>
      </c>
      <c r="H226" s="56">
        <v>3660</v>
      </c>
      <c r="I226" s="56">
        <v>1380.78</v>
      </c>
      <c r="J226" s="56">
        <v>450</v>
      </c>
      <c r="K226" s="22">
        <v>0</v>
      </c>
      <c r="L226" s="22">
        <f t="shared" si="6"/>
        <v>5490.78</v>
      </c>
    </row>
    <row r="227" ht="12.95" customHeight="1" spans="1:12">
      <c r="A227" s="18">
        <f t="shared" si="7"/>
        <v>223</v>
      </c>
      <c r="B227" s="54" t="s">
        <v>853</v>
      </c>
      <c r="C227" s="54" t="s">
        <v>854</v>
      </c>
      <c r="D227" s="54" t="s">
        <v>855</v>
      </c>
      <c r="E227" s="20" t="s">
        <v>155</v>
      </c>
      <c r="F227" s="18" t="s">
        <v>108</v>
      </c>
      <c r="G227" s="54" t="s">
        <v>207</v>
      </c>
      <c r="H227" s="56">
        <v>864.96</v>
      </c>
      <c r="I227" s="56">
        <v>0</v>
      </c>
      <c r="J227" s="56">
        <v>0</v>
      </c>
      <c r="K227" s="22">
        <v>1367.17</v>
      </c>
      <c r="L227" s="22">
        <f t="shared" si="6"/>
        <v>2232.13</v>
      </c>
    </row>
    <row r="228" ht="12.95" customHeight="1" spans="1:12">
      <c r="A228" s="18">
        <f t="shared" si="7"/>
        <v>224</v>
      </c>
      <c r="B228" s="54" t="s">
        <v>856</v>
      </c>
      <c r="C228" s="54" t="s">
        <v>857</v>
      </c>
      <c r="D228" s="54" t="s">
        <v>858</v>
      </c>
      <c r="E228" s="20" t="s">
        <v>176</v>
      </c>
      <c r="F228" s="18" t="s">
        <v>108</v>
      </c>
      <c r="G228" s="54" t="s">
        <v>109</v>
      </c>
      <c r="H228" s="56">
        <v>2127</v>
      </c>
      <c r="I228" s="56">
        <v>462.82</v>
      </c>
      <c r="J228" s="56">
        <v>158</v>
      </c>
      <c r="K228" s="22">
        <v>0</v>
      </c>
      <c r="L228" s="22">
        <f t="shared" si="6"/>
        <v>2747.82</v>
      </c>
    </row>
    <row r="229" s="84" customFormat="1" ht="12.95" customHeight="1" spans="1:12">
      <c r="A229" s="18">
        <f t="shared" si="7"/>
        <v>225</v>
      </c>
      <c r="B229" s="54" t="s">
        <v>859</v>
      </c>
      <c r="C229" s="54" t="s">
        <v>860</v>
      </c>
      <c r="D229" s="54" t="s">
        <v>861</v>
      </c>
      <c r="E229" s="20" t="s">
        <v>176</v>
      </c>
      <c r="F229" s="18" t="s">
        <v>108</v>
      </c>
      <c r="G229" s="54" t="s">
        <v>109</v>
      </c>
      <c r="H229" s="56">
        <v>2127</v>
      </c>
      <c r="I229" s="56">
        <v>0</v>
      </c>
      <c r="J229" s="56">
        <v>158</v>
      </c>
      <c r="K229" s="22">
        <v>0</v>
      </c>
      <c r="L229" s="22">
        <f t="shared" si="6"/>
        <v>2285</v>
      </c>
    </row>
    <row r="230" ht="12.95" customHeight="1" spans="1:12">
      <c r="A230" s="18">
        <f t="shared" si="7"/>
        <v>226</v>
      </c>
      <c r="B230" s="54" t="s">
        <v>862</v>
      </c>
      <c r="C230" s="54" t="s">
        <v>863</v>
      </c>
      <c r="D230" s="54" t="s">
        <v>864</v>
      </c>
      <c r="E230" s="20" t="s">
        <v>117</v>
      </c>
      <c r="F230" s="18" t="s">
        <v>108</v>
      </c>
      <c r="G230" s="54" t="s">
        <v>207</v>
      </c>
      <c r="H230" s="56">
        <v>2109</v>
      </c>
      <c r="I230" s="56">
        <v>505.38</v>
      </c>
      <c r="J230" s="56">
        <v>158</v>
      </c>
      <c r="K230" s="22">
        <v>0</v>
      </c>
      <c r="L230" s="22">
        <f t="shared" si="6"/>
        <v>2772.38</v>
      </c>
    </row>
    <row r="231" ht="12.95" customHeight="1" spans="1:12">
      <c r="A231" s="18">
        <f t="shared" si="7"/>
        <v>227</v>
      </c>
      <c r="B231" s="54" t="s">
        <v>865</v>
      </c>
      <c r="C231" s="54" t="s">
        <v>866</v>
      </c>
      <c r="D231" s="54" t="s">
        <v>867</v>
      </c>
      <c r="E231" s="20" t="s">
        <v>131</v>
      </c>
      <c r="F231" s="18" t="s">
        <v>108</v>
      </c>
      <c r="G231" s="54" t="s">
        <v>320</v>
      </c>
      <c r="H231" s="56">
        <v>5532</v>
      </c>
      <c r="I231" s="56">
        <v>0</v>
      </c>
      <c r="J231" s="56">
        <v>1700</v>
      </c>
      <c r="K231" s="22">
        <v>0</v>
      </c>
      <c r="L231" s="22">
        <f t="shared" si="6"/>
        <v>7232</v>
      </c>
    </row>
    <row r="232" ht="12.95" customHeight="1" spans="1:12">
      <c r="A232" s="18">
        <f t="shared" si="7"/>
        <v>228</v>
      </c>
      <c r="B232" s="54" t="s">
        <v>868</v>
      </c>
      <c r="C232" s="54" t="s">
        <v>869</v>
      </c>
      <c r="D232" s="54" t="s">
        <v>870</v>
      </c>
      <c r="E232" s="20" t="s">
        <v>117</v>
      </c>
      <c r="F232" s="18" t="s">
        <v>108</v>
      </c>
      <c r="G232" s="54" t="s">
        <v>109</v>
      </c>
      <c r="H232" s="56">
        <v>2127</v>
      </c>
      <c r="I232" s="56">
        <v>0</v>
      </c>
      <c r="J232" s="56">
        <v>158</v>
      </c>
      <c r="K232" s="22">
        <v>0</v>
      </c>
      <c r="L232" s="22">
        <f t="shared" si="6"/>
        <v>2285</v>
      </c>
    </row>
    <row r="233" ht="12.95" customHeight="1" spans="1:12">
      <c r="A233" s="18">
        <f t="shared" si="7"/>
        <v>229</v>
      </c>
      <c r="B233" s="54" t="s">
        <v>871</v>
      </c>
      <c r="C233" s="54" t="s">
        <v>872</v>
      </c>
      <c r="D233" s="54" t="s">
        <v>873</v>
      </c>
      <c r="E233" s="20" t="s">
        <v>211</v>
      </c>
      <c r="F233" s="18" t="s">
        <v>108</v>
      </c>
      <c r="G233" s="54" t="s">
        <v>169</v>
      </c>
      <c r="H233" s="56">
        <v>855</v>
      </c>
      <c r="I233" s="56">
        <v>0</v>
      </c>
      <c r="J233" s="56">
        <v>0</v>
      </c>
      <c r="K233" s="22">
        <v>1367.17</v>
      </c>
      <c r="L233" s="22">
        <f t="shared" si="6"/>
        <v>2222.17</v>
      </c>
    </row>
    <row r="234" ht="12.95" customHeight="1" spans="1:12">
      <c r="A234" s="18">
        <f t="shared" si="7"/>
        <v>230</v>
      </c>
      <c r="B234" s="54" t="s">
        <v>874</v>
      </c>
      <c r="C234" s="54" t="s">
        <v>875</v>
      </c>
      <c r="D234" s="54" t="s">
        <v>876</v>
      </c>
      <c r="E234" s="20" t="s">
        <v>136</v>
      </c>
      <c r="F234" s="18" t="s">
        <v>108</v>
      </c>
      <c r="G234" s="54" t="s">
        <v>218</v>
      </c>
      <c r="H234" s="56">
        <v>3344</v>
      </c>
      <c r="I234" s="56">
        <v>1460.88</v>
      </c>
      <c r="J234" s="56">
        <v>450</v>
      </c>
      <c r="K234" s="22">
        <v>0</v>
      </c>
      <c r="L234" s="22">
        <f t="shared" si="6"/>
        <v>5254.88</v>
      </c>
    </row>
    <row r="235" ht="12.95" customHeight="1" spans="1:12">
      <c r="A235" s="18">
        <f t="shared" si="7"/>
        <v>231</v>
      </c>
      <c r="B235" s="54" t="s">
        <v>877</v>
      </c>
      <c r="C235" s="54" t="s">
        <v>878</v>
      </c>
      <c r="D235" s="54" t="s">
        <v>879</v>
      </c>
      <c r="E235" s="20" t="s">
        <v>107</v>
      </c>
      <c r="F235" s="18" t="s">
        <v>108</v>
      </c>
      <c r="G235" s="54" t="s">
        <v>169</v>
      </c>
      <c r="H235" s="56">
        <v>2091</v>
      </c>
      <c r="I235" s="56">
        <v>598.5</v>
      </c>
      <c r="J235" s="56">
        <v>158</v>
      </c>
      <c r="K235" s="22">
        <v>0</v>
      </c>
      <c r="L235" s="22">
        <f t="shared" si="6"/>
        <v>2847.5</v>
      </c>
    </row>
    <row r="236" ht="12.95" customHeight="1" spans="1:12">
      <c r="A236" s="18">
        <f t="shared" si="7"/>
        <v>232</v>
      </c>
      <c r="B236" s="54" t="s">
        <v>880</v>
      </c>
      <c r="C236" s="54" t="s">
        <v>881</v>
      </c>
      <c r="D236" s="54" t="s">
        <v>882</v>
      </c>
      <c r="E236" s="20" t="s">
        <v>155</v>
      </c>
      <c r="F236" s="18" t="s">
        <v>108</v>
      </c>
      <c r="G236" s="54" t="s">
        <v>109</v>
      </c>
      <c r="H236" s="56">
        <v>867.49</v>
      </c>
      <c r="I236" s="56">
        <v>0</v>
      </c>
      <c r="J236" s="56">
        <v>0</v>
      </c>
      <c r="K236" s="22">
        <v>1367.17</v>
      </c>
      <c r="L236" s="22">
        <f t="shared" si="6"/>
        <v>2234.66</v>
      </c>
    </row>
    <row r="237" ht="12.95" customHeight="1" spans="1:12">
      <c r="A237" s="18">
        <f t="shared" si="7"/>
        <v>233</v>
      </c>
      <c r="B237" s="54" t="s">
        <v>883</v>
      </c>
      <c r="C237" s="54" t="s">
        <v>884</v>
      </c>
      <c r="D237" s="54" t="s">
        <v>885</v>
      </c>
      <c r="E237" s="20" t="s">
        <v>131</v>
      </c>
      <c r="F237" s="18" t="s">
        <v>108</v>
      </c>
      <c r="G237" s="54" t="s">
        <v>577</v>
      </c>
      <c r="H237" s="56">
        <v>6826</v>
      </c>
      <c r="I237" s="56">
        <v>0</v>
      </c>
      <c r="J237" s="56">
        <v>1700</v>
      </c>
      <c r="K237" s="22">
        <v>0</v>
      </c>
      <c r="L237" s="22">
        <f t="shared" si="6"/>
        <v>8526</v>
      </c>
    </row>
    <row r="238" ht="12.95" customHeight="1" spans="1:12">
      <c r="A238" s="18">
        <f t="shared" si="7"/>
        <v>234</v>
      </c>
      <c r="B238" s="54" t="s">
        <v>886</v>
      </c>
      <c r="C238" s="54" t="s">
        <v>887</v>
      </c>
      <c r="D238" s="54" t="s">
        <v>888</v>
      </c>
      <c r="E238" s="20" t="s">
        <v>131</v>
      </c>
      <c r="F238" s="18" t="s">
        <v>108</v>
      </c>
      <c r="G238" s="54" t="s">
        <v>320</v>
      </c>
      <c r="H238" s="56">
        <v>5532</v>
      </c>
      <c r="I238" s="56">
        <v>0</v>
      </c>
      <c r="J238" s="56">
        <v>900</v>
      </c>
      <c r="K238" s="22">
        <v>0</v>
      </c>
      <c r="L238" s="22">
        <f t="shared" si="6"/>
        <v>6432</v>
      </c>
    </row>
    <row r="239" ht="12.95" customHeight="1" spans="1:12">
      <c r="A239" s="18">
        <f t="shared" si="7"/>
        <v>235</v>
      </c>
      <c r="B239" s="54" t="s">
        <v>889</v>
      </c>
      <c r="C239" s="54" t="s">
        <v>890</v>
      </c>
      <c r="D239" s="54" t="s">
        <v>891</v>
      </c>
      <c r="E239" s="20" t="s">
        <v>892</v>
      </c>
      <c r="F239" s="18" t="s">
        <v>108</v>
      </c>
      <c r="G239" s="54" t="s">
        <v>653</v>
      </c>
      <c r="H239" s="56">
        <v>1298.56</v>
      </c>
      <c r="I239" s="56">
        <v>0</v>
      </c>
      <c r="J239" s="56">
        <v>0</v>
      </c>
      <c r="K239" s="22">
        <v>3207.17</v>
      </c>
      <c r="L239" s="22">
        <f t="shared" si="6"/>
        <v>4505.73</v>
      </c>
    </row>
    <row r="240" ht="12.95" customHeight="1" spans="1:12">
      <c r="A240" s="18">
        <f t="shared" si="7"/>
        <v>236</v>
      </c>
      <c r="B240" s="54" t="s">
        <v>893</v>
      </c>
      <c r="C240" s="54" t="s">
        <v>894</v>
      </c>
      <c r="D240" s="54" t="s">
        <v>895</v>
      </c>
      <c r="E240" s="20" t="s">
        <v>176</v>
      </c>
      <c r="F240" s="18" t="s">
        <v>108</v>
      </c>
      <c r="G240" s="54" t="s">
        <v>207</v>
      </c>
      <c r="H240" s="56">
        <v>2109</v>
      </c>
      <c r="I240" s="56">
        <v>0</v>
      </c>
      <c r="J240" s="56">
        <v>158</v>
      </c>
      <c r="K240" s="22">
        <v>0</v>
      </c>
      <c r="L240" s="22">
        <f t="shared" si="6"/>
        <v>2267</v>
      </c>
    </row>
    <row r="241" ht="12.95" customHeight="1" spans="1:12">
      <c r="A241" s="18">
        <f t="shared" si="7"/>
        <v>237</v>
      </c>
      <c r="B241" s="54" t="s">
        <v>896</v>
      </c>
      <c r="C241" s="54" t="s">
        <v>897</v>
      </c>
      <c r="D241" s="54" t="s">
        <v>898</v>
      </c>
      <c r="E241" s="20" t="s">
        <v>250</v>
      </c>
      <c r="F241" s="18" t="s">
        <v>108</v>
      </c>
      <c r="G241" s="54" t="s">
        <v>251</v>
      </c>
      <c r="H241" s="56">
        <v>4471</v>
      </c>
      <c r="I241" s="56">
        <v>0</v>
      </c>
      <c r="J241" s="56">
        <v>0</v>
      </c>
      <c r="K241" s="22">
        <v>0</v>
      </c>
      <c r="L241" s="22">
        <f t="shared" si="6"/>
        <v>4471</v>
      </c>
    </row>
    <row r="242" ht="12.95" customHeight="1" spans="1:12">
      <c r="A242" s="18">
        <f t="shared" si="7"/>
        <v>238</v>
      </c>
      <c r="B242" s="54" t="s">
        <v>899</v>
      </c>
      <c r="C242" s="54" t="s">
        <v>900</v>
      </c>
      <c r="D242" s="54" t="s">
        <v>901</v>
      </c>
      <c r="E242" s="20" t="s">
        <v>163</v>
      </c>
      <c r="F242" s="18" t="s">
        <v>108</v>
      </c>
      <c r="G242" s="54" t="s">
        <v>341</v>
      </c>
      <c r="H242" s="56">
        <v>3344</v>
      </c>
      <c r="I242" s="56">
        <v>0</v>
      </c>
      <c r="J242" s="56">
        <v>0</v>
      </c>
      <c r="K242" s="22">
        <v>0</v>
      </c>
      <c r="L242" s="22">
        <f t="shared" si="6"/>
        <v>3344</v>
      </c>
    </row>
    <row r="243" ht="12.95" customHeight="1" spans="1:12">
      <c r="A243" s="18">
        <f t="shared" si="7"/>
        <v>239</v>
      </c>
      <c r="B243" s="54" t="s">
        <v>902</v>
      </c>
      <c r="C243" s="54" t="s">
        <v>903</v>
      </c>
      <c r="D243" s="54" t="s">
        <v>904</v>
      </c>
      <c r="E243" s="20" t="s">
        <v>268</v>
      </c>
      <c r="F243" s="18" t="s">
        <v>108</v>
      </c>
      <c r="G243" s="54" t="s">
        <v>269</v>
      </c>
      <c r="H243" s="56">
        <v>2077</v>
      </c>
      <c r="I243" s="56">
        <v>451.23</v>
      </c>
      <c r="J243" s="56">
        <v>158</v>
      </c>
      <c r="K243" s="22">
        <v>0</v>
      </c>
      <c r="L243" s="22">
        <f t="shared" si="6"/>
        <v>2686.23</v>
      </c>
    </row>
    <row r="244" ht="12.95" customHeight="1" spans="1:12">
      <c r="A244" s="18">
        <f t="shared" si="7"/>
        <v>240</v>
      </c>
      <c r="B244" s="54" t="s">
        <v>905</v>
      </c>
      <c r="C244" s="54" t="s">
        <v>906</v>
      </c>
      <c r="D244" s="54" t="s">
        <v>907</v>
      </c>
      <c r="E244" s="20" t="s">
        <v>232</v>
      </c>
      <c r="F244" s="18" t="s">
        <v>108</v>
      </c>
      <c r="G244" s="54" t="s">
        <v>141</v>
      </c>
      <c r="H244" s="56">
        <v>2145</v>
      </c>
      <c r="I244" s="56">
        <v>0</v>
      </c>
      <c r="J244" s="56">
        <v>158</v>
      </c>
      <c r="K244" s="22">
        <v>0</v>
      </c>
      <c r="L244" s="22">
        <f t="shared" si="6"/>
        <v>2303</v>
      </c>
    </row>
    <row r="245" ht="12.95" customHeight="1" spans="1:12">
      <c r="A245" s="18">
        <f t="shared" si="7"/>
        <v>241</v>
      </c>
      <c r="B245" s="54" t="s">
        <v>908</v>
      </c>
      <c r="C245" s="54" t="s">
        <v>909</v>
      </c>
      <c r="D245" s="54" t="s">
        <v>910</v>
      </c>
      <c r="E245" s="20" t="s">
        <v>187</v>
      </c>
      <c r="F245" s="18" t="s">
        <v>108</v>
      </c>
      <c r="G245" s="54" t="s">
        <v>164</v>
      </c>
      <c r="H245" s="56">
        <v>0</v>
      </c>
      <c r="I245" s="56">
        <v>0</v>
      </c>
      <c r="J245" s="56">
        <v>0</v>
      </c>
      <c r="K245" s="22">
        <v>0</v>
      </c>
      <c r="L245" s="22">
        <f t="shared" si="6"/>
        <v>0</v>
      </c>
    </row>
    <row r="246" ht="12.95" customHeight="1" spans="1:12">
      <c r="A246" s="18">
        <f t="shared" si="7"/>
        <v>242</v>
      </c>
      <c r="B246" s="54" t="s">
        <v>911</v>
      </c>
      <c r="C246" s="54" t="s">
        <v>912</v>
      </c>
      <c r="D246" s="54" t="s">
        <v>913</v>
      </c>
      <c r="E246" s="20" t="s">
        <v>107</v>
      </c>
      <c r="F246" s="18" t="s">
        <v>108</v>
      </c>
      <c r="G246" s="54" t="s">
        <v>109</v>
      </c>
      <c r="H246" s="56">
        <v>2127</v>
      </c>
      <c r="I246" s="56">
        <v>0</v>
      </c>
      <c r="J246" s="56">
        <v>158</v>
      </c>
      <c r="K246" s="22">
        <v>0</v>
      </c>
      <c r="L246" s="22">
        <f t="shared" si="6"/>
        <v>2285</v>
      </c>
    </row>
    <row r="247" ht="12.95" customHeight="1" spans="1:12">
      <c r="A247" s="18">
        <f t="shared" si="7"/>
        <v>243</v>
      </c>
      <c r="B247" s="54" t="s">
        <v>914</v>
      </c>
      <c r="C247" s="54" t="s">
        <v>915</v>
      </c>
      <c r="D247" s="54" t="s">
        <v>916</v>
      </c>
      <c r="E247" s="20" t="s">
        <v>917</v>
      </c>
      <c r="F247" s="18" t="s">
        <v>108</v>
      </c>
      <c r="G247" s="54" t="s">
        <v>123</v>
      </c>
      <c r="H247" s="56">
        <v>930.51</v>
      </c>
      <c r="I247" s="56">
        <v>0</v>
      </c>
      <c r="J247" s="56">
        <v>0</v>
      </c>
      <c r="K247" s="22">
        <v>1367.17</v>
      </c>
      <c r="L247" s="22">
        <f t="shared" si="6"/>
        <v>2297.68</v>
      </c>
    </row>
    <row r="248" ht="12.95" customHeight="1" spans="1:12">
      <c r="A248" s="18">
        <f t="shared" si="7"/>
        <v>244</v>
      </c>
      <c r="B248" s="54" t="s">
        <v>918</v>
      </c>
      <c r="C248" s="54" t="s">
        <v>919</v>
      </c>
      <c r="D248" s="54" t="s">
        <v>920</v>
      </c>
      <c r="E248" s="20" t="s">
        <v>155</v>
      </c>
      <c r="F248" s="18" t="s">
        <v>108</v>
      </c>
      <c r="G248" s="54" t="s">
        <v>141</v>
      </c>
      <c r="H248" s="56">
        <v>1090.47</v>
      </c>
      <c r="I248" s="56">
        <v>0</v>
      </c>
      <c r="J248" s="56">
        <v>0</v>
      </c>
      <c r="K248" s="22">
        <v>1367.17</v>
      </c>
      <c r="L248" s="22">
        <f t="shared" si="6"/>
        <v>2457.64</v>
      </c>
    </row>
    <row r="249" ht="12.95" customHeight="1" spans="1:12">
      <c r="A249" s="18">
        <f t="shared" si="7"/>
        <v>245</v>
      </c>
      <c r="B249" s="54" t="s">
        <v>921</v>
      </c>
      <c r="C249" s="54" t="s">
        <v>922</v>
      </c>
      <c r="D249" s="54" t="s">
        <v>923</v>
      </c>
      <c r="E249" s="20" t="s">
        <v>163</v>
      </c>
      <c r="F249" s="18" t="s">
        <v>108</v>
      </c>
      <c r="G249" s="54" t="s">
        <v>188</v>
      </c>
      <c r="H249" s="56">
        <v>3900</v>
      </c>
      <c r="I249" s="56">
        <v>1295.55</v>
      </c>
      <c r="J249" s="56">
        <v>0</v>
      </c>
      <c r="K249" s="22">
        <v>0</v>
      </c>
      <c r="L249" s="22">
        <f t="shared" si="6"/>
        <v>5195.55</v>
      </c>
    </row>
    <row r="250" ht="12.95" customHeight="1" spans="1:12">
      <c r="A250" s="18">
        <f t="shared" si="7"/>
        <v>246</v>
      </c>
      <c r="B250" s="54" t="s">
        <v>924</v>
      </c>
      <c r="C250" s="54" t="s">
        <v>925</v>
      </c>
      <c r="D250" s="54" t="s">
        <v>926</v>
      </c>
      <c r="E250" s="20" t="s">
        <v>176</v>
      </c>
      <c r="F250" s="18" t="s">
        <v>108</v>
      </c>
      <c r="G250" s="54" t="s">
        <v>109</v>
      </c>
      <c r="H250" s="56">
        <v>2127</v>
      </c>
      <c r="I250" s="56">
        <v>551.94</v>
      </c>
      <c r="J250" s="56">
        <v>308</v>
      </c>
      <c r="K250" s="22">
        <v>0</v>
      </c>
      <c r="L250" s="22">
        <f t="shared" si="6"/>
        <v>2986.94</v>
      </c>
    </row>
    <row r="251" ht="12.95" customHeight="1" spans="1:12">
      <c r="A251" s="18">
        <f t="shared" si="7"/>
        <v>247</v>
      </c>
      <c r="B251" s="54" t="s">
        <v>927</v>
      </c>
      <c r="C251" s="54" t="s">
        <v>928</v>
      </c>
      <c r="D251" s="54" t="s">
        <v>929</v>
      </c>
      <c r="E251" s="20" t="s">
        <v>107</v>
      </c>
      <c r="F251" s="18" t="s">
        <v>108</v>
      </c>
      <c r="G251" s="54" t="s">
        <v>207</v>
      </c>
      <c r="H251" s="56">
        <v>2109</v>
      </c>
      <c r="I251" s="56">
        <v>0</v>
      </c>
      <c r="J251" s="56">
        <v>158</v>
      </c>
      <c r="K251" s="22">
        <v>0</v>
      </c>
      <c r="L251" s="22">
        <f t="shared" si="6"/>
        <v>2267</v>
      </c>
    </row>
    <row r="252" ht="12.95" customHeight="1" spans="1:12">
      <c r="A252" s="18">
        <f t="shared" si="7"/>
        <v>248</v>
      </c>
      <c r="B252" s="54" t="s">
        <v>930</v>
      </c>
      <c r="C252" s="54" t="s">
        <v>931</v>
      </c>
      <c r="D252" s="54" t="s">
        <v>932</v>
      </c>
      <c r="E252" s="20" t="s">
        <v>176</v>
      </c>
      <c r="F252" s="18" t="s">
        <v>108</v>
      </c>
      <c r="G252" s="54" t="s">
        <v>109</v>
      </c>
      <c r="H252" s="56">
        <v>2127</v>
      </c>
      <c r="I252" s="56">
        <v>0</v>
      </c>
      <c r="J252" s="56">
        <v>158</v>
      </c>
      <c r="K252" s="22">
        <v>0</v>
      </c>
      <c r="L252" s="22">
        <f t="shared" si="6"/>
        <v>2285</v>
      </c>
    </row>
    <row r="253" ht="12.95" customHeight="1" spans="1:12">
      <c r="A253" s="18">
        <f t="shared" si="7"/>
        <v>249</v>
      </c>
      <c r="B253" s="54" t="s">
        <v>933</v>
      </c>
      <c r="C253" s="54" t="s">
        <v>934</v>
      </c>
      <c r="D253" s="54" t="s">
        <v>935</v>
      </c>
      <c r="E253" s="20" t="s">
        <v>107</v>
      </c>
      <c r="F253" s="18" t="s">
        <v>108</v>
      </c>
      <c r="G253" s="54" t="s">
        <v>461</v>
      </c>
      <c r="H253" s="56">
        <v>2078</v>
      </c>
      <c r="I253" s="56">
        <v>551.94</v>
      </c>
      <c r="J253" s="56">
        <v>158</v>
      </c>
      <c r="K253" s="22">
        <v>0</v>
      </c>
      <c r="L253" s="22">
        <f t="shared" si="6"/>
        <v>2787.94</v>
      </c>
    </row>
    <row r="254" ht="12.95" customHeight="1" spans="1:12">
      <c r="A254" s="18">
        <f t="shared" si="7"/>
        <v>250</v>
      </c>
      <c r="B254" s="54" t="s">
        <v>936</v>
      </c>
      <c r="C254" s="54" t="s">
        <v>937</v>
      </c>
      <c r="D254" s="54" t="s">
        <v>938</v>
      </c>
      <c r="E254" s="20" t="s">
        <v>939</v>
      </c>
      <c r="F254" s="18" t="s">
        <v>108</v>
      </c>
      <c r="G254" s="54" t="s">
        <v>243</v>
      </c>
      <c r="H254" s="56">
        <v>955.41</v>
      </c>
      <c r="I254" s="56">
        <v>0</v>
      </c>
      <c r="J254" s="56">
        <v>0</v>
      </c>
      <c r="K254" s="22">
        <v>1367.17</v>
      </c>
      <c r="L254" s="22">
        <f t="shared" si="6"/>
        <v>2322.58</v>
      </c>
    </row>
    <row r="255" ht="12.95" customHeight="1" spans="1:12">
      <c r="A255" s="18">
        <f t="shared" si="7"/>
        <v>251</v>
      </c>
      <c r="B255" s="54" t="s">
        <v>940</v>
      </c>
      <c r="C255" s="54" t="s">
        <v>941</v>
      </c>
      <c r="D255" s="54" t="s">
        <v>942</v>
      </c>
      <c r="E255" s="20" t="s">
        <v>136</v>
      </c>
      <c r="F255" s="18" t="s">
        <v>108</v>
      </c>
      <c r="G255" s="54" t="s">
        <v>487</v>
      </c>
      <c r="H255" s="56">
        <v>3660</v>
      </c>
      <c r="I255" s="56">
        <v>1380.78</v>
      </c>
      <c r="J255" s="56">
        <v>450</v>
      </c>
      <c r="K255" s="22">
        <v>0</v>
      </c>
      <c r="L255" s="22">
        <f t="shared" si="6"/>
        <v>5490.78</v>
      </c>
    </row>
    <row r="256" ht="12.95" customHeight="1" spans="1:12">
      <c r="A256" s="18">
        <f t="shared" si="7"/>
        <v>252</v>
      </c>
      <c r="B256" s="54" t="s">
        <v>943</v>
      </c>
      <c r="C256" s="54" t="s">
        <v>944</v>
      </c>
      <c r="D256" s="54" t="s">
        <v>945</v>
      </c>
      <c r="E256" s="20" t="s">
        <v>430</v>
      </c>
      <c r="F256" s="18" t="s">
        <v>108</v>
      </c>
      <c r="G256" s="54" t="s">
        <v>431</v>
      </c>
      <c r="H256" s="56">
        <v>1124.3</v>
      </c>
      <c r="I256" s="56">
        <v>0</v>
      </c>
      <c r="J256" s="56">
        <v>0</v>
      </c>
      <c r="K256" s="22">
        <v>3707.17</v>
      </c>
      <c r="L256" s="22">
        <f t="shared" si="6"/>
        <v>4831.47</v>
      </c>
    </row>
    <row r="257" ht="12.95" customHeight="1" spans="1:12">
      <c r="A257" s="18">
        <f t="shared" si="7"/>
        <v>253</v>
      </c>
      <c r="B257" s="54" t="s">
        <v>946</v>
      </c>
      <c r="C257" s="54" t="s">
        <v>947</v>
      </c>
      <c r="D257" s="54" t="s">
        <v>948</v>
      </c>
      <c r="E257" s="20" t="s">
        <v>136</v>
      </c>
      <c r="F257" s="18" t="s">
        <v>108</v>
      </c>
      <c r="G257" s="54" t="s">
        <v>137</v>
      </c>
      <c r="H257" s="56">
        <v>4471</v>
      </c>
      <c r="I257" s="56">
        <v>0</v>
      </c>
      <c r="J257" s="56">
        <v>0</v>
      </c>
      <c r="K257" s="22">
        <v>0</v>
      </c>
      <c r="L257" s="22">
        <f t="shared" si="6"/>
        <v>4471</v>
      </c>
    </row>
    <row r="258" ht="12.95" customHeight="1" spans="1:12">
      <c r="A258" s="18">
        <f t="shared" si="7"/>
        <v>254</v>
      </c>
      <c r="B258" s="54" t="s">
        <v>949</v>
      </c>
      <c r="C258" s="54" t="s">
        <v>950</v>
      </c>
      <c r="D258" s="54" t="s">
        <v>951</v>
      </c>
      <c r="E258" s="20" t="s">
        <v>163</v>
      </c>
      <c r="F258" s="18" t="s">
        <v>108</v>
      </c>
      <c r="G258" s="54" t="s">
        <v>164</v>
      </c>
      <c r="H258" s="56">
        <v>4471</v>
      </c>
      <c r="I258" s="56">
        <v>0</v>
      </c>
      <c r="J258" s="56">
        <v>0</v>
      </c>
      <c r="K258" s="22">
        <v>0</v>
      </c>
      <c r="L258" s="22">
        <f t="shared" si="6"/>
        <v>4471</v>
      </c>
    </row>
    <row r="259" ht="12.95" customHeight="1" spans="1:12">
      <c r="A259" s="18">
        <f t="shared" si="7"/>
        <v>255</v>
      </c>
      <c r="B259" s="54" t="s">
        <v>952</v>
      </c>
      <c r="C259" s="54" t="s">
        <v>953</v>
      </c>
      <c r="D259" s="54" t="s">
        <v>954</v>
      </c>
      <c r="E259" s="20" t="s">
        <v>136</v>
      </c>
      <c r="F259" s="18" t="s">
        <v>108</v>
      </c>
      <c r="G259" s="54" t="s">
        <v>218</v>
      </c>
      <c r="H259" s="56">
        <v>3344</v>
      </c>
      <c r="I259" s="56">
        <v>0</v>
      </c>
      <c r="J259" s="56">
        <v>450</v>
      </c>
      <c r="K259" s="22">
        <v>0</v>
      </c>
      <c r="L259" s="22">
        <f t="shared" si="6"/>
        <v>3794</v>
      </c>
    </row>
    <row r="260" ht="12.95" customHeight="1" spans="1:12">
      <c r="A260" s="18">
        <f t="shared" si="7"/>
        <v>256</v>
      </c>
      <c r="B260" s="54" t="s">
        <v>955</v>
      </c>
      <c r="C260" s="54" t="s">
        <v>956</v>
      </c>
      <c r="D260" s="54" t="s">
        <v>957</v>
      </c>
      <c r="E260" s="20" t="s">
        <v>958</v>
      </c>
      <c r="F260" s="18" t="s">
        <v>108</v>
      </c>
      <c r="G260" s="54" t="s">
        <v>401</v>
      </c>
      <c r="H260" s="56">
        <v>1359.66</v>
      </c>
      <c r="I260" s="56">
        <v>0</v>
      </c>
      <c r="J260" s="56">
        <v>0</v>
      </c>
      <c r="K260" s="22">
        <v>5707.17</v>
      </c>
      <c r="L260" s="22">
        <f t="shared" si="6"/>
        <v>7066.83</v>
      </c>
    </row>
    <row r="261" ht="12.95" customHeight="1" spans="1:12">
      <c r="A261" s="18">
        <f t="shared" si="7"/>
        <v>257</v>
      </c>
      <c r="B261" s="54" t="s">
        <v>959</v>
      </c>
      <c r="C261" s="54" t="s">
        <v>960</v>
      </c>
      <c r="D261" s="54" t="s">
        <v>961</v>
      </c>
      <c r="E261" s="20" t="s">
        <v>180</v>
      </c>
      <c r="F261" s="18" t="s">
        <v>108</v>
      </c>
      <c r="G261" s="54" t="s">
        <v>118</v>
      </c>
      <c r="H261" s="56">
        <v>2068</v>
      </c>
      <c r="I261" s="56">
        <v>541.05</v>
      </c>
      <c r="J261" s="56">
        <v>308</v>
      </c>
      <c r="K261" s="22">
        <v>0</v>
      </c>
      <c r="L261" s="22">
        <f t="shared" ref="L261:L324" si="8">SUM(H261:K261)</f>
        <v>2917.05</v>
      </c>
    </row>
    <row r="262" ht="12.95" customHeight="1" spans="1:12">
      <c r="A262" s="18">
        <f t="shared" si="7"/>
        <v>258</v>
      </c>
      <c r="B262" s="54" t="s">
        <v>962</v>
      </c>
      <c r="C262" s="54" t="s">
        <v>963</v>
      </c>
      <c r="D262" s="54" t="s">
        <v>964</v>
      </c>
      <c r="E262" s="20" t="s">
        <v>136</v>
      </c>
      <c r="F262" s="18" t="s">
        <v>108</v>
      </c>
      <c r="G262" s="54" t="s">
        <v>137</v>
      </c>
      <c r="H262" s="56">
        <v>4471</v>
      </c>
      <c r="I262" s="56">
        <v>0</v>
      </c>
      <c r="J262" s="56">
        <v>0</v>
      </c>
      <c r="K262" s="22">
        <v>0</v>
      </c>
      <c r="L262" s="22">
        <f t="shared" si="8"/>
        <v>4471</v>
      </c>
    </row>
    <row r="263" ht="12.95" customHeight="1" spans="1:12">
      <c r="A263" s="18">
        <f t="shared" si="7"/>
        <v>259</v>
      </c>
      <c r="B263" s="54" t="s">
        <v>965</v>
      </c>
      <c r="C263" s="54" t="s">
        <v>966</v>
      </c>
      <c r="D263" s="54" t="s">
        <v>967</v>
      </c>
      <c r="E263" s="20" t="s">
        <v>176</v>
      </c>
      <c r="F263" s="18" t="s">
        <v>108</v>
      </c>
      <c r="G263" s="54" t="s">
        <v>207</v>
      </c>
      <c r="H263" s="56">
        <v>2109</v>
      </c>
      <c r="I263" s="56">
        <v>0</v>
      </c>
      <c r="J263" s="56">
        <v>158</v>
      </c>
      <c r="K263" s="22">
        <v>0</v>
      </c>
      <c r="L263" s="22">
        <f t="shared" si="8"/>
        <v>2267</v>
      </c>
    </row>
    <row r="264" ht="12.95" customHeight="1" spans="1:12">
      <c r="A264" s="18">
        <f t="shared" ref="A264:A327" si="9">+A263+1</f>
        <v>260</v>
      </c>
      <c r="B264" s="54" t="s">
        <v>968</v>
      </c>
      <c r="C264" s="54" t="s">
        <v>969</v>
      </c>
      <c r="D264" s="54" t="s">
        <v>970</v>
      </c>
      <c r="E264" s="20" t="s">
        <v>155</v>
      </c>
      <c r="F264" s="18" t="s">
        <v>108</v>
      </c>
      <c r="G264" s="54" t="s">
        <v>207</v>
      </c>
      <c r="H264" s="56">
        <v>859.71</v>
      </c>
      <c r="I264" s="56">
        <v>0</v>
      </c>
      <c r="J264" s="56">
        <v>0</v>
      </c>
      <c r="K264" s="22">
        <v>3207.17</v>
      </c>
      <c r="L264" s="22">
        <f t="shared" si="8"/>
        <v>4066.88</v>
      </c>
    </row>
    <row r="265" ht="12.95" customHeight="1" spans="1:12">
      <c r="A265" s="18">
        <f t="shared" si="9"/>
        <v>261</v>
      </c>
      <c r="B265" s="54" t="s">
        <v>971</v>
      </c>
      <c r="C265" s="54" t="s">
        <v>972</v>
      </c>
      <c r="D265" s="54" t="s">
        <v>973</v>
      </c>
      <c r="E265" s="20" t="s">
        <v>136</v>
      </c>
      <c r="F265" s="18" t="s">
        <v>108</v>
      </c>
      <c r="G265" s="54" t="s">
        <v>218</v>
      </c>
      <c r="H265" s="56">
        <v>3344</v>
      </c>
      <c r="I265" s="56">
        <v>1344</v>
      </c>
      <c r="J265" s="56">
        <v>750</v>
      </c>
      <c r="K265" s="22">
        <v>0</v>
      </c>
      <c r="L265" s="22">
        <f t="shared" si="8"/>
        <v>5438</v>
      </c>
    </row>
    <row r="266" s="10" customFormat="1" ht="12.95" customHeight="1" spans="1:12">
      <c r="A266" s="18">
        <f t="shared" si="9"/>
        <v>262</v>
      </c>
      <c r="B266" s="54" t="s">
        <v>974</v>
      </c>
      <c r="C266" s="54" t="s">
        <v>975</v>
      </c>
      <c r="D266" s="54" t="s">
        <v>976</v>
      </c>
      <c r="E266" s="20" t="s">
        <v>176</v>
      </c>
      <c r="F266" s="18" t="s">
        <v>108</v>
      </c>
      <c r="G266" s="54" t="s">
        <v>109</v>
      </c>
      <c r="H266" s="56">
        <v>2127</v>
      </c>
      <c r="I266" s="56">
        <v>0</v>
      </c>
      <c r="J266" s="56">
        <v>158</v>
      </c>
      <c r="K266" s="22">
        <v>0</v>
      </c>
      <c r="L266" s="22">
        <f t="shared" si="8"/>
        <v>2285</v>
      </c>
    </row>
    <row r="267" s="10" customFormat="1" ht="12.95" customHeight="1" spans="1:12">
      <c r="A267" s="18">
        <f t="shared" si="9"/>
        <v>263</v>
      </c>
      <c r="B267" s="54" t="s">
        <v>977</v>
      </c>
      <c r="C267" s="54" t="s">
        <v>978</v>
      </c>
      <c r="D267" s="54" t="s">
        <v>979</v>
      </c>
      <c r="E267" s="20" t="s">
        <v>163</v>
      </c>
      <c r="F267" s="18" t="s">
        <v>108</v>
      </c>
      <c r="G267" s="54" t="s">
        <v>164</v>
      </c>
      <c r="H267" s="56">
        <v>4471</v>
      </c>
      <c r="I267" s="56">
        <v>0</v>
      </c>
      <c r="J267" s="56">
        <v>0</v>
      </c>
      <c r="K267" s="22">
        <v>0</v>
      </c>
      <c r="L267" s="22">
        <f t="shared" si="8"/>
        <v>4471</v>
      </c>
    </row>
    <row r="268" ht="12.95" customHeight="1" spans="1:12">
      <c r="A268" s="18">
        <f t="shared" si="9"/>
        <v>264</v>
      </c>
      <c r="B268" s="54" t="s">
        <v>980</v>
      </c>
      <c r="C268" s="54" t="s">
        <v>981</v>
      </c>
      <c r="D268" s="54" t="s">
        <v>982</v>
      </c>
      <c r="E268" s="20" t="s">
        <v>136</v>
      </c>
      <c r="F268" s="18" t="s">
        <v>108</v>
      </c>
      <c r="G268" s="54" t="s">
        <v>218</v>
      </c>
      <c r="H268" s="56">
        <v>3344</v>
      </c>
      <c r="I268" s="56">
        <v>0</v>
      </c>
      <c r="J268" s="56">
        <v>450</v>
      </c>
      <c r="K268" s="22">
        <v>0</v>
      </c>
      <c r="L268" s="22">
        <f t="shared" si="8"/>
        <v>3794</v>
      </c>
    </row>
    <row r="269" ht="12.95" customHeight="1" spans="1:12">
      <c r="A269" s="18">
        <f t="shared" si="9"/>
        <v>265</v>
      </c>
      <c r="B269" s="54" t="s">
        <v>983</v>
      </c>
      <c r="C269" s="54" t="s">
        <v>984</v>
      </c>
      <c r="D269" s="54" t="s">
        <v>985</v>
      </c>
      <c r="E269" s="20" t="s">
        <v>232</v>
      </c>
      <c r="F269" s="18" t="s">
        <v>108</v>
      </c>
      <c r="G269" s="54" t="s">
        <v>109</v>
      </c>
      <c r="H269" s="56">
        <v>2127</v>
      </c>
      <c r="I269" s="56">
        <v>0</v>
      </c>
      <c r="J269" s="56">
        <v>158</v>
      </c>
      <c r="K269" s="22">
        <v>0</v>
      </c>
      <c r="L269" s="22">
        <f t="shared" si="8"/>
        <v>2285</v>
      </c>
    </row>
    <row r="270" ht="12.95" customHeight="1" spans="1:12">
      <c r="A270" s="18">
        <f t="shared" si="9"/>
        <v>266</v>
      </c>
      <c r="B270" s="54" t="s">
        <v>986</v>
      </c>
      <c r="C270" s="54" t="s">
        <v>987</v>
      </c>
      <c r="D270" s="54" t="s">
        <v>988</v>
      </c>
      <c r="E270" s="20" t="s">
        <v>211</v>
      </c>
      <c r="F270" s="18" t="s">
        <v>108</v>
      </c>
      <c r="G270" s="54" t="s">
        <v>169</v>
      </c>
      <c r="H270" s="56">
        <v>855</v>
      </c>
      <c r="I270" s="56">
        <v>0</v>
      </c>
      <c r="J270" s="56">
        <v>0</v>
      </c>
      <c r="K270" s="22">
        <v>1367.17</v>
      </c>
      <c r="L270" s="22">
        <f t="shared" si="8"/>
        <v>2222.17</v>
      </c>
    </row>
    <row r="271" ht="12.95" customHeight="1" spans="1:12">
      <c r="A271" s="18">
        <f t="shared" si="9"/>
        <v>267</v>
      </c>
      <c r="B271" s="54" t="s">
        <v>989</v>
      </c>
      <c r="C271" s="54" t="s">
        <v>990</v>
      </c>
      <c r="D271" s="54" t="s">
        <v>991</v>
      </c>
      <c r="E271" s="20" t="s">
        <v>163</v>
      </c>
      <c r="F271" s="18" t="s">
        <v>108</v>
      </c>
      <c r="G271" s="54" t="s">
        <v>992</v>
      </c>
      <c r="H271" s="56">
        <v>3660</v>
      </c>
      <c r="I271" s="56">
        <v>0</v>
      </c>
      <c r="J271" s="56">
        <v>0</v>
      </c>
      <c r="K271" s="22">
        <v>0</v>
      </c>
      <c r="L271" s="22">
        <f t="shared" si="8"/>
        <v>3660</v>
      </c>
    </row>
    <row r="272" ht="12.95" customHeight="1" spans="1:12">
      <c r="A272" s="18">
        <f t="shared" si="9"/>
        <v>268</v>
      </c>
      <c r="B272" s="54" t="s">
        <v>993</v>
      </c>
      <c r="C272" s="54" t="s">
        <v>994</v>
      </c>
      <c r="D272" s="54" t="s">
        <v>995</v>
      </c>
      <c r="E272" s="20" t="s">
        <v>176</v>
      </c>
      <c r="F272" s="18" t="s">
        <v>108</v>
      </c>
      <c r="G272" s="54" t="s">
        <v>109</v>
      </c>
      <c r="H272" s="56">
        <v>2127</v>
      </c>
      <c r="I272" s="56">
        <v>0</v>
      </c>
      <c r="J272" s="56">
        <v>158</v>
      </c>
      <c r="K272" s="22">
        <v>0</v>
      </c>
      <c r="L272" s="22">
        <f t="shared" si="8"/>
        <v>2285</v>
      </c>
    </row>
    <row r="273" ht="12.95" customHeight="1" spans="1:12">
      <c r="A273" s="18">
        <f t="shared" si="9"/>
        <v>269</v>
      </c>
      <c r="B273" s="54" t="s">
        <v>996</v>
      </c>
      <c r="C273" s="54" t="s">
        <v>997</v>
      </c>
      <c r="D273" s="54" t="s">
        <v>998</v>
      </c>
      <c r="E273" s="20" t="s">
        <v>389</v>
      </c>
      <c r="F273" s="18" t="s">
        <v>108</v>
      </c>
      <c r="G273" s="54" t="s">
        <v>243</v>
      </c>
      <c r="H273" s="56">
        <v>1581.5</v>
      </c>
      <c r="I273" s="56">
        <v>0</v>
      </c>
      <c r="J273" s="56">
        <v>0</v>
      </c>
      <c r="K273" s="22">
        <v>3207.17</v>
      </c>
      <c r="L273" s="22">
        <f t="shared" si="8"/>
        <v>4788.67</v>
      </c>
    </row>
    <row r="274" ht="12.95" customHeight="1" spans="1:12">
      <c r="A274" s="18">
        <f t="shared" si="9"/>
        <v>270</v>
      </c>
      <c r="B274" s="54" t="s">
        <v>999</v>
      </c>
      <c r="C274" s="54" t="s">
        <v>1000</v>
      </c>
      <c r="D274" s="54" t="s">
        <v>1001</v>
      </c>
      <c r="E274" s="20" t="s">
        <v>107</v>
      </c>
      <c r="F274" s="18" t="s">
        <v>108</v>
      </c>
      <c r="G274" s="54" t="s">
        <v>109</v>
      </c>
      <c r="H274" s="56">
        <v>2127</v>
      </c>
      <c r="I274" s="56">
        <v>609.39</v>
      </c>
      <c r="J274" s="56">
        <v>158</v>
      </c>
      <c r="K274" s="22">
        <v>0</v>
      </c>
      <c r="L274" s="22">
        <f t="shared" si="8"/>
        <v>2894.39</v>
      </c>
    </row>
    <row r="275" ht="12.95" customHeight="1" spans="1:12">
      <c r="A275" s="18">
        <f t="shared" si="9"/>
        <v>271</v>
      </c>
      <c r="B275" s="54" t="s">
        <v>1002</v>
      </c>
      <c r="C275" s="54" t="s">
        <v>1003</v>
      </c>
      <c r="D275" s="54" t="s">
        <v>1004</v>
      </c>
      <c r="E275" s="20" t="s">
        <v>136</v>
      </c>
      <c r="F275" s="18" t="s">
        <v>108</v>
      </c>
      <c r="G275" s="54" t="s">
        <v>137</v>
      </c>
      <c r="H275" s="56">
        <v>4471</v>
      </c>
      <c r="I275" s="56">
        <v>0</v>
      </c>
      <c r="J275" s="56">
        <v>450</v>
      </c>
      <c r="K275" s="22">
        <v>0</v>
      </c>
      <c r="L275" s="22">
        <f t="shared" si="8"/>
        <v>4921</v>
      </c>
    </row>
    <row r="276" ht="12.95" customHeight="1" spans="1:12">
      <c r="A276" s="18">
        <f t="shared" si="9"/>
        <v>272</v>
      </c>
      <c r="B276" s="54" t="s">
        <v>1005</v>
      </c>
      <c r="C276" s="54" t="s">
        <v>1006</v>
      </c>
      <c r="D276" s="54" t="s">
        <v>1007</v>
      </c>
      <c r="E276" s="20" t="s">
        <v>107</v>
      </c>
      <c r="F276" s="18" t="s">
        <v>108</v>
      </c>
      <c r="G276" s="54" t="s">
        <v>141</v>
      </c>
      <c r="H276" s="56">
        <v>2145</v>
      </c>
      <c r="I276" s="56">
        <v>0</v>
      </c>
      <c r="J276" s="56">
        <v>158</v>
      </c>
      <c r="K276" s="22">
        <v>0</v>
      </c>
      <c r="L276" s="22">
        <f t="shared" si="8"/>
        <v>2303</v>
      </c>
    </row>
    <row r="277" ht="12.95" customHeight="1" spans="1:12">
      <c r="A277" s="18">
        <f t="shared" si="9"/>
        <v>273</v>
      </c>
      <c r="B277" s="54" t="s">
        <v>1008</v>
      </c>
      <c r="C277" s="54" t="s">
        <v>1009</v>
      </c>
      <c r="D277" s="54" t="s">
        <v>1010</v>
      </c>
      <c r="E277" s="20" t="s">
        <v>131</v>
      </c>
      <c r="F277" s="18" t="s">
        <v>108</v>
      </c>
      <c r="G277" s="54" t="s">
        <v>320</v>
      </c>
      <c r="H277" s="56">
        <v>5532</v>
      </c>
      <c r="I277" s="56">
        <v>1348.39</v>
      </c>
      <c r="J277" s="56">
        <v>1350</v>
      </c>
      <c r="K277" s="22">
        <v>0</v>
      </c>
      <c r="L277" s="22">
        <f t="shared" si="8"/>
        <v>8230.39</v>
      </c>
    </row>
    <row r="278" ht="12.95" customHeight="1" spans="1:12">
      <c r="A278" s="18">
        <f t="shared" si="9"/>
        <v>274</v>
      </c>
      <c r="B278" s="54" t="s">
        <v>1011</v>
      </c>
      <c r="C278" s="54" t="s">
        <v>1012</v>
      </c>
      <c r="D278" s="54" t="s">
        <v>1013</v>
      </c>
      <c r="E278" s="20" t="s">
        <v>107</v>
      </c>
      <c r="F278" s="18" t="s">
        <v>108</v>
      </c>
      <c r="G278" s="54" t="s">
        <v>141</v>
      </c>
      <c r="H278" s="56">
        <v>2145</v>
      </c>
      <c r="I278" s="56">
        <v>598.5</v>
      </c>
      <c r="J278" s="56">
        <v>158</v>
      </c>
      <c r="K278" s="22">
        <v>0</v>
      </c>
      <c r="L278" s="22">
        <f t="shared" si="8"/>
        <v>2901.5</v>
      </c>
    </row>
    <row r="279" ht="12.95" customHeight="1" spans="1:12">
      <c r="A279" s="18">
        <f t="shared" si="9"/>
        <v>275</v>
      </c>
      <c r="B279" s="54" t="s">
        <v>1014</v>
      </c>
      <c r="C279" s="54" t="s">
        <v>1015</v>
      </c>
      <c r="D279" s="54" t="s">
        <v>1016</v>
      </c>
      <c r="E279" s="20" t="s">
        <v>423</v>
      </c>
      <c r="F279" s="18" t="s">
        <v>108</v>
      </c>
      <c r="G279" s="54" t="s">
        <v>109</v>
      </c>
      <c r="H279" s="56">
        <v>867.49</v>
      </c>
      <c r="I279" s="56">
        <v>0</v>
      </c>
      <c r="J279" s="56">
        <v>0</v>
      </c>
      <c r="K279" s="22">
        <v>1367.17</v>
      </c>
      <c r="L279" s="22">
        <f t="shared" si="8"/>
        <v>2234.66</v>
      </c>
    </row>
    <row r="280" ht="12.95" customHeight="1" spans="1:12">
      <c r="A280" s="18">
        <f t="shared" si="9"/>
        <v>276</v>
      </c>
      <c r="B280" s="54" t="s">
        <v>1017</v>
      </c>
      <c r="C280" s="54" t="s">
        <v>1018</v>
      </c>
      <c r="D280" s="54" t="s">
        <v>1019</v>
      </c>
      <c r="E280" s="20" t="s">
        <v>107</v>
      </c>
      <c r="F280" s="18" t="s">
        <v>108</v>
      </c>
      <c r="G280" s="54" t="s">
        <v>109</v>
      </c>
      <c r="H280" s="56">
        <v>2127</v>
      </c>
      <c r="I280" s="56">
        <v>485.6</v>
      </c>
      <c r="J280" s="56">
        <v>158</v>
      </c>
      <c r="K280" s="22">
        <v>0</v>
      </c>
      <c r="L280" s="22">
        <f t="shared" si="8"/>
        <v>2770.6</v>
      </c>
    </row>
    <row r="281" ht="12.95" customHeight="1" spans="1:12">
      <c r="A281" s="18">
        <f t="shared" si="9"/>
        <v>277</v>
      </c>
      <c r="B281" s="54" t="s">
        <v>1020</v>
      </c>
      <c r="C281" s="54" t="s">
        <v>1021</v>
      </c>
      <c r="D281" s="54" t="s">
        <v>1022</v>
      </c>
      <c r="E281" s="20" t="s">
        <v>136</v>
      </c>
      <c r="F281" s="18" t="s">
        <v>108</v>
      </c>
      <c r="G281" s="54" t="s">
        <v>487</v>
      </c>
      <c r="H281" s="56">
        <v>3660</v>
      </c>
      <c r="I281" s="56">
        <v>1380.78</v>
      </c>
      <c r="J281" s="56">
        <v>750</v>
      </c>
      <c r="K281" s="22">
        <v>0</v>
      </c>
      <c r="L281" s="22">
        <f t="shared" si="8"/>
        <v>5790.78</v>
      </c>
    </row>
    <row r="282" ht="12.95" customHeight="1" spans="1:12">
      <c r="A282" s="18">
        <f t="shared" si="9"/>
        <v>278</v>
      </c>
      <c r="B282" s="54" t="s">
        <v>1023</v>
      </c>
      <c r="C282" s="54" t="s">
        <v>1024</v>
      </c>
      <c r="D282" s="54" t="s">
        <v>1025</v>
      </c>
      <c r="E282" s="20" t="s">
        <v>176</v>
      </c>
      <c r="F282" s="18" t="s">
        <v>108</v>
      </c>
      <c r="G282" s="54" t="s">
        <v>109</v>
      </c>
      <c r="H282" s="56">
        <v>2127</v>
      </c>
      <c r="I282" s="56">
        <v>0</v>
      </c>
      <c r="J282" s="56">
        <v>158</v>
      </c>
      <c r="K282" s="22">
        <v>0</v>
      </c>
      <c r="L282" s="22">
        <f t="shared" si="8"/>
        <v>2285</v>
      </c>
    </row>
    <row r="283" ht="12.95" customHeight="1" spans="1:12">
      <c r="A283" s="18">
        <f t="shared" si="9"/>
        <v>279</v>
      </c>
      <c r="B283" s="54" t="s">
        <v>1026</v>
      </c>
      <c r="C283" s="54" t="s">
        <v>1027</v>
      </c>
      <c r="D283" s="54" t="s">
        <v>1028</v>
      </c>
      <c r="E283" s="20" t="s">
        <v>652</v>
      </c>
      <c r="F283" s="18" t="s">
        <v>108</v>
      </c>
      <c r="G283" s="54" t="s">
        <v>653</v>
      </c>
      <c r="H283" s="56">
        <v>907.46</v>
      </c>
      <c r="I283" s="56">
        <v>0</v>
      </c>
      <c r="J283" s="56">
        <v>0</v>
      </c>
      <c r="K283" s="22">
        <v>1367.17</v>
      </c>
      <c r="L283" s="22">
        <f t="shared" si="8"/>
        <v>2274.63</v>
      </c>
    </row>
    <row r="284" s="84" customFormat="1" ht="12.95" customHeight="1" spans="1:12">
      <c r="A284" s="18">
        <f t="shared" si="9"/>
        <v>280</v>
      </c>
      <c r="B284" s="54" t="s">
        <v>1029</v>
      </c>
      <c r="C284" s="54" t="s">
        <v>1030</v>
      </c>
      <c r="D284" s="54" t="s">
        <v>1031</v>
      </c>
      <c r="E284" s="20" t="s">
        <v>375</v>
      </c>
      <c r="F284" s="18" t="s">
        <v>108</v>
      </c>
      <c r="G284" s="54" t="s">
        <v>169</v>
      </c>
      <c r="H284" s="56">
        <v>2091</v>
      </c>
      <c r="I284" s="56">
        <v>551.94</v>
      </c>
      <c r="J284" s="56">
        <v>158</v>
      </c>
      <c r="K284" s="22">
        <v>0</v>
      </c>
      <c r="L284" s="22">
        <f t="shared" si="8"/>
        <v>2800.94</v>
      </c>
    </row>
    <row r="285" ht="12.95" customHeight="1" spans="1:12">
      <c r="A285" s="18">
        <f t="shared" si="9"/>
        <v>281</v>
      </c>
      <c r="B285" s="54" t="s">
        <v>1032</v>
      </c>
      <c r="C285" s="54" t="s">
        <v>1033</v>
      </c>
      <c r="D285" s="54" t="s">
        <v>1034</v>
      </c>
      <c r="E285" s="20" t="s">
        <v>295</v>
      </c>
      <c r="F285" s="18" t="s">
        <v>108</v>
      </c>
      <c r="G285" s="54" t="s">
        <v>296</v>
      </c>
      <c r="H285" s="56">
        <v>4471</v>
      </c>
      <c r="I285" s="56">
        <v>0</v>
      </c>
      <c r="J285" s="56">
        <v>0</v>
      </c>
      <c r="K285" s="22">
        <v>0</v>
      </c>
      <c r="L285" s="22">
        <f t="shared" si="8"/>
        <v>4471</v>
      </c>
    </row>
    <row r="286" ht="12.95" customHeight="1" spans="1:12">
      <c r="A286" s="18">
        <f t="shared" si="9"/>
        <v>282</v>
      </c>
      <c r="B286" s="54" t="s">
        <v>1035</v>
      </c>
      <c r="C286" s="54" t="s">
        <v>1036</v>
      </c>
      <c r="D286" s="54" t="s">
        <v>1037</v>
      </c>
      <c r="E286" s="20" t="s">
        <v>107</v>
      </c>
      <c r="F286" s="18" t="s">
        <v>108</v>
      </c>
      <c r="G286" s="54" t="s">
        <v>109</v>
      </c>
      <c r="H286" s="56">
        <v>2127</v>
      </c>
      <c r="I286" s="56">
        <v>508.38</v>
      </c>
      <c r="J286" s="56">
        <v>158</v>
      </c>
      <c r="K286" s="22">
        <v>0</v>
      </c>
      <c r="L286" s="22">
        <f t="shared" si="8"/>
        <v>2793.38</v>
      </c>
    </row>
    <row r="287" ht="12.95" customHeight="1" spans="1:12">
      <c r="A287" s="18">
        <f t="shared" si="9"/>
        <v>283</v>
      </c>
      <c r="B287" s="54" t="s">
        <v>1038</v>
      </c>
      <c r="C287" s="54" t="s">
        <v>1039</v>
      </c>
      <c r="D287" s="54" t="s">
        <v>1040</v>
      </c>
      <c r="E287" s="20" t="s">
        <v>176</v>
      </c>
      <c r="F287" s="18" t="s">
        <v>108</v>
      </c>
      <c r="G287" s="54" t="s">
        <v>109</v>
      </c>
      <c r="H287" s="56">
        <v>2127</v>
      </c>
      <c r="I287" s="56">
        <v>551.94</v>
      </c>
      <c r="J287" s="56">
        <v>158</v>
      </c>
      <c r="K287" s="22">
        <v>0</v>
      </c>
      <c r="L287" s="22">
        <f t="shared" si="8"/>
        <v>2836.94</v>
      </c>
    </row>
    <row r="288" ht="12.95" customHeight="1" spans="1:12">
      <c r="A288" s="18">
        <f t="shared" si="9"/>
        <v>284</v>
      </c>
      <c r="B288" s="54" t="s">
        <v>1041</v>
      </c>
      <c r="C288" s="54" t="s">
        <v>1042</v>
      </c>
      <c r="D288" s="54" t="s">
        <v>1043</v>
      </c>
      <c r="E288" s="20" t="s">
        <v>176</v>
      </c>
      <c r="F288" s="18" t="s">
        <v>108</v>
      </c>
      <c r="G288" s="54" t="s">
        <v>109</v>
      </c>
      <c r="H288" s="56">
        <v>2127</v>
      </c>
      <c r="I288" s="56">
        <v>551.94</v>
      </c>
      <c r="J288" s="56">
        <v>308</v>
      </c>
      <c r="K288" s="22">
        <v>0</v>
      </c>
      <c r="L288" s="22">
        <f t="shared" si="8"/>
        <v>2986.94</v>
      </c>
    </row>
    <row r="289" ht="12.95" customHeight="1" spans="1:12">
      <c r="A289" s="18">
        <f t="shared" si="9"/>
        <v>285</v>
      </c>
      <c r="B289" s="54" t="s">
        <v>1044</v>
      </c>
      <c r="C289" s="54" t="s">
        <v>1045</v>
      </c>
      <c r="D289" s="54" t="s">
        <v>1046</v>
      </c>
      <c r="E289" s="20" t="s">
        <v>176</v>
      </c>
      <c r="F289" s="18" t="s">
        <v>108</v>
      </c>
      <c r="G289" s="54" t="s">
        <v>109</v>
      </c>
      <c r="H289" s="56">
        <v>2127</v>
      </c>
      <c r="I289" s="56">
        <v>551.94</v>
      </c>
      <c r="J289" s="56">
        <v>158</v>
      </c>
      <c r="K289" s="22">
        <v>0</v>
      </c>
      <c r="L289" s="22">
        <f t="shared" si="8"/>
        <v>2836.94</v>
      </c>
    </row>
    <row r="290" ht="12.95" customHeight="1" spans="1:12">
      <c r="A290" s="18">
        <f t="shared" si="9"/>
        <v>286</v>
      </c>
      <c r="B290" s="54" t="s">
        <v>1047</v>
      </c>
      <c r="C290" s="54" t="s">
        <v>1048</v>
      </c>
      <c r="D290" s="54" t="s">
        <v>1049</v>
      </c>
      <c r="E290" s="20" t="s">
        <v>163</v>
      </c>
      <c r="F290" s="18" t="s">
        <v>108</v>
      </c>
      <c r="G290" s="54" t="s">
        <v>164</v>
      </c>
      <c r="H290" s="56">
        <v>4471</v>
      </c>
      <c r="I290" s="56">
        <v>0</v>
      </c>
      <c r="J290" s="56">
        <v>0</v>
      </c>
      <c r="K290" s="22">
        <v>0</v>
      </c>
      <c r="L290" s="22">
        <f t="shared" si="8"/>
        <v>4471</v>
      </c>
    </row>
    <row r="291" ht="12.95" customHeight="1" spans="1:12">
      <c r="A291" s="18">
        <f t="shared" si="9"/>
        <v>287</v>
      </c>
      <c r="B291" s="54" t="s">
        <v>1050</v>
      </c>
      <c r="C291" s="54" t="s">
        <v>1051</v>
      </c>
      <c r="D291" s="54" t="s">
        <v>1052</v>
      </c>
      <c r="E291" s="20" t="s">
        <v>180</v>
      </c>
      <c r="F291" s="18" t="s">
        <v>108</v>
      </c>
      <c r="G291" s="54" t="s">
        <v>118</v>
      </c>
      <c r="H291" s="56">
        <v>2068</v>
      </c>
      <c r="I291" s="56">
        <v>598.5</v>
      </c>
      <c r="J291" s="56">
        <v>158</v>
      </c>
      <c r="K291" s="22">
        <v>0</v>
      </c>
      <c r="L291" s="22">
        <f t="shared" si="8"/>
        <v>2824.5</v>
      </c>
    </row>
    <row r="292" ht="12.95" customHeight="1" spans="1:12">
      <c r="A292" s="18">
        <f t="shared" si="9"/>
        <v>288</v>
      </c>
      <c r="B292" s="54" t="s">
        <v>1053</v>
      </c>
      <c r="C292" s="54" t="s">
        <v>1054</v>
      </c>
      <c r="D292" s="54" t="s">
        <v>1055</v>
      </c>
      <c r="E292" s="20" t="s">
        <v>430</v>
      </c>
      <c r="F292" s="18" t="s">
        <v>108</v>
      </c>
      <c r="G292" s="54" t="s">
        <v>431</v>
      </c>
      <c r="H292" s="56">
        <v>1124.3</v>
      </c>
      <c r="I292" s="56">
        <v>0</v>
      </c>
      <c r="J292" s="56">
        <v>0</v>
      </c>
      <c r="K292" s="22">
        <v>3707.17</v>
      </c>
      <c r="L292" s="22">
        <f t="shared" si="8"/>
        <v>4831.47</v>
      </c>
    </row>
    <row r="293" ht="12.95" customHeight="1" spans="1:12">
      <c r="A293" s="18">
        <f t="shared" si="9"/>
        <v>289</v>
      </c>
      <c r="B293" s="54" t="s">
        <v>1056</v>
      </c>
      <c r="C293" s="54" t="s">
        <v>1057</v>
      </c>
      <c r="D293" s="54" t="s">
        <v>1058</v>
      </c>
      <c r="E293" s="20" t="s">
        <v>180</v>
      </c>
      <c r="F293" s="18" t="s">
        <v>108</v>
      </c>
      <c r="G293" s="54" t="s">
        <v>118</v>
      </c>
      <c r="H293" s="56">
        <v>2068</v>
      </c>
      <c r="I293" s="56">
        <v>551.94</v>
      </c>
      <c r="J293" s="56">
        <v>158</v>
      </c>
      <c r="K293" s="22">
        <v>0</v>
      </c>
      <c r="L293" s="22">
        <f t="shared" si="8"/>
        <v>2777.94</v>
      </c>
    </row>
    <row r="294" ht="12.95" customHeight="1" spans="1:12">
      <c r="A294" s="18">
        <f t="shared" si="9"/>
        <v>290</v>
      </c>
      <c r="B294" s="54" t="s">
        <v>1059</v>
      </c>
      <c r="C294" s="54" t="s">
        <v>1060</v>
      </c>
      <c r="D294" s="54" t="s">
        <v>1061</v>
      </c>
      <c r="E294" s="20" t="s">
        <v>176</v>
      </c>
      <c r="F294" s="18" t="s">
        <v>108</v>
      </c>
      <c r="G294" s="54" t="s">
        <v>109</v>
      </c>
      <c r="H294" s="56">
        <v>2127</v>
      </c>
      <c r="I294" s="56">
        <v>551.94</v>
      </c>
      <c r="J294" s="56">
        <v>158</v>
      </c>
      <c r="K294" s="22">
        <v>0</v>
      </c>
      <c r="L294" s="22">
        <f t="shared" si="8"/>
        <v>2836.94</v>
      </c>
    </row>
    <row r="295" ht="12.95" customHeight="1" spans="1:12">
      <c r="A295" s="18">
        <f t="shared" si="9"/>
        <v>291</v>
      </c>
      <c r="B295" s="54" t="s">
        <v>1062</v>
      </c>
      <c r="C295" s="54" t="s">
        <v>1063</v>
      </c>
      <c r="D295" s="54" t="s">
        <v>1064</v>
      </c>
      <c r="E295" s="20" t="s">
        <v>232</v>
      </c>
      <c r="F295" s="18" t="s">
        <v>108</v>
      </c>
      <c r="G295" s="54" t="s">
        <v>109</v>
      </c>
      <c r="H295" s="56">
        <v>2127</v>
      </c>
      <c r="I295" s="56">
        <v>485.6</v>
      </c>
      <c r="J295" s="56">
        <v>158</v>
      </c>
      <c r="K295" s="22">
        <v>0</v>
      </c>
      <c r="L295" s="22">
        <f t="shared" si="8"/>
        <v>2770.6</v>
      </c>
    </row>
    <row r="296" ht="12.95" customHeight="1" spans="1:12">
      <c r="A296" s="18">
        <f t="shared" si="9"/>
        <v>292</v>
      </c>
      <c r="B296" s="54" t="s">
        <v>1065</v>
      </c>
      <c r="C296" s="54" t="s">
        <v>1066</v>
      </c>
      <c r="D296" s="54" t="s">
        <v>1067</v>
      </c>
      <c r="E296" s="20" t="s">
        <v>163</v>
      </c>
      <c r="F296" s="18" t="s">
        <v>108</v>
      </c>
      <c r="G296" s="54" t="s">
        <v>341</v>
      </c>
      <c r="H296" s="56">
        <v>3344</v>
      </c>
      <c r="I296" s="56">
        <v>0</v>
      </c>
      <c r="J296" s="56">
        <v>0</v>
      </c>
      <c r="K296" s="22">
        <v>0</v>
      </c>
      <c r="L296" s="22">
        <f t="shared" si="8"/>
        <v>3344</v>
      </c>
    </row>
    <row r="297" ht="12.95" customHeight="1" spans="1:12">
      <c r="A297" s="18">
        <f t="shared" si="9"/>
        <v>293</v>
      </c>
      <c r="B297" s="54" t="s">
        <v>1068</v>
      </c>
      <c r="C297" s="54" t="s">
        <v>1069</v>
      </c>
      <c r="D297" s="54" t="s">
        <v>1070</v>
      </c>
      <c r="E297" s="20" t="s">
        <v>232</v>
      </c>
      <c r="F297" s="18" t="s">
        <v>108</v>
      </c>
      <c r="G297" s="54" t="s">
        <v>109</v>
      </c>
      <c r="H297" s="56">
        <v>2127</v>
      </c>
      <c r="I297" s="56">
        <v>0</v>
      </c>
      <c r="J297" s="56">
        <v>158</v>
      </c>
      <c r="K297" s="22">
        <v>0</v>
      </c>
      <c r="L297" s="22">
        <f t="shared" si="8"/>
        <v>2285</v>
      </c>
    </row>
    <row r="298" ht="12.95" customHeight="1" spans="1:12">
      <c r="A298" s="18">
        <f t="shared" si="9"/>
        <v>294</v>
      </c>
      <c r="B298" s="54" t="s">
        <v>1071</v>
      </c>
      <c r="C298" s="54" t="s">
        <v>1072</v>
      </c>
      <c r="D298" s="54" t="s">
        <v>1073</v>
      </c>
      <c r="E298" s="20" t="s">
        <v>176</v>
      </c>
      <c r="F298" s="18" t="s">
        <v>108</v>
      </c>
      <c r="G298" s="54" t="s">
        <v>109</v>
      </c>
      <c r="H298" s="56">
        <v>2127</v>
      </c>
      <c r="I298" s="56">
        <v>0</v>
      </c>
      <c r="J298" s="56">
        <v>158</v>
      </c>
      <c r="K298" s="22">
        <v>0</v>
      </c>
      <c r="L298" s="22">
        <f t="shared" si="8"/>
        <v>2285</v>
      </c>
    </row>
    <row r="299" ht="12.95" customHeight="1" spans="1:12">
      <c r="A299" s="18">
        <f t="shared" si="9"/>
        <v>295</v>
      </c>
      <c r="B299" s="54" t="s">
        <v>1074</v>
      </c>
      <c r="C299" s="54" t="s">
        <v>1075</v>
      </c>
      <c r="D299" s="54" t="s">
        <v>1076</v>
      </c>
      <c r="E299" s="20" t="s">
        <v>295</v>
      </c>
      <c r="F299" s="18" t="s">
        <v>108</v>
      </c>
      <c r="G299" s="54" t="s">
        <v>1077</v>
      </c>
      <c r="H299" s="56">
        <v>3344</v>
      </c>
      <c r="I299" s="56">
        <v>0</v>
      </c>
      <c r="J299" s="56">
        <v>0</v>
      </c>
      <c r="K299" s="22">
        <v>0</v>
      </c>
      <c r="L299" s="22">
        <f t="shared" si="8"/>
        <v>3344</v>
      </c>
    </row>
    <row r="300" ht="12.95" customHeight="1" spans="1:12">
      <c r="A300" s="18">
        <f t="shared" si="9"/>
        <v>296</v>
      </c>
      <c r="B300" s="54" t="s">
        <v>1078</v>
      </c>
      <c r="C300" s="54" t="s">
        <v>1079</v>
      </c>
      <c r="D300" s="54" t="s">
        <v>1080</v>
      </c>
      <c r="E300" s="20" t="s">
        <v>702</v>
      </c>
      <c r="F300" s="18" t="s">
        <v>108</v>
      </c>
      <c r="G300" s="54" t="s">
        <v>109</v>
      </c>
      <c r="H300" s="56">
        <v>901.01</v>
      </c>
      <c r="I300" s="56">
        <v>0</v>
      </c>
      <c r="J300" s="56">
        <v>0</v>
      </c>
      <c r="K300" s="22">
        <v>1367.17</v>
      </c>
      <c r="L300" s="22">
        <f t="shared" si="8"/>
        <v>2268.18</v>
      </c>
    </row>
    <row r="301" ht="12.95" customHeight="1" spans="1:12">
      <c r="A301" s="18">
        <f t="shared" si="9"/>
        <v>297</v>
      </c>
      <c r="B301" s="54" t="s">
        <v>1081</v>
      </c>
      <c r="C301" s="54" t="s">
        <v>1082</v>
      </c>
      <c r="D301" s="54" t="s">
        <v>1083</v>
      </c>
      <c r="E301" s="20" t="s">
        <v>674</v>
      </c>
      <c r="F301" s="18" t="s">
        <v>108</v>
      </c>
      <c r="G301" s="54" t="s">
        <v>141</v>
      </c>
      <c r="H301" s="56">
        <v>1207.08</v>
      </c>
      <c r="I301" s="56">
        <v>0</v>
      </c>
      <c r="J301" s="56">
        <v>0</v>
      </c>
      <c r="K301" s="22">
        <v>3207.17</v>
      </c>
      <c r="L301" s="22">
        <f t="shared" si="8"/>
        <v>4414.25</v>
      </c>
    </row>
    <row r="302" ht="12.95" customHeight="1" spans="1:12">
      <c r="A302" s="18">
        <f t="shared" si="9"/>
        <v>298</v>
      </c>
      <c r="B302" s="54" t="s">
        <v>1084</v>
      </c>
      <c r="C302" s="54" t="s">
        <v>1085</v>
      </c>
      <c r="D302" s="54" t="s">
        <v>1086</v>
      </c>
      <c r="E302" s="20" t="s">
        <v>674</v>
      </c>
      <c r="F302" s="18" t="s">
        <v>108</v>
      </c>
      <c r="G302" s="54" t="s">
        <v>141</v>
      </c>
      <c r="H302" s="56">
        <v>1107.29</v>
      </c>
      <c r="I302" s="56">
        <v>0</v>
      </c>
      <c r="J302" s="56">
        <v>0</v>
      </c>
      <c r="K302" s="22">
        <v>1367.17</v>
      </c>
      <c r="L302" s="22">
        <f t="shared" si="8"/>
        <v>2474.46</v>
      </c>
    </row>
    <row r="303" ht="12.95" customHeight="1" spans="1:12">
      <c r="A303" s="18">
        <f t="shared" si="9"/>
        <v>299</v>
      </c>
      <c r="B303" s="54" t="s">
        <v>1087</v>
      </c>
      <c r="C303" s="54" t="s">
        <v>1088</v>
      </c>
      <c r="D303" s="54" t="s">
        <v>1089</v>
      </c>
      <c r="E303" s="20" t="s">
        <v>176</v>
      </c>
      <c r="F303" s="18" t="s">
        <v>108</v>
      </c>
      <c r="G303" s="54" t="s">
        <v>109</v>
      </c>
      <c r="H303" s="56">
        <v>2127</v>
      </c>
      <c r="I303" s="56">
        <v>0</v>
      </c>
      <c r="J303" s="56">
        <v>158</v>
      </c>
      <c r="K303" s="22">
        <v>0</v>
      </c>
      <c r="L303" s="22">
        <f t="shared" si="8"/>
        <v>2285</v>
      </c>
    </row>
    <row r="304" ht="12.95" customHeight="1" spans="1:12">
      <c r="A304" s="18">
        <f t="shared" si="9"/>
        <v>300</v>
      </c>
      <c r="B304" s="54" t="s">
        <v>1090</v>
      </c>
      <c r="C304" s="54" t="s">
        <v>1091</v>
      </c>
      <c r="D304" s="54" t="s">
        <v>1092</v>
      </c>
      <c r="E304" s="20" t="s">
        <v>107</v>
      </c>
      <c r="F304" s="18" t="s">
        <v>108</v>
      </c>
      <c r="G304" s="54" t="s">
        <v>109</v>
      </c>
      <c r="H304" s="56">
        <v>2127</v>
      </c>
      <c r="I304" s="56">
        <v>0</v>
      </c>
      <c r="J304" s="56">
        <v>158</v>
      </c>
      <c r="K304" s="22">
        <v>0</v>
      </c>
      <c r="L304" s="22">
        <f t="shared" si="8"/>
        <v>2285</v>
      </c>
    </row>
    <row r="305" ht="12.95" customHeight="1" spans="1:12">
      <c r="A305" s="18">
        <f t="shared" si="9"/>
        <v>301</v>
      </c>
      <c r="B305" s="54" t="s">
        <v>1093</v>
      </c>
      <c r="C305" s="54" t="s">
        <v>1094</v>
      </c>
      <c r="D305" s="54" t="s">
        <v>1095</v>
      </c>
      <c r="E305" s="20" t="s">
        <v>176</v>
      </c>
      <c r="F305" s="18" t="s">
        <v>108</v>
      </c>
      <c r="G305" s="54" t="s">
        <v>109</v>
      </c>
      <c r="H305" s="56">
        <v>2127</v>
      </c>
      <c r="I305" s="56">
        <v>551.94</v>
      </c>
      <c r="J305" s="56">
        <v>158</v>
      </c>
      <c r="K305" s="22">
        <v>0</v>
      </c>
      <c r="L305" s="22">
        <f t="shared" si="8"/>
        <v>2836.94</v>
      </c>
    </row>
    <row r="306" ht="12.95" customHeight="1" spans="1:12">
      <c r="A306" s="18">
        <f t="shared" si="9"/>
        <v>302</v>
      </c>
      <c r="B306" s="54" t="s">
        <v>1096</v>
      </c>
      <c r="C306" s="54" t="s">
        <v>1097</v>
      </c>
      <c r="D306" s="54" t="s">
        <v>1098</v>
      </c>
      <c r="E306" s="20" t="s">
        <v>1099</v>
      </c>
      <c r="F306" s="18" t="s">
        <v>108</v>
      </c>
      <c r="G306" s="54" t="s">
        <v>431</v>
      </c>
      <c r="H306" s="56">
        <v>1124.3</v>
      </c>
      <c r="I306" s="56">
        <v>0</v>
      </c>
      <c r="J306" s="56">
        <v>0</v>
      </c>
      <c r="K306" s="22">
        <v>3707.17</v>
      </c>
      <c r="L306" s="22">
        <f t="shared" si="8"/>
        <v>4831.47</v>
      </c>
    </row>
    <row r="307" ht="12.95" customHeight="1" spans="1:12">
      <c r="A307" s="18">
        <f t="shared" si="9"/>
        <v>303</v>
      </c>
      <c r="B307" s="54" t="s">
        <v>1100</v>
      </c>
      <c r="C307" s="54" t="s">
        <v>1101</v>
      </c>
      <c r="D307" s="54" t="s">
        <v>1102</v>
      </c>
      <c r="E307" s="20" t="s">
        <v>159</v>
      </c>
      <c r="F307" s="18" t="s">
        <v>108</v>
      </c>
      <c r="G307" s="54" t="s">
        <v>197</v>
      </c>
      <c r="H307" s="56">
        <v>7266</v>
      </c>
      <c r="I307" s="56">
        <v>0</v>
      </c>
      <c r="J307" s="56">
        <v>0</v>
      </c>
      <c r="K307" s="22">
        <v>0</v>
      </c>
      <c r="L307" s="22">
        <f t="shared" si="8"/>
        <v>7266</v>
      </c>
    </row>
    <row r="308" ht="12.95" customHeight="1" spans="1:12">
      <c r="A308" s="18">
        <f t="shared" si="9"/>
        <v>304</v>
      </c>
      <c r="B308" s="54" t="s">
        <v>1103</v>
      </c>
      <c r="C308" s="54" t="s">
        <v>1104</v>
      </c>
      <c r="D308" s="54" t="s">
        <v>1105</v>
      </c>
      <c r="E308" s="20" t="s">
        <v>176</v>
      </c>
      <c r="F308" s="18" t="s">
        <v>108</v>
      </c>
      <c r="G308" s="54" t="s">
        <v>109</v>
      </c>
      <c r="H308" s="56">
        <v>2127</v>
      </c>
      <c r="I308" s="56">
        <v>0</v>
      </c>
      <c r="J308" s="56">
        <v>158</v>
      </c>
      <c r="K308" s="22">
        <v>0</v>
      </c>
      <c r="L308" s="22">
        <f t="shared" si="8"/>
        <v>2285</v>
      </c>
    </row>
    <row r="309" ht="12.95" customHeight="1" spans="1:12">
      <c r="A309" s="18">
        <f t="shared" si="9"/>
        <v>305</v>
      </c>
      <c r="B309" s="54" t="s">
        <v>1106</v>
      </c>
      <c r="C309" s="54" t="s">
        <v>1107</v>
      </c>
      <c r="D309" s="54" t="s">
        <v>1108</v>
      </c>
      <c r="E309" s="20" t="s">
        <v>136</v>
      </c>
      <c r="F309" s="18" t="s">
        <v>108</v>
      </c>
      <c r="G309" s="54" t="s">
        <v>218</v>
      </c>
      <c r="H309" s="56">
        <v>3344</v>
      </c>
      <c r="I309" s="56">
        <v>1344</v>
      </c>
      <c r="J309" s="56">
        <v>0</v>
      </c>
      <c r="K309" s="22">
        <v>0</v>
      </c>
      <c r="L309" s="22">
        <f t="shared" si="8"/>
        <v>4688</v>
      </c>
    </row>
    <row r="310" ht="12.95" customHeight="1" spans="1:12">
      <c r="A310" s="18">
        <f t="shared" si="9"/>
        <v>306</v>
      </c>
      <c r="B310" s="54" t="s">
        <v>1109</v>
      </c>
      <c r="C310" s="54" t="s">
        <v>1110</v>
      </c>
      <c r="D310" s="54" t="s">
        <v>1111</v>
      </c>
      <c r="E310" s="20" t="s">
        <v>423</v>
      </c>
      <c r="F310" s="18" t="s">
        <v>108</v>
      </c>
      <c r="G310" s="54" t="s">
        <v>169</v>
      </c>
      <c r="H310" s="56">
        <v>855</v>
      </c>
      <c r="I310" s="56">
        <v>0</v>
      </c>
      <c r="J310" s="56">
        <v>0</v>
      </c>
      <c r="K310" s="22">
        <v>1367.17</v>
      </c>
      <c r="L310" s="22">
        <f t="shared" si="8"/>
        <v>2222.17</v>
      </c>
    </row>
    <row r="311" ht="12.95" customHeight="1" spans="1:12">
      <c r="A311" s="18">
        <f t="shared" si="9"/>
        <v>307</v>
      </c>
      <c r="B311" s="54" t="s">
        <v>1112</v>
      </c>
      <c r="C311" s="54" t="s">
        <v>1113</v>
      </c>
      <c r="D311" s="54" t="s">
        <v>1114</v>
      </c>
      <c r="E311" s="20" t="s">
        <v>131</v>
      </c>
      <c r="F311" s="18" t="s">
        <v>108</v>
      </c>
      <c r="G311" s="54" t="s">
        <v>197</v>
      </c>
      <c r="H311" s="56">
        <v>7266</v>
      </c>
      <c r="I311" s="56">
        <v>0</v>
      </c>
      <c r="J311" s="56">
        <v>800</v>
      </c>
      <c r="K311" s="22">
        <v>0</v>
      </c>
      <c r="L311" s="22">
        <f t="shared" si="8"/>
        <v>8066</v>
      </c>
    </row>
    <row r="312" ht="12.95" customHeight="1" spans="1:12">
      <c r="A312" s="18">
        <f t="shared" si="9"/>
        <v>308</v>
      </c>
      <c r="B312" s="54" t="s">
        <v>1115</v>
      </c>
      <c r="C312" s="54" t="s">
        <v>1116</v>
      </c>
      <c r="D312" s="54" t="s">
        <v>1117</v>
      </c>
      <c r="E312" s="20" t="s">
        <v>136</v>
      </c>
      <c r="F312" s="18" t="s">
        <v>108</v>
      </c>
      <c r="G312" s="54" t="s">
        <v>218</v>
      </c>
      <c r="H312" s="56">
        <v>3344</v>
      </c>
      <c r="I312" s="56">
        <v>0</v>
      </c>
      <c r="J312" s="56">
        <v>450</v>
      </c>
      <c r="K312" s="22">
        <v>0</v>
      </c>
      <c r="L312" s="22">
        <f t="shared" si="8"/>
        <v>3794</v>
      </c>
    </row>
    <row r="313" ht="12.95" customHeight="1" spans="1:12">
      <c r="A313" s="18">
        <f t="shared" si="9"/>
        <v>309</v>
      </c>
      <c r="B313" s="54" t="s">
        <v>1118</v>
      </c>
      <c r="C313" s="54" t="s">
        <v>1119</v>
      </c>
      <c r="D313" s="54" t="s">
        <v>1120</v>
      </c>
      <c r="E313" s="20" t="s">
        <v>268</v>
      </c>
      <c r="F313" s="18" t="s">
        <v>108</v>
      </c>
      <c r="G313" s="54" t="s">
        <v>416</v>
      </c>
      <c r="H313" s="56">
        <v>2068</v>
      </c>
      <c r="I313" s="56">
        <v>0</v>
      </c>
      <c r="J313" s="56">
        <v>158</v>
      </c>
      <c r="K313" s="22">
        <v>0</v>
      </c>
      <c r="L313" s="22">
        <f t="shared" si="8"/>
        <v>2226</v>
      </c>
    </row>
    <row r="314" ht="12.95" customHeight="1" spans="1:12">
      <c r="A314" s="18">
        <f t="shared" si="9"/>
        <v>310</v>
      </c>
      <c r="B314" s="54" t="s">
        <v>1121</v>
      </c>
      <c r="C314" s="54" t="s">
        <v>1122</v>
      </c>
      <c r="D314" s="54" t="s">
        <v>1123</v>
      </c>
      <c r="E314" s="20" t="s">
        <v>163</v>
      </c>
      <c r="F314" s="18" t="s">
        <v>108</v>
      </c>
      <c r="G314" s="54" t="s">
        <v>341</v>
      </c>
      <c r="H314" s="56">
        <v>3344</v>
      </c>
      <c r="I314" s="56">
        <v>0</v>
      </c>
      <c r="J314" s="56">
        <v>450</v>
      </c>
      <c r="K314" s="22">
        <v>0</v>
      </c>
      <c r="L314" s="22">
        <f t="shared" si="8"/>
        <v>3794</v>
      </c>
    </row>
    <row r="315" ht="12.95" customHeight="1" spans="1:12">
      <c r="A315" s="18">
        <f t="shared" si="9"/>
        <v>311</v>
      </c>
      <c r="B315" s="54" t="s">
        <v>1124</v>
      </c>
      <c r="C315" s="54" t="s">
        <v>1125</v>
      </c>
      <c r="D315" s="54" t="s">
        <v>1126</v>
      </c>
      <c r="E315" s="20" t="s">
        <v>295</v>
      </c>
      <c r="F315" s="18" t="s">
        <v>108</v>
      </c>
      <c r="G315" s="54" t="s">
        <v>296</v>
      </c>
      <c r="H315" s="56">
        <v>4471</v>
      </c>
      <c r="I315" s="56">
        <v>0</v>
      </c>
      <c r="J315" s="56">
        <v>0</v>
      </c>
      <c r="K315" s="22">
        <v>0</v>
      </c>
      <c r="L315" s="22">
        <f t="shared" si="8"/>
        <v>4471</v>
      </c>
    </row>
    <row r="316" ht="12.95" customHeight="1" spans="1:12">
      <c r="A316" s="18">
        <f t="shared" si="9"/>
        <v>312</v>
      </c>
      <c r="B316" s="54" t="s">
        <v>1127</v>
      </c>
      <c r="C316" s="54" t="s">
        <v>1128</v>
      </c>
      <c r="D316" s="54" t="s">
        <v>1129</v>
      </c>
      <c r="E316" s="20" t="s">
        <v>1130</v>
      </c>
      <c r="F316" s="18" t="s">
        <v>108</v>
      </c>
      <c r="G316" s="54" t="s">
        <v>416</v>
      </c>
      <c r="H316" s="56">
        <v>813.05</v>
      </c>
      <c r="I316" s="56">
        <v>0</v>
      </c>
      <c r="J316" s="56">
        <v>0</v>
      </c>
      <c r="K316" s="22">
        <v>1367.17</v>
      </c>
      <c r="L316" s="22">
        <f t="shared" si="8"/>
        <v>2180.22</v>
      </c>
    </row>
    <row r="317" ht="12.95" customHeight="1" spans="1:12">
      <c r="A317" s="18">
        <f t="shared" si="9"/>
        <v>313</v>
      </c>
      <c r="B317" s="54" t="s">
        <v>1131</v>
      </c>
      <c r="C317" s="54" t="s">
        <v>1132</v>
      </c>
      <c r="D317" s="54" t="s">
        <v>1133</v>
      </c>
      <c r="E317" s="20" t="s">
        <v>176</v>
      </c>
      <c r="F317" s="18" t="s">
        <v>108</v>
      </c>
      <c r="G317" s="54" t="s">
        <v>109</v>
      </c>
      <c r="H317" s="56">
        <v>2127</v>
      </c>
      <c r="I317" s="56">
        <v>0</v>
      </c>
      <c r="J317" s="56">
        <v>158</v>
      </c>
      <c r="K317" s="22">
        <v>0</v>
      </c>
      <c r="L317" s="22">
        <f t="shared" si="8"/>
        <v>2285</v>
      </c>
    </row>
    <row r="318" ht="12.95" customHeight="1" spans="1:12">
      <c r="A318" s="18">
        <f t="shared" si="9"/>
        <v>314</v>
      </c>
      <c r="B318" s="54" t="s">
        <v>1134</v>
      </c>
      <c r="C318" s="54" t="s">
        <v>1135</v>
      </c>
      <c r="D318" s="54" t="s">
        <v>1136</v>
      </c>
      <c r="E318" s="20" t="s">
        <v>958</v>
      </c>
      <c r="F318" s="18" t="s">
        <v>108</v>
      </c>
      <c r="G318" s="54" t="s">
        <v>401</v>
      </c>
      <c r="H318" s="56">
        <v>1569.49</v>
      </c>
      <c r="I318" s="56">
        <v>0</v>
      </c>
      <c r="J318" s="56">
        <v>0</v>
      </c>
      <c r="K318" s="22">
        <v>5707.17</v>
      </c>
      <c r="L318" s="22">
        <f t="shared" si="8"/>
        <v>7276.66</v>
      </c>
    </row>
    <row r="319" ht="12.95" customHeight="1" spans="1:12">
      <c r="A319" s="18">
        <f t="shared" si="9"/>
        <v>315</v>
      </c>
      <c r="B319" s="54" t="s">
        <v>1137</v>
      </c>
      <c r="C319" s="54" t="s">
        <v>1138</v>
      </c>
      <c r="D319" s="54" t="s">
        <v>1139</v>
      </c>
      <c r="E319" s="20" t="s">
        <v>180</v>
      </c>
      <c r="F319" s="18" t="s">
        <v>108</v>
      </c>
      <c r="G319" s="54" t="s">
        <v>118</v>
      </c>
      <c r="H319" s="56">
        <v>2068</v>
      </c>
      <c r="I319" s="56">
        <v>551.94</v>
      </c>
      <c r="J319" s="56">
        <v>158</v>
      </c>
      <c r="K319" s="22">
        <v>0</v>
      </c>
      <c r="L319" s="22">
        <f t="shared" si="8"/>
        <v>2777.94</v>
      </c>
    </row>
    <row r="320" ht="12.95" customHeight="1" spans="1:12">
      <c r="A320" s="18">
        <f t="shared" si="9"/>
        <v>316</v>
      </c>
      <c r="B320" s="54" t="s">
        <v>1140</v>
      </c>
      <c r="C320" s="54" t="s">
        <v>1141</v>
      </c>
      <c r="D320" s="54" t="s">
        <v>1142</v>
      </c>
      <c r="E320" s="20" t="s">
        <v>423</v>
      </c>
      <c r="F320" s="18" t="s">
        <v>108</v>
      </c>
      <c r="G320" s="54" t="s">
        <v>169</v>
      </c>
      <c r="H320" s="56">
        <v>855</v>
      </c>
      <c r="I320" s="56">
        <v>0</v>
      </c>
      <c r="J320" s="56">
        <v>0</v>
      </c>
      <c r="K320" s="22">
        <v>1367.17</v>
      </c>
      <c r="L320" s="22">
        <f t="shared" si="8"/>
        <v>2222.17</v>
      </c>
    </row>
    <row r="321" ht="12.95" customHeight="1" spans="1:12">
      <c r="A321" s="18">
        <f t="shared" si="9"/>
        <v>317</v>
      </c>
      <c r="B321" s="54" t="s">
        <v>1143</v>
      </c>
      <c r="C321" s="54" t="s">
        <v>1144</v>
      </c>
      <c r="D321" s="54" t="s">
        <v>1145</v>
      </c>
      <c r="E321" s="20" t="s">
        <v>958</v>
      </c>
      <c r="F321" s="18" t="s">
        <v>108</v>
      </c>
      <c r="G321" s="54" t="s">
        <v>1146</v>
      </c>
      <c r="H321" s="56">
        <v>10076.8</v>
      </c>
      <c r="I321" s="56">
        <v>0</v>
      </c>
      <c r="J321" s="56">
        <v>0</v>
      </c>
      <c r="K321" s="22">
        <v>0</v>
      </c>
      <c r="L321" s="22">
        <f t="shared" si="8"/>
        <v>10076.8</v>
      </c>
    </row>
    <row r="322" ht="12.95" customHeight="1" spans="1:12">
      <c r="A322" s="18">
        <f t="shared" si="9"/>
        <v>318</v>
      </c>
      <c r="B322" s="54" t="s">
        <v>1147</v>
      </c>
      <c r="C322" s="54" t="s">
        <v>1148</v>
      </c>
      <c r="D322" s="54" t="s">
        <v>1149</v>
      </c>
      <c r="E322" s="20" t="s">
        <v>250</v>
      </c>
      <c r="F322" s="18" t="s">
        <v>108</v>
      </c>
      <c r="G322" s="54" t="s">
        <v>251</v>
      </c>
      <c r="H322" s="56">
        <v>4471</v>
      </c>
      <c r="I322" s="56">
        <v>0</v>
      </c>
      <c r="J322" s="56">
        <v>0</v>
      </c>
      <c r="K322" s="22">
        <v>0</v>
      </c>
      <c r="L322" s="22">
        <f t="shared" si="8"/>
        <v>4471</v>
      </c>
    </row>
    <row r="323" ht="12.95" customHeight="1" spans="1:12">
      <c r="A323" s="18">
        <f t="shared" si="9"/>
        <v>319</v>
      </c>
      <c r="B323" s="54" t="s">
        <v>1150</v>
      </c>
      <c r="C323" s="54" t="s">
        <v>1151</v>
      </c>
      <c r="D323" s="54" t="s">
        <v>1152</v>
      </c>
      <c r="E323" s="20" t="s">
        <v>180</v>
      </c>
      <c r="F323" s="18" t="s">
        <v>108</v>
      </c>
      <c r="G323" s="54" t="s">
        <v>118</v>
      </c>
      <c r="H323" s="56">
        <v>2068</v>
      </c>
      <c r="I323" s="56">
        <v>551.94</v>
      </c>
      <c r="J323" s="56">
        <v>308</v>
      </c>
      <c r="K323" s="22">
        <v>0</v>
      </c>
      <c r="L323" s="22">
        <f t="shared" si="8"/>
        <v>2927.94</v>
      </c>
    </row>
    <row r="324" s="10" customFormat="1" ht="12.95" customHeight="1" spans="1:12">
      <c r="A324" s="18">
        <f t="shared" si="9"/>
        <v>320</v>
      </c>
      <c r="B324" s="54" t="s">
        <v>1153</v>
      </c>
      <c r="C324" s="54" t="s">
        <v>1154</v>
      </c>
      <c r="D324" s="54" t="s">
        <v>1155</v>
      </c>
      <c r="E324" s="20" t="s">
        <v>107</v>
      </c>
      <c r="F324" s="18" t="s">
        <v>108</v>
      </c>
      <c r="G324" s="54" t="s">
        <v>141</v>
      </c>
      <c r="H324" s="56">
        <v>2145</v>
      </c>
      <c r="I324" s="56">
        <v>335.92</v>
      </c>
      <c r="J324" s="56">
        <v>158</v>
      </c>
      <c r="K324" s="22">
        <v>0</v>
      </c>
      <c r="L324" s="22">
        <f t="shared" si="8"/>
        <v>2638.92</v>
      </c>
    </row>
    <row r="325" s="10" customFormat="1" ht="12.95" customHeight="1" spans="1:12">
      <c r="A325" s="18">
        <f t="shared" si="9"/>
        <v>321</v>
      </c>
      <c r="B325" s="54" t="s">
        <v>1156</v>
      </c>
      <c r="C325" s="54" t="s">
        <v>1157</v>
      </c>
      <c r="D325" s="54" t="s">
        <v>1158</v>
      </c>
      <c r="E325" s="20" t="s">
        <v>176</v>
      </c>
      <c r="F325" s="18" t="s">
        <v>108</v>
      </c>
      <c r="G325" s="54" t="s">
        <v>207</v>
      </c>
      <c r="H325" s="56">
        <v>2109</v>
      </c>
      <c r="I325" s="56">
        <v>551.94</v>
      </c>
      <c r="J325" s="56">
        <v>158</v>
      </c>
      <c r="K325" s="22">
        <v>0</v>
      </c>
      <c r="L325" s="22">
        <f t="shared" ref="L325:L388" si="10">SUM(H325:K325)</f>
        <v>2818.94</v>
      </c>
    </row>
    <row r="326" ht="12.95" customHeight="1" spans="1:12">
      <c r="A326" s="18">
        <f t="shared" si="9"/>
        <v>322</v>
      </c>
      <c r="B326" s="54" t="s">
        <v>1159</v>
      </c>
      <c r="C326" s="54" t="s">
        <v>1160</v>
      </c>
      <c r="D326" s="54" t="s">
        <v>1161</v>
      </c>
      <c r="E326" s="20" t="s">
        <v>180</v>
      </c>
      <c r="F326" s="18" t="s">
        <v>108</v>
      </c>
      <c r="G326" s="54" t="s">
        <v>118</v>
      </c>
      <c r="H326" s="56">
        <v>2068</v>
      </c>
      <c r="I326" s="56">
        <v>515.27</v>
      </c>
      <c r="J326" s="56">
        <v>158</v>
      </c>
      <c r="K326" s="22">
        <v>0</v>
      </c>
      <c r="L326" s="22">
        <f t="shared" si="10"/>
        <v>2741.27</v>
      </c>
    </row>
    <row r="327" ht="12.95" customHeight="1" spans="1:12">
      <c r="A327" s="18">
        <f t="shared" si="9"/>
        <v>323</v>
      </c>
      <c r="B327" s="54" t="s">
        <v>1162</v>
      </c>
      <c r="C327" s="54" t="s">
        <v>1163</v>
      </c>
      <c r="D327" s="54" t="s">
        <v>1164</v>
      </c>
      <c r="E327" s="20" t="s">
        <v>136</v>
      </c>
      <c r="F327" s="18" t="s">
        <v>108</v>
      </c>
      <c r="G327" s="54" t="s">
        <v>487</v>
      </c>
      <c r="H327" s="56">
        <v>3660</v>
      </c>
      <c r="I327" s="56">
        <v>1500.84</v>
      </c>
      <c r="J327" s="56">
        <v>750</v>
      </c>
      <c r="K327" s="22">
        <v>0</v>
      </c>
      <c r="L327" s="22">
        <f t="shared" si="10"/>
        <v>5910.84</v>
      </c>
    </row>
    <row r="328" ht="12.95" customHeight="1" spans="1:12">
      <c r="A328" s="18">
        <f t="shared" ref="A328:A391" si="11">+A327+1</f>
        <v>324</v>
      </c>
      <c r="B328" s="54" t="s">
        <v>1165</v>
      </c>
      <c r="C328" s="54" t="s">
        <v>1166</v>
      </c>
      <c r="D328" s="54" t="s">
        <v>1167</v>
      </c>
      <c r="E328" s="20" t="s">
        <v>324</v>
      </c>
      <c r="F328" s="18" t="s">
        <v>108</v>
      </c>
      <c r="G328" s="54" t="s">
        <v>515</v>
      </c>
      <c r="H328" s="56">
        <v>3344</v>
      </c>
      <c r="I328" s="56">
        <v>1172.16</v>
      </c>
      <c r="J328" s="56">
        <v>0</v>
      </c>
      <c r="K328" s="22">
        <v>0</v>
      </c>
      <c r="L328" s="22">
        <f t="shared" si="10"/>
        <v>4516.16</v>
      </c>
    </row>
    <row r="329" ht="12.95" customHeight="1" spans="1:12">
      <c r="A329" s="18">
        <f t="shared" si="11"/>
        <v>325</v>
      </c>
      <c r="B329" s="54" t="s">
        <v>1168</v>
      </c>
      <c r="C329" s="54" t="s">
        <v>1169</v>
      </c>
      <c r="D329" s="54" t="s">
        <v>1170</v>
      </c>
      <c r="E329" s="20" t="s">
        <v>168</v>
      </c>
      <c r="F329" s="18" t="s">
        <v>108</v>
      </c>
      <c r="G329" s="54" t="s">
        <v>109</v>
      </c>
      <c r="H329" s="56">
        <v>2127</v>
      </c>
      <c r="I329" s="56">
        <v>0</v>
      </c>
      <c r="J329" s="56">
        <v>158</v>
      </c>
      <c r="K329" s="22">
        <v>0</v>
      </c>
      <c r="L329" s="22">
        <f t="shared" si="10"/>
        <v>2285</v>
      </c>
    </row>
    <row r="330" ht="12.95" customHeight="1" spans="1:12">
      <c r="A330" s="18">
        <f t="shared" si="11"/>
        <v>326</v>
      </c>
      <c r="B330" s="54" t="s">
        <v>1171</v>
      </c>
      <c r="C330" s="54" t="s">
        <v>1172</v>
      </c>
      <c r="D330" s="54" t="s">
        <v>1173</v>
      </c>
      <c r="E330" s="20" t="s">
        <v>180</v>
      </c>
      <c r="F330" s="18" t="s">
        <v>108</v>
      </c>
      <c r="G330" s="54" t="s">
        <v>118</v>
      </c>
      <c r="H330" s="56">
        <v>2068</v>
      </c>
      <c r="I330" s="56">
        <v>0</v>
      </c>
      <c r="J330" s="56">
        <v>158</v>
      </c>
      <c r="K330" s="22">
        <v>0</v>
      </c>
      <c r="L330" s="22">
        <f t="shared" si="10"/>
        <v>2226</v>
      </c>
    </row>
    <row r="331" ht="12.95" customHeight="1" spans="1:12">
      <c r="A331" s="18">
        <f t="shared" si="11"/>
        <v>327</v>
      </c>
      <c r="B331" s="54" t="s">
        <v>1174</v>
      </c>
      <c r="C331" s="54" t="s">
        <v>1175</v>
      </c>
      <c r="D331" s="54" t="s">
        <v>1176</v>
      </c>
      <c r="E331" s="20" t="s">
        <v>268</v>
      </c>
      <c r="F331" s="18" t="s">
        <v>108</v>
      </c>
      <c r="G331" s="54" t="s">
        <v>269</v>
      </c>
      <c r="H331" s="56">
        <v>2077</v>
      </c>
      <c r="I331" s="56">
        <v>532.22</v>
      </c>
      <c r="J331" s="56">
        <v>158</v>
      </c>
      <c r="K331" s="22">
        <v>0</v>
      </c>
      <c r="L331" s="22">
        <f t="shared" si="10"/>
        <v>2767.22</v>
      </c>
    </row>
    <row r="332" ht="12.95" customHeight="1" spans="1:12">
      <c r="A332" s="18">
        <f t="shared" si="11"/>
        <v>328</v>
      </c>
      <c r="B332" s="54" t="s">
        <v>1177</v>
      </c>
      <c r="C332" s="54" t="s">
        <v>1178</v>
      </c>
      <c r="D332" s="54" t="s">
        <v>1179</v>
      </c>
      <c r="E332" s="20" t="s">
        <v>1180</v>
      </c>
      <c r="F332" s="18" t="s">
        <v>108</v>
      </c>
      <c r="G332" s="54" t="s">
        <v>109</v>
      </c>
      <c r="H332" s="56">
        <v>2129</v>
      </c>
      <c r="I332" s="56">
        <v>0</v>
      </c>
      <c r="J332" s="56">
        <v>158</v>
      </c>
      <c r="K332" s="22">
        <v>0</v>
      </c>
      <c r="L332" s="22">
        <f t="shared" si="10"/>
        <v>2287</v>
      </c>
    </row>
    <row r="333" ht="12.95" customHeight="1" spans="1:12">
      <c r="A333" s="18">
        <f t="shared" si="11"/>
        <v>329</v>
      </c>
      <c r="B333" s="54" t="s">
        <v>1181</v>
      </c>
      <c r="C333" s="54" t="s">
        <v>1182</v>
      </c>
      <c r="D333" s="54" t="s">
        <v>1183</v>
      </c>
      <c r="E333" s="20" t="s">
        <v>136</v>
      </c>
      <c r="F333" s="18" t="s">
        <v>108</v>
      </c>
      <c r="G333" s="54" t="s">
        <v>218</v>
      </c>
      <c r="H333" s="56">
        <v>3344</v>
      </c>
      <c r="I333" s="56">
        <v>1344</v>
      </c>
      <c r="J333" s="56">
        <v>450</v>
      </c>
      <c r="K333" s="22">
        <v>0</v>
      </c>
      <c r="L333" s="22">
        <f t="shared" si="10"/>
        <v>5138</v>
      </c>
    </row>
    <row r="334" ht="12.95" customHeight="1" spans="1:12">
      <c r="A334" s="18">
        <f t="shared" si="11"/>
        <v>330</v>
      </c>
      <c r="B334" s="54" t="s">
        <v>1184</v>
      </c>
      <c r="C334" s="54" t="s">
        <v>1185</v>
      </c>
      <c r="D334" s="54" t="s">
        <v>1186</v>
      </c>
      <c r="E334" s="20" t="s">
        <v>423</v>
      </c>
      <c r="F334" s="18" t="s">
        <v>108</v>
      </c>
      <c r="G334" s="54" t="s">
        <v>109</v>
      </c>
      <c r="H334" s="56">
        <v>899.57</v>
      </c>
      <c r="I334" s="56">
        <v>0</v>
      </c>
      <c r="J334" s="56">
        <v>0</v>
      </c>
      <c r="K334" s="22">
        <v>1367.17</v>
      </c>
      <c r="L334" s="22">
        <f t="shared" si="10"/>
        <v>2266.74</v>
      </c>
    </row>
    <row r="335" ht="12.95" customHeight="1" spans="1:12">
      <c r="A335" s="18">
        <f t="shared" si="11"/>
        <v>331</v>
      </c>
      <c r="B335" s="54" t="s">
        <v>1187</v>
      </c>
      <c r="C335" s="54" t="s">
        <v>1188</v>
      </c>
      <c r="D335" s="54" t="s">
        <v>1189</v>
      </c>
      <c r="E335" s="20" t="s">
        <v>136</v>
      </c>
      <c r="F335" s="18" t="s">
        <v>108</v>
      </c>
      <c r="G335" s="54" t="s">
        <v>137</v>
      </c>
      <c r="H335" s="56">
        <v>4471</v>
      </c>
      <c r="I335" s="56">
        <v>1515.66</v>
      </c>
      <c r="J335" s="56">
        <v>0</v>
      </c>
      <c r="K335" s="22">
        <v>0</v>
      </c>
      <c r="L335" s="22">
        <f t="shared" si="10"/>
        <v>5986.66</v>
      </c>
    </row>
    <row r="336" ht="12.95" customHeight="1" spans="1:12">
      <c r="A336" s="18">
        <f t="shared" si="11"/>
        <v>332</v>
      </c>
      <c r="B336" s="54" t="s">
        <v>1190</v>
      </c>
      <c r="C336" s="54" t="s">
        <v>1191</v>
      </c>
      <c r="D336" s="54" t="s">
        <v>1192</v>
      </c>
      <c r="E336" s="20" t="s">
        <v>107</v>
      </c>
      <c r="F336" s="18" t="s">
        <v>108</v>
      </c>
      <c r="G336" s="54" t="s">
        <v>207</v>
      </c>
      <c r="H336" s="56">
        <v>2124.33</v>
      </c>
      <c r="I336" s="56">
        <v>551.94</v>
      </c>
      <c r="J336" s="56">
        <v>158</v>
      </c>
      <c r="K336" s="22">
        <v>0</v>
      </c>
      <c r="L336" s="22">
        <f t="shared" si="10"/>
        <v>2834.27</v>
      </c>
    </row>
    <row r="337" ht="12.95" customHeight="1" spans="1:12">
      <c r="A337" s="18">
        <f t="shared" si="11"/>
        <v>333</v>
      </c>
      <c r="B337" s="54" t="s">
        <v>1193</v>
      </c>
      <c r="C337" s="54" t="s">
        <v>1194</v>
      </c>
      <c r="D337" s="54" t="s">
        <v>1195</v>
      </c>
      <c r="E337" s="20" t="s">
        <v>163</v>
      </c>
      <c r="F337" s="18" t="s">
        <v>108</v>
      </c>
      <c r="G337" s="54" t="s">
        <v>341</v>
      </c>
      <c r="H337" s="56">
        <v>3344</v>
      </c>
      <c r="I337" s="56">
        <v>0</v>
      </c>
      <c r="J337" s="56">
        <v>0</v>
      </c>
      <c r="K337" s="22">
        <v>0</v>
      </c>
      <c r="L337" s="22">
        <f t="shared" si="10"/>
        <v>3344</v>
      </c>
    </row>
    <row r="338" ht="12.95" customHeight="1" spans="1:12">
      <c r="A338" s="18">
        <f t="shared" si="11"/>
        <v>334</v>
      </c>
      <c r="B338" s="54" t="s">
        <v>1196</v>
      </c>
      <c r="C338" s="54" t="s">
        <v>1197</v>
      </c>
      <c r="D338" s="54" t="s">
        <v>1198</v>
      </c>
      <c r="E338" s="20" t="s">
        <v>430</v>
      </c>
      <c r="F338" s="18" t="s">
        <v>108</v>
      </c>
      <c r="G338" s="54" t="s">
        <v>431</v>
      </c>
      <c r="H338" s="56">
        <v>1124.3</v>
      </c>
      <c r="I338" s="56">
        <v>0</v>
      </c>
      <c r="J338" s="56">
        <v>0</v>
      </c>
      <c r="K338" s="22">
        <v>3707.17</v>
      </c>
      <c r="L338" s="22">
        <f t="shared" si="10"/>
        <v>4831.47</v>
      </c>
    </row>
    <row r="339" ht="12.95" customHeight="1" spans="1:12">
      <c r="A339" s="18">
        <f t="shared" si="11"/>
        <v>335</v>
      </c>
      <c r="B339" s="54" t="s">
        <v>1199</v>
      </c>
      <c r="C339" s="54" t="s">
        <v>1200</v>
      </c>
      <c r="D339" s="54" t="s">
        <v>1201</v>
      </c>
      <c r="E339" s="20" t="s">
        <v>159</v>
      </c>
      <c r="F339" s="18" t="s">
        <v>108</v>
      </c>
      <c r="G339" s="54" t="s">
        <v>320</v>
      </c>
      <c r="H339" s="56">
        <v>5532</v>
      </c>
      <c r="I339" s="56">
        <v>0</v>
      </c>
      <c r="J339" s="56">
        <v>900</v>
      </c>
      <c r="K339" s="22">
        <v>0</v>
      </c>
      <c r="L339" s="22">
        <f t="shared" si="10"/>
        <v>6432</v>
      </c>
    </row>
    <row r="340" ht="12.95" customHeight="1" spans="1:12">
      <c r="A340" s="18">
        <f t="shared" si="11"/>
        <v>336</v>
      </c>
      <c r="B340" s="54" t="s">
        <v>1202</v>
      </c>
      <c r="C340" s="54" t="s">
        <v>1203</v>
      </c>
      <c r="D340" s="54" t="s">
        <v>1204</v>
      </c>
      <c r="E340" s="20" t="s">
        <v>176</v>
      </c>
      <c r="F340" s="18" t="s">
        <v>108</v>
      </c>
      <c r="G340" s="54" t="s">
        <v>141</v>
      </c>
      <c r="H340" s="56">
        <v>2145</v>
      </c>
      <c r="I340" s="56">
        <v>551.94</v>
      </c>
      <c r="J340" s="56">
        <v>158</v>
      </c>
      <c r="K340" s="22">
        <v>0</v>
      </c>
      <c r="L340" s="22">
        <f t="shared" si="10"/>
        <v>2854.94</v>
      </c>
    </row>
    <row r="341" ht="12.95" customHeight="1" spans="1:12">
      <c r="A341" s="18">
        <f t="shared" si="11"/>
        <v>337</v>
      </c>
      <c r="B341" s="54" t="s">
        <v>1205</v>
      </c>
      <c r="C341" s="54" t="s">
        <v>1206</v>
      </c>
      <c r="D341" s="54" t="s">
        <v>1207</v>
      </c>
      <c r="E341" s="20" t="s">
        <v>176</v>
      </c>
      <c r="F341" s="18" t="s">
        <v>108</v>
      </c>
      <c r="G341" s="54" t="s">
        <v>109</v>
      </c>
      <c r="H341" s="56">
        <v>2127</v>
      </c>
      <c r="I341" s="56">
        <v>551.94</v>
      </c>
      <c r="J341" s="56">
        <v>158</v>
      </c>
      <c r="K341" s="22">
        <v>0</v>
      </c>
      <c r="L341" s="22">
        <f t="shared" si="10"/>
        <v>2836.94</v>
      </c>
    </row>
    <row r="342" ht="12.95" customHeight="1" spans="1:12">
      <c r="A342" s="18">
        <f t="shared" si="11"/>
        <v>338</v>
      </c>
      <c r="B342" s="54" t="s">
        <v>1208</v>
      </c>
      <c r="C342" s="54" t="s">
        <v>1209</v>
      </c>
      <c r="D342" s="54" t="s">
        <v>1210</v>
      </c>
      <c r="E342" s="20" t="s">
        <v>159</v>
      </c>
      <c r="F342" s="18" t="s">
        <v>108</v>
      </c>
      <c r="G342" s="54" t="s">
        <v>197</v>
      </c>
      <c r="H342" s="56">
        <v>7266</v>
      </c>
      <c r="I342" s="56">
        <v>0</v>
      </c>
      <c r="J342" s="56">
        <v>900</v>
      </c>
      <c r="K342" s="22">
        <v>0</v>
      </c>
      <c r="L342" s="22">
        <f t="shared" si="10"/>
        <v>8166</v>
      </c>
    </row>
    <row r="343" ht="12.95" customHeight="1" spans="1:12">
      <c r="A343" s="18">
        <f t="shared" si="11"/>
        <v>339</v>
      </c>
      <c r="B343" s="54" t="s">
        <v>1211</v>
      </c>
      <c r="C343" s="54" t="s">
        <v>1212</v>
      </c>
      <c r="D343" s="54" t="s">
        <v>1213</v>
      </c>
      <c r="E343" s="20" t="s">
        <v>136</v>
      </c>
      <c r="F343" s="18" t="s">
        <v>108</v>
      </c>
      <c r="G343" s="54" t="s">
        <v>137</v>
      </c>
      <c r="H343" s="56">
        <v>4471</v>
      </c>
      <c r="I343" s="56">
        <v>1185.72</v>
      </c>
      <c r="J343" s="56">
        <v>0</v>
      </c>
      <c r="K343" s="22">
        <v>0</v>
      </c>
      <c r="L343" s="22">
        <f t="shared" si="10"/>
        <v>5656.72</v>
      </c>
    </row>
    <row r="344" ht="12.95" customHeight="1" spans="1:12">
      <c r="A344" s="18">
        <f t="shared" si="11"/>
        <v>340</v>
      </c>
      <c r="B344" s="54" t="s">
        <v>1214</v>
      </c>
      <c r="C344" s="54" t="s">
        <v>1215</v>
      </c>
      <c r="D344" s="54" t="s">
        <v>1216</v>
      </c>
      <c r="E344" s="20" t="s">
        <v>415</v>
      </c>
      <c r="F344" s="18" t="s">
        <v>108</v>
      </c>
      <c r="G344" s="54" t="s">
        <v>416</v>
      </c>
      <c r="H344" s="56">
        <v>1031.87</v>
      </c>
      <c r="I344" s="56">
        <v>0</v>
      </c>
      <c r="J344" s="56">
        <v>0</v>
      </c>
      <c r="K344" s="22">
        <v>1367.17</v>
      </c>
      <c r="L344" s="22">
        <f t="shared" si="10"/>
        <v>2399.04</v>
      </c>
    </row>
    <row r="345" ht="12.95" customHeight="1" spans="1:12">
      <c r="A345" s="18">
        <f t="shared" si="11"/>
        <v>341</v>
      </c>
      <c r="B345" s="54" t="s">
        <v>1217</v>
      </c>
      <c r="C345" s="54" t="s">
        <v>1218</v>
      </c>
      <c r="D345" s="54" t="s">
        <v>1219</v>
      </c>
      <c r="E345" s="20" t="s">
        <v>268</v>
      </c>
      <c r="F345" s="18" t="s">
        <v>108</v>
      </c>
      <c r="G345" s="54" t="s">
        <v>416</v>
      </c>
      <c r="H345" s="56">
        <v>2059</v>
      </c>
      <c r="I345" s="56">
        <v>508.38</v>
      </c>
      <c r="J345" s="56">
        <v>158</v>
      </c>
      <c r="K345" s="22">
        <v>0</v>
      </c>
      <c r="L345" s="22">
        <f t="shared" si="10"/>
        <v>2725.38</v>
      </c>
    </row>
    <row r="346" ht="12.95" customHeight="1" spans="1:12">
      <c r="A346" s="18">
        <f t="shared" si="11"/>
        <v>342</v>
      </c>
      <c r="B346" s="54" t="s">
        <v>1220</v>
      </c>
      <c r="C346" s="54" t="s">
        <v>1221</v>
      </c>
      <c r="D346" s="54" t="s">
        <v>1222</v>
      </c>
      <c r="E346" s="20" t="s">
        <v>1223</v>
      </c>
      <c r="F346" s="18" t="s">
        <v>108</v>
      </c>
      <c r="G346" s="54" t="s">
        <v>243</v>
      </c>
      <c r="H346" s="56">
        <v>1630.49</v>
      </c>
      <c r="I346" s="56">
        <v>0</v>
      </c>
      <c r="J346" s="56">
        <v>0</v>
      </c>
      <c r="K346" s="22">
        <v>1367.17</v>
      </c>
      <c r="L346" s="22">
        <f t="shared" si="10"/>
        <v>2997.66</v>
      </c>
    </row>
    <row r="347" ht="12.95" customHeight="1" spans="1:12">
      <c r="A347" s="18">
        <f t="shared" si="11"/>
        <v>343</v>
      </c>
      <c r="B347" s="54" t="s">
        <v>1224</v>
      </c>
      <c r="C347" s="54" t="s">
        <v>1225</v>
      </c>
      <c r="D347" s="54" t="s">
        <v>1226</v>
      </c>
      <c r="E347" s="20" t="s">
        <v>136</v>
      </c>
      <c r="F347" s="18" t="s">
        <v>108</v>
      </c>
      <c r="G347" s="54" t="s">
        <v>487</v>
      </c>
      <c r="H347" s="56">
        <v>3660</v>
      </c>
      <c r="I347" s="56">
        <v>1380.78</v>
      </c>
      <c r="J347" s="56">
        <v>300</v>
      </c>
      <c r="K347" s="22">
        <v>0</v>
      </c>
      <c r="L347" s="22">
        <f t="shared" si="10"/>
        <v>5340.78</v>
      </c>
    </row>
    <row r="348" ht="12.95" customHeight="1" spans="1:12">
      <c r="A348" s="18">
        <f t="shared" si="11"/>
        <v>344</v>
      </c>
      <c r="B348" s="54" t="s">
        <v>1227</v>
      </c>
      <c r="C348" s="54" t="s">
        <v>1228</v>
      </c>
      <c r="D348" s="54" t="s">
        <v>1229</v>
      </c>
      <c r="E348" s="20" t="s">
        <v>107</v>
      </c>
      <c r="F348" s="18" t="s">
        <v>108</v>
      </c>
      <c r="G348" s="54" t="s">
        <v>109</v>
      </c>
      <c r="H348" s="56">
        <v>2127</v>
      </c>
      <c r="I348" s="56">
        <v>0</v>
      </c>
      <c r="J348" s="56">
        <v>158</v>
      </c>
      <c r="K348" s="22">
        <v>0</v>
      </c>
      <c r="L348" s="22">
        <f t="shared" si="10"/>
        <v>2285</v>
      </c>
    </row>
    <row r="349" ht="12.95" customHeight="1" spans="1:12">
      <c r="A349" s="18">
        <f t="shared" si="11"/>
        <v>345</v>
      </c>
      <c r="B349" s="54" t="s">
        <v>1230</v>
      </c>
      <c r="C349" s="54" t="s">
        <v>1231</v>
      </c>
      <c r="D349" s="54" t="s">
        <v>1232</v>
      </c>
      <c r="E349" s="20" t="s">
        <v>107</v>
      </c>
      <c r="F349" s="18" t="s">
        <v>108</v>
      </c>
      <c r="G349" s="54" t="s">
        <v>207</v>
      </c>
      <c r="H349" s="56">
        <v>2109</v>
      </c>
      <c r="I349" s="56">
        <v>0</v>
      </c>
      <c r="J349" s="56">
        <v>158</v>
      </c>
      <c r="K349" s="22">
        <v>0</v>
      </c>
      <c r="L349" s="22">
        <f t="shared" si="10"/>
        <v>2267</v>
      </c>
    </row>
    <row r="350" ht="12.95" customHeight="1" spans="1:12">
      <c r="A350" s="18">
        <f t="shared" si="11"/>
        <v>346</v>
      </c>
      <c r="B350" s="54" t="s">
        <v>1233</v>
      </c>
      <c r="C350" s="54" t="s">
        <v>1234</v>
      </c>
      <c r="D350" s="54" t="s">
        <v>1235</v>
      </c>
      <c r="E350" s="20" t="s">
        <v>423</v>
      </c>
      <c r="F350" s="18" t="s">
        <v>108</v>
      </c>
      <c r="G350" s="54" t="s">
        <v>109</v>
      </c>
      <c r="H350" s="56">
        <v>849.13</v>
      </c>
      <c r="I350" s="56">
        <v>0</v>
      </c>
      <c r="J350" s="56">
        <v>0</v>
      </c>
      <c r="K350" s="22">
        <v>1002.54</v>
      </c>
      <c r="L350" s="22">
        <f t="shared" si="10"/>
        <v>1851.67</v>
      </c>
    </row>
    <row r="351" ht="12.95" customHeight="1" spans="1:12">
      <c r="A351" s="18">
        <f t="shared" si="11"/>
        <v>347</v>
      </c>
      <c r="B351" s="54" t="s">
        <v>1236</v>
      </c>
      <c r="C351" s="54" t="s">
        <v>1237</v>
      </c>
      <c r="D351" s="54" t="s">
        <v>1238</v>
      </c>
      <c r="E351" s="20" t="s">
        <v>660</v>
      </c>
      <c r="F351" s="18" t="s">
        <v>108</v>
      </c>
      <c r="G351" s="54" t="s">
        <v>515</v>
      </c>
      <c r="H351" s="56">
        <v>3344</v>
      </c>
      <c r="I351" s="56">
        <v>1172.17</v>
      </c>
      <c r="J351" s="56">
        <v>0</v>
      </c>
      <c r="K351" s="22">
        <v>0</v>
      </c>
      <c r="L351" s="22">
        <f t="shared" si="10"/>
        <v>4516.17</v>
      </c>
    </row>
    <row r="352" ht="12.95" customHeight="1" spans="1:12">
      <c r="A352" s="18">
        <f t="shared" si="11"/>
        <v>348</v>
      </c>
      <c r="B352" s="54" t="s">
        <v>1239</v>
      </c>
      <c r="C352" s="54" t="s">
        <v>1240</v>
      </c>
      <c r="D352" s="54" t="s">
        <v>1241</v>
      </c>
      <c r="E352" s="20" t="s">
        <v>136</v>
      </c>
      <c r="F352" s="18" t="s">
        <v>108</v>
      </c>
      <c r="G352" s="54" t="s">
        <v>137</v>
      </c>
      <c r="H352" s="56">
        <v>4471</v>
      </c>
      <c r="I352" s="56">
        <v>0</v>
      </c>
      <c r="J352" s="56">
        <v>0</v>
      </c>
      <c r="K352" s="22">
        <v>0</v>
      </c>
      <c r="L352" s="22">
        <f t="shared" si="10"/>
        <v>4471</v>
      </c>
    </row>
    <row r="353" ht="12.95" customHeight="1" spans="1:12">
      <c r="A353" s="18">
        <f t="shared" si="11"/>
        <v>349</v>
      </c>
      <c r="B353" s="54" t="s">
        <v>1242</v>
      </c>
      <c r="C353" s="54" t="s">
        <v>1243</v>
      </c>
      <c r="D353" s="54" t="s">
        <v>1244</v>
      </c>
      <c r="E353" s="20" t="s">
        <v>958</v>
      </c>
      <c r="F353" s="18" t="s">
        <v>108</v>
      </c>
      <c r="G353" s="54" t="s">
        <v>401</v>
      </c>
      <c r="H353" s="56">
        <v>1518.37</v>
      </c>
      <c r="I353" s="56">
        <v>0</v>
      </c>
      <c r="J353" s="56">
        <v>0</v>
      </c>
      <c r="K353" s="22">
        <v>0</v>
      </c>
      <c r="L353" s="22">
        <f t="shared" si="10"/>
        <v>1518.37</v>
      </c>
    </row>
    <row r="354" ht="12.95" customHeight="1" spans="1:12">
      <c r="A354" s="18">
        <f t="shared" si="11"/>
        <v>350</v>
      </c>
      <c r="B354" s="54" t="s">
        <v>1245</v>
      </c>
      <c r="C354" s="54" t="s">
        <v>1246</v>
      </c>
      <c r="D354" s="54" t="s">
        <v>1247</v>
      </c>
      <c r="E354" s="20" t="s">
        <v>176</v>
      </c>
      <c r="F354" s="18" t="s">
        <v>108</v>
      </c>
      <c r="G354" s="54" t="s">
        <v>109</v>
      </c>
      <c r="H354" s="56">
        <v>2131.1</v>
      </c>
      <c r="I354" s="56">
        <v>0</v>
      </c>
      <c r="J354" s="56">
        <v>158</v>
      </c>
      <c r="K354" s="22">
        <v>0</v>
      </c>
      <c r="L354" s="22">
        <f t="shared" si="10"/>
        <v>2289.1</v>
      </c>
    </row>
    <row r="355" ht="12.95" customHeight="1" spans="1:12">
      <c r="A355" s="18">
        <f t="shared" si="11"/>
        <v>351</v>
      </c>
      <c r="B355" s="54" t="s">
        <v>1248</v>
      </c>
      <c r="C355" s="54" t="s">
        <v>1249</v>
      </c>
      <c r="D355" s="54" t="s">
        <v>1250</v>
      </c>
      <c r="E355" s="20" t="s">
        <v>107</v>
      </c>
      <c r="F355" s="18" t="s">
        <v>108</v>
      </c>
      <c r="G355" s="54" t="s">
        <v>109</v>
      </c>
      <c r="H355" s="56">
        <v>2127</v>
      </c>
      <c r="I355" s="56">
        <v>485.6</v>
      </c>
      <c r="J355" s="56">
        <v>158</v>
      </c>
      <c r="K355" s="22">
        <v>0</v>
      </c>
      <c r="L355" s="22">
        <f t="shared" si="10"/>
        <v>2770.6</v>
      </c>
    </row>
    <row r="356" ht="12.95" customHeight="1" spans="1:12">
      <c r="A356" s="18">
        <f t="shared" si="11"/>
        <v>352</v>
      </c>
      <c r="B356" s="54" t="s">
        <v>1251</v>
      </c>
      <c r="C356" s="54" t="s">
        <v>1252</v>
      </c>
      <c r="D356" s="54" t="s">
        <v>1253</v>
      </c>
      <c r="E356" s="20" t="s">
        <v>163</v>
      </c>
      <c r="F356" s="18" t="s">
        <v>108</v>
      </c>
      <c r="G356" s="54" t="s">
        <v>341</v>
      </c>
      <c r="H356" s="56">
        <v>3344</v>
      </c>
      <c r="I356" s="56">
        <v>0</v>
      </c>
      <c r="J356" s="56">
        <v>0</v>
      </c>
      <c r="K356" s="22">
        <v>0</v>
      </c>
      <c r="L356" s="22">
        <f t="shared" si="10"/>
        <v>3344</v>
      </c>
    </row>
    <row r="357" ht="12.95" customHeight="1" spans="1:12">
      <c r="A357" s="18">
        <f t="shared" si="11"/>
        <v>353</v>
      </c>
      <c r="B357" s="54" t="s">
        <v>1254</v>
      </c>
      <c r="C357" s="54" t="s">
        <v>1255</v>
      </c>
      <c r="D357" s="54" t="s">
        <v>1256</v>
      </c>
      <c r="E357" s="20" t="s">
        <v>136</v>
      </c>
      <c r="F357" s="18" t="s">
        <v>108</v>
      </c>
      <c r="G357" s="54" t="s">
        <v>137</v>
      </c>
      <c r="H357" s="56">
        <v>4471</v>
      </c>
      <c r="I357" s="56">
        <v>0</v>
      </c>
      <c r="J357" s="56">
        <v>450</v>
      </c>
      <c r="K357" s="22">
        <v>0</v>
      </c>
      <c r="L357" s="22">
        <f t="shared" si="10"/>
        <v>4921</v>
      </c>
    </row>
    <row r="358" ht="12.95" customHeight="1" spans="1:12">
      <c r="A358" s="18">
        <f t="shared" si="11"/>
        <v>354</v>
      </c>
      <c r="B358" s="54" t="s">
        <v>1257</v>
      </c>
      <c r="C358" s="54" t="s">
        <v>1258</v>
      </c>
      <c r="D358" s="54" t="s">
        <v>1259</v>
      </c>
      <c r="E358" s="20" t="s">
        <v>415</v>
      </c>
      <c r="F358" s="18" t="s">
        <v>108</v>
      </c>
      <c r="G358" s="54" t="s">
        <v>269</v>
      </c>
      <c r="H358" s="56">
        <v>828.61</v>
      </c>
      <c r="I358" s="56">
        <v>0</v>
      </c>
      <c r="J358" s="56">
        <v>0</v>
      </c>
      <c r="K358" s="22">
        <v>1367.17</v>
      </c>
      <c r="L358" s="22">
        <f t="shared" si="10"/>
        <v>2195.78</v>
      </c>
    </row>
    <row r="359" ht="12.95" customHeight="1" spans="1:12">
      <c r="A359" s="18">
        <f t="shared" si="11"/>
        <v>355</v>
      </c>
      <c r="B359" s="54" t="s">
        <v>1260</v>
      </c>
      <c r="C359" s="54" t="s">
        <v>1261</v>
      </c>
      <c r="D359" s="54" t="s">
        <v>1262</v>
      </c>
      <c r="E359" s="20" t="s">
        <v>163</v>
      </c>
      <c r="F359" s="18" t="s">
        <v>108</v>
      </c>
      <c r="G359" s="54" t="s">
        <v>164</v>
      </c>
      <c r="H359" s="56">
        <v>4471</v>
      </c>
      <c r="I359" s="56">
        <v>0</v>
      </c>
      <c r="J359" s="56">
        <v>0</v>
      </c>
      <c r="K359" s="22">
        <v>0</v>
      </c>
      <c r="L359" s="22">
        <f t="shared" si="10"/>
        <v>4471</v>
      </c>
    </row>
    <row r="360" ht="12.95" customHeight="1" spans="1:12">
      <c r="A360" s="18">
        <f t="shared" si="11"/>
        <v>356</v>
      </c>
      <c r="B360" s="54" t="s">
        <v>1263</v>
      </c>
      <c r="C360" s="54" t="s">
        <v>1264</v>
      </c>
      <c r="D360" s="54" t="s">
        <v>1265</v>
      </c>
      <c r="E360" s="20" t="s">
        <v>295</v>
      </c>
      <c r="F360" s="18" t="s">
        <v>108</v>
      </c>
      <c r="G360" s="54" t="s">
        <v>296</v>
      </c>
      <c r="H360" s="56">
        <v>4471</v>
      </c>
      <c r="I360" s="56">
        <v>0</v>
      </c>
      <c r="J360" s="56">
        <v>0</v>
      </c>
      <c r="K360" s="22">
        <v>0</v>
      </c>
      <c r="L360" s="22">
        <f t="shared" si="10"/>
        <v>4471</v>
      </c>
    </row>
    <row r="361" ht="12.95" customHeight="1" spans="1:12">
      <c r="A361" s="18">
        <f t="shared" si="11"/>
        <v>357</v>
      </c>
      <c r="B361" s="54" t="s">
        <v>1266</v>
      </c>
      <c r="C361" s="54" t="s">
        <v>1267</v>
      </c>
      <c r="D361" s="54" t="s">
        <v>1268</v>
      </c>
      <c r="E361" s="20" t="s">
        <v>117</v>
      </c>
      <c r="F361" s="18" t="s">
        <v>108</v>
      </c>
      <c r="G361" s="54" t="s">
        <v>207</v>
      </c>
      <c r="H361" s="56">
        <v>2109</v>
      </c>
      <c r="I361" s="56">
        <v>515.27</v>
      </c>
      <c r="J361" s="56">
        <v>158</v>
      </c>
      <c r="K361" s="22">
        <v>0</v>
      </c>
      <c r="L361" s="22">
        <f t="shared" si="10"/>
        <v>2782.27</v>
      </c>
    </row>
    <row r="362" ht="12.95" customHeight="1" spans="1:12">
      <c r="A362" s="18">
        <f t="shared" si="11"/>
        <v>358</v>
      </c>
      <c r="B362" s="54" t="s">
        <v>1269</v>
      </c>
      <c r="C362" s="54" t="s">
        <v>1270</v>
      </c>
      <c r="D362" s="54" t="s">
        <v>1271</v>
      </c>
      <c r="E362" s="20" t="s">
        <v>107</v>
      </c>
      <c r="F362" s="18" t="s">
        <v>108</v>
      </c>
      <c r="G362" s="54" t="s">
        <v>109</v>
      </c>
      <c r="H362" s="56">
        <v>2127</v>
      </c>
      <c r="I362" s="56">
        <v>551.94</v>
      </c>
      <c r="J362" s="56">
        <v>158</v>
      </c>
      <c r="K362" s="22">
        <v>0</v>
      </c>
      <c r="L362" s="22">
        <f t="shared" si="10"/>
        <v>2836.94</v>
      </c>
    </row>
    <row r="363" ht="12.95" customHeight="1" spans="1:12">
      <c r="A363" s="18">
        <f t="shared" si="11"/>
        <v>359</v>
      </c>
      <c r="B363" s="54" t="s">
        <v>1272</v>
      </c>
      <c r="C363" s="54" t="s">
        <v>1273</v>
      </c>
      <c r="D363" s="54" t="s">
        <v>1274</v>
      </c>
      <c r="E363" s="20" t="s">
        <v>176</v>
      </c>
      <c r="F363" s="18" t="s">
        <v>108</v>
      </c>
      <c r="G363" s="54" t="s">
        <v>207</v>
      </c>
      <c r="H363" s="56">
        <v>2109</v>
      </c>
      <c r="I363" s="56">
        <v>0</v>
      </c>
      <c r="J363" s="56">
        <v>158</v>
      </c>
      <c r="K363" s="22">
        <v>0</v>
      </c>
      <c r="L363" s="22">
        <f t="shared" si="10"/>
        <v>2267</v>
      </c>
    </row>
    <row r="364" ht="12.95" customHeight="1" spans="1:12">
      <c r="A364" s="18">
        <f t="shared" si="11"/>
        <v>360</v>
      </c>
      <c r="B364" s="54" t="s">
        <v>1275</v>
      </c>
      <c r="C364" s="54" t="s">
        <v>1276</v>
      </c>
      <c r="D364" s="54" t="s">
        <v>1277</v>
      </c>
      <c r="E364" s="20" t="s">
        <v>176</v>
      </c>
      <c r="F364" s="18" t="s">
        <v>108</v>
      </c>
      <c r="G364" s="54" t="s">
        <v>109</v>
      </c>
      <c r="H364" s="56">
        <v>2128.73</v>
      </c>
      <c r="I364" s="56">
        <v>299.25</v>
      </c>
      <c r="J364" s="56">
        <v>158</v>
      </c>
      <c r="K364" s="22">
        <v>0</v>
      </c>
      <c r="L364" s="22">
        <f t="shared" si="10"/>
        <v>2585.98</v>
      </c>
    </row>
    <row r="365" ht="12.95" customHeight="1" spans="1:12">
      <c r="A365" s="18">
        <f t="shared" si="11"/>
        <v>361</v>
      </c>
      <c r="B365" s="54" t="s">
        <v>1278</v>
      </c>
      <c r="C365" s="54" t="s">
        <v>1279</v>
      </c>
      <c r="D365" s="54" t="s">
        <v>1280</v>
      </c>
      <c r="E365" s="20" t="s">
        <v>136</v>
      </c>
      <c r="F365" s="18" t="s">
        <v>108</v>
      </c>
      <c r="G365" s="54" t="s">
        <v>137</v>
      </c>
      <c r="H365" s="56">
        <v>4471</v>
      </c>
      <c r="I365" s="56">
        <v>0</v>
      </c>
      <c r="J365" s="56">
        <v>450</v>
      </c>
      <c r="K365" s="22">
        <v>0</v>
      </c>
      <c r="L365" s="22">
        <f t="shared" si="10"/>
        <v>4921</v>
      </c>
    </row>
    <row r="366" ht="12.95" customHeight="1" spans="1:12">
      <c r="A366" s="18">
        <f t="shared" si="11"/>
        <v>362</v>
      </c>
      <c r="B366" s="54" t="s">
        <v>1281</v>
      </c>
      <c r="C366" s="54" t="s">
        <v>1282</v>
      </c>
      <c r="D366" s="54" t="s">
        <v>1283</v>
      </c>
      <c r="E366" s="20" t="s">
        <v>107</v>
      </c>
      <c r="F366" s="18" t="s">
        <v>108</v>
      </c>
      <c r="G366" s="54" t="s">
        <v>141</v>
      </c>
      <c r="H366" s="56">
        <v>2263.5</v>
      </c>
      <c r="I366" s="56">
        <v>0</v>
      </c>
      <c r="J366" s="56">
        <v>158</v>
      </c>
      <c r="K366" s="22">
        <v>0</v>
      </c>
      <c r="L366" s="22">
        <f t="shared" si="10"/>
        <v>2421.5</v>
      </c>
    </row>
    <row r="367" ht="12.95" customHeight="1" spans="1:12">
      <c r="A367" s="18">
        <f t="shared" si="11"/>
        <v>363</v>
      </c>
      <c r="B367" s="54" t="s">
        <v>1284</v>
      </c>
      <c r="C367" s="54" t="s">
        <v>1285</v>
      </c>
      <c r="D367" s="54" t="s">
        <v>1286</v>
      </c>
      <c r="E367" s="20" t="s">
        <v>176</v>
      </c>
      <c r="F367" s="18" t="s">
        <v>108</v>
      </c>
      <c r="G367" s="54" t="s">
        <v>109</v>
      </c>
      <c r="H367" s="56">
        <v>2127</v>
      </c>
      <c r="I367" s="56">
        <v>0</v>
      </c>
      <c r="J367" s="56">
        <v>308</v>
      </c>
      <c r="K367" s="22">
        <v>0</v>
      </c>
      <c r="L367" s="22">
        <f t="shared" si="10"/>
        <v>2435</v>
      </c>
    </row>
    <row r="368" ht="12.95" customHeight="1" spans="1:12">
      <c r="A368" s="18">
        <f t="shared" si="11"/>
        <v>364</v>
      </c>
      <c r="B368" s="54" t="s">
        <v>1287</v>
      </c>
      <c r="C368" s="54" t="s">
        <v>1288</v>
      </c>
      <c r="D368" s="54" t="s">
        <v>1289</v>
      </c>
      <c r="E368" s="20" t="s">
        <v>136</v>
      </c>
      <c r="F368" s="18" t="s">
        <v>108</v>
      </c>
      <c r="G368" s="54" t="s">
        <v>137</v>
      </c>
      <c r="H368" s="56">
        <v>4471</v>
      </c>
      <c r="I368" s="56">
        <v>0</v>
      </c>
      <c r="J368" s="56">
        <v>450</v>
      </c>
      <c r="K368" s="22">
        <v>0</v>
      </c>
      <c r="L368" s="22">
        <f t="shared" si="10"/>
        <v>4921</v>
      </c>
    </row>
    <row r="369" ht="12.95" customHeight="1" spans="1:12">
      <c r="A369" s="18">
        <f t="shared" si="11"/>
        <v>365</v>
      </c>
      <c r="B369" s="54" t="s">
        <v>1290</v>
      </c>
      <c r="C369" s="54" t="s">
        <v>1291</v>
      </c>
      <c r="D369" s="54" t="s">
        <v>1292</v>
      </c>
      <c r="E369" s="20" t="s">
        <v>958</v>
      </c>
      <c r="F369" s="18" t="s">
        <v>108</v>
      </c>
      <c r="G369" s="54" t="s">
        <v>401</v>
      </c>
      <c r="H369" s="56">
        <v>1359.66</v>
      </c>
      <c r="I369" s="56">
        <v>0</v>
      </c>
      <c r="J369" s="56">
        <v>0</v>
      </c>
      <c r="K369" s="22">
        <v>5707.17</v>
      </c>
      <c r="L369" s="22">
        <f t="shared" si="10"/>
        <v>7066.83</v>
      </c>
    </row>
    <row r="370" ht="12.95" customHeight="1" spans="1:12">
      <c r="A370" s="18">
        <f t="shared" si="11"/>
        <v>366</v>
      </c>
      <c r="B370" s="54" t="s">
        <v>1293</v>
      </c>
      <c r="C370" s="54" t="s">
        <v>1294</v>
      </c>
      <c r="D370" s="54" t="s">
        <v>1295</v>
      </c>
      <c r="E370" s="20" t="s">
        <v>674</v>
      </c>
      <c r="F370" s="18" t="s">
        <v>108</v>
      </c>
      <c r="G370" s="54" t="s">
        <v>141</v>
      </c>
      <c r="H370" s="56">
        <v>875.25</v>
      </c>
      <c r="I370" s="56">
        <v>0</v>
      </c>
      <c r="J370" s="56">
        <v>0</v>
      </c>
      <c r="K370" s="22">
        <v>3207.17</v>
      </c>
      <c r="L370" s="22">
        <f t="shared" si="10"/>
        <v>4082.42</v>
      </c>
    </row>
    <row r="371" ht="12.95" customHeight="1" spans="1:12">
      <c r="A371" s="18">
        <f t="shared" si="11"/>
        <v>367</v>
      </c>
      <c r="B371" s="54" t="s">
        <v>1296</v>
      </c>
      <c r="C371" s="54" t="s">
        <v>1297</v>
      </c>
      <c r="D371" s="54" t="s">
        <v>1298</v>
      </c>
      <c r="E371" s="20" t="s">
        <v>107</v>
      </c>
      <c r="F371" s="18" t="s">
        <v>108</v>
      </c>
      <c r="G371" s="54" t="s">
        <v>109</v>
      </c>
      <c r="H371" s="56">
        <v>2127</v>
      </c>
      <c r="I371" s="56">
        <v>598.5</v>
      </c>
      <c r="J371" s="56">
        <v>158</v>
      </c>
      <c r="K371" s="22">
        <v>0</v>
      </c>
      <c r="L371" s="22">
        <f t="shared" si="10"/>
        <v>2883.5</v>
      </c>
    </row>
    <row r="372" ht="12.95" customHeight="1" spans="1:12">
      <c r="A372" s="18">
        <f t="shared" si="11"/>
        <v>368</v>
      </c>
      <c r="B372" s="54" t="s">
        <v>1299</v>
      </c>
      <c r="C372" s="54" t="s">
        <v>1300</v>
      </c>
      <c r="D372" s="54" t="s">
        <v>1301</v>
      </c>
      <c r="E372" s="20" t="s">
        <v>176</v>
      </c>
      <c r="F372" s="18" t="s">
        <v>108</v>
      </c>
      <c r="G372" s="54" t="s">
        <v>109</v>
      </c>
      <c r="H372" s="56">
        <v>2127</v>
      </c>
      <c r="I372" s="56">
        <v>0</v>
      </c>
      <c r="J372" s="56">
        <v>158</v>
      </c>
      <c r="K372" s="22">
        <v>0</v>
      </c>
      <c r="L372" s="22">
        <f t="shared" si="10"/>
        <v>2285</v>
      </c>
    </row>
    <row r="373" ht="12.95" customHeight="1" spans="1:12">
      <c r="A373" s="18">
        <f t="shared" si="11"/>
        <v>369</v>
      </c>
      <c r="B373" s="54" t="s">
        <v>1302</v>
      </c>
      <c r="C373" s="54" t="s">
        <v>1303</v>
      </c>
      <c r="D373" s="54" t="s">
        <v>1304</v>
      </c>
      <c r="E373" s="20" t="s">
        <v>131</v>
      </c>
      <c r="F373" s="18" t="s">
        <v>108</v>
      </c>
      <c r="G373" s="54" t="s">
        <v>132</v>
      </c>
      <c r="H373" s="56">
        <v>6336</v>
      </c>
      <c r="I373" s="56">
        <v>0</v>
      </c>
      <c r="J373" s="56">
        <v>900</v>
      </c>
      <c r="K373" s="22">
        <v>0</v>
      </c>
      <c r="L373" s="22">
        <f t="shared" si="10"/>
        <v>7236</v>
      </c>
    </row>
    <row r="374" ht="12.95" customHeight="1" spans="1:12">
      <c r="A374" s="18">
        <f t="shared" si="11"/>
        <v>370</v>
      </c>
      <c r="B374" s="54" t="s">
        <v>1305</v>
      </c>
      <c r="C374" s="54" t="s">
        <v>1306</v>
      </c>
      <c r="D374" s="54" t="s">
        <v>1307</v>
      </c>
      <c r="E374" s="20" t="s">
        <v>107</v>
      </c>
      <c r="F374" s="18" t="s">
        <v>108</v>
      </c>
      <c r="G374" s="54" t="s">
        <v>141</v>
      </c>
      <c r="H374" s="56">
        <v>2145</v>
      </c>
      <c r="I374" s="56">
        <v>0</v>
      </c>
      <c r="J374" s="56">
        <v>158</v>
      </c>
      <c r="K374" s="22">
        <v>0</v>
      </c>
      <c r="L374" s="22">
        <f t="shared" si="10"/>
        <v>2303</v>
      </c>
    </row>
    <row r="375" ht="12.95" customHeight="1" spans="1:12">
      <c r="A375" s="18">
        <f t="shared" si="11"/>
        <v>371</v>
      </c>
      <c r="B375" s="54" t="s">
        <v>1308</v>
      </c>
      <c r="C375" s="54" t="s">
        <v>1309</v>
      </c>
      <c r="D375" s="54" t="s">
        <v>1310</v>
      </c>
      <c r="E375" s="20" t="s">
        <v>163</v>
      </c>
      <c r="F375" s="18" t="s">
        <v>108</v>
      </c>
      <c r="G375" s="54" t="s">
        <v>992</v>
      </c>
      <c r="H375" s="56">
        <v>3660</v>
      </c>
      <c r="I375" s="56">
        <v>0</v>
      </c>
      <c r="J375" s="56">
        <v>0</v>
      </c>
      <c r="K375" s="22">
        <v>0</v>
      </c>
      <c r="L375" s="22">
        <f t="shared" si="10"/>
        <v>3660</v>
      </c>
    </row>
    <row r="376" ht="12.95" customHeight="1" spans="1:12">
      <c r="A376" s="18">
        <f t="shared" si="11"/>
        <v>372</v>
      </c>
      <c r="B376" s="54" t="s">
        <v>1311</v>
      </c>
      <c r="C376" s="54" t="s">
        <v>1312</v>
      </c>
      <c r="D376" s="54" t="s">
        <v>1313</v>
      </c>
      <c r="E376" s="20" t="s">
        <v>1314</v>
      </c>
      <c r="F376" s="18" t="s">
        <v>108</v>
      </c>
      <c r="G376" s="54" t="s">
        <v>141</v>
      </c>
      <c r="H376" s="56">
        <v>875.25</v>
      </c>
      <c r="I376" s="56">
        <v>0</v>
      </c>
      <c r="J376" s="56">
        <v>0</v>
      </c>
      <c r="K376" s="22">
        <v>3207.17</v>
      </c>
      <c r="L376" s="22">
        <f t="shared" si="10"/>
        <v>4082.42</v>
      </c>
    </row>
    <row r="377" ht="12.95" customHeight="1" spans="1:12">
      <c r="A377" s="18">
        <f t="shared" si="11"/>
        <v>373</v>
      </c>
      <c r="B377" s="54" t="s">
        <v>1315</v>
      </c>
      <c r="C377" s="54" t="s">
        <v>1316</v>
      </c>
      <c r="D377" s="54" t="s">
        <v>1317</v>
      </c>
      <c r="E377" s="20" t="s">
        <v>268</v>
      </c>
      <c r="F377" s="18" t="s">
        <v>108</v>
      </c>
      <c r="G377" s="54" t="s">
        <v>269</v>
      </c>
      <c r="H377" s="56">
        <v>2077</v>
      </c>
      <c r="I377" s="56">
        <v>532.22</v>
      </c>
      <c r="J377" s="56">
        <v>158</v>
      </c>
      <c r="K377" s="22">
        <v>0</v>
      </c>
      <c r="L377" s="22">
        <f t="shared" si="10"/>
        <v>2767.22</v>
      </c>
    </row>
    <row r="378" ht="12.95" customHeight="1" spans="1:12">
      <c r="A378" s="18">
        <f t="shared" si="11"/>
        <v>374</v>
      </c>
      <c r="B378" s="54" t="s">
        <v>1318</v>
      </c>
      <c r="C378" s="54" t="s">
        <v>1319</v>
      </c>
      <c r="D378" s="54" t="s">
        <v>1320</v>
      </c>
      <c r="E378" s="20" t="s">
        <v>176</v>
      </c>
      <c r="F378" s="18" t="s">
        <v>108</v>
      </c>
      <c r="G378" s="54" t="s">
        <v>207</v>
      </c>
      <c r="H378" s="56">
        <v>2109</v>
      </c>
      <c r="I378" s="56">
        <v>0</v>
      </c>
      <c r="J378" s="56">
        <v>158</v>
      </c>
      <c r="K378" s="22">
        <v>0</v>
      </c>
      <c r="L378" s="22">
        <f t="shared" si="10"/>
        <v>2267</v>
      </c>
    </row>
    <row r="379" ht="12.95" customHeight="1" spans="1:12">
      <c r="A379" s="18">
        <f t="shared" si="11"/>
        <v>375</v>
      </c>
      <c r="B379" s="54" t="s">
        <v>1321</v>
      </c>
      <c r="C379" s="54" t="s">
        <v>1322</v>
      </c>
      <c r="D379" s="54" t="s">
        <v>1323</v>
      </c>
      <c r="E379" s="20" t="s">
        <v>958</v>
      </c>
      <c r="F379" s="18" t="s">
        <v>108</v>
      </c>
      <c r="G379" s="54" t="s">
        <v>1146</v>
      </c>
      <c r="H379" s="56">
        <v>10405.27</v>
      </c>
      <c r="I379" s="56">
        <v>0</v>
      </c>
      <c r="J379" s="56">
        <v>0</v>
      </c>
      <c r="K379" s="22">
        <v>0</v>
      </c>
      <c r="L379" s="22">
        <f t="shared" si="10"/>
        <v>10405.27</v>
      </c>
    </row>
    <row r="380" ht="12.95" customHeight="1" spans="1:12">
      <c r="A380" s="18">
        <f t="shared" si="11"/>
        <v>376</v>
      </c>
      <c r="B380" s="54" t="s">
        <v>1324</v>
      </c>
      <c r="C380" s="54" t="s">
        <v>1325</v>
      </c>
      <c r="D380" s="54" t="s">
        <v>1326</v>
      </c>
      <c r="E380" s="20" t="s">
        <v>163</v>
      </c>
      <c r="F380" s="18" t="s">
        <v>108</v>
      </c>
      <c r="G380" s="54" t="s">
        <v>341</v>
      </c>
      <c r="H380" s="56">
        <v>3344</v>
      </c>
      <c r="I380" s="56">
        <v>0</v>
      </c>
      <c r="J380" s="56">
        <v>0</v>
      </c>
      <c r="K380" s="22">
        <v>0</v>
      </c>
      <c r="L380" s="22">
        <f t="shared" si="10"/>
        <v>3344</v>
      </c>
    </row>
    <row r="381" ht="12.95" customHeight="1" spans="1:12">
      <c r="A381" s="18">
        <f t="shared" si="11"/>
        <v>377</v>
      </c>
      <c r="B381" s="54" t="s">
        <v>1327</v>
      </c>
      <c r="C381" s="54" t="s">
        <v>1328</v>
      </c>
      <c r="D381" s="54" t="s">
        <v>1329</v>
      </c>
      <c r="E381" s="20" t="s">
        <v>225</v>
      </c>
      <c r="F381" s="18" t="s">
        <v>108</v>
      </c>
      <c r="G381" s="54" t="s">
        <v>207</v>
      </c>
      <c r="H381" s="56">
        <v>2109</v>
      </c>
      <c r="I381" s="56">
        <v>346.81</v>
      </c>
      <c r="J381" s="56">
        <v>158</v>
      </c>
      <c r="K381" s="22">
        <v>0</v>
      </c>
      <c r="L381" s="22">
        <f t="shared" si="10"/>
        <v>2613.81</v>
      </c>
    </row>
    <row r="382" ht="12.95" customHeight="1" spans="1:12">
      <c r="A382" s="18">
        <f t="shared" si="11"/>
        <v>378</v>
      </c>
      <c r="B382" s="54" t="s">
        <v>1330</v>
      </c>
      <c r="C382" s="54" t="s">
        <v>1331</v>
      </c>
      <c r="D382" s="54" t="s">
        <v>1332</v>
      </c>
      <c r="E382" s="20" t="s">
        <v>225</v>
      </c>
      <c r="F382" s="18" t="s">
        <v>108</v>
      </c>
      <c r="G382" s="54" t="s">
        <v>207</v>
      </c>
      <c r="H382" s="56">
        <v>2109</v>
      </c>
      <c r="I382" s="56">
        <v>541.05</v>
      </c>
      <c r="J382" s="56">
        <v>158</v>
      </c>
      <c r="K382" s="22">
        <v>0</v>
      </c>
      <c r="L382" s="22">
        <f t="shared" si="10"/>
        <v>2808.05</v>
      </c>
    </row>
    <row r="383" ht="12.95" customHeight="1" spans="1:12">
      <c r="A383" s="18">
        <f t="shared" si="11"/>
        <v>379</v>
      </c>
      <c r="B383" s="54" t="s">
        <v>1333</v>
      </c>
      <c r="C383" s="54" t="s">
        <v>1334</v>
      </c>
      <c r="D383" s="54" t="s">
        <v>1335</v>
      </c>
      <c r="E383" s="20" t="s">
        <v>232</v>
      </c>
      <c r="F383" s="18" t="s">
        <v>108</v>
      </c>
      <c r="G383" s="54" t="s">
        <v>109</v>
      </c>
      <c r="H383" s="56">
        <v>2127</v>
      </c>
      <c r="I383" s="56">
        <v>0</v>
      </c>
      <c r="J383" s="56">
        <v>158</v>
      </c>
      <c r="K383" s="22">
        <v>0</v>
      </c>
      <c r="L383" s="22">
        <f t="shared" si="10"/>
        <v>2285</v>
      </c>
    </row>
    <row r="384" ht="12.95" customHeight="1" spans="1:12">
      <c r="A384" s="18">
        <f t="shared" si="11"/>
        <v>380</v>
      </c>
      <c r="B384" s="54" t="s">
        <v>1336</v>
      </c>
      <c r="C384" s="54" t="s">
        <v>1337</v>
      </c>
      <c r="D384" s="54" t="s">
        <v>1338</v>
      </c>
      <c r="E384" s="20" t="s">
        <v>131</v>
      </c>
      <c r="F384" s="18" t="s">
        <v>108</v>
      </c>
      <c r="G384" s="54" t="s">
        <v>197</v>
      </c>
      <c r="H384" s="56">
        <v>7266</v>
      </c>
      <c r="I384" s="56">
        <v>0</v>
      </c>
      <c r="J384" s="56">
        <v>1700</v>
      </c>
      <c r="K384" s="22">
        <v>0</v>
      </c>
      <c r="L384" s="22">
        <f t="shared" si="10"/>
        <v>8966</v>
      </c>
    </row>
    <row r="385" ht="12.95" customHeight="1" spans="1:12">
      <c r="A385" s="18">
        <f t="shared" si="11"/>
        <v>381</v>
      </c>
      <c r="B385" s="54" t="s">
        <v>1339</v>
      </c>
      <c r="C385" s="54" t="s">
        <v>1340</v>
      </c>
      <c r="D385" s="54" t="s">
        <v>1341</v>
      </c>
      <c r="E385" s="20" t="s">
        <v>136</v>
      </c>
      <c r="F385" s="18" t="s">
        <v>108</v>
      </c>
      <c r="G385" s="54" t="s">
        <v>218</v>
      </c>
      <c r="H385" s="56">
        <v>3344</v>
      </c>
      <c r="I385" s="56">
        <v>1986.8</v>
      </c>
      <c r="J385" s="56">
        <v>0</v>
      </c>
      <c r="K385" s="22">
        <v>0</v>
      </c>
      <c r="L385" s="22">
        <f t="shared" si="10"/>
        <v>5330.8</v>
      </c>
    </row>
    <row r="386" ht="12.95" customHeight="1" spans="1:12">
      <c r="A386" s="18">
        <f t="shared" si="11"/>
        <v>382</v>
      </c>
      <c r="B386" s="54" t="s">
        <v>1342</v>
      </c>
      <c r="C386" s="54" t="s">
        <v>1343</v>
      </c>
      <c r="D386" s="54" t="s">
        <v>1344</v>
      </c>
      <c r="E386" s="20" t="s">
        <v>163</v>
      </c>
      <c r="F386" s="18" t="s">
        <v>108</v>
      </c>
      <c r="G386" s="54" t="s">
        <v>992</v>
      </c>
      <c r="H386" s="56">
        <v>3660</v>
      </c>
      <c r="I386" s="56">
        <v>0</v>
      </c>
      <c r="J386" s="56">
        <v>0</v>
      </c>
      <c r="K386" s="22">
        <v>0</v>
      </c>
      <c r="L386" s="22">
        <f t="shared" si="10"/>
        <v>3660</v>
      </c>
    </row>
    <row r="387" ht="12.95" customHeight="1" spans="1:12">
      <c r="A387" s="18">
        <f t="shared" si="11"/>
        <v>383</v>
      </c>
      <c r="B387" s="54" t="s">
        <v>1345</v>
      </c>
      <c r="C387" s="54" t="s">
        <v>1346</v>
      </c>
      <c r="D387" s="54" t="s">
        <v>1347</v>
      </c>
      <c r="E387" s="20" t="s">
        <v>155</v>
      </c>
      <c r="F387" s="18" t="s">
        <v>108</v>
      </c>
      <c r="G387" s="54" t="s">
        <v>141</v>
      </c>
      <c r="H387" s="56">
        <v>1144.99</v>
      </c>
      <c r="I387" s="56">
        <v>0</v>
      </c>
      <c r="J387" s="56">
        <v>0</v>
      </c>
      <c r="K387" s="22">
        <v>1367.17</v>
      </c>
      <c r="L387" s="22">
        <f t="shared" si="10"/>
        <v>2512.16</v>
      </c>
    </row>
    <row r="388" ht="12.95" customHeight="1" spans="1:12">
      <c r="A388" s="18">
        <f t="shared" si="11"/>
        <v>384</v>
      </c>
      <c r="B388" s="54" t="s">
        <v>1348</v>
      </c>
      <c r="C388" s="54" t="s">
        <v>1349</v>
      </c>
      <c r="D388" s="54" t="s">
        <v>1350</v>
      </c>
      <c r="E388" s="20" t="s">
        <v>131</v>
      </c>
      <c r="F388" s="18" t="s">
        <v>108</v>
      </c>
      <c r="G388" s="54" t="s">
        <v>320</v>
      </c>
      <c r="H388" s="56">
        <v>5532</v>
      </c>
      <c r="I388" s="56">
        <v>0</v>
      </c>
      <c r="J388" s="56">
        <v>900</v>
      </c>
      <c r="K388" s="22">
        <v>0</v>
      </c>
      <c r="L388" s="22">
        <f t="shared" si="10"/>
        <v>6432</v>
      </c>
    </row>
    <row r="389" ht="12.95" customHeight="1" spans="1:12">
      <c r="A389" s="18">
        <f t="shared" si="11"/>
        <v>385</v>
      </c>
      <c r="B389" s="54" t="s">
        <v>1351</v>
      </c>
      <c r="C389" s="54" t="s">
        <v>1352</v>
      </c>
      <c r="D389" s="54" t="s">
        <v>1353</v>
      </c>
      <c r="E389" s="20" t="s">
        <v>117</v>
      </c>
      <c r="F389" s="18" t="s">
        <v>108</v>
      </c>
      <c r="G389" s="54" t="s">
        <v>207</v>
      </c>
      <c r="H389" s="56">
        <v>2109</v>
      </c>
      <c r="I389" s="56">
        <v>551.94</v>
      </c>
      <c r="J389" s="56">
        <v>158</v>
      </c>
      <c r="K389" s="22">
        <v>0</v>
      </c>
      <c r="L389" s="22">
        <f t="shared" ref="L389:L452" si="12">SUM(H389:K389)</f>
        <v>2818.94</v>
      </c>
    </row>
    <row r="390" ht="12.95" customHeight="1" spans="1:12">
      <c r="A390" s="18">
        <f t="shared" si="11"/>
        <v>386</v>
      </c>
      <c r="B390" s="54" t="s">
        <v>1354</v>
      </c>
      <c r="C390" s="54" t="s">
        <v>1355</v>
      </c>
      <c r="D390" s="54" t="s">
        <v>1356</v>
      </c>
      <c r="E390" s="20" t="s">
        <v>136</v>
      </c>
      <c r="F390" s="18" t="s">
        <v>108</v>
      </c>
      <c r="G390" s="54" t="s">
        <v>137</v>
      </c>
      <c r="H390" s="56">
        <v>4471</v>
      </c>
      <c r="I390" s="56">
        <v>1647.96</v>
      </c>
      <c r="J390" s="56">
        <v>450</v>
      </c>
      <c r="K390" s="22">
        <v>0</v>
      </c>
      <c r="L390" s="22">
        <f t="shared" si="12"/>
        <v>6568.96</v>
      </c>
    </row>
    <row r="391" ht="12.95" customHeight="1" spans="1:12">
      <c r="A391" s="18">
        <f t="shared" si="11"/>
        <v>387</v>
      </c>
      <c r="B391" s="54" t="s">
        <v>1357</v>
      </c>
      <c r="C391" s="54" t="s">
        <v>1358</v>
      </c>
      <c r="D391" s="54" t="s">
        <v>1359</v>
      </c>
      <c r="E391" s="20" t="s">
        <v>107</v>
      </c>
      <c r="F391" s="18" t="s">
        <v>108</v>
      </c>
      <c r="G391" s="54" t="s">
        <v>118</v>
      </c>
      <c r="H391" s="56">
        <v>2068</v>
      </c>
      <c r="I391" s="56">
        <v>598.5</v>
      </c>
      <c r="J391" s="56">
        <v>158</v>
      </c>
      <c r="K391" s="22">
        <v>0</v>
      </c>
      <c r="L391" s="22">
        <f t="shared" si="12"/>
        <v>2824.5</v>
      </c>
    </row>
    <row r="392" ht="12.95" customHeight="1" spans="1:12">
      <c r="A392" s="18">
        <f t="shared" ref="A392:A455" si="13">+A391+1</f>
        <v>388</v>
      </c>
      <c r="B392" s="54" t="s">
        <v>1360</v>
      </c>
      <c r="C392" s="54" t="s">
        <v>1361</v>
      </c>
      <c r="D392" s="54" t="s">
        <v>1362</v>
      </c>
      <c r="E392" s="20" t="s">
        <v>136</v>
      </c>
      <c r="F392" s="18" t="s">
        <v>108</v>
      </c>
      <c r="G392" s="54" t="s">
        <v>218</v>
      </c>
      <c r="H392" s="56">
        <v>3344</v>
      </c>
      <c r="I392" s="56">
        <v>1344</v>
      </c>
      <c r="J392" s="56">
        <v>0</v>
      </c>
      <c r="K392" s="22">
        <v>0</v>
      </c>
      <c r="L392" s="22">
        <f t="shared" si="12"/>
        <v>4688</v>
      </c>
    </row>
    <row r="393" ht="12.95" customHeight="1" spans="1:12">
      <c r="A393" s="18">
        <f t="shared" si="13"/>
        <v>389</v>
      </c>
      <c r="B393" s="54" t="s">
        <v>1363</v>
      </c>
      <c r="C393" s="54" t="s">
        <v>1364</v>
      </c>
      <c r="D393" s="54" t="s">
        <v>1365</v>
      </c>
      <c r="E393" s="20" t="s">
        <v>1366</v>
      </c>
      <c r="F393" s="18" t="s">
        <v>108</v>
      </c>
      <c r="G393" s="54" t="s">
        <v>207</v>
      </c>
      <c r="H393" s="56">
        <v>2200.05</v>
      </c>
      <c r="I393" s="56">
        <v>0</v>
      </c>
      <c r="J393" s="56">
        <v>158</v>
      </c>
      <c r="K393" s="22">
        <v>0</v>
      </c>
      <c r="L393" s="22">
        <f t="shared" si="12"/>
        <v>2358.05</v>
      </c>
    </row>
    <row r="394" ht="12.95" customHeight="1" spans="1:12">
      <c r="A394" s="18">
        <f t="shared" si="13"/>
        <v>390</v>
      </c>
      <c r="B394" s="54" t="s">
        <v>1367</v>
      </c>
      <c r="C394" s="54" t="s">
        <v>1368</v>
      </c>
      <c r="D394" s="54" t="s">
        <v>1369</v>
      </c>
      <c r="E394" s="20" t="s">
        <v>163</v>
      </c>
      <c r="F394" s="18" t="s">
        <v>108</v>
      </c>
      <c r="G394" s="54" t="s">
        <v>164</v>
      </c>
      <c r="H394" s="56">
        <v>4471</v>
      </c>
      <c r="I394" s="56">
        <v>0</v>
      </c>
      <c r="J394" s="56">
        <v>0</v>
      </c>
      <c r="K394" s="22">
        <v>0</v>
      </c>
      <c r="L394" s="22">
        <f t="shared" si="12"/>
        <v>4471</v>
      </c>
    </row>
    <row r="395" ht="12.95" customHeight="1" spans="1:12">
      <c r="A395" s="18">
        <f t="shared" si="13"/>
        <v>391</v>
      </c>
      <c r="B395" s="54" t="s">
        <v>1370</v>
      </c>
      <c r="C395" s="54" t="s">
        <v>1371</v>
      </c>
      <c r="D395" s="54" t="s">
        <v>1372</v>
      </c>
      <c r="E395" s="20" t="s">
        <v>415</v>
      </c>
      <c r="F395" s="18" t="s">
        <v>108</v>
      </c>
      <c r="G395" s="54" t="s">
        <v>269</v>
      </c>
      <c r="H395" s="56">
        <v>828.61</v>
      </c>
      <c r="I395" s="56">
        <v>0</v>
      </c>
      <c r="J395" s="56">
        <v>0</v>
      </c>
      <c r="K395" s="22">
        <v>1367.17</v>
      </c>
      <c r="L395" s="22">
        <f t="shared" si="12"/>
        <v>2195.78</v>
      </c>
    </row>
    <row r="396" ht="12.95" customHeight="1" spans="1:12">
      <c r="A396" s="18">
        <f t="shared" si="13"/>
        <v>392</v>
      </c>
      <c r="B396" s="54" t="s">
        <v>1373</v>
      </c>
      <c r="C396" s="54" t="s">
        <v>1374</v>
      </c>
      <c r="D396" s="54" t="s">
        <v>1375</v>
      </c>
      <c r="E396" s="20" t="s">
        <v>232</v>
      </c>
      <c r="F396" s="18" t="s">
        <v>108</v>
      </c>
      <c r="G396" s="54" t="s">
        <v>118</v>
      </c>
      <c r="H396" s="56">
        <v>2068</v>
      </c>
      <c r="I396" s="56">
        <v>551.94</v>
      </c>
      <c r="J396" s="56">
        <v>158</v>
      </c>
      <c r="K396" s="22">
        <v>0</v>
      </c>
      <c r="L396" s="22">
        <f t="shared" si="12"/>
        <v>2777.94</v>
      </c>
    </row>
    <row r="397" ht="12.95" customHeight="1" spans="1:12">
      <c r="A397" s="18">
        <f t="shared" si="13"/>
        <v>393</v>
      </c>
      <c r="B397" s="54" t="s">
        <v>1376</v>
      </c>
      <c r="C397" s="54" t="s">
        <v>1377</v>
      </c>
      <c r="D397" s="54" t="s">
        <v>1378</v>
      </c>
      <c r="E397" s="20" t="s">
        <v>136</v>
      </c>
      <c r="F397" s="18" t="s">
        <v>108</v>
      </c>
      <c r="G397" s="54" t="s">
        <v>137</v>
      </c>
      <c r="H397" s="56">
        <v>4471</v>
      </c>
      <c r="I397" s="56">
        <v>0</v>
      </c>
      <c r="J397" s="56">
        <v>450</v>
      </c>
      <c r="K397" s="22">
        <v>0</v>
      </c>
      <c r="L397" s="22">
        <f t="shared" si="12"/>
        <v>4921</v>
      </c>
    </row>
    <row r="398" ht="12.95" customHeight="1" spans="1:12">
      <c r="A398" s="18">
        <f t="shared" si="13"/>
        <v>394</v>
      </c>
      <c r="B398" s="54" t="s">
        <v>1379</v>
      </c>
      <c r="C398" s="54" t="s">
        <v>1380</v>
      </c>
      <c r="D398" s="54" t="s">
        <v>1381</v>
      </c>
      <c r="E398" s="20" t="s">
        <v>250</v>
      </c>
      <c r="F398" s="18" t="s">
        <v>108</v>
      </c>
      <c r="G398" s="54" t="s">
        <v>515</v>
      </c>
      <c r="H398" s="56">
        <v>3344</v>
      </c>
      <c r="I398" s="56">
        <v>1110.48</v>
      </c>
      <c r="J398" s="56">
        <v>0</v>
      </c>
      <c r="K398" s="22">
        <v>0</v>
      </c>
      <c r="L398" s="22">
        <f t="shared" si="12"/>
        <v>4454.48</v>
      </c>
    </row>
    <row r="399" ht="12.95" customHeight="1" spans="1:12">
      <c r="A399" s="18">
        <f t="shared" si="13"/>
        <v>395</v>
      </c>
      <c r="B399" s="54" t="s">
        <v>1382</v>
      </c>
      <c r="C399" s="54" t="s">
        <v>1383</v>
      </c>
      <c r="D399" s="54" t="s">
        <v>1384</v>
      </c>
      <c r="E399" s="20" t="s">
        <v>113</v>
      </c>
      <c r="F399" s="18" t="s">
        <v>108</v>
      </c>
      <c r="G399" s="54" t="s">
        <v>207</v>
      </c>
      <c r="H399" s="56">
        <v>859.71</v>
      </c>
      <c r="I399" s="56">
        <v>0</v>
      </c>
      <c r="J399" s="56">
        <v>0</v>
      </c>
      <c r="K399" s="22">
        <v>1367.17</v>
      </c>
      <c r="L399" s="22">
        <f t="shared" si="12"/>
        <v>2226.88</v>
      </c>
    </row>
    <row r="400" ht="12.95" customHeight="1" spans="1:12">
      <c r="A400" s="18">
        <f t="shared" si="13"/>
        <v>396</v>
      </c>
      <c r="B400" s="54" t="s">
        <v>1385</v>
      </c>
      <c r="C400" s="54" t="s">
        <v>1386</v>
      </c>
      <c r="D400" s="54" t="s">
        <v>1387</v>
      </c>
      <c r="E400" s="20" t="s">
        <v>117</v>
      </c>
      <c r="F400" s="18" t="s">
        <v>108</v>
      </c>
      <c r="G400" s="54" t="s">
        <v>207</v>
      </c>
      <c r="H400" s="56">
        <v>2109</v>
      </c>
      <c r="I400" s="56">
        <v>551.94</v>
      </c>
      <c r="J400" s="56">
        <v>158</v>
      </c>
      <c r="K400" s="22">
        <v>0</v>
      </c>
      <c r="L400" s="22">
        <f t="shared" si="12"/>
        <v>2818.94</v>
      </c>
    </row>
    <row r="401" ht="12.95" customHeight="1" spans="1:12">
      <c r="A401" s="18">
        <f t="shared" si="13"/>
        <v>397</v>
      </c>
      <c r="B401" s="54" t="s">
        <v>1388</v>
      </c>
      <c r="C401" s="54" t="s">
        <v>1389</v>
      </c>
      <c r="D401" s="54" t="s">
        <v>1390</v>
      </c>
      <c r="E401" s="20" t="s">
        <v>163</v>
      </c>
      <c r="F401" s="18" t="s">
        <v>108</v>
      </c>
      <c r="G401" s="54" t="s">
        <v>341</v>
      </c>
      <c r="H401" s="56">
        <v>3344</v>
      </c>
      <c r="I401" s="56">
        <v>1233.86</v>
      </c>
      <c r="J401" s="56">
        <v>0</v>
      </c>
      <c r="K401" s="22">
        <v>0</v>
      </c>
      <c r="L401" s="22">
        <f t="shared" si="12"/>
        <v>4577.86</v>
      </c>
    </row>
    <row r="402" ht="12.95" customHeight="1" spans="1:12">
      <c r="A402" s="18">
        <f t="shared" si="13"/>
        <v>398</v>
      </c>
      <c r="B402" s="54" t="s">
        <v>1391</v>
      </c>
      <c r="C402" s="54" t="s">
        <v>1392</v>
      </c>
      <c r="D402" s="54" t="s">
        <v>1393</v>
      </c>
      <c r="E402" s="20" t="s">
        <v>176</v>
      </c>
      <c r="F402" s="18" t="s">
        <v>108</v>
      </c>
      <c r="G402" s="54" t="s">
        <v>207</v>
      </c>
      <c r="H402" s="56">
        <v>2109</v>
      </c>
      <c r="I402" s="56">
        <v>467.71</v>
      </c>
      <c r="J402" s="56">
        <v>158</v>
      </c>
      <c r="K402" s="22">
        <v>0</v>
      </c>
      <c r="L402" s="22">
        <f t="shared" si="12"/>
        <v>2734.71</v>
      </c>
    </row>
    <row r="403" ht="12.95" customHeight="1" spans="1:12">
      <c r="A403" s="18">
        <f t="shared" si="13"/>
        <v>399</v>
      </c>
      <c r="B403" s="54" t="s">
        <v>1394</v>
      </c>
      <c r="C403" s="54" t="s">
        <v>1395</v>
      </c>
      <c r="D403" s="54" t="s">
        <v>1396</v>
      </c>
      <c r="E403" s="20" t="s">
        <v>117</v>
      </c>
      <c r="F403" s="18" t="s">
        <v>108</v>
      </c>
      <c r="G403" s="54" t="s">
        <v>207</v>
      </c>
      <c r="H403" s="56">
        <v>2109</v>
      </c>
      <c r="I403" s="56">
        <v>551.94</v>
      </c>
      <c r="J403" s="56">
        <v>158</v>
      </c>
      <c r="K403" s="22">
        <v>0</v>
      </c>
      <c r="L403" s="22">
        <f t="shared" si="12"/>
        <v>2818.94</v>
      </c>
    </row>
    <row r="404" ht="12.95" customHeight="1" spans="1:12">
      <c r="A404" s="18">
        <f t="shared" si="13"/>
        <v>400</v>
      </c>
      <c r="B404" s="54" t="s">
        <v>1397</v>
      </c>
      <c r="C404" s="54" t="s">
        <v>1398</v>
      </c>
      <c r="D404" s="54" t="s">
        <v>1399</v>
      </c>
      <c r="E404" s="20" t="s">
        <v>163</v>
      </c>
      <c r="F404" s="18" t="s">
        <v>108</v>
      </c>
      <c r="G404" s="54" t="s">
        <v>341</v>
      </c>
      <c r="H404" s="56">
        <v>3344</v>
      </c>
      <c r="I404" s="56">
        <v>0</v>
      </c>
      <c r="J404" s="56">
        <v>0</v>
      </c>
      <c r="K404" s="22">
        <v>0</v>
      </c>
      <c r="L404" s="22">
        <f t="shared" si="12"/>
        <v>3344</v>
      </c>
    </row>
    <row r="405" ht="12.95" customHeight="1" spans="1:12">
      <c r="A405" s="18">
        <f t="shared" si="13"/>
        <v>401</v>
      </c>
      <c r="B405" s="54" t="s">
        <v>1400</v>
      </c>
      <c r="C405" s="54" t="s">
        <v>1401</v>
      </c>
      <c r="D405" s="54" t="s">
        <v>1402</v>
      </c>
      <c r="E405" s="20" t="s">
        <v>163</v>
      </c>
      <c r="F405" s="18" t="s">
        <v>108</v>
      </c>
      <c r="G405" s="54" t="s">
        <v>341</v>
      </c>
      <c r="H405" s="56">
        <v>3344</v>
      </c>
      <c r="I405" s="56">
        <v>0</v>
      </c>
      <c r="J405" s="56">
        <v>0</v>
      </c>
      <c r="K405" s="22">
        <v>0</v>
      </c>
      <c r="L405" s="22">
        <f t="shared" si="12"/>
        <v>3344</v>
      </c>
    </row>
    <row r="406" ht="12.95" customHeight="1" spans="1:12">
      <c r="A406" s="18">
        <f t="shared" si="13"/>
        <v>402</v>
      </c>
      <c r="B406" s="54" t="s">
        <v>1403</v>
      </c>
      <c r="C406" s="54" t="s">
        <v>1404</v>
      </c>
      <c r="D406" s="54" t="s">
        <v>1405</v>
      </c>
      <c r="E406" s="20" t="s">
        <v>163</v>
      </c>
      <c r="F406" s="18" t="s">
        <v>108</v>
      </c>
      <c r="G406" s="54" t="s">
        <v>341</v>
      </c>
      <c r="H406" s="56">
        <v>3344</v>
      </c>
      <c r="I406" s="56">
        <v>0</v>
      </c>
      <c r="J406" s="56">
        <v>0</v>
      </c>
      <c r="K406" s="22">
        <v>0</v>
      </c>
      <c r="L406" s="22">
        <f t="shared" si="12"/>
        <v>3344</v>
      </c>
    </row>
    <row r="407" ht="12.95" customHeight="1" spans="1:12">
      <c r="A407" s="18">
        <f t="shared" si="13"/>
        <v>403</v>
      </c>
      <c r="B407" s="54" t="s">
        <v>1406</v>
      </c>
      <c r="C407" s="54" t="s">
        <v>1407</v>
      </c>
      <c r="D407" s="54" t="s">
        <v>1408</v>
      </c>
      <c r="E407" s="20" t="s">
        <v>232</v>
      </c>
      <c r="F407" s="18" t="s">
        <v>108</v>
      </c>
      <c r="G407" s="54" t="s">
        <v>169</v>
      </c>
      <c r="H407" s="56">
        <v>2091</v>
      </c>
      <c r="I407" s="56">
        <v>0</v>
      </c>
      <c r="J407" s="56">
        <v>158</v>
      </c>
      <c r="K407" s="22">
        <v>0</v>
      </c>
      <c r="L407" s="22">
        <f t="shared" si="12"/>
        <v>2249</v>
      </c>
    </row>
    <row r="408" ht="12.95" customHeight="1" spans="1:12">
      <c r="A408" s="18">
        <f t="shared" si="13"/>
        <v>404</v>
      </c>
      <c r="B408" s="54" t="s">
        <v>1409</v>
      </c>
      <c r="C408" s="54" t="s">
        <v>1410</v>
      </c>
      <c r="D408" s="54" t="s">
        <v>1411</v>
      </c>
      <c r="E408" s="20" t="s">
        <v>107</v>
      </c>
      <c r="F408" s="18" t="s">
        <v>108</v>
      </c>
      <c r="G408" s="54" t="s">
        <v>109</v>
      </c>
      <c r="H408" s="56">
        <v>2127</v>
      </c>
      <c r="I408" s="56">
        <v>598.5</v>
      </c>
      <c r="J408" s="56">
        <v>158</v>
      </c>
      <c r="K408" s="22">
        <v>0</v>
      </c>
      <c r="L408" s="22">
        <f t="shared" si="12"/>
        <v>2883.5</v>
      </c>
    </row>
    <row r="409" ht="12.95" customHeight="1" spans="1:12">
      <c r="A409" s="18">
        <f t="shared" si="13"/>
        <v>405</v>
      </c>
      <c r="B409" s="54" t="s">
        <v>1412</v>
      </c>
      <c r="C409" s="54" t="s">
        <v>1413</v>
      </c>
      <c r="D409" s="54" t="s">
        <v>1414</v>
      </c>
      <c r="E409" s="20" t="s">
        <v>107</v>
      </c>
      <c r="F409" s="18" t="s">
        <v>108</v>
      </c>
      <c r="G409" s="54" t="s">
        <v>207</v>
      </c>
      <c r="H409" s="56">
        <v>2109</v>
      </c>
      <c r="I409" s="56">
        <v>0</v>
      </c>
      <c r="J409" s="56">
        <v>158</v>
      </c>
      <c r="K409" s="22">
        <v>0</v>
      </c>
      <c r="L409" s="22">
        <f t="shared" si="12"/>
        <v>2267</v>
      </c>
    </row>
    <row r="410" ht="12.95" customHeight="1" spans="1:12">
      <c r="A410" s="18">
        <f t="shared" si="13"/>
        <v>406</v>
      </c>
      <c r="B410" s="54" t="s">
        <v>1415</v>
      </c>
      <c r="C410" s="54" t="s">
        <v>1416</v>
      </c>
      <c r="D410" s="54" t="s">
        <v>1417</v>
      </c>
      <c r="E410" s="20" t="s">
        <v>159</v>
      </c>
      <c r="F410" s="18" t="s">
        <v>108</v>
      </c>
      <c r="G410" s="54" t="s">
        <v>132</v>
      </c>
      <c r="H410" s="56">
        <v>6336</v>
      </c>
      <c r="I410" s="56">
        <v>0</v>
      </c>
      <c r="J410" s="56">
        <v>0</v>
      </c>
      <c r="K410" s="22">
        <v>0</v>
      </c>
      <c r="L410" s="22">
        <f t="shared" si="12"/>
        <v>6336</v>
      </c>
    </row>
    <row r="411" ht="12.95" customHeight="1" spans="1:12">
      <c r="A411" s="18">
        <f t="shared" si="13"/>
        <v>407</v>
      </c>
      <c r="B411" s="54" t="s">
        <v>1418</v>
      </c>
      <c r="C411" s="54" t="s">
        <v>1419</v>
      </c>
      <c r="D411" s="54" t="s">
        <v>1420</v>
      </c>
      <c r="E411" s="20" t="s">
        <v>176</v>
      </c>
      <c r="F411" s="18" t="s">
        <v>108</v>
      </c>
      <c r="G411" s="54" t="s">
        <v>109</v>
      </c>
      <c r="H411" s="56">
        <v>2127</v>
      </c>
      <c r="I411" s="56">
        <v>0</v>
      </c>
      <c r="J411" s="56">
        <v>158</v>
      </c>
      <c r="K411" s="22">
        <v>0</v>
      </c>
      <c r="L411" s="22">
        <f t="shared" si="12"/>
        <v>2285</v>
      </c>
    </row>
    <row r="412" ht="12.95" customHeight="1" spans="1:12">
      <c r="A412" s="18">
        <f t="shared" si="13"/>
        <v>408</v>
      </c>
      <c r="B412" s="54" t="s">
        <v>1421</v>
      </c>
      <c r="C412" s="54" t="s">
        <v>1422</v>
      </c>
      <c r="D412" s="54" t="s">
        <v>1423</v>
      </c>
      <c r="E412" s="20" t="s">
        <v>295</v>
      </c>
      <c r="F412" s="18" t="s">
        <v>108</v>
      </c>
      <c r="G412" s="54" t="s">
        <v>296</v>
      </c>
      <c r="H412" s="56">
        <v>4471</v>
      </c>
      <c r="I412" s="56">
        <v>0</v>
      </c>
      <c r="J412" s="56">
        <v>0</v>
      </c>
      <c r="K412" s="22">
        <v>0</v>
      </c>
      <c r="L412" s="22">
        <f t="shared" si="12"/>
        <v>4471</v>
      </c>
    </row>
    <row r="413" ht="12.95" customHeight="1" spans="1:12">
      <c r="A413" s="18">
        <f t="shared" si="13"/>
        <v>409</v>
      </c>
      <c r="B413" s="54" t="s">
        <v>1424</v>
      </c>
      <c r="C413" s="54" t="s">
        <v>1425</v>
      </c>
      <c r="D413" s="54" t="s">
        <v>1426</v>
      </c>
      <c r="E413" s="20" t="s">
        <v>176</v>
      </c>
      <c r="F413" s="18" t="s">
        <v>108</v>
      </c>
      <c r="G413" s="54" t="s">
        <v>109</v>
      </c>
      <c r="H413" s="56">
        <v>2127</v>
      </c>
      <c r="I413" s="56">
        <v>0</v>
      </c>
      <c r="J413" s="56">
        <v>158</v>
      </c>
      <c r="K413" s="22">
        <v>0</v>
      </c>
      <c r="L413" s="22">
        <f t="shared" si="12"/>
        <v>2285</v>
      </c>
    </row>
    <row r="414" ht="12.95" customHeight="1" spans="1:12">
      <c r="A414" s="18">
        <f t="shared" si="13"/>
        <v>410</v>
      </c>
      <c r="B414" s="54" t="s">
        <v>1427</v>
      </c>
      <c r="C414" s="54" t="s">
        <v>1428</v>
      </c>
      <c r="D414" s="54" t="s">
        <v>1429</v>
      </c>
      <c r="E414" s="20" t="s">
        <v>168</v>
      </c>
      <c r="F414" s="18" t="s">
        <v>108</v>
      </c>
      <c r="G414" s="54" t="s">
        <v>109</v>
      </c>
      <c r="H414" s="56">
        <v>2127</v>
      </c>
      <c r="I414" s="56">
        <v>0</v>
      </c>
      <c r="J414" s="56">
        <v>158</v>
      </c>
      <c r="K414" s="22">
        <v>0</v>
      </c>
      <c r="L414" s="22">
        <f t="shared" si="12"/>
        <v>2285</v>
      </c>
    </row>
    <row r="415" ht="12.95" customHeight="1" spans="1:12">
      <c r="A415" s="18">
        <f t="shared" si="13"/>
        <v>411</v>
      </c>
      <c r="B415" s="54" t="s">
        <v>1430</v>
      </c>
      <c r="C415" s="54" t="s">
        <v>1431</v>
      </c>
      <c r="D415" s="54" t="s">
        <v>1432</v>
      </c>
      <c r="E415" s="20" t="s">
        <v>180</v>
      </c>
      <c r="F415" s="18" t="s">
        <v>108</v>
      </c>
      <c r="G415" s="54" t="s">
        <v>118</v>
      </c>
      <c r="H415" s="56">
        <v>2068</v>
      </c>
      <c r="I415" s="56">
        <v>505.38</v>
      </c>
      <c r="J415" s="56">
        <v>158</v>
      </c>
      <c r="K415" s="22">
        <v>0</v>
      </c>
      <c r="L415" s="22">
        <f t="shared" si="12"/>
        <v>2731.38</v>
      </c>
    </row>
    <row r="416" ht="12.95" customHeight="1" spans="1:12">
      <c r="A416" s="18">
        <f t="shared" si="13"/>
        <v>412</v>
      </c>
      <c r="B416" s="54" t="s">
        <v>1433</v>
      </c>
      <c r="C416" s="54" t="s">
        <v>1434</v>
      </c>
      <c r="D416" s="54" t="s">
        <v>1435</v>
      </c>
      <c r="E416" s="20" t="s">
        <v>180</v>
      </c>
      <c r="F416" s="18" t="s">
        <v>108</v>
      </c>
      <c r="G416" s="54" t="s">
        <v>118</v>
      </c>
      <c r="H416" s="56">
        <v>1894.55</v>
      </c>
      <c r="I416" s="56">
        <v>0</v>
      </c>
      <c r="J416" s="56">
        <v>158</v>
      </c>
      <c r="K416" s="22">
        <v>0</v>
      </c>
      <c r="L416" s="22">
        <f t="shared" si="12"/>
        <v>2052.55</v>
      </c>
    </row>
    <row r="417" ht="12.95" customHeight="1" spans="1:12">
      <c r="A417" s="18">
        <f t="shared" si="13"/>
        <v>413</v>
      </c>
      <c r="B417" s="54" t="s">
        <v>1436</v>
      </c>
      <c r="C417" s="54" t="s">
        <v>1437</v>
      </c>
      <c r="D417" s="54" t="s">
        <v>1438</v>
      </c>
      <c r="E417" s="20" t="s">
        <v>423</v>
      </c>
      <c r="F417" s="18" t="s">
        <v>108</v>
      </c>
      <c r="G417" s="54" t="s">
        <v>109</v>
      </c>
      <c r="H417" s="56">
        <v>867.49</v>
      </c>
      <c r="I417" s="56">
        <v>0</v>
      </c>
      <c r="J417" s="56">
        <v>0</v>
      </c>
      <c r="K417" s="22">
        <v>1367.17</v>
      </c>
      <c r="L417" s="22">
        <f t="shared" si="12"/>
        <v>2234.66</v>
      </c>
    </row>
    <row r="418" ht="12.95" customHeight="1" spans="1:12">
      <c r="A418" s="18">
        <f t="shared" si="13"/>
        <v>414</v>
      </c>
      <c r="B418" s="54" t="s">
        <v>1439</v>
      </c>
      <c r="C418" s="54" t="s">
        <v>1440</v>
      </c>
      <c r="D418" s="54" t="s">
        <v>1441</v>
      </c>
      <c r="E418" s="20" t="s">
        <v>375</v>
      </c>
      <c r="F418" s="18" t="s">
        <v>108</v>
      </c>
      <c r="G418" s="54" t="s">
        <v>169</v>
      </c>
      <c r="H418" s="56">
        <v>2091</v>
      </c>
      <c r="I418" s="56">
        <v>508.38</v>
      </c>
      <c r="J418" s="56">
        <v>158</v>
      </c>
      <c r="K418" s="22">
        <v>0</v>
      </c>
      <c r="L418" s="22">
        <f t="shared" si="12"/>
        <v>2757.38</v>
      </c>
    </row>
    <row r="419" ht="12.95" customHeight="1" spans="1:12">
      <c r="A419" s="18">
        <f t="shared" si="13"/>
        <v>415</v>
      </c>
      <c r="B419" s="54" t="s">
        <v>1442</v>
      </c>
      <c r="C419" s="54" t="s">
        <v>1443</v>
      </c>
      <c r="D419" s="54" t="s">
        <v>1444</v>
      </c>
      <c r="E419" s="20" t="s">
        <v>1445</v>
      </c>
      <c r="F419" s="18" t="s">
        <v>108</v>
      </c>
      <c r="G419" s="54" t="s">
        <v>118</v>
      </c>
      <c r="H419" s="56">
        <v>2068</v>
      </c>
      <c r="I419" s="56">
        <v>531.16</v>
      </c>
      <c r="J419" s="56">
        <v>158</v>
      </c>
      <c r="K419" s="22">
        <v>0</v>
      </c>
      <c r="L419" s="22">
        <f t="shared" si="12"/>
        <v>2757.16</v>
      </c>
    </row>
    <row r="420" ht="12.95" customHeight="1" spans="1:12">
      <c r="A420" s="18">
        <f t="shared" si="13"/>
        <v>416</v>
      </c>
      <c r="B420" s="54" t="s">
        <v>1446</v>
      </c>
      <c r="C420" s="54" t="s">
        <v>1447</v>
      </c>
      <c r="D420" s="54" t="s">
        <v>1448</v>
      </c>
      <c r="E420" s="20" t="s">
        <v>306</v>
      </c>
      <c r="F420" s="18" t="s">
        <v>108</v>
      </c>
      <c r="G420" s="54" t="s">
        <v>307</v>
      </c>
      <c r="H420" s="56">
        <v>3344</v>
      </c>
      <c r="I420" s="56">
        <v>0</v>
      </c>
      <c r="J420" s="56">
        <v>0</v>
      </c>
      <c r="K420" s="22">
        <v>0</v>
      </c>
      <c r="L420" s="22">
        <f t="shared" si="12"/>
        <v>3344</v>
      </c>
    </row>
    <row r="421" ht="12.95" customHeight="1" spans="1:12">
      <c r="A421" s="18">
        <f t="shared" si="13"/>
        <v>417</v>
      </c>
      <c r="B421" s="54" t="s">
        <v>1449</v>
      </c>
      <c r="C421" s="54" t="s">
        <v>1450</v>
      </c>
      <c r="D421" s="54" t="s">
        <v>1451</v>
      </c>
      <c r="E421" s="20" t="s">
        <v>176</v>
      </c>
      <c r="F421" s="18" t="s">
        <v>108</v>
      </c>
      <c r="G421" s="54" t="s">
        <v>109</v>
      </c>
      <c r="H421" s="56">
        <v>2127</v>
      </c>
      <c r="I421" s="56">
        <v>0</v>
      </c>
      <c r="J421" s="56">
        <v>158</v>
      </c>
      <c r="K421" s="22">
        <v>0</v>
      </c>
      <c r="L421" s="22">
        <f t="shared" si="12"/>
        <v>2285</v>
      </c>
    </row>
    <row r="422" ht="12.95" customHeight="1" spans="1:12">
      <c r="A422" s="18">
        <f t="shared" si="13"/>
        <v>418</v>
      </c>
      <c r="B422" s="54" t="s">
        <v>1452</v>
      </c>
      <c r="C422" s="54" t="s">
        <v>1453</v>
      </c>
      <c r="D422" s="54" t="s">
        <v>1454</v>
      </c>
      <c r="E422" s="20" t="s">
        <v>295</v>
      </c>
      <c r="F422" s="18" t="s">
        <v>108</v>
      </c>
      <c r="G422" s="54" t="s">
        <v>296</v>
      </c>
      <c r="H422" s="56">
        <v>4471</v>
      </c>
      <c r="I422" s="56">
        <v>0</v>
      </c>
      <c r="J422" s="56">
        <v>0</v>
      </c>
      <c r="K422" s="22">
        <v>0</v>
      </c>
      <c r="L422" s="22">
        <f t="shared" si="12"/>
        <v>4471</v>
      </c>
    </row>
    <row r="423" ht="12.95" customHeight="1" spans="1:12">
      <c r="A423" s="18">
        <f t="shared" si="13"/>
        <v>419</v>
      </c>
      <c r="B423" s="54" t="s">
        <v>1455</v>
      </c>
      <c r="C423" s="54" t="s">
        <v>1456</v>
      </c>
      <c r="D423" s="54" t="s">
        <v>1457</v>
      </c>
      <c r="E423" s="20" t="s">
        <v>136</v>
      </c>
      <c r="F423" s="18" t="s">
        <v>108</v>
      </c>
      <c r="G423" s="54" t="s">
        <v>218</v>
      </c>
      <c r="H423" s="56">
        <v>3344</v>
      </c>
      <c r="I423" s="56">
        <v>0</v>
      </c>
      <c r="J423" s="56">
        <v>450</v>
      </c>
      <c r="K423" s="22">
        <v>0</v>
      </c>
      <c r="L423" s="22">
        <f t="shared" si="12"/>
        <v>3794</v>
      </c>
    </row>
    <row r="424" ht="12.95" customHeight="1" spans="1:12">
      <c r="A424" s="18">
        <f t="shared" si="13"/>
        <v>420</v>
      </c>
      <c r="B424" s="54" t="s">
        <v>1458</v>
      </c>
      <c r="C424" s="54" t="s">
        <v>1459</v>
      </c>
      <c r="D424" s="54" t="s">
        <v>1460</v>
      </c>
      <c r="E424" s="20" t="s">
        <v>1461</v>
      </c>
      <c r="F424" s="18" t="s">
        <v>108</v>
      </c>
      <c r="G424" s="54" t="s">
        <v>653</v>
      </c>
      <c r="H424" s="56">
        <v>907.46</v>
      </c>
      <c r="I424" s="56">
        <v>0</v>
      </c>
      <c r="J424" s="56">
        <v>0</v>
      </c>
      <c r="K424" s="22">
        <v>3207.17</v>
      </c>
      <c r="L424" s="22">
        <f t="shared" si="12"/>
        <v>4114.63</v>
      </c>
    </row>
    <row r="425" s="10" customFormat="1" ht="12.95" customHeight="1" spans="1:12">
      <c r="A425" s="18">
        <f t="shared" si="13"/>
        <v>421</v>
      </c>
      <c r="B425" s="54" t="s">
        <v>1462</v>
      </c>
      <c r="C425" s="54" t="s">
        <v>1463</v>
      </c>
      <c r="D425" s="54" t="s">
        <v>1464</v>
      </c>
      <c r="E425" s="20" t="s">
        <v>176</v>
      </c>
      <c r="F425" s="18" t="s">
        <v>108</v>
      </c>
      <c r="G425" s="54" t="s">
        <v>207</v>
      </c>
      <c r="H425" s="56">
        <v>2109</v>
      </c>
      <c r="I425" s="56">
        <v>505.38</v>
      </c>
      <c r="J425" s="56">
        <v>158</v>
      </c>
      <c r="K425" s="22">
        <v>0</v>
      </c>
      <c r="L425" s="22">
        <f t="shared" si="12"/>
        <v>2772.38</v>
      </c>
    </row>
    <row r="426" s="10" customFormat="1" ht="12.95" customHeight="1" spans="1:12">
      <c r="A426" s="18">
        <f t="shared" si="13"/>
        <v>422</v>
      </c>
      <c r="B426" s="54" t="s">
        <v>1465</v>
      </c>
      <c r="C426" s="54" t="s">
        <v>1466</v>
      </c>
      <c r="D426" s="54" t="s">
        <v>1467</v>
      </c>
      <c r="E426" s="20" t="s">
        <v>1468</v>
      </c>
      <c r="F426" s="18" t="s">
        <v>108</v>
      </c>
      <c r="G426" s="54" t="s">
        <v>243</v>
      </c>
      <c r="H426" s="56">
        <v>973.91</v>
      </c>
      <c r="I426" s="56">
        <v>0</v>
      </c>
      <c r="J426" s="56">
        <v>0</v>
      </c>
      <c r="K426" s="22">
        <v>1367.17</v>
      </c>
      <c r="L426" s="22">
        <f t="shared" si="12"/>
        <v>2341.08</v>
      </c>
    </row>
    <row r="427" s="10" customFormat="1" ht="12.95" customHeight="1" spans="1:12">
      <c r="A427" s="18">
        <f t="shared" si="13"/>
        <v>423</v>
      </c>
      <c r="B427" s="54" t="s">
        <v>1469</v>
      </c>
      <c r="C427" s="54" t="s">
        <v>1470</v>
      </c>
      <c r="D427" s="54" t="s">
        <v>1471</v>
      </c>
      <c r="E427" s="20" t="s">
        <v>645</v>
      </c>
      <c r="F427" s="18" t="s">
        <v>108</v>
      </c>
      <c r="G427" s="54" t="s">
        <v>109</v>
      </c>
      <c r="H427" s="56">
        <v>879.3</v>
      </c>
      <c r="I427" s="56">
        <v>0</v>
      </c>
      <c r="J427" s="56">
        <v>0</v>
      </c>
      <c r="K427" s="22">
        <v>1367.17</v>
      </c>
      <c r="L427" s="22">
        <f t="shared" si="12"/>
        <v>2246.47</v>
      </c>
    </row>
    <row r="428" s="10" customFormat="1" ht="12.95" customHeight="1" spans="1:12">
      <c r="A428" s="18">
        <f t="shared" si="13"/>
        <v>424</v>
      </c>
      <c r="B428" s="54" t="s">
        <v>1472</v>
      </c>
      <c r="C428" s="54" t="s">
        <v>1473</v>
      </c>
      <c r="D428" s="54" t="s">
        <v>1474</v>
      </c>
      <c r="E428" s="20" t="s">
        <v>1475</v>
      </c>
      <c r="F428" s="18" t="s">
        <v>108</v>
      </c>
      <c r="G428" s="54" t="s">
        <v>653</v>
      </c>
      <c r="H428" s="56">
        <v>987.38</v>
      </c>
      <c r="I428" s="56">
        <v>0</v>
      </c>
      <c r="J428" s="56">
        <v>0</v>
      </c>
      <c r="K428" s="22">
        <v>3207.17</v>
      </c>
      <c r="L428" s="22">
        <f t="shared" si="12"/>
        <v>4194.55</v>
      </c>
    </row>
    <row r="429" s="10" customFormat="1" ht="12.95" customHeight="1" spans="1:12">
      <c r="A429" s="18">
        <f t="shared" si="13"/>
        <v>425</v>
      </c>
      <c r="B429" s="54" t="s">
        <v>1476</v>
      </c>
      <c r="C429" s="54" t="s">
        <v>1477</v>
      </c>
      <c r="D429" s="54" t="s">
        <v>1478</v>
      </c>
      <c r="E429" s="20" t="s">
        <v>107</v>
      </c>
      <c r="F429" s="18" t="s">
        <v>108</v>
      </c>
      <c r="G429" s="54" t="s">
        <v>109</v>
      </c>
      <c r="H429" s="56">
        <v>2127</v>
      </c>
      <c r="I429" s="56">
        <v>0</v>
      </c>
      <c r="J429" s="56">
        <v>158</v>
      </c>
      <c r="K429" s="22">
        <v>0</v>
      </c>
      <c r="L429" s="22">
        <f t="shared" si="12"/>
        <v>2285</v>
      </c>
    </row>
    <row r="430" s="10" customFormat="1" ht="12.95" customHeight="1" spans="1:12">
      <c r="A430" s="18">
        <f t="shared" si="13"/>
        <v>426</v>
      </c>
      <c r="B430" s="54" t="s">
        <v>1479</v>
      </c>
      <c r="C430" s="54" t="s">
        <v>1480</v>
      </c>
      <c r="D430" s="54" t="s">
        <v>1481</v>
      </c>
      <c r="E430" s="20" t="s">
        <v>375</v>
      </c>
      <c r="F430" s="18" t="s">
        <v>108</v>
      </c>
      <c r="G430" s="54" t="s">
        <v>118</v>
      </c>
      <c r="H430" s="56">
        <v>2068</v>
      </c>
      <c r="I430" s="56">
        <v>242.8</v>
      </c>
      <c r="J430" s="56">
        <v>158</v>
      </c>
      <c r="K430" s="22">
        <v>0</v>
      </c>
      <c r="L430" s="22">
        <f t="shared" si="12"/>
        <v>2468.8</v>
      </c>
    </row>
    <row r="431" s="10" customFormat="1" ht="12.95" customHeight="1" spans="1:12">
      <c r="A431" s="18">
        <f t="shared" si="13"/>
        <v>427</v>
      </c>
      <c r="B431" s="54" t="s">
        <v>1482</v>
      </c>
      <c r="C431" s="54" t="s">
        <v>1483</v>
      </c>
      <c r="D431" s="54" t="s">
        <v>1484</v>
      </c>
      <c r="E431" s="20" t="s">
        <v>958</v>
      </c>
      <c r="F431" s="18" t="s">
        <v>108</v>
      </c>
      <c r="G431" s="54" t="s">
        <v>401</v>
      </c>
      <c r="H431" s="56">
        <v>1359.66</v>
      </c>
      <c r="I431" s="56">
        <v>0</v>
      </c>
      <c r="J431" s="56">
        <v>0</v>
      </c>
      <c r="K431" s="22">
        <v>5707.17</v>
      </c>
      <c r="L431" s="22">
        <f t="shared" si="12"/>
        <v>7066.83</v>
      </c>
    </row>
    <row r="432" s="10" customFormat="1" ht="12.95" customHeight="1" spans="1:12">
      <c r="A432" s="18">
        <f t="shared" si="13"/>
        <v>428</v>
      </c>
      <c r="B432" s="54" t="s">
        <v>1485</v>
      </c>
      <c r="C432" s="54" t="s">
        <v>1486</v>
      </c>
      <c r="D432" s="54" t="s">
        <v>1487</v>
      </c>
      <c r="E432" s="20" t="s">
        <v>232</v>
      </c>
      <c r="F432" s="18" t="s">
        <v>108</v>
      </c>
      <c r="G432" s="54" t="s">
        <v>109</v>
      </c>
      <c r="H432" s="56">
        <v>2127</v>
      </c>
      <c r="I432" s="56">
        <v>0</v>
      </c>
      <c r="J432" s="56">
        <v>158</v>
      </c>
      <c r="K432" s="22">
        <v>0</v>
      </c>
      <c r="L432" s="22">
        <f t="shared" si="12"/>
        <v>2285</v>
      </c>
    </row>
    <row r="433" s="10" customFormat="1" ht="12.95" customHeight="1" spans="1:12">
      <c r="A433" s="18">
        <f t="shared" si="13"/>
        <v>429</v>
      </c>
      <c r="B433" s="54" t="s">
        <v>1488</v>
      </c>
      <c r="C433" s="54" t="s">
        <v>1489</v>
      </c>
      <c r="D433" s="54" t="s">
        <v>1490</v>
      </c>
      <c r="E433" s="20" t="s">
        <v>163</v>
      </c>
      <c r="F433" s="18" t="s">
        <v>108</v>
      </c>
      <c r="G433" s="54" t="s">
        <v>341</v>
      </c>
      <c r="H433" s="56">
        <v>3344</v>
      </c>
      <c r="I433" s="56">
        <v>0</v>
      </c>
      <c r="J433" s="56">
        <v>0</v>
      </c>
      <c r="K433" s="22">
        <v>0</v>
      </c>
      <c r="L433" s="22">
        <f t="shared" si="12"/>
        <v>3344</v>
      </c>
    </row>
    <row r="434" s="10" customFormat="1" ht="12.95" customHeight="1" spans="1:12">
      <c r="A434" s="18">
        <f t="shared" si="13"/>
        <v>430</v>
      </c>
      <c r="B434" s="54" t="s">
        <v>1491</v>
      </c>
      <c r="C434" s="54" t="s">
        <v>1492</v>
      </c>
      <c r="D434" s="54" t="s">
        <v>1493</v>
      </c>
      <c r="E434" s="20" t="s">
        <v>1099</v>
      </c>
      <c r="F434" s="18" t="s">
        <v>108</v>
      </c>
      <c r="G434" s="54" t="s">
        <v>431</v>
      </c>
      <c r="H434" s="56">
        <v>1444.97</v>
      </c>
      <c r="I434" s="56">
        <v>0</v>
      </c>
      <c r="J434" s="56">
        <v>0</v>
      </c>
      <c r="K434" s="22">
        <v>3707.17</v>
      </c>
      <c r="L434" s="22">
        <f t="shared" si="12"/>
        <v>5152.14</v>
      </c>
    </row>
    <row r="435" s="10" customFormat="1" ht="12.95" customHeight="1" spans="1:12">
      <c r="A435" s="18">
        <f t="shared" si="13"/>
        <v>431</v>
      </c>
      <c r="B435" s="54" t="s">
        <v>1494</v>
      </c>
      <c r="C435" s="54" t="s">
        <v>1495</v>
      </c>
      <c r="D435" s="54" t="s">
        <v>1496</v>
      </c>
      <c r="E435" s="20" t="s">
        <v>261</v>
      </c>
      <c r="F435" s="18" t="s">
        <v>108</v>
      </c>
      <c r="G435" s="54" t="s">
        <v>653</v>
      </c>
      <c r="H435" s="56">
        <v>907.46</v>
      </c>
      <c r="I435" s="56">
        <v>0</v>
      </c>
      <c r="J435" s="56">
        <v>0</v>
      </c>
      <c r="K435" s="22">
        <v>3207.17</v>
      </c>
      <c r="L435" s="22">
        <f t="shared" si="12"/>
        <v>4114.63</v>
      </c>
    </row>
    <row r="436" s="10" customFormat="1" ht="12.95" customHeight="1" spans="1:12">
      <c r="A436" s="18">
        <f t="shared" si="13"/>
        <v>432</v>
      </c>
      <c r="B436" s="54" t="s">
        <v>1497</v>
      </c>
      <c r="C436" s="54" t="s">
        <v>1498</v>
      </c>
      <c r="D436" s="54" t="s">
        <v>1499</v>
      </c>
      <c r="E436" s="20" t="s">
        <v>415</v>
      </c>
      <c r="F436" s="18" t="s">
        <v>108</v>
      </c>
      <c r="G436" s="54" t="s">
        <v>416</v>
      </c>
      <c r="H436" s="56">
        <v>813.05</v>
      </c>
      <c r="I436" s="56">
        <v>0</v>
      </c>
      <c r="J436" s="56">
        <v>0</v>
      </c>
      <c r="K436" s="22">
        <v>1367.17</v>
      </c>
      <c r="L436" s="22">
        <f t="shared" si="12"/>
        <v>2180.22</v>
      </c>
    </row>
    <row r="437" s="10" customFormat="1" ht="12.95" customHeight="1" spans="1:12">
      <c r="A437" s="18">
        <f t="shared" si="13"/>
        <v>433</v>
      </c>
      <c r="B437" s="54" t="s">
        <v>1500</v>
      </c>
      <c r="C437" s="54" t="s">
        <v>1501</v>
      </c>
      <c r="D437" s="54" t="s">
        <v>1502</v>
      </c>
      <c r="E437" s="20" t="s">
        <v>163</v>
      </c>
      <c r="F437" s="18" t="s">
        <v>108</v>
      </c>
      <c r="G437" s="54" t="s">
        <v>992</v>
      </c>
      <c r="H437" s="56">
        <v>3660</v>
      </c>
      <c r="I437" s="56">
        <v>0</v>
      </c>
      <c r="J437" s="56">
        <v>0</v>
      </c>
      <c r="K437" s="22">
        <v>0</v>
      </c>
      <c r="L437" s="22">
        <f t="shared" si="12"/>
        <v>3660</v>
      </c>
    </row>
    <row r="438" s="4" customFormat="1" ht="12.95" customHeight="1" spans="1:12">
      <c r="A438" s="18">
        <f t="shared" si="13"/>
        <v>434</v>
      </c>
      <c r="B438" s="54" t="s">
        <v>1503</v>
      </c>
      <c r="C438" s="54" t="s">
        <v>1504</v>
      </c>
      <c r="D438" s="54" t="s">
        <v>1505</v>
      </c>
      <c r="E438" s="20" t="s">
        <v>107</v>
      </c>
      <c r="F438" s="18" t="s">
        <v>108</v>
      </c>
      <c r="G438" s="54" t="s">
        <v>461</v>
      </c>
      <c r="H438" s="56">
        <v>2078</v>
      </c>
      <c r="I438" s="56">
        <v>0</v>
      </c>
      <c r="J438" s="56">
        <v>158</v>
      </c>
      <c r="K438" s="22">
        <v>0</v>
      </c>
      <c r="L438" s="22">
        <f t="shared" si="12"/>
        <v>2236</v>
      </c>
    </row>
    <row r="439" s="10" customFormat="1" ht="12.95" customHeight="1" spans="1:12">
      <c r="A439" s="18">
        <f t="shared" si="13"/>
        <v>435</v>
      </c>
      <c r="B439" s="54" t="s">
        <v>1506</v>
      </c>
      <c r="C439" s="54" t="s">
        <v>1507</v>
      </c>
      <c r="D439" s="54" t="s">
        <v>1508</v>
      </c>
      <c r="E439" s="20" t="s">
        <v>159</v>
      </c>
      <c r="F439" s="18" t="s">
        <v>108</v>
      </c>
      <c r="G439" s="54" t="s">
        <v>197</v>
      </c>
      <c r="H439" s="56">
        <v>7266</v>
      </c>
      <c r="I439" s="56">
        <v>0</v>
      </c>
      <c r="J439" s="56">
        <v>900</v>
      </c>
      <c r="K439" s="22">
        <v>0</v>
      </c>
      <c r="L439" s="22">
        <f t="shared" si="12"/>
        <v>8166</v>
      </c>
    </row>
    <row r="440" s="10" customFormat="1" ht="12.95" customHeight="1" spans="1:12">
      <c r="A440" s="18">
        <f t="shared" si="13"/>
        <v>436</v>
      </c>
      <c r="B440" s="54" t="s">
        <v>1509</v>
      </c>
      <c r="C440" s="54" t="s">
        <v>1510</v>
      </c>
      <c r="D440" s="54" t="s">
        <v>1511</v>
      </c>
      <c r="E440" s="20" t="s">
        <v>250</v>
      </c>
      <c r="F440" s="18" t="s">
        <v>108</v>
      </c>
      <c r="G440" s="54" t="s">
        <v>251</v>
      </c>
      <c r="H440" s="56">
        <v>4471</v>
      </c>
      <c r="I440" s="56">
        <v>401.01</v>
      </c>
      <c r="J440" s="56">
        <v>300</v>
      </c>
      <c r="K440" s="22">
        <v>0</v>
      </c>
      <c r="L440" s="22">
        <f t="shared" si="12"/>
        <v>5172.01</v>
      </c>
    </row>
    <row r="441" s="10" customFormat="1" ht="12.95" customHeight="1" spans="1:12">
      <c r="A441" s="18">
        <f t="shared" si="13"/>
        <v>437</v>
      </c>
      <c r="B441" s="54" t="s">
        <v>1512</v>
      </c>
      <c r="C441" s="54" t="s">
        <v>1513</v>
      </c>
      <c r="D441" s="54" t="s">
        <v>1514</v>
      </c>
      <c r="E441" s="20" t="s">
        <v>652</v>
      </c>
      <c r="F441" s="18" t="s">
        <v>108</v>
      </c>
      <c r="G441" s="54" t="s">
        <v>243</v>
      </c>
      <c r="H441" s="56">
        <v>968.3</v>
      </c>
      <c r="I441" s="56">
        <v>0</v>
      </c>
      <c r="J441" s="56">
        <v>0</v>
      </c>
      <c r="K441" s="22">
        <v>3207.17</v>
      </c>
      <c r="L441" s="22">
        <f t="shared" si="12"/>
        <v>4175.47</v>
      </c>
    </row>
    <row r="442" s="10" customFormat="1" ht="12.95" customHeight="1" spans="1:12">
      <c r="A442" s="18">
        <f t="shared" si="13"/>
        <v>438</v>
      </c>
      <c r="B442" s="54" t="s">
        <v>1515</v>
      </c>
      <c r="C442" s="54" t="s">
        <v>1516</v>
      </c>
      <c r="D442" s="54" t="s">
        <v>1517</v>
      </c>
      <c r="E442" s="20" t="s">
        <v>1445</v>
      </c>
      <c r="F442" s="18" t="s">
        <v>108</v>
      </c>
      <c r="G442" s="54" t="s">
        <v>118</v>
      </c>
      <c r="H442" s="56">
        <v>2068</v>
      </c>
      <c r="I442" s="56">
        <v>598.5</v>
      </c>
      <c r="J442" s="56">
        <v>158</v>
      </c>
      <c r="K442" s="22">
        <v>0</v>
      </c>
      <c r="L442" s="22">
        <f t="shared" si="12"/>
        <v>2824.5</v>
      </c>
    </row>
    <row r="443" s="10" customFormat="1" ht="12.95" customHeight="1" spans="1:12">
      <c r="A443" s="18">
        <f t="shared" si="13"/>
        <v>439</v>
      </c>
      <c r="B443" s="54" t="s">
        <v>1518</v>
      </c>
      <c r="C443" s="54" t="s">
        <v>1519</v>
      </c>
      <c r="D443" s="54" t="s">
        <v>1520</v>
      </c>
      <c r="E443" s="20" t="s">
        <v>107</v>
      </c>
      <c r="F443" s="18" t="s">
        <v>108</v>
      </c>
      <c r="G443" s="54" t="s">
        <v>169</v>
      </c>
      <c r="H443" s="56">
        <v>2091</v>
      </c>
      <c r="I443" s="56">
        <v>0</v>
      </c>
      <c r="J443" s="56">
        <v>158</v>
      </c>
      <c r="K443" s="22">
        <v>0</v>
      </c>
      <c r="L443" s="22">
        <f t="shared" si="12"/>
        <v>2249</v>
      </c>
    </row>
    <row r="444" s="10" customFormat="1" ht="12.95" customHeight="1" spans="1:12">
      <c r="A444" s="18">
        <f t="shared" si="13"/>
        <v>440</v>
      </c>
      <c r="B444" s="54" t="s">
        <v>1521</v>
      </c>
      <c r="C444" s="54" t="s">
        <v>1522</v>
      </c>
      <c r="D444" s="54" t="s">
        <v>1523</v>
      </c>
      <c r="E444" s="20" t="s">
        <v>159</v>
      </c>
      <c r="F444" s="18" t="s">
        <v>108</v>
      </c>
      <c r="G444" s="54" t="s">
        <v>197</v>
      </c>
      <c r="H444" s="56">
        <v>7266</v>
      </c>
      <c r="I444" s="56">
        <v>0</v>
      </c>
      <c r="J444" s="56">
        <v>900</v>
      </c>
      <c r="K444" s="22">
        <v>0</v>
      </c>
      <c r="L444" s="22">
        <f t="shared" si="12"/>
        <v>8166</v>
      </c>
    </row>
    <row r="445" s="10" customFormat="1" ht="12.95" customHeight="1" spans="1:12">
      <c r="A445" s="18">
        <f t="shared" si="13"/>
        <v>441</v>
      </c>
      <c r="B445" s="54" t="s">
        <v>1524</v>
      </c>
      <c r="C445" s="54" t="s">
        <v>1525</v>
      </c>
      <c r="D445" s="54" t="s">
        <v>1526</v>
      </c>
      <c r="E445" s="20" t="s">
        <v>176</v>
      </c>
      <c r="F445" s="18" t="s">
        <v>108</v>
      </c>
      <c r="G445" s="54" t="s">
        <v>109</v>
      </c>
      <c r="H445" s="56">
        <v>2127</v>
      </c>
      <c r="I445" s="56">
        <v>0</v>
      </c>
      <c r="J445" s="56">
        <v>158</v>
      </c>
      <c r="K445" s="22">
        <v>0</v>
      </c>
      <c r="L445" s="22">
        <f t="shared" si="12"/>
        <v>2285</v>
      </c>
    </row>
    <row r="446" s="10" customFormat="1" ht="12.95" customHeight="1" spans="1:12">
      <c r="A446" s="18">
        <f t="shared" si="13"/>
        <v>442</v>
      </c>
      <c r="B446" s="54" t="s">
        <v>1527</v>
      </c>
      <c r="C446" s="54" t="s">
        <v>1528</v>
      </c>
      <c r="D446" s="54" t="s">
        <v>1529</v>
      </c>
      <c r="E446" s="20" t="s">
        <v>159</v>
      </c>
      <c r="F446" s="18" t="s">
        <v>108</v>
      </c>
      <c r="G446" s="54" t="s">
        <v>577</v>
      </c>
      <c r="H446" s="56">
        <v>6826</v>
      </c>
      <c r="I446" s="56">
        <v>0</v>
      </c>
      <c r="J446" s="56">
        <v>0</v>
      </c>
      <c r="K446" s="22">
        <v>0</v>
      </c>
      <c r="L446" s="22">
        <f t="shared" si="12"/>
        <v>6826</v>
      </c>
    </row>
    <row r="447" s="10" customFormat="1" ht="12.95" customHeight="1" spans="1:12">
      <c r="A447" s="18">
        <f t="shared" si="13"/>
        <v>443</v>
      </c>
      <c r="B447" s="54" t="s">
        <v>1530</v>
      </c>
      <c r="C447" s="54" t="s">
        <v>1531</v>
      </c>
      <c r="D447" s="54" t="s">
        <v>1532</v>
      </c>
      <c r="E447" s="20" t="s">
        <v>415</v>
      </c>
      <c r="F447" s="18" t="s">
        <v>108</v>
      </c>
      <c r="G447" s="54" t="s">
        <v>416</v>
      </c>
      <c r="H447" s="56">
        <v>813.05</v>
      </c>
      <c r="I447" s="56">
        <v>0</v>
      </c>
      <c r="J447" s="56">
        <v>0</v>
      </c>
      <c r="K447" s="22">
        <v>1367.17</v>
      </c>
      <c r="L447" s="22">
        <f t="shared" si="12"/>
        <v>2180.22</v>
      </c>
    </row>
    <row r="448" s="10" customFormat="1" ht="12.95" customHeight="1" spans="1:12">
      <c r="A448" s="18">
        <f t="shared" si="13"/>
        <v>444</v>
      </c>
      <c r="B448" s="54" t="s">
        <v>1533</v>
      </c>
      <c r="C448" s="54" t="s">
        <v>1534</v>
      </c>
      <c r="D448" s="54" t="s">
        <v>1535</v>
      </c>
      <c r="E448" s="20" t="s">
        <v>389</v>
      </c>
      <c r="F448" s="18" t="s">
        <v>108</v>
      </c>
      <c r="G448" s="54" t="s">
        <v>109</v>
      </c>
      <c r="H448" s="56">
        <v>867.49</v>
      </c>
      <c r="I448" s="56">
        <v>0</v>
      </c>
      <c r="J448" s="56">
        <v>0</v>
      </c>
      <c r="K448" s="22">
        <v>1367.17</v>
      </c>
      <c r="L448" s="22">
        <f t="shared" si="12"/>
        <v>2234.66</v>
      </c>
    </row>
    <row r="449" s="10" customFormat="1" ht="12.95" customHeight="1" spans="1:12">
      <c r="A449" s="18">
        <f t="shared" si="13"/>
        <v>445</v>
      </c>
      <c r="B449" s="54" t="s">
        <v>1536</v>
      </c>
      <c r="C449" s="54" t="s">
        <v>1537</v>
      </c>
      <c r="D449" s="54" t="s">
        <v>1538</v>
      </c>
      <c r="E449" s="20" t="s">
        <v>155</v>
      </c>
      <c r="F449" s="18" t="s">
        <v>108</v>
      </c>
      <c r="G449" s="54" t="s">
        <v>207</v>
      </c>
      <c r="H449" s="56">
        <v>1124.3</v>
      </c>
      <c r="I449" s="56">
        <v>0</v>
      </c>
      <c r="J449" s="56">
        <v>0</v>
      </c>
      <c r="K449" s="22">
        <v>3707.17</v>
      </c>
      <c r="L449" s="22">
        <f t="shared" si="12"/>
        <v>4831.47</v>
      </c>
    </row>
    <row r="450" s="10" customFormat="1" ht="12.95" customHeight="1" spans="1:12">
      <c r="A450" s="18">
        <f t="shared" si="13"/>
        <v>446</v>
      </c>
      <c r="B450" s="54" t="s">
        <v>1539</v>
      </c>
      <c r="C450" s="54" t="s">
        <v>1540</v>
      </c>
      <c r="D450" s="54" t="s">
        <v>1541</v>
      </c>
      <c r="E450" s="20" t="s">
        <v>176</v>
      </c>
      <c r="F450" s="18" t="s">
        <v>108</v>
      </c>
      <c r="G450" s="54" t="s">
        <v>207</v>
      </c>
      <c r="H450" s="56">
        <v>2109</v>
      </c>
      <c r="I450" s="56">
        <v>0</v>
      </c>
      <c r="J450" s="56">
        <v>158</v>
      </c>
      <c r="K450" s="22">
        <v>0</v>
      </c>
      <c r="L450" s="22">
        <f t="shared" si="12"/>
        <v>2267</v>
      </c>
    </row>
    <row r="451" s="10" customFormat="1" ht="12.95" customHeight="1" spans="1:12">
      <c r="A451" s="18">
        <f t="shared" si="13"/>
        <v>447</v>
      </c>
      <c r="B451" s="54" t="s">
        <v>1542</v>
      </c>
      <c r="C451" s="54" t="s">
        <v>1543</v>
      </c>
      <c r="D451" s="54" t="s">
        <v>1544</v>
      </c>
      <c r="E451" s="20" t="s">
        <v>232</v>
      </c>
      <c r="F451" s="18" t="s">
        <v>108</v>
      </c>
      <c r="G451" s="54" t="s">
        <v>1545</v>
      </c>
      <c r="H451" s="56">
        <v>2068</v>
      </c>
      <c r="I451" s="56">
        <v>178.35</v>
      </c>
      <c r="J451" s="56">
        <v>158</v>
      </c>
      <c r="K451" s="22">
        <v>0</v>
      </c>
      <c r="L451" s="22">
        <f t="shared" si="12"/>
        <v>2404.35</v>
      </c>
    </row>
    <row r="452" s="10" customFormat="1" ht="12.95" customHeight="1" spans="1:12">
      <c r="A452" s="18">
        <f t="shared" si="13"/>
        <v>448</v>
      </c>
      <c r="B452" s="54" t="s">
        <v>1546</v>
      </c>
      <c r="C452" s="54" t="s">
        <v>1547</v>
      </c>
      <c r="D452" s="54" t="s">
        <v>1548</v>
      </c>
      <c r="E452" s="20" t="s">
        <v>430</v>
      </c>
      <c r="F452" s="18" t="s">
        <v>108</v>
      </c>
      <c r="G452" s="54" t="s">
        <v>431</v>
      </c>
      <c r="H452" s="56">
        <v>1124.3</v>
      </c>
      <c r="I452" s="56">
        <v>0</v>
      </c>
      <c r="J452" s="56">
        <v>0</v>
      </c>
      <c r="K452" s="22">
        <v>3707.17</v>
      </c>
      <c r="L452" s="22">
        <f t="shared" si="12"/>
        <v>4831.47</v>
      </c>
    </row>
    <row r="453" s="10" customFormat="1" ht="12.95" customHeight="1" spans="1:12">
      <c r="A453" s="18">
        <f t="shared" si="13"/>
        <v>449</v>
      </c>
      <c r="B453" s="54" t="s">
        <v>1549</v>
      </c>
      <c r="C453" s="54" t="s">
        <v>1550</v>
      </c>
      <c r="D453" s="54" t="s">
        <v>1551</v>
      </c>
      <c r="E453" s="20" t="s">
        <v>136</v>
      </c>
      <c r="F453" s="18" t="s">
        <v>108</v>
      </c>
      <c r="G453" s="54" t="s">
        <v>137</v>
      </c>
      <c r="H453" s="56">
        <v>4471</v>
      </c>
      <c r="I453" s="56">
        <v>0</v>
      </c>
      <c r="J453" s="56">
        <v>0</v>
      </c>
      <c r="K453" s="22">
        <v>0</v>
      </c>
      <c r="L453" s="22">
        <f t="shared" ref="L453:L479" si="14">SUM(H453:K453)</f>
        <v>4471</v>
      </c>
    </row>
    <row r="454" s="10" customFormat="1" ht="12.95" customHeight="1" spans="1:12">
      <c r="A454" s="18">
        <f t="shared" si="13"/>
        <v>450</v>
      </c>
      <c r="B454" s="54" t="s">
        <v>1552</v>
      </c>
      <c r="C454" s="54" t="s">
        <v>1553</v>
      </c>
      <c r="D454" s="54" t="s">
        <v>1554</v>
      </c>
      <c r="E454" s="20" t="s">
        <v>423</v>
      </c>
      <c r="F454" s="18" t="s">
        <v>108</v>
      </c>
      <c r="G454" s="54" t="s">
        <v>141</v>
      </c>
      <c r="H454" s="56">
        <v>938.92</v>
      </c>
      <c r="I454" s="56">
        <v>0</v>
      </c>
      <c r="J454" s="56">
        <v>0</v>
      </c>
      <c r="K454" s="22">
        <v>1367.17</v>
      </c>
      <c r="L454" s="22">
        <f t="shared" si="14"/>
        <v>2306.09</v>
      </c>
    </row>
    <row r="455" s="10" customFormat="1" ht="12.95" customHeight="1" spans="1:12">
      <c r="A455" s="18">
        <f t="shared" si="13"/>
        <v>451</v>
      </c>
      <c r="B455" s="54" t="s">
        <v>1555</v>
      </c>
      <c r="C455" s="54" t="s">
        <v>1556</v>
      </c>
      <c r="D455" s="54" t="s">
        <v>1557</v>
      </c>
      <c r="E455" s="20" t="s">
        <v>187</v>
      </c>
      <c r="F455" s="18" t="s">
        <v>108</v>
      </c>
      <c r="G455" s="54" t="s">
        <v>164</v>
      </c>
      <c r="H455" s="56">
        <v>4471</v>
      </c>
      <c r="I455" s="56">
        <v>0</v>
      </c>
      <c r="J455" s="56">
        <v>0</v>
      </c>
      <c r="K455" s="22">
        <v>0</v>
      </c>
      <c r="L455" s="22">
        <f t="shared" si="14"/>
        <v>4471</v>
      </c>
    </row>
    <row r="456" s="10" customFormat="1" ht="12.95" customHeight="1" spans="1:12">
      <c r="A456" s="18">
        <f t="shared" ref="A456:A479" si="15">+A455+1</f>
        <v>452</v>
      </c>
      <c r="B456" s="54" t="s">
        <v>1558</v>
      </c>
      <c r="C456" s="54" t="s">
        <v>1559</v>
      </c>
      <c r="D456" s="54" t="s">
        <v>1560</v>
      </c>
      <c r="E456" s="20" t="s">
        <v>155</v>
      </c>
      <c r="F456" s="18" t="s">
        <v>108</v>
      </c>
      <c r="G456" s="54" t="s">
        <v>207</v>
      </c>
      <c r="H456" s="56">
        <v>888.48</v>
      </c>
      <c r="I456" s="56">
        <v>0</v>
      </c>
      <c r="J456" s="56">
        <v>0</v>
      </c>
      <c r="K456" s="22">
        <v>1367.17</v>
      </c>
      <c r="L456" s="22">
        <f t="shared" si="14"/>
        <v>2255.65</v>
      </c>
    </row>
    <row r="457" s="10" customFormat="1" ht="12.95" customHeight="1" spans="1:12">
      <c r="A457" s="18">
        <f t="shared" si="15"/>
        <v>453</v>
      </c>
      <c r="B457" s="54" t="s">
        <v>1561</v>
      </c>
      <c r="C457" s="54" t="s">
        <v>1562</v>
      </c>
      <c r="D457" s="54" t="s">
        <v>1563</v>
      </c>
      <c r="E457" s="20" t="s">
        <v>117</v>
      </c>
      <c r="F457" s="18" t="s">
        <v>108</v>
      </c>
      <c r="G457" s="54" t="s">
        <v>207</v>
      </c>
      <c r="H457" s="56">
        <v>2109</v>
      </c>
      <c r="I457" s="56">
        <v>551.94</v>
      </c>
      <c r="J457" s="56">
        <v>158</v>
      </c>
      <c r="K457" s="22">
        <v>0</v>
      </c>
      <c r="L457" s="22">
        <f t="shared" si="14"/>
        <v>2818.94</v>
      </c>
    </row>
    <row r="458" s="10" customFormat="1" ht="12.95" customHeight="1" spans="1:12">
      <c r="A458" s="18">
        <f t="shared" si="15"/>
        <v>454</v>
      </c>
      <c r="B458" s="54" t="s">
        <v>1564</v>
      </c>
      <c r="C458" s="54" t="s">
        <v>1565</v>
      </c>
      <c r="D458" s="54" t="s">
        <v>1566</v>
      </c>
      <c r="E458" s="20" t="s">
        <v>674</v>
      </c>
      <c r="F458" s="18" t="s">
        <v>108</v>
      </c>
      <c r="G458" s="54" t="s">
        <v>109</v>
      </c>
      <c r="H458" s="56">
        <v>867.49</v>
      </c>
      <c r="I458" s="56">
        <v>0</v>
      </c>
      <c r="J458" s="56">
        <v>0</v>
      </c>
      <c r="K458" s="22">
        <v>3207.17</v>
      </c>
      <c r="L458" s="22">
        <f t="shared" si="14"/>
        <v>4074.66</v>
      </c>
    </row>
    <row r="459" s="10" customFormat="1" ht="12.95" customHeight="1" spans="1:12">
      <c r="A459" s="18">
        <f t="shared" si="15"/>
        <v>455</v>
      </c>
      <c r="B459" s="54" t="s">
        <v>1567</v>
      </c>
      <c r="C459" s="54" t="s">
        <v>1568</v>
      </c>
      <c r="D459" s="54" t="s">
        <v>1569</v>
      </c>
      <c r="E459" s="20" t="s">
        <v>176</v>
      </c>
      <c r="F459" s="18" t="s">
        <v>108</v>
      </c>
      <c r="G459" s="54" t="s">
        <v>207</v>
      </c>
      <c r="H459" s="56">
        <v>2113.48</v>
      </c>
      <c r="I459" s="56">
        <v>551.94</v>
      </c>
      <c r="J459" s="56">
        <v>158</v>
      </c>
      <c r="K459" s="22">
        <v>0</v>
      </c>
      <c r="L459" s="22">
        <f t="shared" si="14"/>
        <v>2823.42</v>
      </c>
    </row>
    <row r="460" s="10" customFormat="1" ht="12.95" customHeight="1" spans="1:12">
      <c r="A460" s="18">
        <f t="shared" si="15"/>
        <v>456</v>
      </c>
      <c r="B460" s="54" t="s">
        <v>1570</v>
      </c>
      <c r="C460" s="54" t="s">
        <v>1571</v>
      </c>
      <c r="D460" s="54" t="s">
        <v>1572</v>
      </c>
      <c r="E460" s="20" t="s">
        <v>136</v>
      </c>
      <c r="F460" s="18" t="s">
        <v>108</v>
      </c>
      <c r="G460" s="54" t="s">
        <v>137</v>
      </c>
      <c r="H460" s="56">
        <v>4471</v>
      </c>
      <c r="I460" s="56">
        <v>1515.66</v>
      </c>
      <c r="J460" s="56">
        <v>0</v>
      </c>
      <c r="K460" s="22">
        <v>0</v>
      </c>
      <c r="L460" s="22">
        <f t="shared" si="14"/>
        <v>5986.66</v>
      </c>
    </row>
    <row r="461" s="27" customFormat="1" ht="12.95" customHeight="1" spans="1:12">
      <c r="A461" s="18">
        <f t="shared" si="15"/>
        <v>457</v>
      </c>
      <c r="B461" s="54" t="s">
        <v>1573</v>
      </c>
      <c r="C461" s="54" t="s">
        <v>1574</v>
      </c>
      <c r="D461" s="54" t="s">
        <v>1575</v>
      </c>
      <c r="E461" s="20" t="s">
        <v>131</v>
      </c>
      <c r="F461" s="18" t="s">
        <v>108</v>
      </c>
      <c r="G461" s="54" t="s">
        <v>197</v>
      </c>
      <c r="H461" s="56">
        <v>7266</v>
      </c>
      <c r="I461" s="56">
        <v>0</v>
      </c>
      <c r="J461" s="56">
        <v>900</v>
      </c>
      <c r="K461" s="22">
        <v>0</v>
      </c>
      <c r="L461" s="22">
        <f t="shared" si="14"/>
        <v>8166</v>
      </c>
    </row>
    <row r="462" s="10" customFormat="1" ht="12.95" customHeight="1" spans="1:12">
      <c r="A462" s="18">
        <f t="shared" si="15"/>
        <v>458</v>
      </c>
      <c r="B462" s="54" t="s">
        <v>1576</v>
      </c>
      <c r="C462" s="54" t="s">
        <v>1577</v>
      </c>
      <c r="D462" s="54" t="s">
        <v>1578</v>
      </c>
      <c r="E462" s="20" t="s">
        <v>131</v>
      </c>
      <c r="F462" s="18" t="s">
        <v>108</v>
      </c>
      <c r="G462" s="54" t="s">
        <v>197</v>
      </c>
      <c r="H462" s="56">
        <v>7266</v>
      </c>
      <c r="I462" s="56">
        <v>0</v>
      </c>
      <c r="J462" s="56">
        <v>900</v>
      </c>
      <c r="K462" s="22">
        <v>0</v>
      </c>
      <c r="L462" s="22">
        <f t="shared" si="14"/>
        <v>8166</v>
      </c>
    </row>
    <row r="463" s="85" customFormat="1" ht="12.95" customHeight="1" spans="1:12">
      <c r="A463" s="18">
        <f t="shared" si="15"/>
        <v>459</v>
      </c>
      <c r="B463" s="54" t="s">
        <v>1579</v>
      </c>
      <c r="C463" s="54" t="s">
        <v>1580</v>
      </c>
      <c r="D463" s="54" t="s">
        <v>1581</v>
      </c>
      <c r="E463" s="20" t="s">
        <v>136</v>
      </c>
      <c r="F463" s="18" t="s">
        <v>108</v>
      </c>
      <c r="G463" s="54" t="s">
        <v>487</v>
      </c>
      <c r="H463" s="56">
        <v>3660</v>
      </c>
      <c r="I463" s="56">
        <v>0</v>
      </c>
      <c r="J463" s="56">
        <v>450</v>
      </c>
      <c r="K463" s="22">
        <v>0</v>
      </c>
      <c r="L463" s="22">
        <f t="shared" si="14"/>
        <v>4110</v>
      </c>
    </row>
    <row r="464" s="10" customFormat="1" ht="12.95" customHeight="1" spans="1:12">
      <c r="A464" s="18">
        <f t="shared" si="15"/>
        <v>460</v>
      </c>
      <c r="B464" s="54" t="s">
        <v>1582</v>
      </c>
      <c r="C464" s="54" t="s">
        <v>1583</v>
      </c>
      <c r="D464" s="54" t="s">
        <v>1584</v>
      </c>
      <c r="E464" s="20" t="s">
        <v>136</v>
      </c>
      <c r="F464" s="18" t="s">
        <v>108</v>
      </c>
      <c r="G464" s="54" t="s">
        <v>218</v>
      </c>
      <c r="H464" s="56">
        <v>3344</v>
      </c>
      <c r="I464" s="56">
        <v>613.56</v>
      </c>
      <c r="J464" s="56">
        <v>450</v>
      </c>
      <c r="K464" s="22">
        <v>0</v>
      </c>
      <c r="L464" s="22">
        <f t="shared" si="14"/>
        <v>4407.56</v>
      </c>
    </row>
    <row r="465" s="10" customFormat="1" ht="12.95" customHeight="1" spans="1:12">
      <c r="A465" s="18">
        <f t="shared" si="15"/>
        <v>461</v>
      </c>
      <c r="B465" s="54" t="s">
        <v>1585</v>
      </c>
      <c r="C465" s="54" t="s">
        <v>1586</v>
      </c>
      <c r="D465" s="54" t="s">
        <v>1587</v>
      </c>
      <c r="E465" s="20" t="s">
        <v>155</v>
      </c>
      <c r="F465" s="18" t="s">
        <v>108</v>
      </c>
      <c r="G465" s="54" t="s">
        <v>109</v>
      </c>
      <c r="H465" s="56">
        <v>867.49</v>
      </c>
      <c r="I465" s="56">
        <v>0</v>
      </c>
      <c r="J465" s="56">
        <v>0</v>
      </c>
      <c r="K465" s="22">
        <v>1367.17</v>
      </c>
      <c r="L465" s="22">
        <f t="shared" si="14"/>
        <v>2234.66</v>
      </c>
    </row>
    <row r="466" ht="12.95" customHeight="1" spans="1:12">
      <c r="A466" s="18">
        <f t="shared" si="15"/>
        <v>462</v>
      </c>
      <c r="B466" s="54" t="s">
        <v>1588</v>
      </c>
      <c r="C466" s="54" t="s">
        <v>1589</v>
      </c>
      <c r="D466" s="54" t="s">
        <v>1590</v>
      </c>
      <c r="E466" s="20" t="s">
        <v>268</v>
      </c>
      <c r="F466" s="18" t="s">
        <v>108</v>
      </c>
      <c r="G466" s="54" t="s">
        <v>416</v>
      </c>
      <c r="H466" s="56">
        <v>2059</v>
      </c>
      <c r="I466" s="56">
        <v>578.5</v>
      </c>
      <c r="J466" s="56">
        <v>158</v>
      </c>
      <c r="K466" s="22">
        <v>0</v>
      </c>
      <c r="L466" s="22">
        <f t="shared" si="14"/>
        <v>2795.5</v>
      </c>
    </row>
    <row r="467" ht="12.95" customHeight="1" spans="1:12">
      <c r="A467" s="18">
        <f t="shared" si="15"/>
        <v>463</v>
      </c>
      <c r="B467" s="54" t="s">
        <v>1591</v>
      </c>
      <c r="C467" s="54" t="s">
        <v>1592</v>
      </c>
      <c r="D467" s="54" t="s">
        <v>1593</v>
      </c>
      <c r="E467" s="20" t="s">
        <v>136</v>
      </c>
      <c r="F467" s="18" t="s">
        <v>108</v>
      </c>
      <c r="G467" s="54" t="s">
        <v>218</v>
      </c>
      <c r="H467" s="56">
        <v>3344</v>
      </c>
      <c r="I467" s="56">
        <v>1344</v>
      </c>
      <c r="J467" s="56">
        <v>450</v>
      </c>
      <c r="K467" s="22">
        <v>0</v>
      </c>
      <c r="L467" s="22">
        <f t="shared" si="14"/>
        <v>5138</v>
      </c>
    </row>
    <row r="468" ht="12.95" customHeight="1" spans="1:12">
      <c r="A468" s="18">
        <f t="shared" si="15"/>
        <v>464</v>
      </c>
      <c r="B468" s="54" t="s">
        <v>1594</v>
      </c>
      <c r="C468" s="54" t="s">
        <v>1595</v>
      </c>
      <c r="D468" s="54" t="s">
        <v>1596</v>
      </c>
      <c r="E468" s="20" t="s">
        <v>389</v>
      </c>
      <c r="F468" s="18" t="s">
        <v>108</v>
      </c>
      <c r="G468" s="54" t="s">
        <v>109</v>
      </c>
      <c r="H468" s="56">
        <v>867.49</v>
      </c>
      <c r="I468" s="56">
        <v>0</v>
      </c>
      <c r="J468" s="56">
        <v>0</v>
      </c>
      <c r="K468" s="22">
        <v>1367.17</v>
      </c>
      <c r="L468" s="22">
        <f t="shared" si="14"/>
        <v>2234.66</v>
      </c>
    </row>
    <row r="469" ht="12.95" customHeight="1" spans="1:12">
      <c r="A469" s="18">
        <f t="shared" si="15"/>
        <v>465</v>
      </c>
      <c r="B469" s="54" t="s">
        <v>1597</v>
      </c>
      <c r="C469" s="54" t="s">
        <v>1598</v>
      </c>
      <c r="D469" s="54" t="s">
        <v>1599</v>
      </c>
      <c r="E469" s="20" t="s">
        <v>1600</v>
      </c>
      <c r="F469" s="18" t="s">
        <v>108</v>
      </c>
      <c r="G469" s="54" t="s">
        <v>193</v>
      </c>
      <c r="H469" s="56">
        <v>1231.53</v>
      </c>
      <c r="I469" s="56">
        <v>0</v>
      </c>
      <c r="J469" s="56">
        <v>0</v>
      </c>
      <c r="K469" s="22">
        <v>3207.17</v>
      </c>
      <c r="L469" s="22">
        <f t="shared" si="14"/>
        <v>4438.7</v>
      </c>
    </row>
    <row r="470" ht="12.95" customHeight="1" spans="1:12">
      <c r="A470" s="18">
        <f t="shared" si="15"/>
        <v>466</v>
      </c>
      <c r="B470" s="54" t="s">
        <v>1601</v>
      </c>
      <c r="C470" s="54" t="s">
        <v>1602</v>
      </c>
      <c r="D470" s="54" t="s">
        <v>1603</v>
      </c>
      <c r="E470" s="20" t="s">
        <v>136</v>
      </c>
      <c r="F470" s="18" t="s">
        <v>108</v>
      </c>
      <c r="G470" s="54" t="s">
        <v>218</v>
      </c>
      <c r="H470" s="56">
        <v>3344</v>
      </c>
      <c r="I470" s="56">
        <v>0</v>
      </c>
      <c r="J470" s="56">
        <v>450</v>
      </c>
      <c r="K470" s="22">
        <v>0</v>
      </c>
      <c r="L470" s="22">
        <f t="shared" si="14"/>
        <v>3794</v>
      </c>
    </row>
    <row r="471" ht="12.95" customHeight="1" spans="1:12">
      <c r="A471" s="18">
        <f t="shared" si="15"/>
        <v>467</v>
      </c>
      <c r="B471" s="54" t="s">
        <v>1604</v>
      </c>
      <c r="C471" s="54" t="s">
        <v>1605</v>
      </c>
      <c r="D471" s="54" t="s">
        <v>1606</v>
      </c>
      <c r="E471" s="20" t="s">
        <v>117</v>
      </c>
      <c r="F471" s="18" t="s">
        <v>108</v>
      </c>
      <c r="G471" s="54" t="s">
        <v>118</v>
      </c>
      <c r="H471" s="56">
        <v>2068</v>
      </c>
      <c r="I471" s="56">
        <v>551.94</v>
      </c>
      <c r="J471" s="56">
        <v>158</v>
      </c>
      <c r="K471" s="22">
        <v>0</v>
      </c>
      <c r="L471" s="22">
        <f t="shared" si="14"/>
        <v>2777.94</v>
      </c>
    </row>
    <row r="472" ht="12.95" customHeight="1" spans="1:12">
      <c r="A472" s="18">
        <f t="shared" si="15"/>
        <v>468</v>
      </c>
      <c r="B472" s="54" t="s">
        <v>1607</v>
      </c>
      <c r="C472" s="54" t="s">
        <v>1608</v>
      </c>
      <c r="D472" s="54" t="s">
        <v>1609</v>
      </c>
      <c r="E472" s="20" t="s">
        <v>180</v>
      </c>
      <c r="F472" s="18" t="s">
        <v>108</v>
      </c>
      <c r="G472" s="54" t="s">
        <v>118</v>
      </c>
      <c r="H472" s="56">
        <v>2068</v>
      </c>
      <c r="I472" s="56">
        <v>551.94</v>
      </c>
      <c r="J472" s="56">
        <v>158</v>
      </c>
      <c r="K472" s="22">
        <v>0</v>
      </c>
      <c r="L472" s="22">
        <f t="shared" si="14"/>
        <v>2777.94</v>
      </c>
    </row>
    <row r="473" ht="12.95" customHeight="1" spans="1:12">
      <c r="A473" s="18">
        <f t="shared" si="15"/>
        <v>469</v>
      </c>
      <c r="B473" s="54" t="s">
        <v>1610</v>
      </c>
      <c r="C473" s="54" t="s">
        <v>1611</v>
      </c>
      <c r="D473" s="54" t="s">
        <v>1612</v>
      </c>
      <c r="E473" s="20" t="s">
        <v>176</v>
      </c>
      <c r="F473" s="18" t="s">
        <v>108</v>
      </c>
      <c r="G473" s="54" t="s">
        <v>109</v>
      </c>
      <c r="H473" s="56">
        <v>2127</v>
      </c>
      <c r="I473" s="56">
        <v>0</v>
      </c>
      <c r="J473" s="56">
        <v>158</v>
      </c>
      <c r="K473" s="22">
        <v>0</v>
      </c>
      <c r="L473" s="22">
        <f t="shared" si="14"/>
        <v>2285</v>
      </c>
    </row>
    <row r="474" ht="12.95" customHeight="1" spans="1:12">
      <c r="A474" s="18">
        <f t="shared" si="15"/>
        <v>470</v>
      </c>
      <c r="B474" s="54" t="s">
        <v>1613</v>
      </c>
      <c r="C474" s="54" t="s">
        <v>1614</v>
      </c>
      <c r="D474" s="54" t="s">
        <v>1615</v>
      </c>
      <c r="E474" s="20" t="s">
        <v>155</v>
      </c>
      <c r="F474" s="18" t="s">
        <v>108</v>
      </c>
      <c r="G474" s="54" t="s">
        <v>141</v>
      </c>
      <c r="H474" s="56">
        <v>875.25</v>
      </c>
      <c r="I474" s="56">
        <v>0</v>
      </c>
      <c r="J474" s="56">
        <v>0</v>
      </c>
      <c r="K474" s="22">
        <v>1367.17</v>
      </c>
      <c r="L474" s="22">
        <f t="shared" si="14"/>
        <v>2242.42</v>
      </c>
    </row>
    <row r="475" ht="12.95" customHeight="1" spans="1:12">
      <c r="A475" s="18">
        <f t="shared" si="15"/>
        <v>471</v>
      </c>
      <c r="B475" s="54" t="s">
        <v>1616</v>
      </c>
      <c r="C475" s="54" t="s">
        <v>1617</v>
      </c>
      <c r="D475" s="54" t="s">
        <v>1618</v>
      </c>
      <c r="E475" s="20" t="s">
        <v>958</v>
      </c>
      <c r="F475" s="18" t="s">
        <v>108</v>
      </c>
      <c r="G475" s="54" t="s">
        <v>401</v>
      </c>
      <c r="H475" s="56">
        <v>1359.66</v>
      </c>
      <c r="I475" s="56">
        <v>0</v>
      </c>
      <c r="J475" s="56">
        <v>0</v>
      </c>
      <c r="K475" s="22">
        <v>5707.17</v>
      </c>
      <c r="L475" s="22">
        <f t="shared" si="14"/>
        <v>7066.83</v>
      </c>
    </row>
    <row r="476" ht="12.95" customHeight="1" spans="1:12">
      <c r="A476" s="18">
        <f t="shared" si="15"/>
        <v>472</v>
      </c>
      <c r="B476" s="54" t="s">
        <v>1619</v>
      </c>
      <c r="C476" s="54" t="s">
        <v>1620</v>
      </c>
      <c r="D476" s="54" t="s">
        <v>1621</v>
      </c>
      <c r="E476" s="20" t="s">
        <v>155</v>
      </c>
      <c r="F476" s="18" t="s">
        <v>108</v>
      </c>
      <c r="G476" s="54" t="s">
        <v>141</v>
      </c>
      <c r="H476" s="56">
        <v>917</v>
      </c>
      <c r="I476" s="56">
        <v>0</v>
      </c>
      <c r="J476" s="56">
        <v>0</v>
      </c>
      <c r="K476" s="22">
        <v>1367.17</v>
      </c>
      <c r="L476" s="22">
        <f t="shared" si="14"/>
        <v>2284.17</v>
      </c>
    </row>
    <row r="477" ht="12.95" customHeight="1" spans="1:12">
      <c r="A477" s="18">
        <f t="shared" si="15"/>
        <v>473</v>
      </c>
      <c r="B477" s="54" t="s">
        <v>1622</v>
      </c>
      <c r="C477" s="54" t="s">
        <v>1623</v>
      </c>
      <c r="D477" s="54" t="s">
        <v>1624</v>
      </c>
      <c r="E477" s="20" t="s">
        <v>176</v>
      </c>
      <c r="F477" s="18" t="s">
        <v>108</v>
      </c>
      <c r="G477" s="54" t="s">
        <v>141</v>
      </c>
      <c r="H477" s="56">
        <v>2145</v>
      </c>
      <c r="I477" s="56">
        <v>0</v>
      </c>
      <c r="J477" s="56">
        <v>158</v>
      </c>
      <c r="K477" s="22">
        <v>0</v>
      </c>
      <c r="L477" s="22">
        <f t="shared" si="14"/>
        <v>2303</v>
      </c>
    </row>
    <row r="478" ht="12.95" customHeight="1" spans="1:12">
      <c r="A478" s="18">
        <f t="shared" si="15"/>
        <v>474</v>
      </c>
      <c r="B478" s="54" t="s">
        <v>1625</v>
      </c>
      <c r="C478" s="54" t="s">
        <v>1626</v>
      </c>
      <c r="D478" s="54" t="s">
        <v>1627</v>
      </c>
      <c r="E478" s="20" t="s">
        <v>1223</v>
      </c>
      <c r="F478" s="18" t="s">
        <v>108</v>
      </c>
      <c r="G478" s="54" t="s">
        <v>169</v>
      </c>
      <c r="H478" s="56">
        <v>1444.97</v>
      </c>
      <c r="I478" s="56">
        <v>0</v>
      </c>
      <c r="J478" s="56">
        <v>0</v>
      </c>
      <c r="K478" s="22">
        <v>0</v>
      </c>
      <c r="L478" s="22">
        <f t="shared" si="14"/>
        <v>1444.97</v>
      </c>
    </row>
    <row r="479" ht="12.95" customHeight="1" spans="1:12">
      <c r="A479" s="18">
        <f t="shared" si="15"/>
        <v>475</v>
      </c>
      <c r="B479" s="54" t="s">
        <v>1628</v>
      </c>
      <c r="C479" s="54" t="s">
        <v>1629</v>
      </c>
      <c r="D479" s="54" t="s">
        <v>1630</v>
      </c>
      <c r="E479" s="20" t="s">
        <v>1631</v>
      </c>
      <c r="F479" s="18" t="s">
        <v>108</v>
      </c>
      <c r="G479" s="54" t="s">
        <v>141</v>
      </c>
      <c r="H479" s="56">
        <v>875.25</v>
      </c>
      <c r="I479" s="56">
        <v>0</v>
      </c>
      <c r="J479" s="56">
        <v>0</v>
      </c>
      <c r="K479" s="22">
        <v>1367.17</v>
      </c>
      <c r="L479" s="22">
        <f t="shared" si="14"/>
        <v>2242.42</v>
      </c>
    </row>
    <row r="480" s="86" customFormat="1" ht="4.5" customHeight="1" spans="1:12">
      <c r="A480" s="100"/>
      <c r="B480" s="101"/>
      <c r="C480" s="101"/>
      <c r="D480" s="101"/>
      <c r="E480" s="102"/>
      <c r="F480" s="100"/>
      <c r="G480" s="101"/>
      <c r="H480" s="103"/>
      <c r="I480" s="103"/>
      <c r="J480" s="103"/>
      <c r="K480" s="104"/>
      <c r="L480" s="104"/>
    </row>
    <row r="481" s="10" customFormat="1" ht="12.95" customHeight="1" spans="1:12">
      <c r="A481" s="13">
        <v>1</v>
      </c>
      <c r="B481" s="50" t="s">
        <v>1632</v>
      </c>
      <c r="C481" s="50" t="s">
        <v>1633</v>
      </c>
      <c r="D481" s="50" t="s">
        <v>1634</v>
      </c>
      <c r="E481" s="50" t="s">
        <v>136</v>
      </c>
      <c r="F481" s="13" t="s">
        <v>1635</v>
      </c>
      <c r="G481" s="49" t="s">
        <v>1636</v>
      </c>
      <c r="H481" s="52">
        <v>0</v>
      </c>
      <c r="I481" s="52">
        <v>0</v>
      </c>
      <c r="J481" s="52">
        <v>0</v>
      </c>
      <c r="K481" s="17">
        <v>0</v>
      </c>
      <c r="L481" s="17">
        <f t="shared" ref="L481:L521" si="16">SUM(H481:K481)</f>
        <v>0</v>
      </c>
    </row>
    <row r="482" s="10" customFormat="1" ht="12.95" customHeight="1" spans="1:12">
      <c r="A482" s="18">
        <f>A481+1</f>
        <v>2</v>
      </c>
      <c r="B482" s="54" t="s">
        <v>1637</v>
      </c>
      <c r="C482" s="54" t="s">
        <v>1638</v>
      </c>
      <c r="D482" s="54" t="s">
        <v>1639</v>
      </c>
      <c r="E482" s="54" t="s">
        <v>159</v>
      </c>
      <c r="F482" s="18" t="s">
        <v>1635</v>
      </c>
      <c r="G482" s="53" t="s">
        <v>320</v>
      </c>
      <c r="H482" s="56">
        <v>5532</v>
      </c>
      <c r="I482" s="56">
        <v>0</v>
      </c>
      <c r="J482" s="56">
        <v>900</v>
      </c>
      <c r="K482" s="22">
        <v>0</v>
      </c>
      <c r="L482" s="22">
        <f t="shared" si="16"/>
        <v>6432</v>
      </c>
    </row>
    <row r="483" s="10" customFormat="1" ht="12.95" customHeight="1" spans="1:12">
      <c r="A483" s="18">
        <f t="shared" ref="A483:A525" si="17">A482+1</f>
        <v>3</v>
      </c>
      <c r="B483" s="54" t="s">
        <v>1640</v>
      </c>
      <c r="C483" s="54" t="s">
        <v>1641</v>
      </c>
      <c r="D483" s="54" t="s">
        <v>1642</v>
      </c>
      <c r="E483" s="54" t="s">
        <v>131</v>
      </c>
      <c r="F483" s="18" t="s">
        <v>1635</v>
      </c>
      <c r="G483" s="53" t="s">
        <v>320</v>
      </c>
      <c r="H483" s="56">
        <v>5532</v>
      </c>
      <c r="I483" s="56">
        <v>0</v>
      </c>
      <c r="J483" s="56">
        <v>900</v>
      </c>
      <c r="K483" s="22">
        <v>0</v>
      </c>
      <c r="L483" s="22">
        <f t="shared" si="16"/>
        <v>6432</v>
      </c>
    </row>
    <row r="484" s="10" customFormat="1" ht="12.95" customHeight="1" spans="1:12">
      <c r="A484" s="18">
        <f t="shared" si="17"/>
        <v>4</v>
      </c>
      <c r="B484" s="54" t="s">
        <v>1643</v>
      </c>
      <c r="C484" s="54" t="s">
        <v>1644</v>
      </c>
      <c r="D484" s="54" t="s">
        <v>1645</v>
      </c>
      <c r="E484" s="54" t="s">
        <v>131</v>
      </c>
      <c r="F484" s="18" t="s">
        <v>1635</v>
      </c>
      <c r="G484" s="53" t="s">
        <v>320</v>
      </c>
      <c r="H484" s="56">
        <v>5532</v>
      </c>
      <c r="I484" s="56">
        <v>1465.82</v>
      </c>
      <c r="J484" s="56">
        <v>1350</v>
      </c>
      <c r="K484" s="22">
        <v>0</v>
      </c>
      <c r="L484" s="22">
        <f t="shared" si="16"/>
        <v>8347.82</v>
      </c>
    </row>
    <row r="485" s="87" customFormat="1" ht="12.95" customHeight="1" spans="1:12">
      <c r="A485" s="18">
        <f t="shared" si="17"/>
        <v>5</v>
      </c>
      <c r="B485" s="54" t="s">
        <v>1646</v>
      </c>
      <c r="C485" s="54" t="s">
        <v>1647</v>
      </c>
      <c r="D485" s="54" t="s">
        <v>1648</v>
      </c>
      <c r="E485" s="54" t="s">
        <v>131</v>
      </c>
      <c r="F485" s="18" t="s">
        <v>1635</v>
      </c>
      <c r="G485" s="53" t="s">
        <v>320</v>
      </c>
      <c r="H485" s="56">
        <v>5532</v>
      </c>
      <c r="I485" s="56">
        <v>0</v>
      </c>
      <c r="J485" s="56">
        <v>900</v>
      </c>
      <c r="K485" s="22">
        <v>0</v>
      </c>
      <c r="L485" s="22">
        <f t="shared" si="16"/>
        <v>6432</v>
      </c>
    </row>
    <row r="486" s="10" customFormat="1" ht="12.95" customHeight="1" spans="1:12">
      <c r="A486" s="18">
        <f t="shared" si="17"/>
        <v>6</v>
      </c>
      <c r="B486" s="54" t="s">
        <v>1649</v>
      </c>
      <c r="C486" s="54" t="s">
        <v>1650</v>
      </c>
      <c r="D486" s="54" t="s">
        <v>1651</v>
      </c>
      <c r="E486" s="54" t="s">
        <v>176</v>
      </c>
      <c r="F486" s="18" t="s">
        <v>1635</v>
      </c>
      <c r="G486" s="53" t="s">
        <v>118</v>
      </c>
      <c r="H486" s="56">
        <v>2068</v>
      </c>
      <c r="I486" s="56">
        <v>456.82</v>
      </c>
      <c r="J486" s="56">
        <v>158</v>
      </c>
      <c r="K486" s="22">
        <v>0</v>
      </c>
      <c r="L486" s="22">
        <f t="shared" si="16"/>
        <v>2682.82</v>
      </c>
    </row>
    <row r="487" s="10" customFormat="1" ht="12.95" customHeight="1" spans="1:12">
      <c r="A487" s="18">
        <f t="shared" si="17"/>
        <v>7</v>
      </c>
      <c r="B487" s="54" t="s">
        <v>1652</v>
      </c>
      <c r="C487" s="54" t="s">
        <v>1653</v>
      </c>
      <c r="D487" s="54" t="s">
        <v>1654</v>
      </c>
      <c r="E487" s="54" t="s">
        <v>155</v>
      </c>
      <c r="F487" s="18" t="s">
        <v>1635</v>
      </c>
      <c r="G487" s="53" t="s">
        <v>118</v>
      </c>
      <c r="H487" s="56">
        <v>853</v>
      </c>
      <c r="I487" s="56">
        <v>0</v>
      </c>
      <c r="J487" s="56">
        <v>0</v>
      </c>
      <c r="K487" s="22">
        <v>3207.17</v>
      </c>
      <c r="L487" s="22">
        <f t="shared" si="16"/>
        <v>4060.17</v>
      </c>
    </row>
    <row r="488" s="10" customFormat="1" ht="11.25" customHeight="1" spans="1:12">
      <c r="A488" s="18">
        <f t="shared" si="17"/>
        <v>8</v>
      </c>
      <c r="B488" s="54" t="s">
        <v>1655</v>
      </c>
      <c r="C488" s="54" t="s">
        <v>1656</v>
      </c>
      <c r="D488" s="54" t="s">
        <v>1657</v>
      </c>
      <c r="E488" s="54" t="s">
        <v>131</v>
      </c>
      <c r="F488" s="18" t="s">
        <v>1635</v>
      </c>
      <c r="G488" s="53" t="s">
        <v>320</v>
      </c>
      <c r="H488" s="56">
        <v>5532</v>
      </c>
      <c r="I488" s="56">
        <v>0</v>
      </c>
      <c r="J488" s="56">
        <v>1350</v>
      </c>
      <c r="K488" s="22">
        <v>0</v>
      </c>
      <c r="L488" s="22">
        <f t="shared" si="16"/>
        <v>6882</v>
      </c>
    </row>
    <row r="489" s="10" customFormat="1" ht="12.95" customHeight="1" spans="1:12">
      <c r="A489" s="18">
        <f t="shared" si="17"/>
        <v>9</v>
      </c>
      <c r="B489" s="54" t="s">
        <v>1658</v>
      </c>
      <c r="C489" s="54" t="s">
        <v>1659</v>
      </c>
      <c r="D489" s="54" t="s">
        <v>1660</v>
      </c>
      <c r="E489" s="54" t="s">
        <v>131</v>
      </c>
      <c r="F489" s="18" t="s">
        <v>1635</v>
      </c>
      <c r="G489" s="53" t="s">
        <v>320</v>
      </c>
      <c r="H489" s="56">
        <v>5532</v>
      </c>
      <c r="I489" s="56">
        <v>0</v>
      </c>
      <c r="J489" s="56">
        <v>900</v>
      </c>
      <c r="K489" s="22">
        <v>0</v>
      </c>
      <c r="L489" s="22">
        <f t="shared" si="16"/>
        <v>6432</v>
      </c>
    </row>
    <row r="490" s="10" customFormat="1" ht="12.95" customHeight="1" spans="1:12">
      <c r="A490" s="18">
        <f t="shared" si="17"/>
        <v>10</v>
      </c>
      <c r="B490" s="54" t="s">
        <v>1661</v>
      </c>
      <c r="C490" s="54" t="s">
        <v>1662</v>
      </c>
      <c r="D490" s="54" t="s">
        <v>1663</v>
      </c>
      <c r="E490" s="54" t="s">
        <v>131</v>
      </c>
      <c r="F490" s="18" t="s">
        <v>1635</v>
      </c>
      <c r="G490" s="53" t="s">
        <v>320</v>
      </c>
      <c r="H490" s="56">
        <v>5532</v>
      </c>
      <c r="I490" s="56">
        <v>0</v>
      </c>
      <c r="J490" s="56">
        <v>900</v>
      </c>
      <c r="K490" s="22">
        <v>0</v>
      </c>
      <c r="L490" s="22">
        <f t="shared" si="16"/>
        <v>6432</v>
      </c>
    </row>
    <row r="491" s="88" customFormat="1" ht="12.95" customHeight="1" spans="1:12">
      <c r="A491" s="18">
        <f t="shared" si="17"/>
        <v>11</v>
      </c>
      <c r="B491" s="54" t="s">
        <v>1664</v>
      </c>
      <c r="C491" s="54" t="s">
        <v>1665</v>
      </c>
      <c r="D491" s="54" t="s">
        <v>1666</v>
      </c>
      <c r="E491" s="54" t="s">
        <v>250</v>
      </c>
      <c r="F491" s="18" t="s">
        <v>1635</v>
      </c>
      <c r="G491" s="53" t="s">
        <v>515</v>
      </c>
      <c r="H491" s="56">
        <v>3344</v>
      </c>
      <c r="I491" s="56">
        <v>678.62</v>
      </c>
      <c r="J491" s="56">
        <v>0</v>
      </c>
      <c r="K491" s="22">
        <v>0</v>
      </c>
      <c r="L491" s="22">
        <f t="shared" si="16"/>
        <v>4022.62</v>
      </c>
    </row>
    <row r="492" s="10" customFormat="1" ht="12.95" customHeight="1" spans="1:12">
      <c r="A492" s="18">
        <f t="shared" si="17"/>
        <v>12</v>
      </c>
      <c r="B492" s="54" t="s">
        <v>1667</v>
      </c>
      <c r="C492" s="54" t="s">
        <v>1668</v>
      </c>
      <c r="D492" s="54" t="s">
        <v>1669</v>
      </c>
      <c r="E492" s="54" t="s">
        <v>107</v>
      </c>
      <c r="F492" s="18" t="s">
        <v>1635</v>
      </c>
      <c r="G492" s="53" t="s">
        <v>118</v>
      </c>
      <c r="H492" s="56">
        <v>2068</v>
      </c>
      <c r="I492" s="56">
        <v>430.04</v>
      </c>
      <c r="J492" s="56">
        <v>158</v>
      </c>
      <c r="K492" s="22">
        <v>0</v>
      </c>
      <c r="L492" s="22">
        <f t="shared" si="16"/>
        <v>2656.04</v>
      </c>
    </row>
    <row r="493" s="10" customFormat="1" ht="12.95" customHeight="1" spans="1:12">
      <c r="A493" s="18">
        <f t="shared" si="17"/>
        <v>13</v>
      </c>
      <c r="B493" s="54" t="s">
        <v>1670</v>
      </c>
      <c r="C493" s="54" t="s">
        <v>1671</v>
      </c>
      <c r="D493" s="54" t="s">
        <v>1672</v>
      </c>
      <c r="E493" s="54" t="s">
        <v>107</v>
      </c>
      <c r="F493" s="18" t="s">
        <v>1635</v>
      </c>
      <c r="G493" s="53" t="s">
        <v>118</v>
      </c>
      <c r="H493" s="56">
        <v>2068</v>
      </c>
      <c r="I493" s="56">
        <v>609.39</v>
      </c>
      <c r="J493" s="56">
        <v>158</v>
      </c>
      <c r="K493" s="22">
        <v>0</v>
      </c>
      <c r="L493" s="22">
        <f t="shared" si="16"/>
        <v>2835.39</v>
      </c>
    </row>
    <row r="494" s="10" customFormat="1" ht="12.95" customHeight="1" spans="1:12">
      <c r="A494" s="18">
        <f t="shared" si="17"/>
        <v>14</v>
      </c>
      <c r="B494" s="54" t="s">
        <v>1673</v>
      </c>
      <c r="C494" s="54" t="s">
        <v>1674</v>
      </c>
      <c r="D494" s="54" t="s">
        <v>1675</v>
      </c>
      <c r="E494" s="54" t="s">
        <v>136</v>
      </c>
      <c r="F494" s="18" t="s">
        <v>1635</v>
      </c>
      <c r="G494" s="53" t="s">
        <v>218</v>
      </c>
      <c r="H494" s="56">
        <v>3344</v>
      </c>
      <c r="I494" s="56">
        <v>1344</v>
      </c>
      <c r="J494" s="56">
        <v>450</v>
      </c>
      <c r="K494" s="22">
        <v>0</v>
      </c>
      <c r="L494" s="22">
        <f t="shared" si="16"/>
        <v>5138</v>
      </c>
    </row>
    <row r="495" s="10" customFormat="1" ht="12.95" customHeight="1" spans="1:12">
      <c r="A495" s="18">
        <f t="shared" si="17"/>
        <v>15</v>
      </c>
      <c r="B495" s="54" t="s">
        <v>1676</v>
      </c>
      <c r="C495" s="54" t="s">
        <v>1677</v>
      </c>
      <c r="D495" s="54" t="s">
        <v>1678</v>
      </c>
      <c r="E495" s="54" t="s">
        <v>211</v>
      </c>
      <c r="F495" s="18" t="s">
        <v>1635</v>
      </c>
      <c r="G495" s="53" t="s">
        <v>118</v>
      </c>
      <c r="H495" s="56">
        <v>853</v>
      </c>
      <c r="I495" s="56">
        <v>0</v>
      </c>
      <c r="J495" s="56">
        <v>0</v>
      </c>
      <c r="K495" s="22">
        <v>1367.17</v>
      </c>
      <c r="L495" s="22">
        <f t="shared" si="16"/>
        <v>2220.17</v>
      </c>
    </row>
    <row r="496" s="10" customFormat="1" ht="12.95" customHeight="1" spans="1:12">
      <c r="A496" s="18">
        <f t="shared" si="17"/>
        <v>16</v>
      </c>
      <c r="B496" s="54" t="s">
        <v>1679</v>
      </c>
      <c r="C496" s="54" t="s">
        <v>1680</v>
      </c>
      <c r="D496" s="54" t="s">
        <v>1681</v>
      </c>
      <c r="E496" s="54" t="s">
        <v>159</v>
      </c>
      <c r="F496" s="18" t="s">
        <v>1635</v>
      </c>
      <c r="G496" s="53" t="s">
        <v>320</v>
      </c>
      <c r="H496" s="56">
        <v>5532</v>
      </c>
      <c r="I496" s="56">
        <v>0</v>
      </c>
      <c r="J496" s="56">
        <v>900</v>
      </c>
      <c r="K496" s="22">
        <v>0</v>
      </c>
      <c r="L496" s="22">
        <f t="shared" si="16"/>
        <v>6432</v>
      </c>
    </row>
    <row r="497" s="10" customFormat="1" ht="12.95" customHeight="1" spans="1:12">
      <c r="A497" s="18">
        <f t="shared" si="17"/>
        <v>17</v>
      </c>
      <c r="B497" s="54" t="s">
        <v>1682</v>
      </c>
      <c r="C497" s="54" t="s">
        <v>1683</v>
      </c>
      <c r="D497" s="54" t="s">
        <v>1684</v>
      </c>
      <c r="E497" s="54" t="s">
        <v>117</v>
      </c>
      <c r="F497" s="18" t="s">
        <v>1635</v>
      </c>
      <c r="G497" s="53" t="s">
        <v>118</v>
      </c>
      <c r="H497" s="56">
        <v>2068</v>
      </c>
      <c r="I497" s="56">
        <v>551.94</v>
      </c>
      <c r="J497" s="56">
        <v>158</v>
      </c>
      <c r="K497" s="22">
        <v>0</v>
      </c>
      <c r="L497" s="22">
        <f t="shared" si="16"/>
        <v>2777.94</v>
      </c>
    </row>
    <row r="498" s="88" customFormat="1" ht="12.95" customHeight="1" spans="1:12">
      <c r="A498" s="18">
        <f t="shared" si="17"/>
        <v>18</v>
      </c>
      <c r="B498" s="54" t="s">
        <v>1685</v>
      </c>
      <c r="C498" s="54" t="s">
        <v>1686</v>
      </c>
      <c r="D498" s="54" t="s">
        <v>1687</v>
      </c>
      <c r="E498" s="54" t="s">
        <v>107</v>
      </c>
      <c r="F498" s="18" t="s">
        <v>1635</v>
      </c>
      <c r="G498" s="53" t="s">
        <v>118</v>
      </c>
      <c r="H498" s="56">
        <v>2068</v>
      </c>
      <c r="I498" s="56">
        <v>541.05</v>
      </c>
      <c r="J498" s="56">
        <v>158</v>
      </c>
      <c r="K498" s="22">
        <v>0</v>
      </c>
      <c r="L498" s="22">
        <f t="shared" si="16"/>
        <v>2767.05</v>
      </c>
    </row>
    <row r="499" s="10" customFormat="1" ht="12.95" customHeight="1" spans="1:12">
      <c r="A499" s="18">
        <f t="shared" si="17"/>
        <v>19</v>
      </c>
      <c r="B499" s="54" t="s">
        <v>1688</v>
      </c>
      <c r="C499" s="54" t="s">
        <v>1689</v>
      </c>
      <c r="D499" s="54" t="s">
        <v>1690</v>
      </c>
      <c r="E499" s="54" t="s">
        <v>107</v>
      </c>
      <c r="F499" s="18" t="s">
        <v>1635</v>
      </c>
      <c r="G499" s="53" t="s">
        <v>118</v>
      </c>
      <c r="H499" s="56">
        <v>2068</v>
      </c>
      <c r="I499" s="56">
        <v>251.69</v>
      </c>
      <c r="J499" s="56">
        <v>158</v>
      </c>
      <c r="K499" s="22">
        <v>0</v>
      </c>
      <c r="L499" s="22">
        <f t="shared" si="16"/>
        <v>2477.69</v>
      </c>
    </row>
    <row r="500" s="10" customFormat="1" ht="12.95" customHeight="1" spans="1:12">
      <c r="A500" s="18">
        <f t="shared" si="17"/>
        <v>20</v>
      </c>
      <c r="B500" s="54" t="s">
        <v>1691</v>
      </c>
      <c r="C500" s="54" t="s">
        <v>1692</v>
      </c>
      <c r="D500" s="54" t="s">
        <v>1693</v>
      </c>
      <c r="E500" s="54" t="s">
        <v>131</v>
      </c>
      <c r="F500" s="18" t="s">
        <v>1635</v>
      </c>
      <c r="G500" s="53" t="s">
        <v>320</v>
      </c>
      <c r="H500" s="56">
        <v>5532</v>
      </c>
      <c r="I500" s="56">
        <v>0</v>
      </c>
      <c r="J500" s="56">
        <v>900</v>
      </c>
      <c r="K500" s="22">
        <v>0</v>
      </c>
      <c r="L500" s="22">
        <f t="shared" si="16"/>
        <v>6432</v>
      </c>
    </row>
    <row r="501" s="10" customFormat="1" ht="12.95" customHeight="1" spans="1:12">
      <c r="A501" s="18">
        <f t="shared" si="17"/>
        <v>21</v>
      </c>
      <c r="B501" s="54" t="s">
        <v>1694</v>
      </c>
      <c r="C501" s="54" t="s">
        <v>1695</v>
      </c>
      <c r="D501" s="54" t="s">
        <v>1696</v>
      </c>
      <c r="E501" s="54" t="s">
        <v>176</v>
      </c>
      <c r="F501" s="18" t="s">
        <v>1635</v>
      </c>
      <c r="G501" s="53" t="s">
        <v>118</v>
      </c>
      <c r="H501" s="56">
        <v>2068</v>
      </c>
      <c r="I501" s="105">
        <v>551.94</v>
      </c>
      <c r="J501" s="56">
        <v>158</v>
      </c>
      <c r="K501" s="22">
        <v>0</v>
      </c>
      <c r="L501" s="22">
        <f t="shared" si="16"/>
        <v>2777.94</v>
      </c>
    </row>
    <row r="502" s="10" customFormat="1" ht="12.95" customHeight="1" spans="1:12">
      <c r="A502" s="18">
        <f t="shared" si="17"/>
        <v>22</v>
      </c>
      <c r="B502" s="54" t="s">
        <v>1697</v>
      </c>
      <c r="C502" s="54" t="s">
        <v>1698</v>
      </c>
      <c r="D502" s="54" t="s">
        <v>1699</v>
      </c>
      <c r="E502" s="54" t="s">
        <v>107</v>
      </c>
      <c r="F502" s="18" t="s">
        <v>1635</v>
      </c>
      <c r="G502" s="53" t="s">
        <v>118</v>
      </c>
      <c r="H502" s="56">
        <v>2068</v>
      </c>
      <c r="I502" s="105">
        <v>598.5</v>
      </c>
      <c r="J502" s="56">
        <v>158</v>
      </c>
      <c r="K502" s="22">
        <v>0</v>
      </c>
      <c r="L502" s="22">
        <f t="shared" si="16"/>
        <v>2824.5</v>
      </c>
    </row>
    <row r="503" s="10" customFormat="1" ht="12.95" customHeight="1" spans="1:12">
      <c r="A503" s="18">
        <f t="shared" si="17"/>
        <v>23</v>
      </c>
      <c r="B503" s="54" t="s">
        <v>1700</v>
      </c>
      <c r="C503" s="54" t="s">
        <v>1701</v>
      </c>
      <c r="D503" s="54" t="s">
        <v>1702</v>
      </c>
      <c r="E503" s="54" t="s">
        <v>159</v>
      </c>
      <c r="F503" s="18" t="s">
        <v>1635</v>
      </c>
      <c r="G503" s="53" t="s">
        <v>320</v>
      </c>
      <c r="H503" s="56">
        <v>5532</v>
      </c>
      <c r="I503" s="56">
        <v>0</v>
      </c>
      <c r="J503" s="56">
        <v>0</v>
      </c>
      <c r="K503" s="22">
        <v>0</v>
      </c>
      <c r="L503" s="22">
        <f t="shared" si="16"/>
        <v>5532</v>
      </c>
    </row>
    <row r="504" s="10" customFormat="1" ht="12.95" customHeight="1" spans="1:12">
      <c r="A504" s="18">
        <f t="shared" si="17"/>
        <v>24</v>
      </c>
      <c r="B504" s="54" t="s">
        <v>1703</v>
      </c>
      <c r="C504" s="54" t="s">
        <v>1704</v>
      </c>
      <c r="D504" s="54" t="s">
        <v>1705</v>
      </c>
      <c r="E504" s="54" t="s">
        <v>131</v>
      </c>
      <c r="F504" s="18" t="s">
        <v>1635</v>
      </c>
      <c r="G504" s="53" t="s">
        <v>320</v>
      </c>
      <c r="H504" s="56">
        <v>5532</v>
      </c>
      <c r="I504" s="56">
        <v>0</v>
      </c>
      <c r="J504" s="56">
        <v>900</v>
      </c>
      <c r="K504" s="22">
        <v>0</v>
      </c>
      <c r="L504" s="22">
        <f t="shared" si="16"/>
        <v>6432</v>
      </c>
    </row>
    <row r="505" s="10" customFormat="1" ht="12.95" customHeight="1" spans="1:12">
      <c r="A505" s="18">
        <f t="shared" si="17"/>
        <v>25</v>
      </c>
      <c r="B505" s="54" t="s">
        <v>1706</v>
      </c>
      <c r="C505" s="54" t="s">
        <v>1707</v>
      </c>
      <c r="D505" s="54" t="s">
        <v>1708</v>
      </c>
      <c r="E505" s="54" t="s">
        <v>1468</v>
      </c>
      <c r="F505" s="18" t="s">
        <v>1635</v>
      </c>
      <c r="G505" s="53" t="s">
        <v>653</v>
      </c>
      <c r="H505" s="56">
        <v>905.72</v>
      </c>
      <c r="I505" s="56">
        <v>0</v>
      </c>
      <c r="J505" s="56">
        <v>0</v>
      </c>
      <c r="K505" s="22">
        <v>3207.17</v>
      </c>
      <c r="L505" s="22">
        <f t="shared" si="16"/>
        <v>4112.89</v>
      </c>
    </row>
    <row r="506" s="10" customFormat="1" ht="12.95" customHeight="1" spans="1:12">
      <c r="A506" s="18">
        <f t="shared" si="17"/>
        <v>26</v>
      </c>
      <c r="B506" s="54" t="s">
        <v>1709</v>
      </c>
      <c r="C506" s="54" t="s">
        <v>1710</v>
      </c>
      <c r="D506" s="54" t="s">
        <v>1711</v>
      </c>
      <c r="E506" s="54" t="s">
        <v>131</v>
      </c>
      <c r="F506" s="18" t="s">
        <v>1635</v>
      </c>
      <c r="G506" s="53" t="s">
        <v>320</v>
      </c>
      <c r="H506" s="56">
        <v>5532</v>
      </c>
      <c r="I506" s="56">
        <v>0</v>
      </c>
      <c r="J506" s="56">
        <v>900</v>
      </c>
      <c r="K506" s="22">
        <v>0</v>
      </c>
      <c r="L506" s="22">
        <f t="shared" si="16"/>
        <v>6432</v>
      </c>
    </row>
    <row r="507" s="10" customFormat="1" ht="12.95" customHeight="1" spans="1:12">
      <c r="A507" s="18">
        <f t="shared" si="17"/>
        <v>27</v>
      </c>
      <c r="B507" s="54" t="s">
        <v>1712</v>
      </c>
      <c r="C507" s="54" t="s">
        <v>1713</v>
      </c>
      <c r="D507" s="54" t="s">
        <v>1714</v>
      </c>
      <c r="E507" s="54" t="s">
        <v>117</v>
      </c>
      <c r="F507" s="18" t="s">
        <v>1635</v>
      </c>
      <c r="G507" s="53" t="s">
        <v>118</v>
      </c>
      <c r="H507" s="56">
        <v>2068</v>
      </c>
      <c r="I507" s="56">
        <v>551.94</v>
      </c>
      <c r="J507" s="56">
        <v>308</v>
      </c>
      <c r="K507" s="22">
        <v>0</v>
      </c>
      <c r="L507" s="22">
        <f t="shared" si="16"/>
        <v>2927.94</v>
      </c>
    </row>
    <row r="508" s="10" customFormat="1" ht="12.95" customHeight="1" spans="1:12">
      <c r="A508" s="18">
        <f t="shared" si="17"/>
        <v>28</v>
      </c>
      <c r="B508" s="54" t="s">
        <v>1715</v>
      </c>
      <c r="C508" s="54" t="s">
        <v>1716</v>
      </c>
      <c r="D508" s="54" t="s">
        <v>1717</v>
      </c>
      <c r="E508" s="54" t="s">
        <v>107</v>
      </c>
      <c r="F508" s="18" t="s">
        <v>1635</v>
      </c>
      <c r="G508" s="53" t="s">
        <v>118</v>
      </c>
      <c r="H508" s="56">
        <v>2068</v>
      </c>
      <c r="I508" s="56">
        <v>598.5</v>
      </c>
      <c r="J508" s="56">
        <v>158</v>
      </c>
      <c r="K508" s="22">
        <v>0</v>
      </c>
      <c r="L508" s="22">
        <f t="shared" si="16"/>
        <v>2824.5</v>
      </c>
    </row>
    <row r="509" s="10" customFormat="1" ht="12.95" customHeight="1" spans="1:12">
      <c r="A509" s="18">
        <f t="shared" si="17"/>
        <v>29</v>
      </c>
      <c r="B509" s="54" t="s">
        <v>1718</v>
      </c>
      <c r="C509" s="54" t="s">
        <v>1719</v>
      </c>
      <c r="D509" s="54" t="s">
        <v>1720</v>
      </c>
      <c r="E509" s="54" t="s">
        <v>107</v>
      </c>
      <c r="F509" s="18" t="s">
        <v>1635</v>
      </c>
      <c r="G509" s="53" t="s">
        <v>118</v>
      </c>
      <c r="H509" s="56">
        <v>2068</v>
      </c>
      <c r="I509" s="56">
        <v>598.5</v>
      </c>
      <c r="J509" s="56">
        <v>158</v>
      </c>
      <c r="K509" s="22">
        <v>0</v>
      </c>
      <c r="L509" s="22">
        <f t="shared" si="16"/>
        <v>2824.5</v>
      </c>
    </row>
    <row r="510" s="10" customFormat="1" ht="12.95" customHeight="1" spans="1:12">
      <c r="A510" s="18">
        <f t="shared" si="17"/>
        <v>30</v>
      </c>
      <c r="B510" s="54" t="s">
        <v>1721</v>
      </c>
      <c r="C510" s="54" t="s">
        <v>1722</v>
      </c>
      <c r="D510" s="54" t="s">
        <v>1723</v>
      </c>
      <c r="E510" s="54" t="s">
        <v>295</v>
      </c>
      <c r="F510" s="18" t="s">
        <v>1635</v>
      </c>
      <c r="G510" s="53" t="s">
        <v>1077</v>
      </c>
      <c r="H510" s="56">
        <v>3344</v>
      </c>
      <c r="I510" s="56">
        <v>0</v>
      </c>
      <c r="J510" s="56">
        <v>0</v>
      </c>
      <c r="K510" s="22">
        <v>0</v>
      </c>
      <c r="L510" s="22">
        <f t="shared" si="16"/>
        <v>3344</v>
      </c>
    </row>
    <row r="511" s="10" customFormat="1" ht="12.95" customHeight="1" spans="1:12">
      <c r="A511" s="18">
        <f t="shared" si="17"/>
        <v>31</v>
      </c>
      <c r="B511" s="54" t="s">
        <v>1724</v>
      </c>
      <c r="C511" s="54" t="s">
        <v>1725</v>
      </c>
      <c r="D511" s="54" t="s">
        <v>1726</v>
      </c>
      <c r="E511" s="54" t="s">
        <v>163</v>
      </c>
      <c r="F511" s="18" t="s">
        <v>1635</v>
      </c>
      <c r="G511" s="53" t="s">
        <v>341</v>
      </c>
      <c r="H511" s="56">
        <v>3344</v>
      </c>
      <c r="I511" s="56">
        <v>0</v>
      </c>
      <c r="J511" s="56">
        <v>0</v>
      </c>
      <c r="K511" s="22">
        <v>0</v>
      </c>
      <c r="L511" s="22">
        <f t="shared" si="16"/>
        <v>3344</v>
      </c>
    </row>
    <row r="512" s="10" customFormat="1" ht="12.95" customHeight="1" spans="1:12">
      <c r="A512" s="18">
        <f t="shared" si="17"/>
        <v>32</v>
      </c>
      <c r="B512" s="54" t="s">
        <v>1727</v>
      </c>
      <c r="C512" s="54" t="s">
        <v>1728</v>
      </c>
      <c r="D512" s="54" t="s">
        <v>1729</v>
      </c>
      <c r="E512" s="54" t="s">
        <v>423</v>
      </c>
      <c r="F512" s="18" t="s">
        <v>1635</v>
      </c>
      <c r="G512" s="53" t="s">
        <v>118</v>
      </c>
      <c r="H512" s="56">
        <v>836.4</v>
      </c>
      <c r="I512" s="56">
        <v>0</v>
      </c>
      <c r="J512" s="56">
        <v>0</v>
      </c>
      <c r="K512" s="22">
        <v>1367.17</v>
      </c>
      <c r="L512" s="22">
        <f t="shared" si="16"/>
        <v>2203.57</v>
      </c>
    </row>
    <row r="513" s="10" customFormat="1" ht="12.95" customHeight="1" spans="1:12">
      <c r="A513" s="18">
        <f t="shared" si="17"/>
        <v>33</v>
      </c>
      <c r="B513" s="54" t="s">
        <v>1730</v>
      </c>
      <c r="C513" s="54" t="s">
        <v>1731</v>
      </c>
      <c r="D513" s="54" t="s">
        <v>1732</v>
      </c>
      <c r="E513" s="54" t="s">
        <v>163</v>
      </c>
      <c r="F513" s="18" t="s">
        <v>1635</v>
      </c>
      <c r="G513" s="53" t="s">
        <v>341</v>
      </c>
      <c r="H513" s="56">
        <v>3344</v>
      </c>
      <c r="I513" s="56">
        <v>1172.17</v>
      </c>
      <c r="J513" s="56">
        <v>0</v>
      </c>
      <c r="K513" s="22">
        <v>0</v>
      </c>
      <c r="L513" s="22">
        <f t="shared" si="16"/>
        <v>4516.17</v>
      </c>
    </row>
    <row r="514" s="10" customFormat="1" ht="12.95" customHeight="1" spans="1:12">
      <c r="A514" s="18">
        <f t="shared" si="17"/>
        <v>34</v>
      </c>
      <c r="B514" s="54" t="s">
        <v>1733</v>
      </c>
      <c r="C514" s="54" t="s">
        <v>1734</v>
      </c>
      <c r="D514" s="54" t="s">
        <v>1735</v>
      </c>
      <c r="E514" s="54" t="s">
        <v>131</v>
      </c>
      <c r="F514" s="18" t="s">
        <v>1635</v>
      </c>
      <c r="G514" s="53" t="s">
        <v>320</v>
      </c>
      <c r="H514" s="56">
        <v>5532</v>
      </c>
      <c r="I514" s="56">
        <v>0</v>
      </c>
      <c r="J514" s="56">
        <v>900</v>
      </c>
      <c r="K514" s="22">
        <v>0</v>
      </c>
      <c r="L514" s="22">
        <f t="shared" si="16"/>
        <v>6432</v>
      </c>
    </row>
    <row r="515" s="10" customFormat="1" ht="12.95" customHeight="1" spans="1:12">
      <c r="A515" s="18">
        <f t="shared" si="17"/>
        <v>35</v>
      </c>
      <c r="B515" s="54" t="s">
        <v>1736</v>
      </c>
      <c r="C515" s="54" t="s">
        <v>1737</v>
      </c>
      <c r="D515" s="54" t="s">
        <v>1738</v>
      </c>
      <c r="E515" s="54" t="s">
        <v>176</v>
      </c>
      <c r="F515" s="18" t="s">
        <v>1635</v>
      </c>
      <c r="G515" s="53" t="s">
        <v>118</v>
      </c>
      <c r="H515" s="56">
        <v>2068</v>
      </c>
      <c r="I515" s="56">
        <v>561.83</v>
      </c>
      <c r="J515" s="56">
        <v>158</v>
      </c>
      <c r="K515" s="22">
        <v>0</v>
      </c>
      <c r="L515" s="22">
        <f t="shared" si="16"/>
        <v>2787.83</v>
      </c>
    </row>
    <row r="516" s="10" customFormat="1" ht="12.95" customHeight="1" spans="1:12">
      <c r="A516" s="18">
        <f t="shared" si="17"/>
        <v>36</v>
      </c>
      <c r="B516" s="54" t="s">
        <v>1739</v>
      </c>
      <c r="C516" s="54" t="s">
        <v>1740</v>
      </c>
      <c r="D516" s="54" t="s">
        <v>1741</v>
      </c>
      <c r="E516" s="54" t="s">
        <v>107</v>
      </c>
      <c r="F516" s="18" t="s">
        <v>1635</v>
      </c>
      <c r="G516" s="53" t="s">
        <v>118</v>
      </c>
      <c r="H516" s="56">
        <v>2068</v>
      </c>
      <c r="I516" s="56">
        <v>485.6</v>
      </c>
      <c r="J516" s="56">
        <v>158</v>
      </c>
      <c r="K516" s="22">
        <v>0</v>
      </c>
      <c r="L516" s="22">
        <f t="shared" si="16"/>
        <v>2711.6</v>
      </c>
    </row>
    <row r="517" s="10" customFormat="1" ht="12.95" customHeight="1" spans="1:12">
      <c r="A517" s="18">
        <f t="shared" si="17"/>
        <v>37</v>
      </c>
      <c r="B517" s="54" t="s">
        <v>1742</v>
      </c>
      <c r="C517" s="54" t="s">
        <v>1743</v>
      </c>
      <c r="D517" s="54" t="s">
        <v>1744</v>
      </c>
      <c r="E517" s="54" t="s">
        <v>180</v>
      </c>
      <c r="F517" s="18" t="s">
        <v>1635</v>
      </c>
      <c r="G517" s="53" t="s">
        <v>118</v>
      </c>
      <c r="H517" s="56">
        <v>2068</v>
      </c>
      <c r="I517" s="56">
        <v>598.5</v>
      </c>
      <c r="J517" s="56">
        <v>158</v>
      </c>
      <c r="K517" s="22">
        <v>0</v>
      </c>
      <c r="L517" s="22">
        <f t="shared" si="16"/>
        <v>2824.5</v>
      </c>
    </row>
    <row r="518" s="10" customFormat="1" ht="12.95" customHeight="1" spans="1:12">
      <c r="A518" s="18">
        <f t="shared" si="17"/>
        <v>38</v>
      </c>
      <c r="B518" s="54" t="s">
        <v>1745</v>
      </c>
      <c r="C518" s="54" t="s">
        <v>1746</v>
      </c>
      <c r="D518" s="54" t="s">
        <v>1747</v>
      </c>
      <c r="E518" s="54" t="s">
        <v>1748</v>
      </c>
      <c r="F518" s="18" t="s">
        <v>1635</v>
      </c>
      <c r="G518" s="53" t="s">
        <v>118</v>
      </c>
      <c r="H518" s="56">
        <v>2068</v>
      </c>
      <c r="I518" s="56">
        <v>505.38</v>
      </c>
      <c r="J518" s="56">
        <v>158</v>
      </c>
      <c r="K518" s="22">
        <v>0</v>
      </c>
      <c r="L518" s="22">
        <f t="shared" si="16"/>
        <v>2731.38</v>
      </c>
    </row>
    <row r="519" s="10" customFormat="1" ht="12.95" customHeight="1" spans="1:12">
      <c r="A519" s="18">
        <f t="shared" si="17"/>
        <v>39</v>
      </c>
      <c r="B519" s="54" t="s">
        <v>1749</v>
      </c>
      <c r="C519" s="54" t="s">
        <v>1750</v>
      </c>
      <c r="D519" s="54" t="s">
        <v>1751</v>
      </c>
      <c r="E519" s="54" t="s">
        <v>423</v>
      </c>
      <c r="F519" s="18" t="s">
        <v>1635</v>
      </c>
      <c r="G519" s="53" t="s">
        <v>118</v>
      </c>
      <c r="H519" s="56">
        <v>853</v>
      </c>
      <c r="I519" s="56">
        <v>0</v>
      </c>
      <c r="J519" s="56">
        <v>0</v>
      </c>
      <c r="K519" s="22">
        <v>1367.17</v>
      </c>
      <c r="L519" s="22">
        <f t="shared" si="16"/>
        <v>2220.17</v>
      </c>
    </row>
    <row r="520" s="10" customFormat="1" ht="12.95" customHeight="1" spans="1:12">
      <c r="A520" s="18">
        <f t="shared" si="17"/>
        <v>40</v>
      </c>
      <c r="B520" s="54" t="s">
        <v>1752</v>
      </c>
      <c r="C520" s="54" t="s">
        <v>1753</v>
      </c>
      <c r="D520" s="54" t="s">
        <v>1754</v>
      </c>
      <c r="E520" s="54" t="s">
        <v>211</v>
      </c>
      <c r="F520" s="18" t="s">
        <v>1635</v>
      </c>
      <c r="G520" s="53" t="s">
        <v>169</v>
      </c>
      <c r="H520" s="56">
        <v>855</v>
      </c>
      <c r="I520" s="56">
        <v>0</v>
      </c>
      <c r="J520" s="56">
        <v>0</v>
      </c>
      <c r="K520" s="22">
        <v>1367.17</v>
      </c>
      <c r="L520" s="22">
        <f t="shared" si="16"/>
        <v>2222.17</v>
      </c>
    </row>
    <row r="521" s="10" customFormat="1" ht="12.95" customHeight="1" spans="1:12">
      <c r="A521" s="18">
        <f t="shared" si="17"/>
        <v>41</v>
      </c>
      <c r="B521" s="54" t="s">
        <v>1755</v>
      </c>
      <c r="C521" s="54" t="s">
        <v>1756</v>
      </c>
      <c r="D521" s="54" t="s">
        <v>1757</v>
      </c>
      <c r="E521" s="54" t="s">
        <v>155</v>
      </c>
      <c r="F521" s="18" t="s">
        <v>1635</v>
      </c>
      <c r="G521" s="53" t="s">
        <v>118</v>
      </c>
      <c r="H521" s="56">
        <v>2068</v>
      </c>
      <c r="I521" s="56">
        <v>609.39</v>
      </c>
      <c r="J521" s="56">
        <v>0</v>
      </c>
      <c r="K521" s="22">
        <v>0</v>
      </c>
      <c r="L521" s="22">
        <f t="shared" si="16"/>
        <v>2677.39</v>
      </c>
    </row>
    <row r="522" s="10" customFormat="1" ht="12.95" customHeight="1" spans="1:12">
      <c r="A522" s="18">
        <f>A518+1</f>
        <v>39</v>
      </c>
      <c r="B522" s="106" t="s">
        <v>1758</v>
      </c>
      <c r="C522" s="106" t="s">
        <v>1759</v>
      </c>
      <c r="D522" s="106" t="s">
        <v>1760</v>
      </c>
      <c r="E522" s="106" t="s">
        <v>211</v>
      </c>
      <c r="F522" s="107" t="s">
        <v>1635</v>
      </c>
      <c r="G522" s="108" t="s">
        <v>169</v>
      </c>
      <c r="H522" s="109">
        <v>855</v>
      </c>
      <c r="I522" s="109">
        <v>0</v>
      </c>
      <c r="J522" s="109">
        <v>0</v>
      </c>
      <c r="K522" s="145">
        <v>1367.17</v>
      </c>
      <c r="L522" s="22">
        <f t="shared" ref="L522:L525" si="18">SUM(H522:K522)</f>
        <v>2222.17</v>
      </c>
    </row>
    <row r="523" s="10" customFormat="1" ht="12.95" customHeight="1" spans="1:12">
      <c r="A523" s="18">
        <f t="shared" si="17"/>
        <v>40</v>
      </c>
      <c r="B523" s="54" t="s">
        <v>1761</v>
      </c>
      <c r="C523" s="54" t="s">
        <v>1762</v>
      </c>
      <c r="D523" s="54" t="s">
        <v>1763</v>
      </c>
      <c r="E523" s="54" t="s">
        <v>1445</v>
      </c>
      <c r="F523" s="107" t="s">
        <v>1635</v>
      </c>
      <c r="G523" s="53" t="s">
        <v>118</v>
      </c>
      <c r="H523" s="56">
        <v>2068</v>
      </c>
      <c r="I523" s="56">
        <v>299.25</v>
      </c>
      <c r="J523" s="56">
        <v>158</v>
      </c>
      <c r="K523" s="22">
        <v>0</v>
      </c>
      <c r="L523" s="22">
        <f t="shared" si="18"/>
        <v>2525.25</v>
      </c>
    </row>
    <row r="524" s="10" customFormat="1" ht="12.95" customHeight="1" spans="1:12">
      <c r="A524" s="18">
        <f t="shared" si="17"/>
        <v>41</v>
      </c>
      <c r="B524" s="54" t="s">
        <v>1764</v>
      </c>
      <c r="C524" s="54" t="s">
        <v>1765</v>
      </c>
      <c r="D524" s="54" t="s">
        <v>1766</v>
      </c>
      <c r="E524" s="54" t="s">
        <v>250</v>
      </c>
      <c r="F524" s="18" t="s">
        <v>1635</v>
      </c>
      <c r="G524" s="53" t="s">
        <v>515</v>
      </c>
      <c r="H524" s="56">
        <v>3344</v>
      </c>
      <c r="I524" s="56">
        <v>1079.62</v>
      </c>
      <c r="J524" s="56">
        <v>0</v>
      </c>
      <c r="K524" s="22">
        <v>0</v>
      </c>
      <c r="L524" s="22">
        <f t="shared" si="18"/>
        <v>4423.62</v>
      </c>
    </row>
    <row r="525" s="10" customFormat="1" ht="12.95" customHeight="1" spans="1:12">
      <c r="A525" s="18">
        <f t="shared" si="17"/>
        <v>42</v>
      </c>
      <c r="B525" s="110" t="s">
        <v>1767</v>
      </c>
      <c r="C525" s="110" t="s">
        <v>1768</v>
      </c>
      <c r="D525" s="110" t="s">
        <v>1769</v>
      </c>
      <c r="E525" s="110" t="s">
        <v>211</v>
      </c>
      <c r="F525" s="18" t="s">
        <v>1635</v>
      </c>
      <c r="G525" s="111" t="s">
        <v>169</v>
      </c>
      <c r="H525" s="112">
        <v>855</v>
      </c>
      <c r="I525" s="112">
        <v>0</v>
      </c>
      <c r="J525" s="112">
        <v>0</v>
      </c>
      <c r="K525" s="146">
        <v>1367.17</v>
      </c>
      <c r="L525" s="146">
        <f t="shared" si="18"/>
        <v>2222.17</v>
      </c>
    </row>
    <row r="526" s="89" customFormat="1" ht="12.75" customHeight="1" spans="1:12">
      <c r="A526" s="113"/>
      <c r="B526" s="114"/>
      <c r="C526" s="115" t="s">
        <v>1770</v>
      </c>
      <c r="D526" s="116"/>
      <c r="E526" s="117"/>
      <c r="F526" s="113"/>
      <c r="G526" s="118"/>
      <c r="H526" s="119"/>
      <c r="I526" s="119"/>
      <c r="J526" s="119"/>
      <c r="K526" s="147"/>
      <c r="L526" s="147"/>
    </row>
    <row r="527" s="10" customFormat="1" ht="12.95" customHeight="1" spans="1:12">
      <c r="A527" s="120">
        <v>1</v>
      </c>
      <c r="B527" s="121" t="s">
        <v>1771</v>
      </c>
      <c r="C527" s="121" t="s">
        <v>1772</v>
      </c>
      <c r="D527" s="121" t="s">
        <v>1773</v>
      </c>
      <c r="E527" s="121" t="s">
        <v>180</v>
      </c>
      <c r="F527" s="120" t="s">
        <v>1774</v>
      </c>
      <c r="G527" s="122" t="s">
        <v>1636</v>
      </c>
      <c r="H527" s="123">
        <v>0</v>
      </c>
      <c r="I527" s="148">
        <v>0</v>
      </c>
      <c r="J527" s="123">
        <v>0</v>
      </c>
      <c r="K527" s="149">
        <v>0</v>
      </c>
      <c r="L527" s="149">
        <f>SUM(H527:K527)</f>
        <v>0</v>
      </c>
    </row>
    <row r="528" s="10" customFormat="1" ht="12.95" customHeight="1" spans="1:12">
      <c r="A528" s="124">
        <v>2</v>
      </c>
      <c r="B528" s="125" t="s">
        <v>1775</v>
      </c>
      <c r="C528" s="124" t="s">
        <v>1776</v>
      </c>
      <c r="D528" s="126">
        <v>21066475</v>
      </c>
      <c r="E528" s="127" t="s">
        <v>155</v>
      </c>
      <c r="F528" s="124" t="s">
        <v>1774</v>
      </c>
      <c r="G528" s="128" t="s">
        <v>1636</v>
      </c>
      <c r="H528" s="129">
        <v>0</v>
      </c>
      <c r="I528" s="129">
        <v>0</v>
      </c>
      <c r="J528" s="129">
        <v>0</v>
      </c>
      <c r="K528" s="150">
        <v>1367.17</v>
      </c>
      <c r="L528" s="150">
        <f>SUM(H528:K528)</f>
        <v>1367.17</v>
      </c>
    </row>
    <row r="529" s="10" customFormat="1" ht="12.95" customHeight="1" spans="1:12">
      <c r="A529" s="124">
        <v>3</v>
      </c>
      <c r="B529" s="130" t="s">
        <v>1777</v>
      </c>
      <c r="C529" s="127" t="s">
        <v>1778</v>
      </c>
      <c r="D529" s="130" t="s">
        <v>1779</v>
      </c>
      <c r="E529" s="127" t="s">
        <v>1780</v>
      </c>
      <c r="F529" s="124" t="s">
        <v>1774</v>
      </c>
      <c r="G529" s="128" t="s">
        <v>1636</v>
      </c>
      <c r="H529" s="129">
        <v>0</v>
      </c>
      <c r="I529" s="129">
        <v>0</v>
      </c>
      <c r="J529" s="129">
        <v>0</v>
      </c>
      <c r="K529" s="151">
        <v>1367.17</v>
      </c>
      <c r="L529" s="150">
        <f>SUM(H529:K529)</f>
        <v>1367.17</v>
      </c>
    </row>
    <row r="530" s="10" customFormat="1" ht="12.95" customHeight="1" spans="1:12">
      <c r="A530" s="131"/>
      <c r="B530" s="132" t="s">
        <v>1781</v>
      </c>
      <c r="C530" s="133" t="s">
        <v>1782</v>
      </c>
      <c r="D530" s="134">
        <v>40471732</v>
      </c>
      <c r="E530" s="134" t="s">
        <v>155</v>
      </c>
      <c r="F530" s="135" t="s">
        <v>1774</v>
      </c>
      <c r="G530" s="136" t="s">
        <v>1636</v>
      </c>
      <c r="H530" s="137"/>
      <c r="I530" s="152"/>
      <c r="J530" s="152"/>
      <c r="K530" s="153">
        <v>1367.17</v>
      </c>
      <c r="L530" s="150">
        <f>SUM(H530:K530)</f>
        <v>1367.17</v>
      </c>
    </row>
    <row r="531" s="10" customFormat="1" ht="12.95" customHeight="1" spans="1:12">
      <c r="A531" s="138">
        <v>4</v>
      </c>
      <c r="B531" s="139" t="s">
        <v>1783</v>
      </c>
      <c r="C531" s="139" t="s">
        <v>1784</v>
      </c>
      <c r="D531" s="139" t="s">
        <v>1785</v>
      </c>
      <c r="E531" s="139" t="s">
        <v>131</v>
      </c>
      <c r="F531" s="138" t="s">
        <v>1774</v>
      </c>
      <c r="G531" s="140" t="s">
        <v>1636</v>
      </c>
      <c r="H531" s="141">
        <v>0</v>
      </c>
      <c r="I531" s="141">
        <v>0</v>
      </c>
      <c r="J531" s="141">
        <v>0</v>
      </c>
      <c r="K531" s="141">
        <v>0</v>
      </c>
      <c r="L531" s="154">
        <f>SUM(H531:K531)</f>
        <v>0</v>
      </c>
    </row>
    <row r="532" s="89" customFormat="1" ht="12.75" customHeight="1" spans="1:12">
      <c r="A532" s="113"/>
      <c r="B532" s="142" t="s">
        <v>79</v>
      </c>
      <c r="C532" s="142"/>
      <c r="D532" s="116"/>
      <c r="E532" s="113"/>
      <c r="F532" s="113"/>
      <c r="G532" s="118"/>
      <c r="H532" s="119"/>
      <c r="I532" s="119"/>
      <c r="J532" s="119"/>
      <c r="K532" s="119"/>
      <c r="L532" s="147"/>
    </row>
    <row r="533" s="10" customFormat="1" ht="12.75" customHeight="1" spans="1:12">
      <c r="A533" s="13">
        <v>1</v>
      </c>
      <c r="B533" s="15" t="s">
        <v>1786</v>
      </c>
      <c r="C533" s="15" t="s">
        <v>1787</v>
      </c>
      <c r="D533" s="50" t="s">
        <v>1788</v>
      </c>
      <c r="E533" s="50" t="s">
        <v>1789</v>
      </c>
      <c r="F533" s="13" t="s">
        <v>1790</v>
      </c>
      <c r="G533" s="143" t="s">
        <v>1636</v>
      </c>
      <c r="H533" s="52">
        <v>0</v>
      </c>
      <c r="I533" s="52">
        <v>0</v>
      </c>
      <c r="J533" s="52">
        <v>0</v>
      </c>
      <c r="K533" s="52">
        <v>0</v>
      </c>
      <c r="L533" s="17">
        <f t="shared" ref="L533:L579" si="19">SUM(H533:K533)</f>
        <v>0</v>
      </c>
    </row>
    <row r="534" s="10" customFormat="1" ht="12.75" customHeight="1" spans="1:12">
      <c r="A534" s="18">
        <f>A533+1</f>
        <v>2</v>
      </c>
      <c r="B534" s="20" t="s">
        <v>1791</v>
      </c>
      <c r="C534" s="20" t="s">
        <v>1792</v>
      </c>
      <c r="D534" s="54" t="s">
        <v>1793</v>
      </c>
      <c r="E534" s="54" t="s">
        <v>1794</v>
      </c>
      <c r="F534" s="18" t="s">
        <v>1790</v>
      </c>
      <c r="G534" s="144" t="s">
        <v>1636</v>
      </c>
      <c r="H534" s="56">
        <v>0</v>
      </c>
      <c r="I534" s="56">
        <v>0</v>
      </c>
      <c r="J534" s="56">
        <v>0</v>
      </c>
      <c r="K534" s="56">
        <v>0</v>
      </c>
      <c r="L534" s="22">
        <f t="shared" si="19"/>
        <v>0</v>
      </c>
    </row>
    <row r="535" s="10" customFormat="1" ht="12.75" customHeight="1" spans="1:12">
      <c r="A535" s="18">
        <f t="shared" ref="A535:A579" si="20">A534+1</f>
        <v>3</v>
      </c>
      <c r="B535" s="20" t="s">
        <v>1795</v>
      </c>
      <c r="C535" s="20" t="s">
        <v>1796</v>
      </c>
      <c r="D535" s="54" t="s">
        <v>1797</v>
      </c>
      <c r="E535" s="54" t="s">
        <v>1794</v>
      </c>
      <c r="F535" s="18" t="s">
        <v>1790</v>
      </c>
      <c r="G535" s="144" t="s">
        <v>1636</v>
      </c>
      <c r="H535" s="56">
        <v>0</v>
      </c>
      <c r="I535" s="56">
        <v>0</v>
      </c>
      <c r="J535" s="56">
        <v>0</v>
      </c>
      <c r="K535" s="56">
        <v>0</v>
      </c>
      <c r="L535" s="22">
        <f t="shared" si="19"/>
        <v>0</v>
      </c>
    </row>
    <row r="536" s="10" customFormat="1" ht="12.75" customHeight="1" spans="1:12">
      <c r="A536" s="18">
        <f t="shared" si="20"/>
        <v>4</v>
      </c>
      <c r="B536" s="20" t="s">
        <v>1798</v>
      </c>
      <c r="C536" s="20" t="s">
        <v>1799</v>
      </c>
      <c r="D536" s="54" t="s">
        <v>1800</v>
      </c>
      <c r="E536" s="54" t="s">
        <v>1794</v>
      </c>
      <c r="F536" s="18" t="s">
        <v>1790</v>
      </c>
      <c r="G536" s="144" t="s">
        <v>1636</v>
      </c>
      <c r="H536" s="56">
        <v>0</v>
      </c>
      <c r="I536" s="56">
        <v>0</v>
      </c>
      <c r="J536" s="56">
        <v>0</v>
      </c>
      <c r="K536" s="56">
        <v>0</v>
      </c>
      <c r="L536" s="22">
        <f t="shared" si="19"/>
        <v>0</v>
      </c>
    </row>
    <row r="537" s="10" customFormat="1" ht="12.75" customHeight="1" spans="1:12">
      <c r="A537" s="18">
        <f t="shared" si="20"/>
        <v>5</v>
      </c>
      <c r="B537" s="20" t="s">
        <v>1801</v>
      </c>
      <c r="C537" s="20" t="s">
        <v>1802</v>
      </c>
      <c r="D537" s="54" t="s">
        <v>1803</v>
      </c>
      <c r="E537" s="54" t="s">
        <v>1794</v>
      </c>
      <c r="F537" s="18" t="s">
        <v>1790</v>
      </c>
      <c r="G537" s="144" t="s">
        <v>1636</v>
      </c>
      <c r="H537" s="56">
        <v>0</v>
      </c>
      <c r="I537" s="56">
        <v>0</v>
      </c>
      <c r="J537" s="56">
        <v>0</v>
      </c>
      <c r="K537" s="56">
        <v>0</v>
      </c>
      <c r="L537" s="22">
        <f t="shared" si="19"/>
        <v>0</v>
      </c>
    </row>
    <row r="538" s="10" customFormat="1" ht="12.75" customHeight="1" spans="1:12">
      <c r="A538" s="18">
        <f t="shared" si="20"/>
        <v>6</v>
      </c>
      <c r="B538" s="20" t="s">
        <v>1804</v>
      </c>
      <c r="C538" s="20" t="s">
        <v>1805</v>
      </c>
      <c r="D538" s="54" t="s">
        <v>1806</v>
      </c>
      <c r="E538" s="54" t="s">
        <v>1794</v>
      </c>
      <c r="F538" s="18" t="s">
        <v>1790</v>
      </c>
      <c r="G538" s="144" t="s">
        <v>1636</v>
      </c>
      <c r="H538" s="56">
        <v>0</v>
      </c>
      <c r="I538" s="56">
        <v>0</v>
      </c>
      <c r="J538" s="56">
        <v>0</v>
      </c>
      <c r="K538" s="56">
        <v>0</v>
      </c>
      <c r="L538" s="22">
        <f t="shared" si="19"/>
        <v>0</v>
      </c>
    </row>
    <row r="539" s="10" customFormat="1" ht="12.75" customHeight="1" spans="1:12">
      <c r="A539" s="18">
        <f t="shared" si="20"/>
        <v>7</v>
      </c>
      <c r="B539" s="20" t="s">
        <v>1807</v>
      </c>
      <c r="C539" s="20" t="s">
        <v>1808</v>
      </c>
      <c r="D539" s="54" t="s">
        <v>1809</v>
      </c>
      <c r="E539" s="54" t="s">
        <v>1794</v>
      </c>
      <c r="F539" s="18" t="s">
        <v>1790</v>
      </c>
      <c r="G539" s="144" t="s">
        <v>1636</v>
      </c>
      <c r="H539" s="56">
        <v>0</v>
      </c>
      <c r="I539" s="56">
        <v>0</v>
      </c>
      <c r="J539" s="56">
        <v>0</v>
      </c>
      <c r="K539" s="56">
        <v>0</v>
      </c>
      <c r="L539" s="22">
        <f t="shared" si="19"/>
        <v>0</v>
      </c>
    </row>
    <row r="540" s="10" customFormat="1" ht="12.75" customHeight="1" spans="1:12">
      <c r="A540" s="18">
        <f t="shared" si="20"/>
        <v>8</v>
      </c>
      <c r="B540" s="20" t="s">
        <v>1810</v>
      </c>
      <c r="C540" s="20" t="s">
        <v>1811</v>
      </c>
      <c r="D540" s="54" t="s">
        <v>1812</v>
      </c>
      <c r="E540" s="54" t="s">
        <v>1789</v>
      </c>
      <c r="F540" s="18" t="s">
        <v>1790</v>
      </c>
      <c r="G540" s="144" t="s">
        <v>1636</v>
      </c>
      <c r="H540" s="56">
        <v>0</v>
      </c>
      <c r="I540" s="56">
        <v>0</v>
      </c>
      <c r="J540" s="56">
        <v>0</v>
      </c>
      <c r="K540" s="56">
        <v>0</v>
      </c>
      <c r="L540" s="22">
        <f t="shared" si="19"/>
        <v>0</v>
      </c>
    </row>
    <row r="541" s="10" customFormat="1" ht="12.75" customHeight="1" spans="1:12">
      <c r="A541" s="18">
        <f t="shared" si="20"/>
        <v>9</v>
      </c>
      <c r="B541" s="20" t="s">
        <v>1813</v>
      </c>
      <c r="C541" s="20" t="s">
        <v>1814</v>
      </c>
      <c r="D541" s="54" t="s">
        <v>1815</v>
      </c>
      <c r="E541" s="54" t="s">
        <v>1789</v>
      </c>
      <c r="F541" s="18" t="s">
        <v>1790</v>
      </c>
      <c r="G541" s="144" t="s">
        <v>1636</v>
      </c>
      <c r="H541" s="56">
        <v>0</v>
      </c>
      <c r="I541" s="56">
        <v>263.58</v>
      </c>
      <c r="J541" s="56">
        <v>0</v>
      </c>
      <c r="K541" s="56">
        <v>0</v>
      </c>
      <c r="L541" s="22">
        <f t="shared" si="19"/>
        <v>263.58</v>
      </c>
    </row>
    <row r="542" s="10" customFormat="1" ht="12.75" customHeight="1" spans="1:12">
      <c r="A542" s="18">
        <f t="shared" si="20"/>
        <v>10</v>
      </c>
      <c r="B542" s="54" t="s">
        <v>1816</v>
      </c>
      <c r="C542" s="54" t="s">
        <v>1817</v>
      </c>
      <c r="D542" s="54" t="s">
        <v>1818</v>
      </c>
      <c r="E542" s="54" t="s">
        <v>1794</v>
      </c>
      <c r="F542" s="18" t="s">
        <v>1790</v>
      </c>
      <c r="G542" s="144" t="s">
        <v>1636</v>
      </c>
      <c r="H542" s="56">
        <v>0</v>
      </c>
      <c r="I542" s="56">
        <v>0</v>
      </c>
      <c r="J542" s="56">
        <v>0</v>
      </c>
      <c r="K542" s="56">
        <v>0</v>
      </c>
      <c r="L542" s="22">
        <f t="shared" si="19"/>
        <v>0</v>
      </c>
    </row>
    <row r="543" s="10" customFormat="1" ht="12.75" customHeight="1" spans="1:12">
      <c r="A543" s="18">
        <f t="shared" si="20"/>
        <v>11</v>
      </c>
      <c r="B543" s="54" t="s">
        <v>1819</v>
      </c>
      <c r="C543" s="54" t="s">
        <v>1820</v>
      </c>
      <c r="D543" s="54" t="s">
        <v>1821</v>
      </c>
      <c r="E543" s="54" t="s">
        <v>1822</v>
      </c>
      <c r="F543" s="18" t="s">
        <v>1790</v>
      </c>
      <c r="G543" s="144" t="s">
        <v>1636</v>
      </c>
      <c r="H543" s="56">
        <v>0</v>
      </c>
      <c r="I543" s="56">
        <v>205.16</v>
      </c>
      <c r="J543" s="56">
        <v>0</v>
      </c>
      <c r="K543" s="56">
        <v>0</v>
      </c>
      <c r="L543" s="22">
        <f t="shared" si="19"/>
        <v>205.16</v>
      </c>
    </row>
    <row r="544" s="10" customFormat="1" ht="12.75" customHeight="1" spans="1:12">
      <c r="A544" s="18">
        <f t="shared" si="20"/>
        <v>12</v>
      </c>
      <c r="B544" s="54" t="s">
        <v>1823</v>
      </c>
      <c r="C544" s="54" t="s">
        <v>1824</v>
      </c>
      <c r="D544" s="54" t="s">
        <v>1825</v>
      </c>
      <c r="E544" s="54" t="s">
        <v>1794</v>
      </c>
      <c r="F544" s="18" t="s">
        <v>1790</v>
      </c>
      <c r="G544" s="144" t="s">
        <v>1636</v>
      </c>
      <c r="H544" s="56">
        <v>0</v>
      </c>
      <c r="I544" s="56">
        <v>0</v>
      </c>
      <c r="J544" s="56">
        <v>0</v>
      </c>
      <c r="K544" s="56">
        <v>0</v>
      </c>
      <c r="L544" s="22">
        <f t="shared" si="19"/>
        <v>0</v>
      </c>
    </row>
    <row r="545" s="10" customFormat="1" ht="12.75" customHeight="1" spans="1:12">
      <c r="A545" s="18">
        <f t="shared" si="20"/>
        <v>13</v>
      </c>
      <c r="B545" s="54" t="s">
        <v>1826</v>
      </c>
      <c r="C545" s="54" t="s">
        <v>1827</v>
      </c>
      <c r="D545" s="54" t="s">
        <v>1828</v>
      </c>
      <c r="E545" s="54" t="s">
        <v>1822</v>
      </c>
      <c r="F545" s="18" t="s">
        <v>1790</v>
      </c>
      <c r="G545" s="144" t="s">
        <v>1636</v>
      </c>
      <c r="H545" s="56">
        <v>0</v>
      </c>
      <c r="I545" s="56">
        <v>351.9</v>
      </c>
      <c r="J545" s="56">
        <v>0</v>
      </c>
      <c r="K545" s="56">
        <v>0</v>
      </c>
      <c r="L545" s="22">
        <f t="shared" si="19"/>
        <v>351.9</v>
      </c>
    </row>
    <row r="546" s="10" customFormat="1" ht="12.75" customHeight="1" spans="1:12">
      <c r="A546" s="18">
        <f t="shared" si="20"/>
        <v>14</v>
      </c>
      <c r="B546" s="54" t="s">
        <v>1829</v>
      </c>
      <c r="C546" s="54" t="s">
        <v>1830</v>
      </c>
      <c r="D546" s="54" t="s">
        <v>1831</v>
      </c>
      <c r="E546" s="54" t="s">
        <v>1794</v>
      </c>
      <c r="F546" s="18" t="s">
        <v>1790</v>
      </c>
      <c r="G546" s="144" t="s">
        <v>1636</v>
      </c>
      <c r="H546" s="56">
        <v>0</v>
      </c>
      <c r="I546" s="56">
        <v>0</v>
      </c>
      <c r="J546" s="56">
        <v>0</v>
      </c>
      <c r="K546" s="56">
        <v>0</v>
      </c>
      <c r="L546" s="22">
        <f t="shared" si="19"/>
        <v>0</v>
      </c>
    </row>
    <row r="547" s="10" customFormat="1" ht="12.75" customHeight="1" spans="1:12">
      <c r="A547" s="18">
        <f t="shared" si="20"/>
        <v>15</v>
      </c>
      <c r="B547" s="54" t="s">
        <v>1832</v>
      </c>
      <c r="C547" s="54" t="s">
        <v>1833</v>
      </c>
      <c r="D547" s="54" t="s">
        <v>1834</v>
      </c>
      <c r="E547" s="54" t="s">
        <v>1789</v>
      </c>
      <c r="F547" s="18" t="s">
        <v>1790</v>
      </c>
      <c r="G547" s="144" t="s">
        <v>1636</v>
      </c>
      <c r="H547" s="56">
        <v>0</v>
      </c>
      <c r="I547" s="56">
        <v>0</v>
      </c>
      <c r="J547" s="56">
        <v>0</v>
      </c>
      <c r="K547" s="56">
        <v>0</v>
      </c>
      <c r="L547" s="22">
        <f t="shared" si="19"/>
        <v>0</v>
      </c>
    </row>
    <row r="548" s="10" customFormat="1" ht="12.75" customHeight="1" spans="1:12">
      <c r="A548" s="18">
        <f t="shared" si="20"/>
        <v>16</v>
      </c>
      <c r="B548" s="54" t="s">
        <v>1835</v>
      </c>
      <c r="C548" s="54" t="s">
        <v>1836</v>
      </c>
      <c r="D548" s="54" t="s">
        <v>1837</v>
      </c>
      <c r="E548" s="54" t="s">
        <v>1794</v>
      </c>
      <c r="F548" s="18" t="s">
        <v>1790</v>
      </c>
      <c r="G548" s="144" t="s">
        <v>1636</v>
      </c>
      <c r="H548" s="56">
        <v>0</v>
      </c>
      <c r="I548" s="56">
        <v>117.3</v>
      </c>
      <c r="J548" s="56">
        <v>0</v>
      </c>
      <c r="K548" s="56">
        <v>0</v>
      </c>
      <c r="L548" s="22">
        <f t="shared" si="19"/>
        <v>117.3</v>
      </c>
    </row>
    <row r="549" s="10" customFormat="1" ht="12.75" customHeight="1" spans="1:12">
      <c r="A549" s="18">
        <f t="shared" si="20"/>
        <v>17</v>
      </c>
      <c r="B549" s="54" t="s">
        <v>1838</v>
      </c>
      <c r="C549" s="54" t="s">
        <v>1839</v>
      </c>
      <c r="D549" s="54" t="s">
        <v>1840</v>
      </c>
      <c r="E549" s="54" t="s">
        <v>1822</v>
      </c>
      <c r="F549" s="18" t="s">
        <v>1790</v>
      </c>
      <c r="G549" s="144" t="s">
        <v>1636</v>
      </c>
      <c r="H549" s="56">
        <v>0</v>
      </c>
      <c r="I549" s="56">
        <v>0</v>
      </c>
      <c r="J549" s="56">
        <v>0</v>
      </c>
      <c r="K549" s="56">
        <v>0</v>
      </c>
      <c r="L549" s="22">
        <f t="shared" si="19"/>
        <v>0</v>
      </c>
    </row>
    <row r="550" s="10" customFormat="1" ht="12.75" customHeight="1" spans="1:12">
      <c r="A550" s="18">
        <f t="shared" si="20"/>
        <v>18</v>
      </c>
      <c r="B550" s="54" t="s">
        <v>1841</v>
      </c>
      <c r="C550" s="54" t="s">
        <v>1842</v>
      </c>
      <c r="D550" s="54" t="s">
        <v>1843</v>
      </c>
      <c r="E550" s="54" t="s">
        <v>1789</v>
      </c>
      <c r="F550" s="18" t="s">
        <v>1790</v>
      </c>
      <c r="G550" s="144" t="s">
        <v>1636</v>
      </c>
      <c r="H550" s="56">
        <v>0</v>
      </c>
      <c r="I550" s="56">
        <v>0</v>
      </c>
      <c r="J550" s="56">
        <v>0</v>
      </c>
      <c r="K550" s="56">
        <v>0</v>
      </c>
      <c r="L550" s="22">
        <f t="shared" si="19"/>
        <v>0</v>
      </c>
    </row>
    <row r="551" s="10" customFormat="1" ht="12.75" customHeight="1" spans="1:12">
      <c r="A551" s="18">
        <f t="shared" si="20"/>
        <v>19</v>
      </c>
      <c r="B551" s="54" t="s">
        <v>1844</v>
      </c>
      <c r="C551" s="54" t="s">
        <v>1845</v>
      </c>
      <c r="D551" s="54" t="s">
        <v>1846</v>
      </c>
      <c r="E551" s="54" t="s">
        <v>1822</v>
      </c>
      <c r="F551" s="18" t="s">
        <v>1790</v>
      </c>
      <c r="G551" s="144" t="s">
        <v>1636</v>
      </c>
      <c r="H551" s="56">
        <v>0</v>
      </c>
      <c r="I551" s="56">
        <v>0</v>
      </c>
      <c r="J551" s="56">
        <v>0</v>
      </c>
      <c r="K551" s="56">
        <v>0</v>
      </c>
      <c r="L551" s="22">
        <f t="shared" si="19"/>
        <v>0</v>
      </c>
    </row>
    <row r="552" s="10" customFormat="1" ht="12.75" customHeight="1" spans="1:12">
      <c r="A552" s="18">
        <f t="shared" si="20"/>
        <v>20</v>
      </c>
      <c r="B552" s="54" t="s">
        <v>1847</v>
      </c>
      <c r="C552" s="54" t="s">
        <v>1848</v>
      </c>
      <c r="D552" s="54" t="s">
        <v>1849</v>
      </c>
      <c r="E552" s="54" t="s">
        <v>1822</v>
      </c>
      <c r="F552" s="18" t="s">
        <v>1790</v>
      </c>
      <c r="G552" s="144" t="s">
        <v>1636</v>
      </c>
      <c r="H552" s="56">
        <v>0</v>
      </c>
      <c r="I552" s="56">
        <v>0</v>
      </c>
      <c r="J552" s="56">
        <v>0</v>
      </c>
      <c r="K552" s="56">
        <v>0</v>
      </c>
      <c r="L552" s="22">
        <f t="shared" si="19"/>
        <v>0</v>
      </c>
    </row>
    <row r="553" s="10" customFormat="1" ht="12.75" customHeight="1" spans="1:12">
      <c r="A553" s="18">
        <f t="shared" si="20"/>
        <v>21</v>
      </c>
      <c r="B553" s="54" t="s">
        <v>1850</v>
      </c>
      <c r="C553" s="54" t="s">
        <v>1851</v>
      </c>
      <c r="D553" s="54" t="s">
        <v>1852</v>
      </c>
      <c r="E553" s="54" t="s">
        <v>1789</v>
      </c>
      <c r="F553" s="18" t="s">
        <v>1790</v>
      </c>
      <c r="G553" s="144" t="s">
        <v>1636</v>
      </c>
      <c r="H553" s="56">
        <v>0</v>
      </c>
      <c r="I553" s="56">
        <v>0</v>
      </c>
      <c r="J553" s="56">
        <v>0</v>
      </c>
      <c r="K553" s="56">
        <v>0</v>
      </c>
      <c r="L553" s="22">
        <f t="shared" si="19"/>
        <v>0</v>
      </c>
    </row>
    <row r="554" s="10" customFormat="1" ht="12.75" customHeight="1" spans="1:12">
      <c r="A554" s="18">
        <f t="shared" si="20"/>
        <v>22</v>
      </c>
      <c r="B554" s="54" t="s">
        <v>1853</v>
      </c>
      <c r="C554" s="54" t="s">
        <v>1854</v>
      </c>
      <c r="D554" s="54" t="s">
        <v>1855</v>
      </c>
      <c r="E554" s="54" t="s">
        <v>1794</v>
      </c>
      <c r="F554" s="18" t="s">
        <v>1790</v>
      </c>
      <c r="G554" s="144" t="s">
        <v>1636</v>
      </c>
      <c r="H554" s="56">
        <v>0</v>
      </c>
      <c r="I554" s="56">
        <v>0</v>
      </c>
      <c r="J554" s="56">
        <v>0</v>
      </c>
      <c r="K554" s="56">
        <v>0</v>
      </c>
      <c r="L554" s="22">
        <f t="shared" si="19"/>
        <v>0</v>
      </c>
    </row>
    <row r="555" s="10" customFormat="1" ht="12.75" customHeight="1" spans="1:12">
      <c r="A555" s="18">
        <f t="shared" si="20"/>
        <v>23</v>
      </c>
      <c r="B555" s="54" t="s">
        <v>1856</v>
      </c>
      <c r="C555" s="54" t="s">
        <v>1857</v>
      </c>
      <c r="D555" s="54" t="s">
        <v>1858</v>
      </c>
      <c r="E555" s="54" t="s">
        <v>1822</v>
      </c>
      <c r="F555" s="18" t="s">
        <v>1790</v>
      </c>
      <c r="G555" s="144" t="s">
        <v>1636</v>
      </c>
      <c r="H555" s="56">
        <v>0</v>
      </c>
      <c r="I555" s="56">
        <v>0</v>
      </c>
      <c r="J555" s="56">
        <v>0</v>
      </c>
      <c r="K555" s="56">
        <v>0</v>
      </c>
      <c r="L555" s="22">
        <f t="shared" si="19"/>
        <v>0</v>
      </c>
    </row>
    <row r="556" s="10" customFormat="1" ht="12.75" customHeight="1" spans="1:12">
      <c r="A556" s="18">
        <f t="shared" si="20"/>
        <v>24</v>
      </c>
      <c r="B556" s="54" t="s">
        <v>1859</v>
      </c>
      <c r="C556" s="54" t="s">
        <v>1860</v>
      </c>
      <c r="D556" s="54" t="s">
        <v>1861</v>
      </c>
      <c r="E556" s="54" t="s">
        <v>1794</v>
      </c>
      <c r="F556" s="18" t="s">
        <v>1790</v>
      </c>
      <c r="G556" s="144" t="s">
        <v>1636</v>
      </c>
      <c r="H556" s="56">
        <v>0</v>
      </c>
      <c r="I556" s="56">
        <v>0</v>
      </c>
      <c r="J556" s="56">
        <v>0</v>
      </c>
      <c r="K556" s="56">
        <v>0</v>
      </c>
      <c r="L556" s="22">
        <f t="shared" si="19"/>
        <v>0</v>
      </c>
    </row>
    <row r="557" s="10" customFormat="1" ht="12.75" customHeight="1" spans="1:12">
      <c r="A557" s="18">
        <f t="shared" si="20"/>
        <v>25</v>
      </c>
      <c r="B557" s="54" t="s">
        <v>1862</v>
      </c>
      <c r="C557" s="54" t="s">
        <v>1863</v>
      </c>
      <c r="D557" s="54" t="s">
        <v>1864</v>
      </c>
      <c r="E557" s="54" t="s">
        <v>1789</v>
      </c>
      <c r="F557" s="18" t="s">
        <v>1790</v>
      </c>
      <c r="G557" s="144" t="s">
        <v>1636</v>
      </c>
      <c r="H557" s="56">
        <v>0</v>
      </c>
      <c r="I557" s="56">
        <v>117.3</v>
      </c>
      <c r="J557" s="56">
        <v>0</v>
      </c>
      <c r="K557" s="56">
        <v>0</v>
      </c>
      <c r="L557" s="22">
        <f t="shared" si="19"/>
        <v>117.3</v>
      </c>
    </row>
    <row r="558" s="10" customFormat="1" ht="12.75" customHeight="1" spans="1:12">
      <c r="A558" s="18">
        <f t="shared" si="20"/>
        <v>26</v>
      </c>
      <c r="B558" s="54" t="s">
        <v>1865</v>
      </c>
      <c r="C558" s="54" t="s">
        <v>1866</v>
      </c>
      <c r="D558" s="54" t="s">
        <v>1867</v>
      </c>
      <c r="E558" s="54" t="s">
        <v>1794</v>
      </c>
      <c r="F558" s="18" t="s">
        <v>1790</v>
      </c>
      <c r="G558" s="144" t="s">
        <v>1636</v>
      </c>
      <c r="H558" s="56">
        <v>0</v>
      </c>
      <c r="I558" s="56">
        <v>0</v>
      </c>
      <c r="J558" s="56">
        <v>0</v>
      </c>
      <c r="K558" s="56">
        <v>0</v>
      </c>
      <c r="L558" s="22">
        <f t="shared" si="19"/>
        <v>0</v>
      </c>
    </row>
    <row r="559" s="10" customFormat="1" ht="12.75" customHeight="1" spans="1:12">
      <c r="A559" s="18">
        <f t="shared" si="20"/>
        <v>27</v>
      </c>
      <c r="B559" s="54" t="s">
        <v>1868</v>
      </c>
      <c r="C559" s="54" t="s">
        <v>1869</v>
      </c>
      <c r="D559" s="54" t="s">
        <v>1870</v>
      </c>
      <c r="E559" s="54" t="s">
        <v>1822</v>
      </c>
      <c r="F559" s="18" t="s">
        <v>1790</v>
      </c>
      <c r="G559" s="144" t="s">
        <v>1636</v>
      </c>
      <c r="H559" s="56">
        <v>0</v>
      </c>
      <c r="I559" s="56">
        <v>117.3</v>
      </c>
      <c r="J559" s="56">
        <v>0</v>
      </c>
      <c r="K559" s="56">
        <v>0</v>
      </c>
      <c r="L559" s="22">
        <f t="shared" si="19"/>
        <v>117.3</v>
      </c>
    </row>
    <row r="560" s="10" customFormat="1" ht="12.75" customHeight="1" spans="1:12">
      <c r="A560" s="18">
        <f t="shared" si="20"/>
        <v>28</v>
      </c>
      <c r="B560" s="54" t="s">
        <v>1871</v>
      </c>
      <c r="C560" s="54" t="s">
        <v>1872</v>
      </c>
      <c r="D560" s="54" t="s">
        <v>1873</v>
      </c>
      <c r="E560" s="54" t="s">
        <v>136</v>
      </c>
      <c r="F560" s="18" t="s">
        <v>1790</v>
      </c>
      <c r="G560" s="144" t="s">
        <v>1636</v>
      </c>
      <c r="H560" s="56">
        <v>0</v>
      </c>
      <c r="I560" s="56">
        <v>613.57</v>
      </c>
      <c r="J560" s="56">
        <v>0</v>
      </c>
      <c r="K560" s="56">
        <v>0</v>
      </c>
      <c r="L560" s="22">
        <f t="shared" si="19"/>
        <v>613.57</v>
      </c>
    </row>
    <row r="561" s="10" customFormat="1" ht="12.75" customHeight="1" spans="1:12">
      <c r="A561" s="18">
        <f t="shared" si="20"/>
        <v>29</v>
      </c>
      <c r="B561" s="54" t="s">
        <v>1874</v>
      </c>
      <c r="C561" s="54" t="s">
        <v>1875</v>
      </c>
      <c r="D561" s="54" t="s">
        <v>1876</v>
      </c>
      <c r="E561" s="54" t="s">
        <v>1822</v>
      </c>
      <c r="F561" s="18" t="s">
        <v>1790</v>
      </c>
      <c r="G561" s="144" t="s">
        <v>1636</v>
      </c>
      <c r="H561" s="56">
        <v>0</v>
      </c>
      <c r="I561" s="56">
        <v>0</v>
      </c>
      <c r="J561" s="56">
        <v>0</v>
      </c>
      <c r="K561" s="56">
        <v>0</v>
      </c>
      <c r="L561" s="22">
        <f t="shared" si="19"/>
        <v>0</v>
      </c>
    </row>
    <row r="562" s="10" customFormat="1" ht="12.75" customHeight="1" spans="1:12">
      <c r="A562" s="18">
        <f t="shared" si="20"/>
        <v>30</v>
      </c>
      <c r="B562" s="54" t="s">
        <v>1877</v>
      </c>
      <c r="C562" s="54" t="s">
        <v>1878</v>
      </c>
      <c r="D562" s="54" t="s">
        <v>1634</v>
      </c>
      <c r="E562" s="54" t="s">
        <v>1789</v>
      </c>
      <c r="F562" s="18" t="s">
        <v>1790</v>
      </c>
      <c r="G562" s="144" t="s">
        <v>1636</v>
      </c>
      <c r="H562" s="56">
        <v>0</v>
      </c>
      <c r="I562" s="56">
        <v>205.16</v>
      </c>
      <c r="J562" s="56">
        <v>0</v>
      </c>
      <c r="K562" s="56">
        <v>0</v>
      </c>
      <c r="L562" s="22">
        <f t="shared" si="19"/>
        <v>205.16</v>
      </c>
    </row>
    <row r="563" s="10" customFormat="1" ht="12.75" customHeight="1" spans="1:12">
      <c r="A563" s="18">
        <f t="shared" si="20"/>
        <v>31</v>
      </c>
      <c r="B563" s="54" t="s">
        <v>1879</v>
      </c>
      <c r="C563" s="54" t="s">
        <v>1880</v>
      </c>
      <c r="D563" s="54" t="s">
        <v>1881</v>
      </c>
      <c r="E563" s="54" t="s">
        <v>1822</v>
      </c>
      <c r="F563" s="18" t="s">
        <v>1790</v>
      </c>
      <c r="G563" s="144" t="s">
        <v>1636</v>
      </c>
      <c r="H563" s="56">
        <v>0</v>
      </c>
      <c r="I563" s="56">
        <v>0</v>
      </c>
      <c r="J563" s="56">
        <v>0</v>
      </c>
      <c r="K563" s="56">
        <v>0</v>
      </c>
      <c r="L563" s="22">
        <f t="shared" si="19"/>
        <v>0</v>
      </c>
    </row>
    <row r="564" s="10" customFormat="1" ht="12.75" customHeight="1" spans="1:12">
      <c r="A564" s="18">
        <f t="shared" si="20"/>
        <v>32</v>
      </c>
      <c r="B564" s="54" t="s">
        <v>1882</v>
      </c>
      <c r="C564" s="54" t="s">
        <v>1883</v>
      </c>
      <c r="D564" s="54" t="s">
        <v>1884</v>
      </c>
      <c r="E564" s="54" t="s">
        <v>1822</v>
      </c>
      <c r="F564" s="18" t="s">
        <v>1790</v>
      </c>
      <c r="G564" s="144" t="s">
        <v>1636</v>
      </c>
      <c r="H564" s="56">
        <v>0</v>
      </c>
      <c r="I564" s="56">
        <v>0</v>
      </c>
      <c r="J564" s="56">
        <v>0</v>
      </c>
      <c r="K564" s="56">
        <v>0</v>
      </c>
      <c r="L564" s="22">
        <f t="shared" si="19"/>
        <v>0</v>
      </c>
    </row>
    <row r="565" s="10" customFormat="1" ht="12.75" customHeight="1" spans="1:12">
      <c r="A565" s="18">
        <f t="shared" si="20"/>
        <v>33</v>
      </c>
      <c r="B565" s="54" t="s">
        <v>1885</v>
      </c>
      <c r="C565" s="54" t="s">
        <v>1886</v>
      </c>
      <c r="D565" s="54" t="s">
        <v>1887</v>
      </c>
      <c r="E565" s="54" t="s">
        <v>1789</v>
      </c>
      <c r="F565" s="18" t="s">
        <v>1790</v>
      </c>
      <c r="G565" s="144" t="s">
        <v>1636</v>
      </c>
      <c r="H565" s="56">
        <v>0</v>
      </c>
      <c r="I565" s="56">
        <v>0</v>
      </c>
      <c r="J565" s="56">
        <v>0</v>
      </c>
      <c r="K565" s="56">
        <v>0</v>
      </c>
      <c r="L565" s="22">
        <f t="shared" si="19"/>
        <v>0</v>
      </c>
    </row>
    <row r="566" s="10" customFormat="1" ht="12.75" customHeight="1" spans="1:12">
      <c r="A566" s="18">
        <f t="shared" si="20"/>
        <v>34</v>
      </c>
      <c r="B566" s="54" t="s">
        <v>1888</v>
      </c>
      <c r="C566" s="54" t="s">
        <v>1889</v>
      </c>
      <c r="D566" s="54" t="s">
        <v>1890</v>
      </c>
      <c r="E566" s="54" t="s">
        <v>1789</v>
      </c>
      <c r="F566" s="18" t="s">
        <v>1790</v>
      </c>
      <c r="G566" s="144" t="s">
        <v>1636</v>
      </c>
      <c r="H566" s="56">
        <v>0</v>
      </c>
      <c r="I566" s="56">
        <v>0</v>
      </c>
      <c r="J566" s="56">
        <v>0</v>
      </c>
      <c r="K566" s="56">
        <v>0</v>
      </c>
      <c r="L566" s="22">
        <f t="shared" si="19"/>
        <v>0</v>
      </c>
    </row>
    <row r="567" s="10" customFormat="1" ht="12.75" customHeight="1" spans="1:12">
      <c r="A567" s="18">
        <f t="shared" si="20"/>
        <v>35</v>
      </c>
      <c r="B567" s="54" t="s">
        <v>1891</v>
      </c>
      <c r="C567" s="54" t="s">
        <v>1892</v>
      </c>
      <c r="D567" s="54" t="s">
        <v>1893</v>
      </c>
      <c r="E567" s="54" t="s">
        <v>1794</v>
      </c>
      <c r="F567" s="18" t="s">
        <v>1790</v>
      </c>
      <c r="G567" s="144" t="s">
        <v>1636</v>
      </c>
      <c r="H567" s="56">
        <v>0</v>
      </c>
      <c r="I567" s="56">
        <v>0</v>
      </c>
      <c r="J567" s="56">
        <v>0</v>
      </c>
      <c r="K567" s="56">
        <v>0</v>
      </c>
      <c r="L567" s="22">
        <f t="shared" si="19"/>
        <v>0</v>
      </c>
    </row>
    <row r="568" s="10" customFormat="1" ht="12.75" customHeight="1" spans="1:12">
      <c r="A568" s="18">
        <f t="shared" si="20"/>
        <v>36</v>
      </c>
      <c r="B568" s="54" t="s">
        <v>1894</v>
      </c>
      <c r="C568" s="54" t="s">
        <v>1895</v>
      </c>
      <c r="D568" s="54" t="s">
        <v>1896</v>
      </c>
      <c r="E568" s="54" t="s">
        <v>1789</v>
      </c>
      <c r="F568" s="18" t="s">
        <v>1790</v>
      </c>
      <c r="G568" s="144" t="s">
        <v>1636</v>
      </c>
      <c r="H568" s="56">
        <v>0</v>
      </c>
      <c r="I568" s="56">
        <v>0</v>
      </c>
      <c r="J568" s="56">
        <v>0</v>
      </c>
      <c r="K568" s="56">
        <v>0</v>
      </c>
      <c r="L568" s="22">
        <f t="shared" si="19"/>
        <v>0</v>
      </c>
    </row>
    <row r="569" s="10" customFormat="1" ht="12.75" customHeight="1" spans="1:12">
      <c r="A569" s="18">
        <f t="shared" si="20"/>
        <v>37</v>
      </c>
      <c r="B569" s="54" t="s">
        <v>1897</v>
      </c>
      <c r="C569" s="54" t="s">
        <v>1898</v>
      </c>
      <c r="D569" s="54" t="s">
        <v>1899</v>
      </c>
      <c r="E569" s="54" t="s">
        <v>1794</v>
      </c>
      <c r="F569" s="18" t="s">
        <v>1790</v>
      </c>
      <c r="G569" s="144" t="s">
        <v>1636</v>
      </c>
      <c r="H569" s="56">
        <v>0</v>
      </c>
      <c r="I569" s="56">
        <v>703.8</v>
      </c>
      <c r="J569" s="56">
        <v>0</v>
      </c>
      <c r="K569" s="56">
        <v>0</v>
      </c>
      <c r="L569" s="22">
        <f t="shared" si="19"/>
        <v>703.8</v>
      </c>
    </row>
    <row r="570" s="10" customFormat="1" ht="12.75" customHeight="1" spans="1:12">
      <c r="A570" s="18">
        <f t="shared" si="20"/>
        <v>38</v>
      </c>
      <c r="B570" s="54" t="s">
        <v>1900</v>
      </c>
      <c r="C570" s="54" t="s">
        <v>1901</v>
      </c>
      <c r="D570" s="54" t="s">
        <v>1902</v>
      </c>
      <c r="E570" s="54" t="s">
        <v>1789</v>
      </c>
      <c r="F570" s="18" t="s">
        <v>1790</v>
      </c>
      <c r="G570" s="144" t="s">
        <v>1636</v>
      </c>
      <c r="H570" s="56">
        <v>0</v>
      </c>
      <c r="I570" s="56">
        <v>0</v>
      </c>
      <c r="J570" s="56">
        <v>0</v>
      </c>
      <c r="K570" s="56">
        <v>0</v>
      </c>
      <c r="L570" s="22">
        <f t="shared" si="19"/>
        <v>0</v>
      </c>
    </row>
    <row r="571" s="10" customFormat="1" ht="12.75" customHeight="1" spans="1:12">
      <c r="A571" s="18">
        <f t="shared" si="20"/>
        <v>39</v>
      </c>
      <c r="B571" s="54" t="s">
        <v>1903</v>
      </c>
      <c r="C571" s="54" t="s">
        <v>1904</v>
      </c>
      <c r="D571" s="54" t="s">
        <v>1905</v>
      </c>
      <c r="E571" s="54" t="s">
        <v>1794</v>
      </c>
      <c r="F571" s="18" t="s">
        <v>1790</v>
      </c>
      <c r="G571" s="144" t="s">
        <v>1636</v>
      </c>
      <c r="H571" s="56">
        <v>0</v>
      </c>
      <c r="I571" s="56">
        <v>263.58</v>
      </c>
      <c r="J571" s="56">
        <v>0</v>
      </c>
      <c r="K571" s="56">
        <v>0</v>
      </c>
      <c r="L571" s="22">
        <f t="shared" si="19"/>
        <v>263.58</v>
      </c>
    </row>
    <row r="572" s="10" customFormat="1" ht="12.75" customHeight="1" spans="1:12">
      <c r="A572" s="18">
        <f t="shared" si="20"/>
        <v>40</v>
      </c>
      <c r="B572" s="54" t="s">
        <v>1906</v>
      </c>
      <c r="C572" s="54" t="s">
        <v>1907</v>
      </c>
      <c r="D572" s="54" t="s">
        <v>1908</v>
      </c>
      <c r="E572" s="54" t="s">
        <v>1789</v>
      </c>
      <c r="F572" s="18" t="s">
        <v>1790</v>
      </c>
      <c r="G572" s="144" t="s">
        <v>1636</v>
      </c>
      <c r="H572" s="56">
        <v>0</v>
      </c>
      <c r="I572" s="56">
        <v>0</v>
      </c>
      <c r="J572" s="56">
        <v>0</v>
      </c>
      <c r="K572" s="56">
        <v>0</v>
      </c>
      <c r="L572" s="22">
        <f t="shared" si="19"/>
        <v>0</v>
      </c>
    </row>
    <row r="573" s="10" customFormat="1" ht="12.75" customHeight="1" spans="1:12">
      <c r="A573" s="18">
        <f t="shared" si="20"/>
        <v>41</v>
      </c>
      <c r="B573" s="54" t="s">
        <v>1909</v>
      </c>
      <c r="C573" s="54" t="s">
        <v>1910</v>
      </c>
      <c r="D573" s="54" t="s">
        <v>1911</v>
      </c>
      <c r="E573" s="54" t="s">
        <v>1789</v>
      </c>
      <c r="F573" s="18" t="s">
        <v>1790</v>
      </c>
      <c r="G573" s="144" t="s">
        <v>1636</v>
      </c>
      <c r="H573" s="56">
        <v>0</v>
      </c>
      <c r="I573" s="56">
        <v>0</v>
      </c>
      <c r="J573" s="56">
        <v>0</v>
      </c>
      <c r="K573" s="56">
        <v>0</v>
      </c>
      <c r="L573" s="22">
        <f t="shared" si="19"/>
        <v>0</v>
      </c>
    </row>
    <row r="574" s="10" customFormat="1" ht="12.75" customHeight="1" spans="1:12">
      <c r="A574" s="18">
        <f t="shared" si="20"/>
        <v>42</v>
      </c>
      <c r="B574" s="54" t="s">
        <v>1912</v>
      </c>
      <c r="C574" s="54" t="s">
        <v>1913</v>
      </c>
      <c r="D574" s="54" t="s">
        <v>1914</v>
      </c>
      <c r="E574" s="54" t="s">
        <v>136</v>
      </c>
      <c r="F574" s="18" t="s">
        <v>1790</v>
      </c>
      <c r="G574" s="144" t="s">
        <v>1636</v>
      </c>
      <c r="H574" s="56">
        <v>0</v>
      </c>
      <c r="I574" s="56">
        <v>467.48</v>
      </c>
      <c r="J574" s="56">
        <v>0</v>
      </c>
      <c r="K574" s="56">
        <v>0</v>
      </c>
      <c r="L574" s="22">
        <f t="shared" si="19"/>
        <v>467.48</v>
      </c>
    </row>
    <row r="575" s="10" customFormat="1" ht="12.75" customHeight="1" spans="1:12">
      <c r="A575" s="18">
        <f t="shared" si="20"/>
        <v>43</v>
      </c>
      <c r="B575" s="54" t="s">
        <v>1915</v>
      </c>
      <c r="C575" s="54" t="s">
        <v>1916</v>
      </c>
      <c r="D575" s="54" t="s">
        <v>1917</v>
      </c>
      <c r="E575" s="54" t="s">
        <v>1789</v>
      </c>
      <c r="F575" s="18" t="s">
        <v>1790</v>
      </c>
      <c r="G575" s="144" t="s">
        <v>1636</v>
      </c>
      <c r="H575" s="56">
        <v>0</v>
      </c>
      <c r="I575" s="56">
        <v>0</v>
      </c>
      <c r="J575" s="56">
        <v>0</v>
      </c>
      <c r="K575" s="56">
        <v>0</v>
      </c>
      <c r="L575" s="22">
        <f t="shared" si="19"/>
        <v>0</v>
      </c>
    </row>
    <row r="576" s="10" customFormat="1" ht="12.75" customHeight="1" spans="1:12">
      <c r="A576" s="18">
        <f t="shared" si="20"/>
        <v>44</v>
      </c>
      <c r="B576" s="54" t="s">
        <v>1918</v>
      </c>
      <c r="C576" s="54" t="s">
        <v>1919</v>
      </c>
      <c r="D576" s="54" t="s">
        <v>1920</v>
      </c>
      <c r="E576" s="54" t="s">
        <v>1789</v>
      </c>
      <c r="F576" s="18" t="s">
        <v>1790</v>
      </c>
      <c r="G576" s="144" t="s">
        <v>1636</v>
      </c>
      <c r="H576" s="56">
        <v>0</v>
      </c>
      <c r="I576" s="56">
        <v>0</v>
      </c>
      <c r="J576" s="56">
        <v>0</v>
      </c>
      <c r="K576" s="56">
        <v>0</v>
      </c>
      <c r="L576" s="22">
        <f t="shared" si="19"/>
        <v>0</v>
      </c>
    </row>
    <row r="577" s="10" customFormat="1" ht="12.75" customHeight="1" spans="1:12">
      <c r="A577" s="18">
        <f t="shared" si="20"/>
        <v>45</v>
      </c>
      <c r="B577" s="54" t="s">
        <v>1921</v>
      </c>
      <c r="C577" s="54" t="s">
        <v>1922</v>
      </c>
      <c r="D577" s="54" t="s">
        <v>1923</v>
      </c>
      <c r="E577" s="54" t="s">
        <v>1822</v>
      </c>
      <c r="F577" s="18" t="s">
        <v>1790</v>
      </c>
      <c r="G577" s="144" t="s">
        <v>1636</v>
      </c>
      <c r="H577" s="56">
        <v>0</v>
      </c>
      <c r="I577" s="56">
        <v>0</v>
      </c>
      <c r="J577" s="56">
        <v>0</v>
      </c>
      <c r="K577" s="56">
        <v>0</v>
      </c>
      <c r="L577" s="22">
        <f t="shared" si="19"/>
        <v>0</v>
      </c>
    </row>
    <row r="578" s="10" customFormat="1" ht="12.75" customHeight="1" spans="1:12">
      <c r="A578" s="18">
        <f t="shared" si="20"/>
        <v>46</v>
      </c>
      <c r="B578" s="54" t="s">
        <v>1924</v>
      </c>
      <c r="C578" s="54" t="s">
        <v>1925</v>
      </c>
      <c r="D578" s="54" t="s">
        <v>1926</v>
      </c>
      <c r="E578" s="54" t="s">
        <v>1822</v>
      </c>
      <c r="F578" s="18" t="s">
        <v>1790</v>
      </c>
      <c r="G578" s="144" t="s">
        <v>1636</v>
      </c>
      <c r="H578" s="56">
        <v>0</v>
      </c>
      <c r="I578" s="56">
        <v>0</v>
      </c>
      <c r="J578" s="56">
        <v>0</v>
      </c>
      <c r="K578" s="56">
        <v>0</v>
      </c>
      <c r="L578" s="22">
        <f t="shared" si="19"/>
        <v>0</v>
      </c>
    </row>
    <row r="579" s="10" customFormat="1" ht="12.75" customHeight="1" spans="1:12">
      <c r="A579" s="18">
        <f t="shared" si="20"/>
        <v>47</v>
      </c>
      <c r="B579" s="54" t="s">
        <v>1927</v>
      </c>
      <c r="C579" s="54" t="s">
        <v>1928</v>
      </c>
      <c r="D579" s="54" t="s">
        <v>1929</v>
      </c>
      <c r="E579" s="54" t="s">
        <v>1789</v>
      </c>
      <c r="F579" s="18" t="s">
        <v>1790</v>
      </c>
      <c r="G579" s="144" t="s">
        <v>1636</v>
      </c>
      <c r="H579" s="56">
        <v>0</v>
      </c>
      <c r="I579" s="56">
        <v>0</v>
      </c>
      <c r="J579" s="56">
        <v>0</v>
      </c>
      <c r="K579" s="56">
        <v>0</v>
      </c>
      <c r="L579" s="22">
        <f t="shared" si="19"/>
        <v>0</v>
      </c>
    </row>
    <row r="580" ht="12.75" customHeight="1" spans="1:12">
      <c r="A580" s="155"/>
      <c r="B580" s="156"/>
      <c r="C580" s="157" t="s">
        <v>1930</v>
      </c>
      <c r="D580" s="158"/>
      <c r="E580" s="159"/>
      <c r="F580" s="160"/>
      <c r="G580" s="161"/>
      <c r="H580" s="162"/>
      <c r="I580" s="162"/>
      <c r="J580" s="162"/>
      <c r="K580" s="162"/>
      <c r="L580" s="193"/>
    </row>
    <row r="581" ht="11.25" customHeight="1" spans="1:12">
      <c r="A581" s="163"/>
      <c r="B581" s="164"/>
      <c r="C581" s="165" t="s">
        <v>1931</v>
      </c>
      <c r="D581" s="166"/>
      <c r="E581" s="167"/>
      <c r="F581" s="168"/>
      <c r="G581" s="169"/>
      <c r="H581" s="170"/>
      <c r="I581" s="194"/>
      <c r="J581" s="170"/>
      <c r="K581" s="195"/>
      <c r="L581" s="196">
        <v>5328</v>
      </c>
    </row>
    <row r="582" ht="14.1" customHeight="1" spans="1:12">
      <c r="A582" s="171"/>
      <c r="B582" s="172"/>
      <c r="C582" s="173" t="s">
        <v>1932</v>
      </c>
      <c r="D582" s="174"/>
      <c r="E582" s="175"/>
      <c r="F582" s="176"/>
      <c r="G582" s="177"/>
      <c r="H582" s="178"/>
      <c r="I582" s="178"/>
      <c r="J582" s="178"/>
      <c r="K582" s="197"/>
      <c r="L582" s="198">
        <v>85526</v>
      </c>
    </row>
    <row r="583" ht="14.1" customHeight="1" spans="1:12">
      <c r="A583" s="179"/>
      <c r="B583" s="180"/>
      <c r="C583" s="181" t="s">
        <v>1933</v>
      </c>
      <c r="D583" s="182"/>
      <c r="E583" s="183"/>
      <c r="F583" s="184"/>
      <c r="G583" s="185"/>
      <c r="H583" s="186"/>
      <c r="I583" s="186"/>
      <c r="J583" s="186"/>
      <c r="K583" s="199"/>
      <c r="L583" s="200">
        <v>11569.82</v>
      </c>
    </row>
    <row r="584" ht="18.75" customHeight="1" spans="1:15">
      <c r="A584" s="187"/>
      <c r="B584" s="188" t="s">
        <v>1934</v>
      </c>
      <c r="C584" s="188"/>
      <c r="D584" s="188"/>
      <c r="E584" s="188"/>
      <c r="F584" s="188"/>
      <c r="G584" s="189"/>
      <c r="H584" s="190">
        <f>SUM(H5:H583)</f>
        <v>1401784.54</v>
      </c>
      <c r="I584" s="190">
        <f>SUM(I5:I583)</f>
        <v>120333.84</v>
      </c>
      <c r="J584" s="190">
        <f>SUM(J5:J583)</f>
        <v>107767.35</v>
      </c>
      <c r="K584" s="190">
        <f>SUM(K5:K583)</f>
        <v>277725.96</v>
      </c>
      <c r="L584" s="190">
        <f>SUM(L5:L583)</f>
        <v>2010035.51</v>
      </c>
      <c r="M584" s="34"/>
      <c r="N584" s="34"/>
      <c r="O584" s="34"/>
    </row>
    <row r="585" ht="12" customHeight="1" spans="1:15">
      <c r="A585" s="10"/>
      <c r="B585" s="10"/>
      <c r="C585" s="27" t="s">
        <v>87</v>
      </c>
      <c r="D585" s="191"/>
      <c r="E585" s="10"/>
      <c r="F585" s="10"/>
      <c r="G585" s="28"/>
      <c r="H585" s="192"/>
      <c r="I585" s="192"/>
      <c r="J585" s="192"/>
      <c r="K585" s="201" t="s">
        <v>88</v>
      </c>
      <c r="L585" s="201"/>
      <c r="M585" s="33"/>
      <c r="N585" s="202"/>
      <c r="O585" s="34"/>
    </row>
  </sheetData>
  <sheetProtection formatCells="0" formatColumns="0" formatRows="0" insertRows="0" insertColumns="0" insertHyperlinks="0" deleteColumns="0" deleteRows="0" sort="0" autoFilter="0" pivotTables="0"/>
  <sortState ref="B539:L576">
    <sortCondition ref="C539:C576"/>
  </sortState>
  <mergeCells count="4">
    <mergeCell ref="C1:L1"/>
    <mergeCell ref="B532:C532"/>
    <mergeCell ref="B584:G584"/>
    <mergeCell ref="K585:L585"/>
  </mergeCells>
  <printOptions horizontalCentered="1"/>
  <pageMargins left="0" right="0" top="0.196850393700787" bottom="0" header="0" footer="0.3149606299212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workbookViewId="0">
      <selection activeCell="A1" sqref="A1:J121"/>
    </sheetView>
  </sheetViews>
  <sheetFormatPr defaultColWidth="11" defaultRowHeight="12.75"/>
  <cols>
    <col min="1" max="1" width="3.28571428571429" style="5" customWidth="1"/>
    <col min="2" max="2" width="6" style="39" customWidth="1"/>
    <col min="3" max="3" width="28.4285714285714" style="5" customWidth="1"/>
    <col min="4" max="4" width="9.14285714285714" style="39" customWidth="1"/>
    <col min="5" max="5" width="19.1428571428571" style="5" customWidth="1"/>
    <col min="6" max="6" width="7.85714285714286" style="39" customWidth="1"/>
    <col min="7" max="7" width="10.4285714285714" style="39" customWidth="1"/>
    <col min="8" max="8" width="12" style="5" customWidth="1"/>
    <col min="9" max="9" width="12.4285714285714" style="5" customWidth="1"/>
    <col min="10" max="10" width="2.28571428571429" style="5" customWidth="1"/>
    <col min="11" max="11" width="7.71428571428571" style="5" customWidth="1"/>
    <col min="12" max="16384" width="11.4285714285714" style="5"/>
  </cols>
  <sheetData>
    <row r="1" spans="1:10">
      <c r="A1" s="40"/>
      <c r="B1" s="3"/>
      <c r="C1" s="40"/>
      <c r="D1" s="3"/>
      <c r="E1" s="40"/>
      <c r="F1" s="3"/>
      <c r="G1" s="3"/>
      <c r="H1" s="40"/>
      <c r="I1" s="40"/>
      <c r="J1" s="40"/>
    </row>
    <row r="2" s="36" customFormat="1" ht="12.95" customHeight="1" spans="1:10">
      <c r="A2" s="41" t="s">
        <v>1935</v>
      </c>
      <c r="B2" s="42"/>
      <c r="C2" s="43"/>
      <c r="D2" s="44"/>
      <c r="E2" s="43"/>
      <c r="F2" s="44"/>
      <c r="G2" s="44"/>
      <c r="H2" s="43"/>
      <c r="I2" s="43"/>
      <c r="J2" s="43"/>
    </row>
    <row r="3" s="37" customFormat="1" ht="12.95" customHeight="1" spans="1:10">
      <c r="A3" s="45" t="s">
        <v>1936</v>
      </c>
      <c r="B3" s="29"/>
      <c r="C3" s="38"/>
      <c r="D3" s="29"/>
      <c r="E3" s="38"/>
      <c r="F3" s="29"/>
      <c r="G3" s="29"/>
      <c r="H3" s="38"/>
      <c r="I3" s="38"/>
      <c r="J3" s="38"/>
    </row>
    <row r="4" s="37" customFormat="1" ht="12.95" customHeight="1" spans="1:10">
      <c r="A4" s="38" t="s">
        <v>1937</v>
      </c>
      <c r="B4" s="29"/>
      <c r="C4" s="38"/>
      <c r="D4" s="29"/>
      <c r="E4" s="38"/>
      <c r="F4" s="29"/>
      <c r="G4" s="29"/>
      <c r="H4" s="38"/>
      <c r="I4" s="38"/>
      <c r="J4" s="38"/>
    </row>
    <row r="5" s="37" customFormat="1" ht="12.95" customHeight="1" spans="1:10">
      <c r="A5" s="38"/>
      <c r="B5" s="29"/>
      <c r="C5" s="38"/>
      <c r="D5" s="29"/>
      <c r="E5" s="38"/>
      <c r="F5" s="29"/>
      <c r="G5" s="29"/>
      <c r="H5" s="38"/>
      <c r="I5" s="38"/>
      <c r="J5" s="38"/>
    </row>
    <row r="6" s="37" customFormat="1" ht="21" customHeight="1" spans="1:10">
      <c r="A6" s="46" t="s">
        <v>1938</v>
      </c>
      <c r="B6" s="46" t="s">
        <v>1939</v>
      </c>
      <c r="C6" s="46" t="s">
        <v>94</v>
      </c>
      <c r="D6" s="46" t="s">
        <v>95</v>
      </c>
      <c r="E6" s="46" t="s">
        <v>1940</v>
      </c>
      <c r="F6" s="47" t="s">
        <v>1941</v>
      </c>
      <c r="G6" s="48" t="s">
        <v>1942</v>
      </c>
      <c r="H6" s="48" t="s">
        <v>1943</v>
      </c>
      <c r="I6" s="48" t="s">
        <v>1944</v>
      </c>
      <c r="J6" s="38"/>
    </row>
    <row r="7" s="37" customFormat="1" ht="14.1" customHeight="1" spans="1:10">
      <c r="A7" s="13">
        <v>1</v>
      </c>
      <c r="B7" s="49" t="s">
        <v>1945</v>
      </c>
      <c r="C7" s="50" t="s">
        <v>1946</v>
      </c>
      <c r="D7" s="49" t="s">
        <v>1947</v>
      </c>
      <c r="E7" s="50" t="s">
        <v>1948</v>
      </c>
      <c r="F7" s="16" t="s">
        <v>1949</v>
      </c>
      <c r="G7" s="51">
        <v>44329</v>
      </c>
      <c r="H7" s="52">
        <v>1041.94</v>
      </c>
      <c r="I7" s="52">
        <v>93.77</v>
      </c>
      <c r="J7" s="38"/>
    </row>
    <row r="8" s="37" customFormat="1" ht="14.1" customHeight="1" spans="1:10">
      <c r="A8" s="18">
        <f>A7+1</f>
        <v>2</v>
      </c>
      <c r="B8" s="53" t="s">
        <v>1950</v>
      </c>
      <c r="C8" s="54" t="s">
        <v>1951</v>
      </c>
      <c r="D8" s="53" t="s">
        <v>1952</v>
      </c>
      <c r="E8" s="54" t="s">
        <v>1953</v>
      </c>
      <c r="F8" s="21" t="s">
        <v>1949</v>
      </c>
      <c r="G8" s="55">
        <v>43465</v>
      </c>
      <c r="H8" s="56">
        <v>1500</v>
      </c>
      <c r="I8" s="56">
        <v>135</v>
      </c>
      <c r="J8" s="57"/>
    </row>
    <row r="9" s="37" customFormat="1" ht="14.1" customHeight="1" spans="1:10">
      <c r="A9" s="18">
        <f t="shared" ref="A9:A73" si="0">A8+1</f>
        <v>3</v>
      </c>
      <c r="B9" s="53" t="s">
        <v>1954</v>
      </c>
      <c r="C9" s="54" t="s">
        <v>1955</v>
      </c>
      <c r="D9" s="53" t="s">
        <v>1956</v>
      </c>
      <c r="E9" s="54" t="s">
        <v>1957</v>
      </c>
      <c r="F9" s="21" t="s">
        <v>1949</v>
      </c>
      <c r="G9" s="55">
        <v>43101</v>
      </c>
      <c r="H9" s="56">
        <v>6500</v>
      </c>
      <c r="I9" s="56">
        <v>217.8</v>
      </c>
      <c r="J9" s="57"/>
    </row>
    <row r="10" s="37" customFormat="1" ht="14.1" customHeight="1" spans="1:10">
      <c r="A10" s="18">
        <f t="shared" si="0"/>
        <v>4</v>
      </c>
      <c r="B10" s="53" t="s">
        <v>1958</v>
      </c>
      <c r="C10" s="54" t="s">
        <v>1959</v>
      </c>
      <c r="D10" s="53" t="s">
        <v>1960</v>
      </c>
      <c r="E10" s="54" t="s">
        <v>131</v>
      </c>
      <c r="F10" s="21" t="s">
        <v>1949</v>
      </c>
      <c r="G10" s="55">
        <v>44105</v>
      </c>
      <c r="H10" s="56">
        <v>6500</v>
      </c>
      <c r="I10" s="56">
        <v>217.8</v>
      </c>
      <c r="J10" s="58"/>
    </row>
    <row r="11" s="37" customFormat="1" ht="14.1" customHeight="1" spans="1:10">
      <c r="A11" s="18">
        <f t="shared" si="0"/>
        <v>5</v>
      </c>
      <c r="B11" s="53" t="s">
        <v>1961</v>
      </c>
      <c r="C11" s="54" t="s">
        <v>1962</v>
      </c>
      <c r="D11" s="53" t="s">
        <v>1963</v>
      </c>
      <c r="E11" s="54" t="s">
        <v>1964</v>
      </c>
      <c r="F11" s="21" t="s">
        <v>1949</v>
      </c>
      <c r="G11" s="55">
        <v>42979</v>
      </c>
      <c r="H11" s="56">
        <v>2600</v>
      </c>
      <c r="I11" s="56">
        <v>217.8</v>
      </c>
      <c r="J11" s="58"/>
    </row>
    <row r="12" s="37" customFormat="1" ht="14.1" customHeight="1" spans="1:10">
      <c r="A12" s="18">
        <f t="shared" si="0"/>
        <v>6</v>
      </c>
      <c r="B12" s="53" t="s">
        <v>1965</v>
      </c>
      <c r="C12" s="54" t="s">
        <v>1966</v>
      </c>
      <c r="D12" s="53" t="s">
        <v>1967</v>
      </c>
      <c r="E12" s="54" t="s">
        <v>131</v>
      </c>
      <c r="F12" s="21" t="s">
        <v>1949</v>
      </c>
      <c r="G12" s="55">
        <v>44105</v>
      </c>
      <c r="H12" s="56">
        <v>6500</v>
      </c>
      <c r="I12" s="56">
        <v>217.8</v>
      </c>
      <c r="J12" s="58"/>
    </row>
    <row r="13" s="37" customFormat="1" ht="14.1" customHeight="1" spans="1:10">
      <c r="A13" s="18">
        <f t="shared" si="0"/>
        <v>7</v>
      </c>
      <c r="B13" s="53" t="s">
        <v>1968</v>
      </c>
      <c r="C13" s="54" t="s">
        <v>1969</v>
      </c>
      <c r="D13" s="53" t="s">
        <v>1970</v>
      </c>
      <c r="E13" s="54" t="s">
        <v>1964</v>
      </c>
      <c r="F13" s="21" t="s">
        <v>1949</v>
      </c>
      <c r="G13" s="55">
        <v>43465</v>
      </c>
      <c r="H13" s="56">
        <v>2600</v>
      </c>
      <c r="I13" s="56">
        <v>217.8</v>
      </c>
      <c r="J13" s="58"/>
    </row>
    <row r="14" s="37" customFormat="1" ht="14.1" customHeight="1" spans="1:10">
      <c r="A14" s="18">
        <f t="shared" si="0"/>
        <v>8</v>
      </c>
      <c r="B14" s="53" t="s">
        <v>1971</v>
      </c>
      <c r="C14" s="54" t="s">
        <v>1972</v>
      </c>
      <c r="D14" s="53" t="s">
        <v>1973</v>
      </c>
      <c r="E14" s="54" t="s">
        <v>1974</v>
      </c>
      <c r="F14" s="21" t="s">
        <v>1949</v>
      </c>
      <c r="G14" s="55">
        <v>42278</v>
      </c>
      <c r="H14" s="56">
        <v>5200</v>
      </c>
      <c r="I14" s="56">
        <v>217.8</v>
      </c>
      <c r="J14" s="58"/>
    </row>
    <row r="15" s="37" customFormat="1" ht="14.1" customHeight="1" spans="1:10">
      <c r="A15" s="18">
        <f t="shared" si="0"/>
        <v>9</v>
      </c>
      <c r="B15" s="53" t="s">
        <v>1975</v>
      </c>
      <c r="C15" s="54" t="s">
        <v>1976</v>
      </c>
      <c r="D15" s="53" t="s">
        <v>1977</v>
      </c>
      <c r="E15" s="54" t="s">
        <v>1978</v>
      </c>
      <c r="F15" s="21" t="s">
        <v>1949</v>
      </c>
      <c r="G15" s="55">
        <v>42100</v>
      </c>
      <c r="H15" s="56">
        <v>1500</v>
      </c>
      <c r="I15" s="56">
        <v>135</v>
      </c>
      <c r="J15" s="58"/>
    </row>
    <row r="16" s="37" customFormat="1" ht="14.1" customHeight="1" spans="1:10">
      <c r="A16" s="18">
        <f t="shared" si="0"/>
        <v>10</v>
      </c>
      <c r="B16" s="53" t="s">
        <v>1979</v>
      </c>
      <c r="C16" s="54" t="s">
        <v>1980</v>
      </c>
      <c r="D16" s="53" t="s">
        <v>1981</v>
      </c>
      <c r="E16" s="54" t="s">
        <v>1948</v>
      </c>
      <c r="F16" s="21" t="s">
        <v>1949</v>
      </c>
      <c r="G16" s="55">
        <v>43922</v>
      </c>
      <c r="H16" s="56">
        <v>1700</v>
      </c>
      <c r="I16" s="56">
        <v>153</v>
      </c>
      <c r="J16" s="58"/>
    </row>
    <row r="17" s="37" customFormat="1" ht="14.1" customHeight="1" spans="1:10">
      <c r="A17" s="18">
        <f t="shared" si="0"/>
        <v>11</v>
      </c>
      <c r="B17" s="53" t="s">
        <v>1982</v>
      </c>
      <c r="C17" s="54" t="s">
        <v>1983</v>
      </c>
      <c r="D17" s="53" t="s">
        <v>1984</v>
      </c>
      <c r="E17" s="54" t="s">
        <v>1948</v>
      </c>
      <c r="F17" s="21" t="s">
        <v>1949</v>
      </c>
      <c r="G17" s="55">
        <v>42228</v>
      </c>
      <c r="H17" s="56">
        <v>1700</v>
      </c>
      <c r="I17" s="56">
        <v>153</v>
      </c>
      <c r="J17" s="58"/>
    </row>
    <row r="18" s="37" customFormat="1" ht="14.1" customHeight="1" spans="1:10">
      <c r="A18" s="18">
        <f t="shared" si="0"/>
        <v>12</v>
      </c>
      <c r="B18" s="53" t="s">
        <v>1985</v>
      </c>
      <c r="C18" s="54" t="s">
        <v>1986</v>
      </c>
      <c r="D18" s="53" t="s">
        <v>1987</v>
      </c>
      <c r="E18" s="54" t="s">
        <v>1948</v>
      </c>
      <c r="F18" s="21" t="s">
        <v>1949</v>
      </c>
      <c r="G18" s="55">
        <v>43922</v>
      </c>
      <c r="H18" s="56">
        <v>1700</v>
      </c>
      <c r="I18" s="56">
        <v>153</v>
      </c>
      <c r="J18" s="59"/>
    </row>
    <row r="19" s="37" customFormat="1" ht="14.1" customHeight="1" spans="1:10">
      <c r="A19" s="18">
        <f t="shared" si="0"/>
        <v>13</v>
      </c>
      <c r="B19" s="53" t="s">
        <v>1988</v>
      </c>
      <c r="C19" s="54" t="s">
        <v>1989</v>
      </c>
      <c r="D19" s="53" t="s">
        <v>1990</v>
      </c>
      <c r="E19" s="54" t="s">
        <v>131</v>
      </c>
      <c r="F19" s="21" t="s">
        <v>1949</v>
      </c>
      <c r="G19" s="55">
        <v>43983</v>
      </c>
      <c r="H19" s="56">
        <v>6500</v>
      </c>
      <c r="I19" s="56">
        <v>217.8</v>
      </c>
      <c r="J19" s="59"/>
    </row>
    <row r="20" s="37" customFormat="1" ht="14.1" customHeight="1" spans="1:10">
      <c r="A20" s="18">
        <f t="shared" si="0"/>
        <v>14</v>
      </c>
      <c r="B20" s="53" t="s">
        <v>1991</v>
      </c>
      <c r="C20" s="54" t="s">
        <v>1992</v>
      </c>
      <c r="D20" s="53" t="s">
        <v>1993</v>
      </c>
      <c r="E20" s="54" t="s">
        <v>1994</v>
      </c>
      <c r="F20" s="21" t="s">
        <v>1949</v>
      </c>
      <c r="G20" s="55">
        <v>43922</v>
      </c>
      <c r="H20" s="56">
        <v>1700</v>
      </c>
      <c r="I20" s="56">
        <v>153</v>
      </c>
      <c r="J20" s="58"/>
    </row>
    <row r="21" s="38" customFormat="1" ht="14.1" customHeight="1" spans="1:10">
      <c r="A21" s="18">
        <f t="shared" si="0"/>
        <v>15</v>
      </c>
      <c r="B21" s="53" t="s">
        <v>1995</v>
      </c>
      <c r="C21" s="54" t="s">
        <v>1996</v>
      </c>
      <c r="D21" s="53" t="s">
        <v>1997</v>
      </c>
      <c r="E21" s="54" t="s">
        <v>324</v>
      </c>
      <c r="F21" s="21" t="s">
        <v>1949</v>
      </c>
      <c r="G21" s="55">
        <v>44013</v>
      </c>
      <c r="H21" s="56">
        <v>2700</v>
      </c>
      <c r="I21" s="56">
        <v>217.8</v>
      </c>
      <c r="J21" s="58"/>
    </row>
    <row r="22" s="37" customFormat="1" ht="14.1" customHeight="1" spans="1:10">
      <c r="A22" s="18">
        <f t="shared" si="0"/>
        <v>16</v>
      </c>
      <c r="B22" s="53" t="s">
        <v>1998</v>
      </c>
      <c r="C22" s="54" t="s">
        <v>1999</v>
      </c>
      <c r="D22" s="53" t="s">
        <v>2000</v>
      </c>
      <c r="E22" s="54" t="s">
        <v>1994</v>
      </c>
      <c r="F22" s="21" t="s">
        <v>1949</v>
      </c>
      <c r="G22" s="55">
        <v>43465</v>
      </c>
      <c r="H22" s="56">
        <v>1700</v>
      </c>
      <c r="I22" s="56">
        <v>153</v>
      </c>
      <c r="J22" s="57"/>
    </row>
    <row r="23" s="37" customFormat="1" ht="14.1" customHeight="1" spans="1:10">
      <c r="A23" s="18">
        <f t="shared" si="0"/>
        <v>17</v>
      </c>
      <c r="B23" s="53" t="s">
        <v>2001</v>
      </c>
      <c r="C23" s="54" t="s">
        <v>2002</v>
      </c>
      <c r="D23" s="53" t="s">
        <v>2003</v>
      </c>
      <c r="E23" s="54" t="s">
        <v>1948</v>
      </c>
      <c r="F23" s="21" t="s">
        <v>1949</v>
      </c>
      <c r="G23" s="55">
        <v>43465</v>
      </c>
      <c r="H23" s="56">
        <v>1700</v>
      </c>
      <c r="I23" s="56">
        <v>153</v>
      </c>
      <c r="J23" s="58"/>
    </row>
    <row r="24" s="37" customFormat="1" ht="14.1" customHeight="1" spans="1:10">
      <c r="A24" s="18">
        <f t="shared" si="0"/>
        <v>18</v>
      </c>
      <c r="B24" s="53" t="s">
        <v>2004</v>
      </c>
      <c r="C24" s="54" t="s">
        <v>2005</v>
      </c>
      <c r="D24" s="53" t="s">
        <v>2006</v>
      </c>
      <c r="E24" s="54" t="s">
        <v>2007</v>
      </c>
      <c r="F24" s="21" t="s">
        <v>1949</v>
      </c>
      <c r="G24" s="55">
        <v>43328</v>
      </c>
      <c r="H24" s="56">
        <v>2600</v>
      </c>
      <c r="I24" s="56">
        <v>217.8</v>
      </c>
      <c r="J24" s="58"/>
    </row>
    <row r="25" s="37" customFormat="1" ht="14.1" customHeight="1" spans="1:10">
      <c r="A25" s="18">
        <f t="shared" si="0"/>
        <v>19</v>
      </c>
      <c r="B25" s="53" t="s">
        <v>2008</v>
      </c>
      <c r="C25" s="54" t="s">
        <v>2009</v>
      </c>
      <c r="D25" s="53" t="s">
        <v>2010</v>
      </c>
      <c r="E25" s="54" t="s">
        <v>1964</v>
      </c>
      <c r="F25" s="21" t="s">
        <v>1949</v>
      </c>
      <c r="G25" s="55">
        <v>43465</v>
      </c>
      <c r="H25" s="56">
        <v>2600</v>
      </c>
      <c r="I25" s="56">
        <v>217.8</v>
      </c>
      <c r="J25" s="58"/>
    </row>
    <row r="26" s="37" customFormat="1" ht="14.1" customHeight="1" spans="1:10">
      <c r="A26" s="18">
        <f t="shared" si="0"/>
        <v>20</v>
      </c>
      <c r="B26" s="53" t="s">
        <v>2011</v>
      </c>
      <c r="C26" s="54" t="s">
        <v>2012</v>
      </c>
      <c r="D26" s="53" t="s">
        <v>2013</v>
      </c>
      <c r="E26" s="54" t="s">
        <v>1957</v>
      </c>
      <c r="F26" s="21" t="s">
        <v>1949</v>
      </c>
      <c r="G26" s="55">
        <v>43466</v>
      </c>
      <c r="H26" s="56">
        <v>6500</v>
      </c>
      <c r="I26" s="56">
        <v>217.8</v>
      </c>
      <c r="J26" s="58"/>
    </row>
    <row r="27" s="37" customFormat="1" ht="14.1" customHeight="1" spans="1:10">
      <c r="A27" s="18">
        <f t="shared" si="0"/>
        <v>21</v>
      </c>
      <c r="B27" s="53" t="s">
        <v>2014</v>
      </c>
      <c r="C27" s="54" t="s">
        <v>2015</v>
      </c>
      <c r="D27" s="53" t="s">
        <v>2016</v>
      </c>
      <c r="E27" s="54" t="s">
        <v>1978</v>
      </c>
      <c r="F27" s="21" t="s">
        <v>1949</v>
      </c>
      <c r="G27" s="55">
        <v>43089</v>
      </c>
      <c r="H27" s="56">
        <v>1500</v>
      </c>
      <c r="I27" s="56">
        <v>135</v>
      </c>
      <c r="J27" s="58"/>
    </row>
    <row r="28" s="37" customFormat="1" ht="14.1" customHeight="1" spans="1:10">
      <c r="A28" s="18">
        <f t="shared" si="0"/>
        <v>22</v>
      </c>
      <c r="B28" s="53" t="s">
        <v>2017</v>
      </c>
      <c r="C28" s="54" t="s">
        <v>2018</v>
      </c>
      <c r="D28" s="53" t="s">
        <v>2019</v>
      </c>
      <c r="E28" s="54" t="s">
        <v>1948</v>
      </c>
      <c r="F28" s="21" t="s">
        <v>1949</v>
      </c>
      <c r="G28" s="55">
        <v>43922</v>
      </c>
      <c r="H28" s="56">
        <v>1700</v>
      </c>
      <c r="I28" s="56">
        <v>153</v>
      </c>
      <c r="J28" s="58"/>
    </row>
    <row r="29" s="37" customFormat="1" ht="14.1" customHeight="1" spans="1:10">
      <c r="A29" s="18">
        <f t="shared" si="0"/>
        <v>23</v>
      </c>
      <c r="B29" s="53" t="s">
        <v>2020</v>
      </c>
      <c r="C29" s="54" t="s">
        <v>2021</v>
      </c>
      <c r="D29" s="53" t="s">
        <v>2022</v>
      </c>
      <c r="E29" s="54" t="s">
        <v>1948</v>
      </c>
      <c r="F29" s="21" t="s">
        <v>1949</v>
      </c>
      <c r="G29" s="55">
        <v>42027</v>
      </c>
      <c r="H29" s="56">
        <v>1700</v>
      </c>
      <c r="I29" s="56">
        <v>153</v>
      </c>
      <c r="J29" s="58"/>
    </row>
    <row r="30" s="37" customFormat="1" ht="14.1" customHeight="1" spans="1:10">
      <c r="A30" s="18">
        <f t="shared" si="0"/>
        <v>24</v>
      </c>
      <c r="B30" s="53" t="s">
        <v>2023</v>
      </c>
      <c r="C30" s="54" t="s">
        <v>2024</v>
      </c>
      <c r="D30" s="53" t="s">
        <v>2025</v>
      </c>
      <c r="E30" s="54" t="s">
        <v>2007</v>
      </c>
      <c r="F30" s="21" t="s">
        <v>1949</v>
      </c>
      <c r="G30" s="55">
        <v>43098</v>
      </c>
      <c r="H30" s="56">
        <v>2600</v>
      </c>
      <c r="I30" s="56">
        <v>217.8</v>
      </c>
      <c r="J30" s="58"/>
    </row>
    <row r="31" s="37" customFormat="1" ht="14.1" customHeight="1" spans="1:10">
      <c r="A31" s="18">
        <f t="shared" si="0"/>
        <v>25</v>
      </c>
      <c r="B31" s="53" t="s">
        <v>2026</v>
      </c>
      <c r="C31" s="54" t="s">
        <v>2027</v>
      </c>
      <c r="D31" s="53" t="s">
        <v>2028</v>
      </c>
      <c r="E31" s="54" t="s">
        <v>1957</v>
      </c>
      <c r="F31" s="21" t="s">
        <v>1949</v>
      </c>
      <c r="G31" s="55">
        <v>42219</v>
      </c>
      <c r="H31" s="56">
        <v>4080</v>
      </c>
      <c r="I31" s="56">
        <v>0</v>
      </c>
      <c r="J31" s="58"/>
    </row>
    <row r="32" s="37" customFormat="1" ht="14.1" customHeight="1" spans="1:10">
      <c r="A32" s="18">
        <f t="shared" si="0"/>
        <v>26</v>
      </c>
      <c r="B32" s="53" t="s">
        <v>2029</v>
      </c>
      <c r="C32" s="54" t="s">
        <v>2030</v>
      </c>
      <c r="D32" s="53" t="s">
        <v>2031</v>
      </c>
      <c r="E32" s="54" t="s">
        <v>324</v>
      </c>
      <c r="F32" s="21" t="s">
        <v>2032</v>
      </c>
      <c r="G32" s="55">
        <v>44197</v>
      </c>
      <c r="H32" s="56">
        <v>2700</v>
      </c>
      <c r="I32" s="56">
        <v>217.8</v>
      </c>
      <c r="J32" s="58"/>
    </row>
    <row r="33" s="37" customFormat="1" ht="14.1" customHeight="1" spans="1:10">
      <c r="A33" s="18">
        <f t="shared" si="0"/>
        <v>27</v>
      </c>
      <c r="B33" s="53" t="s">
        <v>2033</v>
      </c>
      <c r="C33" s="54" t="s">
        <v>2034</v>
      </c>
      <c r="D33" s="53" t="s">
        <v>2035</v>
      </c>
      <c r="E33" s="54" t="s">
        <v>2007</v>
      </c>
      <c r="F33" s="21" t="s">
        <v>1949</v>
      </c>
      <c r="G33" s="55">
        <v>42089</v>
      </c>
      <c r="H33" s="56">
        <v>2600</v>
      </c>
      <c r="I33" s="56">
        <v>217.8</v>
      </c>
      <c r="J33" s="58"/>
    </row>
    <row r="34" s="37" customFormat="1" ht="14.1" customHeight="1" spans="1:10">
      <c r="A34" s="18">
        <f t="shared" si="0"/>
        <v>28</v>
      </c>
      <c r="B34" s="53" t="s">
        <v>2036</v>
      </c>
      <c r="C34" s="54" t="s">
        <v>2037</v>
      </c>
      <c r="D34" s="53" t="s">
        <v>2038</v>
      </c>
      <c r="E34" s="54" t="s">
        <v>1957</v>
      </c>
      <c r="F34" s="21" t="s">
        <v>1949</v>
      </c>
      <c r="G34" s="55">
        <v>43465</v>
      </c>
      <c r="H34" s="56">
        <v>6500</v>
      </c>
      <c r="I34" s="56">
        <v>217.8</v>
      </c>
      <c r="J34" s="58"/>
    </row>
    <row r="35" s="37" customFormat="1" ht="14.1" customHeight="1" spans="1:10">
      <c r="A35" s="18">
        <f t="shared" si="0"/>
        <v>29</v>
      </c>
      <c r="B35" s="53" t="s">
        <v>2039</v>
      </c>
      <c r="C35" s="54" t="s">
        <v>2040</v>
      </c>
      <c r="D35" s="53" t="s">
        <v>2041</v>
      </c>
      <c r="E35" s="54" t="s">
        <v>1964</v>
      </c>
      <c r="F35" s="21" t="s">
        <v>1949</v>
      </c>
      <c r="G35" s="55">
        <v>43465</v>
      </c>
      <c r="H35" s="56">
        <v>2600</v>
      </c>
      <c r="I35" s="56">
        <v>217.8</v>
      </c>
      <c r="J35" s="58"/>
    </row>
    <row r="36" s="37" customFormat="1" ht="14.1" customHeight="1" spans="1:10">
      <c r="A36" s="18">
        <f t="shared" si="0"/>
        <v>30</v>
      </c>
      <c r="B36" s="53" t="s">
        <v>2042</v>
      </c>
      <c r="C36" s="54" t="s">
        <v>2043</v>
      </c>
      <c r="D36" s="53" t="s">
        <v>2044</v>
      </c>
      <c r="E36" s="54" t="s">
        <v>2045</v>
      </c>
      <c r="F36" s="21" t="s">
        <v>1949</v>
      </c>
      <c r="G36" s="55">
        <v>44333</v>
      </c>
      <c r="H36" s="56">
        <v>822.58</v>
      </c>
      <c r="I36" s="56">
        <v>83.7</v>
      </c>
      <c r="J36" s="58"/>
    </row>
    <row r="37" s="37" customFormat="1" ht="14.1" customHeight="1" spans="1:10">
      <c r="A37" s="18">
        <f t="shared" si="0"/>
        <v>31</v>
      </c>
      <c r="B37" s="53" t="s">
        <v>2046</v>
      </c>
      <c r="C37" s="54" t="s">
        <v>2047</v>
      </c>
      <c r="D37" s="53" t="s">
        <v>2048</v>
      </c>
      <c r="E37" s="54" t="s">
        <v>1994</v>
      </c>
      <c r="F37" s="21" t="s">
        <v>1949</v>
      </c>
      <c r="G37" s="55">
        <v>43465</v>
      </c>
      <c r="H37" s="56">
        <v>1700</v>
      </c>
      <c r="I37" s="56">
        <v>153</v>
      </c>
      <c r="J37" s="58"/>
    </row>
    <row r="38" s="37" customFormat="1" ht="14.1" customHeight="1" spans="1:10">
      <c r="A38" s="18">
        <f t="shared" si="0"/>
        <v>32</v>
      </c>
      <c r="B38" s="53" t="s">
        <v>2049</v>
      </c>
      <c r="C38" s="54" t="s">
        <v>2050</v>
      </c>
      <c r="D38" s="53" t="s">
        <v>2051</v>
      </c>
      <c r="E38" s="54" t="s">
        <v>1948</v>
      </c>
      <c r="F38" s="21" t="s">
        <v>1949</v>
      </c>
      <c r="G38" s="55">
        <v>43922</v>
      </c>
      <c r="H38" s="56">
        <v>1700</v>
      </c>
      <c r="I38" s="56">
        <v>153</v>
      </c>
      <c r="J38" s="58"/>
    </row>
    <row r="39" s="37" customFormat="1" ht="14.1" customHeight="1" spans="1:10">
      <c r="A39" s="18">
        <f t="shared" si="0"/>
        <v>33</v>
      </c>
      <c r="B39" s="53" t="s">
        <v>2052</v>
      </c>
      <c r="C39" s="54" t="s">
        <v>2053</v>
      </c>
      <c r="D39" s="53" t="s">
        <v>2054</v>
      </c>
      <c r="E39" s="54" t="s">
        <v>1964</v>
      </c>
      <c r="F39" s="21" t="s">
        <v>1949</v>
      </c>
      <c r="G39" s="55">
        <v>42089</v>
      </c>
      <c r="H39" s="56">
        <v>2600</v>
      </c>
      <c r="I39" s="56">
        <v>217.8</v>
      </c>
      <c r="J39" s="58"/>
    </row>
    <row r="40" s="37" customFormat="1" ht="14.1" customHeight="1" spans="1:10">
      <c r="A40" s="18">
        <f t="shared" si="0"/>
        <v>34</v>
      </c>
      <c r="B40" s="53" t="s">
        <v>2055</v>
      </c>
      <c r="C40" s="54" t="s">
        <v>2056</v>
      </c>
      <c r="D40" s="53" t="s">
        <v>2057</v>
      </c>
      <c r="E40" s="54" t="s">
        <v>1957</v>
      </c>
      <c r="F40" s="21" t="s">
        <v>1949</v>
      </c>
      <c r="G40" s="55">
        <v>43465</v>
      </c>
      <c r="H40" s="56">
        <v>6500</v>
      </c>
      <c r="I40" s="56">
        <v>217.8</v>
      </c>
      <c r="J40" s="58"/>
    </row>
    <row r="41" s="37" customFormat="1" ht="14.1" customHeight="1" spans="1:10">
      <c r="A41" s="18">
        <f t="shared" si="0"/>
        <v>35</v>
      </c>
      <c r="B41" s="53" t="s">
        <v>2058</v>
      </c>
      <c r="C41" s="54" t="s">
        <v>2059</v>
      </c>
      <c r="D41" s="53" t="s">
        <v>2060</v>
      </c>
      <c r="E41" s="54" t="s">
        <v>2061</v>
      </c>
      <c r="F41" s="21" t="s">
        <v>1949</v>
      </c>
      <c r="G41" s="55">
        <v>39371</v>
      </c>
      <c r="H41" s="56">
        <v>2600</v>
      </c>
      <c r="I41" s="56">
        <v>217.8</v>
      </c>
      <c r="J41" s="59"/>
    </row>
    <row r="42" s="37" customFormat="1" ht="14.1" customHeight="1" spans="1:10">
      <c r="A42" s="18">
        <f t="shared" si="0"/>
        <v>36</v>
      </c>
      <c r="B42" s="53" t="s">
        <v>2062</v>
      </c>
      <c r="C42" s="54" t="s">
        <v>2063</v>
      </c>
      <c r="D42" s="53" t="s">
        <v>2064</v>
      </c>
      <c r="E42" s="54" t="s">
        <v>415</v>
      </c>
      <c r="F42" s="21" t="s">
        <v>1949</v>
      </c>
      <c r="G42" s="55">
        <v>42009</v>
      </c>
      <c r="H42" s="56">
        <v>1500</v>
      </c>
      <c r="I42" s="56">
        <v>135</v>
      </c>
      <c r="J42" s="59"/>
    </row>
    <row r="43" s="37" customFormat="1" ht="14.1" customHeight="1" spans="1:10">
      <c r="A43" s="18">
        <f t="shared" si="0"/>
        <v>37</v>
      </c>
      <c r="B43" s="53" t="s">
        <v>2065</v>
      </c>
      <c r="C43" s="54" t="s">
        <v>2066</v>
      </c>
      <c r="D43" s="53" t="s">
        <v>2067</v>
      </c>
      <c r="E43" s="54" t="s">
        <v>2068</v>
      </c>
      <c r="F43" s="21" t="s">
        <v>1949</v>
      </c>
      <c r="G43" s="55">
        <v>42095</v>
      </c>
      <c r="H43" s="56">
        <v>2500</v>
      </c>
      <c r="I43" s="56">
        <v>217.8</v>
      </c>
      <c r="J43" s="58"/>
    </row>
    <row r="44" s="37" customFormat="1" ht="14.1" customHeight="1" spans="1:10">
      <c r="A44" s="18">
        <f t="shared" si="0"/>
        <v>38</v>
      </c>
      <c r="B44" s="53" t="s">
        <v>2069</v>
      </c>
      <c r="C44" s="54" t="s">
        <v>2070</v>
      </c>
      <c r="D44" s="53" t="s">
        <v>2071</v>
      </c>
      <c r="E44" s="54" t="s">
        <v>295</v>
      </c>
      <c r="F44" s="21" t="s">
        <v>1949</v>
      </c>
      <c r="G44" s="55">
        <v>43465</v>
      </c>
      <c r="H44" s="56">
        <v>2600</v>
      </c>
      <c r="I44" s="56">
        <v>217.8</v>
      </c>
      <c r="J44" s="58"/>
    </row>
    <row r="45" s="37" customFormat="1" ht="14.1" customHeight="1" spans="1:10">
      <c r="A45" s="18">
        <f t="shared" si="0"/>
        <v>39</v>
      </c>
      <c r="B45" s="53" t="s">
        <v>2072</v>
      </c>
      <c r="C45" s="54" t="s">
        <v>2073</v>
      </c>
      <c r="D45" s="53" t="s">
        <v>2074</v>
      </c>
      <c r="E45" s="54" t="s">
        <v>1948</v>
      </c>
      <c r="F45" s="21" t="s">
        <v>1949</v>
      </c>
      <c r="G45" s="55">
        <v>42089</v>
      </c>
      <c r="H45" s="56">
        <v>1700</v>
      </c>
      <c r="I45" s="56">
        <v>153</v>
      </c>
      <c r="J45" s="58"/>
    </row>
    <row r="46" s="37" customFormat="1" ht="14.1" customHeight="1" spans="1:10">
      <c r="A46" s="18">
        <f t="shared" si="0"/>
        <v>40</v>
      </c>
      <c r="B46" s="53" t="s">
        <v>2075</v>
      </c>
      <c r="C46" s="54" t="s">
        <v>2076</v>
      </c>
      <c r="D46" s="53" t="s">
        <v>2077</v>
      </c>
      <c r="E46" s="54" t="s">
        <v>1948</v>
      </c>
      <c r="F46" s="21" t="s">
        <v>1949</v>
      </c>
      <c r="G46" s="55">
        <v>43098</v>
      </c>
      <c r="H46" s="56">
        <v>1700</v>
      </c>
      <c r="I46" s="56">
        <v>153</v>
      </c>
      <c r="J46" s="58"/>
    </row>
    <row r="47" s="37" customFormat="1" ht="14.1" customHeight="1" spans="1:10">
      <c r="A47" s="18">
        <f t="shared" si="0"/>
        <v>41</v>
      </c>
      <c r="B47" s="53" t="s">
        <v>2078</v>
      </c>
      <c r="C47" s="54" t="s">
        <v>2079</v>
      </c>
      <c r="D47" s="53" t="s">
        <v>2080</v>
      </c>
      <c r="E47" s="54" t="s">
        <v>2007</v>
      </c>
      <c r="F47" s="21" t="s">
        <v>1949</v>
      </c>
      <c r="G47" s="55">
        <v>43922</v>
      </c>
      <c r="H47" s="56">
        <v>2700</v>
      </c>
      <c r="I47" s="56">
        <v>217.8</v>
      </c>
      <c r="J47" s="58"/>
    </row>
    <row r="48" s="37" customFormat="1" ht="14.1" customHeight="1" spans="1:10">
      <c r="A48" s="18">
        <f t="shared" si="0"/>
        <v>42</v>
      </c>
      <c r="B48" s="53" t="s">
        <v>2081</v>
      </c>
      <c r="C48" s="54" t="s">
        <v>2082</v>
      </c>
      <c r="D48" s="53" t="s">
        <v>2083</v>
      </c>
      <c r="E48" s="54" t="s">
        <v>2084</v>
      </c>
      <c r="F48" s="21" t="s">
        <v>1949</v>
      </c>
      <c r="G48" s="55">
        <v>43336</v>
      </c>
      <c r="H48" s="56">
        <v>1500</v>
      </c>
      <c r="I48" s="56">
        <v>135</v>
      </c>
      <c r="J48" s="58"/>
    </row>
    <row r="49" s="37" customFormat="1" ht="14.1" customHeight="1" spans="1:10">
      <c r="A49" s="18">
        <f t="shared" si="0"/>
        <v>43</v>
      </c>
      <c r="B49" s="53" t="s">
        <v>2085</v>
      </c>
      <c r="C49" s="54" t="s">
        <v>2086</v>
      </c>
      <c r="D49" s="53" t="s">
        <v>2087</v>
      </c>
      <c r="E49" s="54" t="s">
        <v>2084</v>
      </c>
      <c r="F49" s="21" t="s">
        <v>1949</v>
      </c>
      <c r="G49" s="55">
        <v>41043</v>
      </c>
      <c r="H49" s="56">
        <v>1500</v>
      </c>
      <c r="I49" s="56">
        <v>135</v>
      </c>
      <c r="J49" s="58"/>
    </row>
    <row r="50" s="38" customFormat="1" ht="14.1" customHeight="1" spans="1:10">
      <c r="A50" s="18">
        <f t="shared" si="0"/>
        <v>44</v>
      </c>
      <c r="B50" s="53" t="s">
        <v>2088</v>
      </c>
      <c r="C50" s="54" t="s">
        <v>2089</v>
      </c>
      <c r="D50" s="53" t="s">
        <v>2090</v>
      </c>
      <c r="E50" s="54" t="s">
        <v>2061</v>
      </c>
      <c r="F50" s="21" t="s">
        <v>1949</v>
      </c>
      <c r="G50" s="55">
        <v>43922</v>
      </c>
      <c r="H50" s="56">
        <v>2700</v>
      </c>
      <c r="I50" s="56">
        <v>217.8</v>
      </c>
      <c r="J50" s="58"/>
    </row>
    <row r="51" s="37" customFormat="1" ht="14.1" customHeight="1" spans="1:10">
      <c r="A51" s="18">
        <f t="shared" si="0"/>
        <v>45</v>
      </c>
      <c r="B51" s="53" t="s">
        <v>2091</v>
      </c>
      <c r="C51" s="54" t="s">
        <v>2092</v>
      </c>
      <c r="D51" s="53" t="s">
        <v>2093</v>
      </c>
      <c r="E51" s="54" t="s">
        <v>660</v>
      </c>
      <c r="F51" s="21" t="s">
        <v>1949</v>
      </c>
      <c r="G51" s="55">
        <v>43922</v>
      </c>
      <c r="H51" s="56">
        <v>2700</v>
      </c>
      <c r="I51" s="56">
        <v>217.8</v>
      </c>
      <c r="J51" s="58"/>
    </row>
    <row r="52" s="37" customFormat="1" ht="14.1" customHeight="1" spans="1:10">
      <c r="A52" s="18">
        <f t="shared" si="0"/>
        <v>46</v>
      </c>
      <c r="B52" s="53" t="s">
        <v>2094</v>
      </c>
      <c r="C52" s="54" t="s">
        <v>2095</v>
      </c>
      <c r="D52" s="53" t="s">
        <v>2096</v>
      </c>
      <c r="E52" s="54" t="s">
        <v>2097</v>
      </c>
      <c r="F52" s="21" t="s">
        <v>1949</v>
      </c>
      <c r="G52" s="55">
        <v>43465</v>
      </c>
      <c r="H52" s="56">
        <v>4000</v>
      </c>
      <c r="I52" s="56">
        <v>217.8</v>
      </c>
      <c r="J52" s="58"/>
    </row>
    <row r="53" s="37" customFormat="1" ht="14.1" customHeight="1" spans="1:10">
      <c r="A53" s="18">
        <f t="shared" si="0"/>
        <v>47</v>
      </c>
      <c r="B53" s="53" t="s">
        <v>2098</v>
      </c>
      <c r="C53" s="54" t="s">
        <v>2099</v>
      </c>
      <c r="D53" s="53" t="s">
        <v>2100</v>
      </c>
      <c r="E53" s="54" t="s">
        <v>1994</v>
      </c>
      <c r="F53" s="21" t="s">
        <v>1949</v>
      </c>
      <c r="G53" s="55">
        <v>43922</v>
      </c>
      <c r="H53" s="56">
        <v>1700</v>
      </c>
      <c r="I53" s="56">
        <v>153</v>
      </c>
      <c r="J53" s="58"/>
    </row>
    <row r="54" s="37" customFormat="1" ht="14.1" customHeight="1" spans="1:10">
      <c r="A54" s="18">
        <f t="shared" si="0"/>
        <v>48</v>
      </c>
      <c r="B54" s="53" t="s">
        <v>2101</v>
      </c>
      <c r="C54" s="54" t="s">
        <v>2102</v>
      </c>
      <c r="D54" s="53" t="s">
        <v>2103</v>
      </c>
      <c r="E54" s="54" t="s">
        <v>1994</v>
      </c>
      <c r="F54" s="21" t="s">
        <v>1949</v>
      </c>
      <c r="G54" s="55">
        <v>43465</v>
      </c>
      <c r="H54" s="56">
        <v>1700</v>
      </c>
      <c r="I54" s="56">
        <v>153</v>
      </c>
      <c r="J54" s="58"/>
    </row>
    <row r="55" s="37" customFormat="1" ht="14.1" customHeight="1" spans="1:10">
      <c r="A55" s="18">
        <f t="shared" si="0"/>
        <v>49</v>
      </c>
      <c r="B55" s="53" t="s">
        <v>2104</v>
      </c>
      <c r="C55" s="54" t="s">
        <v>2105</v>
      </c>
      <c r="D55" s="53" t="s">
        <v>2106</v>
      </c>
      <c r="E55" s="54" t="s">
        <v>2107</v>
      </c>
      <c r="F55" s="21" t="s">
        <v>1949</v>
      </c>
      <c r="G55" s="55">
        <v>43088</v>
      </c>
      <c r="H55" s="56">
        <v>1500</v>
      </c>
      <c r="I55" s="56">
        <v>135</v>
      </c>
      <c r="J55" s="58"/>
    </row>
    <row r="56" s="37" customFormat="1" ht="14.1" customHeight="1" spans="1:10">
      <c r="A56" s="18">
        <f t="shared" si="0"/>
        <v>50</v>
      </c>
      <c r="B56" s="53" t="s">
        <v>2108</v>
      </c>
      <c r="C56" s="54" t="s">
        <v>2109</v>
      </c>
      <c r="D56" s="53" t="s">
        <v>2110</v>
      </c>
      <c r="E56" s="54" t="s">
        <v>1948</v>
      </c>
      <c r="F56" s="21" t="s">
        <v>1949</v>
      </c>
      <c r="G56" s="55">
        <v>43922</v>
      </c>
      <c r="H56" s="56">
        <v>1700</v>
      </c>
      <c r="I56" s="56">
        <v>153</v>
      </c>
      <c r="J56" s="58"/>
    </row>
    <row r="57" s="37" customFormat="1" ht="14.1" customHeight="1" spans="1:10">
      <c r="A57" s="18">
        <f t="shared" si="0"/>
        <v>51</v>
      </c>
      <c r="B57" s="53" t="s">
        <v>2111</v>
      </c>
      <c r="C57" s="54" t="s">
        <v>2112</v>
      </c>
      <c r="D57" s="53" t="s">
        <v>2113</v>
      </c>
      <c r="E57" s="54" t="s">
        <v>2114</v>
      </c>
      <c r="F57" s="21" t="s">
        <v>1949</v>
      </c>
      <c r="G57" s="55">
        <v>43465</v>
      </c>
      <c r="H57" s="56">
        <v>2600</v>
      </c>
      <c r="I57" s="56">
        <v>217.8</v>
      </c>
      <c r="J57" s="58"/>
    </row>
    <row r="58" s="37" customFormat="1" ht="14.1" customHeight="1" spans="1:10">
      <c r="A58" s="18">
        <f t="shared" si="0"/>
        <v>52</v>
      </c>
      <c r="B58" s="53" t="s">
        <v>2115</v>
      </c>
      <c r="C58" s="54" t="s">
        <v>2116</v>
      </c>
      <c r="D58" s="53" t="s">
        <v>2117</v>
      </c>
      <c r="E58" s="54" t="s">
        <v>1948</v>
      </c>
      <c r="F58" s="21" t="s">
        <v>1949</v>
      </c>
      <c r="G58" s="55">
        <v>43922</v>
      </c>
      <c r="H58" s="56">
        <v>1700</v>
      </c>
      <c r="I58" s="56">
        <v>153</v>
      </c>
      <c r="J58" s="58"/>
    </row>
    <row r="59" s="37" customFormat="1" ht="14.1" customHeight="1" spans="1:10">
      <c r="A59" s="18">
        <f t="shared" si="0"/>
        <v>53</v>
      </c>
      <c r="B59" s="53" t="s">
        <v>2118</v>
      </c>
      <c r="C59" s="54" t="s">
        <v>2119</v>
      </c>
      <c r="D59" s="53" t="s">
        <v>2120</v>
      </c>
      <c r="E59" s="54" t="s">
        <v>1948</v>
      </c>
      <c r="F59" s="21" t="s">
        <v>1949</v>
      </c>
      <c r="G59" s="55">
        <v>42076</v>
      </c>
      <c r="H59" s="56">
        <v>1700</v>
      </c>
      <c r="I59" s="56">
        <v>153</v>
      </c>
      <c r="J59" s="58"/>
    </row>
    <row r="60" s="37" customFormat="1" ht="14.1" customHeight="1" spans="1:10">
      <c r="A60" s="18">
        <f t="shared" si="0"/>
        <v>54</v>
      </c>
      <c r="B60" s="53" t="s">
        <v>2121</v>
      </c>
      <c r="C60" s="54" t="s">
        <v>2122</v>
      </c>
      <c r="D60" s="53" t="s">
        <v>2123</v>
      </c>
      <c r="E60" s="54" t="s">
        <v>1957</v>
      </c>
      <c r="F60" s="21" t="s">
        <v>1949</v>
      </c>
      <c r="G60" s="55">
        <v>43465</v>
      </c>
      <c r="H60" s="56">
        <v>6500</v>
      </c>
      <c r="I60" s="56">
        <v>217.8</v>
      </c>
      <c r="J60" s="58"/>
    </row>
    <row r="61" s="37" customFormat="1" ht="14.1" customHeight="1" spans="1:10">
      <c r="A61" s="18">
        <f t="shared" si="0"/>
        <v>55</v>
      </c>
      <c r="B61" s="53" t="s">
        <v>2124</v>
      </c>
      <c r="C61" s="54" t="s">
        <v>2125</v>
      </c>
      <c r="D61" s="53" t="s">
        <v>2126</v>
      </c>
      <c r="E61" s="54" t="s">
        <v>2084</v>
      </c>
      <c r="F61" s="21" t="s">
        <v>1949</v>
      </c>
      <c r="G61" s="55">
        <v>42027</v>
      </c>
      <c r="H61" s="56">
        <v>1500</v>
      </c>
      <c r="I61" s="56">
        <v>135</v>
      </c>
      <c r="J61" s="58"/>
    </row>
    <row r="62" s="37" customFormat="1" ht="14.1" customHeight="1" spans="1:10">
      <c r="A62" s="18">
        <f t="shared" si="0"/>
        <v>56</v>
      </c>
      <c r="B62" s="53" t="s">
        <v>2127</v>
      </c>
      <c r="C62" s="54" t="s">
        <v>2128</v>
      </c>
      <c r="D62" s="53" t="s">
        <v>2129</v>
      </c>
      <c r="E62" s="54" t="s">
        <v>1978</v>
      </c>
      <c r="F62" s="21" t="s">
        <v>1949</v>
      </c>
      <c r="G62" s="55">
        <v>43934</v>
      </c>
      <c r="H62" s="56">
        <v>1700</v>
      </c>
      <c r="I62" s="56">
        <v>153</v>
      </c>
      <c r="J62" s="58"/>
    </row>
    <row r="63" s="37" customFormat="1" ht="14.1" customHeight="1" spans="1:10">
      <c r="A63" s="18">
        <f t="shared" si="0"/>
        <v>57</v>
      </c>
      <c r="B63" s="53" t="s">
        <v>2130</v>
      </c>
      <c r="C63" s="54" t="s">
        <v>2131</v>
      </c>
      <c r="D63" s="53" t="s">
        <v>2132</v>
      </c>
      <c r="E63" s="54" t="s">
        <v>2084</v>
      </c>
      <c r="F63" s="21" t="s">
        <v>1949</v>
      </c>
      <c r="G63" s="55">
        <v>42095</v>
      </c>
      <c r="H63" s="56">
        <v>1500</v>
      </c>
      <c r="I63" s="56">
        <v>135</v>
      </c>
      <c r="J63" s="58"/>
    </row>
    <row r="64" s="37" customFormat="1" ht="14.1" customHeight="1" spans="1:10">
      <c r="A64" s="18">
        <f t="shared" si="0"/>
        <v>58</v>
      </c>
      <c r="B64" s="53" t="s">
        <v>2133</v>
      </c>
      <c r="C64" s="54" t="s">
        <v>2134</v>
      </c>
      <c r="D64" s="53" t="s">
        <v>2135</v>
      </c>
      <c r="E64" s="54" t="s">
        <v>2084</v>
      </c>
      <c r="F64" s="21" t="s">
        <v>1949</v>
      </c>
      <c r="G64" s="55">
        <v>43831</v>
      </c>
      <c r="H64" s="56">
        <v>1500</v>
      </c>
      <c r="I64" s="56">
        <v>135</v>
      </c>
      <c r="J64" s="58"/>
    </row>
    <row r="65" s="37" customFormat="1" ht="14.1" customHeight="1" spans="1:10">
      <c r="A65" s="18">
        <f t="shared" si="0"/>
        <v>59</v>
      </c>
      <c r="B65" s="53" t="s">
        <v>2136</v>
      </c>
      <c r="C65" s="54" t="s">
        <v>2137</v>
      </c>
      <c r="D65" s="53" t="s">
        <v>2138</v>
      </c>
      <c r="E65" s="54" t="s">
        <v>2007</v>
      </c>
      <c r="F65" s="21" t="s">
        <v>1949</v>
      </c>
      <c r="G65" s="55">
        <v>42979</v>
      </c>
      <c r="H65" s="56">
        <v>2600</v>
      </c>
      <c r="I65" s="56">
        <v>217.8</v>
      </c>
      <c r="J65" s="58"/>
    </row>
    <row r="66" s="37" customFormat="1" ht="14.1" customHeight="1" spans="1:10">
      <c r="A66" s="18">
        <f t="shared" si="0"/>
        <v>60</v>
      </c>
      <c r="B66" s="53" t="s">
        <v>2139</v>
      </c>
      <c r="C66" s="54" t="s">
        <v>2140</v>
      </c>
      <c r="D66" s="53" t="s">
        <v>2141</v>
      </c>
      <c r="E66" s="54" t="s">
        <v>1978</v>
      </c>
      <c r="F66" s="21" t="s">
        <v>1949</v>
      </c>
      <c r="G66" s="55">
        <v>43928</v>
      </c>
      <c r="H66" s="56">
        <v>1700</v>
      </c>
      <c r="I66" s="56">
        <v>153</v>
      </c>
      <c r="J66" s="58"/>
    </row>
    <row r="67" s="37" customFormat="1" ht="14.1" customHeight="1" spans="1:10">
      <c r="A67" s="18">
        <f t="shared" si="0"/>
        <v>61</v>
      </c>
      <c r="B67" s="53" t="s">
        <v>2142</v>
      </c>
      <c r="C67" s="54" t="s">
        <v>2143</v>
      </c>
      <c r="D67" s="53" t="s">
        <v>2144</v>
      </c>
      <c r="E67" s="54" t="s">
        <v>660</v>
      </c>
      <c r="F67" s="21" t="s">
        <v>1949</v>
      </c>
      <c r="G67" s="55">
        <v>43088</v>
      </c>
      <c r="H67" s="56">
        <v>2600</v>
      </c>
      <c r="I67" s="56">
        <v>217.8</v>
      </c>
      <c r="J67" s="58"/>
    </row>
    <row r="68" s="37" customFormat="1" ht="14.1" customHeight="1" spans="1:10">
      <c r="A68" s="18">
        <f t="shared" si="0"/>
        <v>62</v>
      </c>
      <c r="B68" s="53" t="s">
        <v>2145</v>
      </c>
      <c r="C68" s="54" t="s">
        <v>2146</v>
      </c>
      <c r="D68" s="53" t="s">
        <v>2147</v>
      </c>
      <c r="E68" s="54" t="s">
        <v>2148</v>
      </c>
      <c r="F68" s="21" t="s">
        <v>1949</v>
      </c>
      <c r="G68" s="55">
        <v>38337</v>
      </c>
      <c r="H68" s="56">
        <v>1700</v>
      </c>
      <c r="I68" s="56">
        <v>153</v>
      </c>
      <c r="J68" s="58"/>
    </row>
    <row r="69" s="37" customFormat="1" ht="14.1" customHeight="1" spans="1:10">
      <c r="A69" s="18">
        <f t="shared" si="0"/>
        <v>63</v>
      </c>
      <c r="B69" s="53" t="s">
        <v>2149</v>
      </c>
      <c r="C69" s="54" t="s">
        <v>2150</v>
      </c>
      <c r="D69" s="53" t="s">
        <v>2151</v>
      </c>
      <c r="E69" s="54" t="s">
        <v>1994</v>
      </c>
      <c r="F69" s="21" t="s">
        <v>1949</v>
      </c>
      <c r="G69" s="55">
        <v>43922</v>
      </c>
      <c r="H69" s="56">
        <v>1700</v>
      </c>
      <c r="I69" s="56">
        <v>153</v>
      </c>
      <c r="J69" s="58"/>
    </row>
    <row r="70" s="37" customFormat="1" ht="14.1" customHeight="1" spans="1:10">
      <c r="A70" s="18">
        <f t="shared" si="0"/>
        <v>64</v>
      </c>
      <c r="B70" s="53" t="s">
        <v>2152</v>
      </c>
      <c r="C70" s="54" t="s">
        <v>2153</v>
      </c>
      <c r="D70" s="53" t="s">
        <v>2154</v>
      </c>
      <c r="E70" s="54" t="s">
        <v>1957</v>
      </c>
      <c r="F70" s="21" t="s">
        <v>1949</v>
      </c>
      <c r="G70" s="55">
        <v>43998</v>
      </c>
      <c r="H70" s="56">
        <v>419.35</v>
      </c>
      <c r="I70" s="56">
        <v>83.7</v>
      </c>
      <c r="J70" s="58"/>
    </row>
    <row r="71" s="37" customFormat="1" ht="14.1" customHeight="1" spans="1:10">
      <c r="A71" s="18">
        <f t="shared" si="0"/>
        <v>65</v>
      </c>
      <c r="B71" s="53" t="s">
        <v>2155</v>
      </c>
      <c r="C71" s="54" t="s">
        <v>2156</v>
      </c>
      <c r="D71" s="53" t="s">
        <v>2157</v>
      </c>
      <c r="E71" s="54" t="s">
        <v>1957</v>
      </c>
      <c r="F71" s="21" t="s">
        <v>1949</v>
      </c>
      <c r="G71" s="55">
        <v>44197</v>
      </c>
      <c r="H71" s="56">
        <v>6500</v>
      </c>
      <c r="I71" s="56">
        <v>217.8</v>
      </c>
      <c r="J71" s="58"/>
    </row>
    <row r="72" s="37" customFormat="1" ht="14.1" customHeight="1" spans="1:10">
      <c r="A72" s="18">
        <f t="shared" si="0"/>
        <v>66</v>
      </c>
      <c r="B72" s="53" t="s">
        <v>2158</v>
      </c>
      <c r="C72" s="54" t="s">
        <v>2159</v>
      </c>
      <c r="D72" s="53" t="s">
        <v>2160</v>
      </c>
      <c r="E72" s="54" t="s">
        <v>1948</v>
      </c>
      <c r="F72" s="21" t="s">
        <v>1949</v>
      </c>
      <c r="G72" s="55">
        <v>43098</v>
      </c>
      <c r="H72" s="56">
        <v>1700</v>
      </c>
      <c r="I72" s="56">
        <v>153</v>
      </c>
      <c r="J72" s="58"/>
    </row>
    <row r="73" s="37" customFormat="1" ht="14.1" customHeight="1" spans="1:10">
      <c r="A73" s="18">
        <f t="shared" si="0"/>
        <v>67</v>
      </c>
      <c r="B73" s="53" t="s">
        <v>2161</v>
      </c>
      <c r="C73" s="54" t="s">
        <v>2162</v>
      </c>
      <c r="D73" s="53" t="s">
        <v>2163</v>
      </c>
      <c r="E73" s="54" t="s">
        <v>1978</v>
      </c>
      <c r="F73" s="21" t="s">
        <v>1949</v>
      </c>
      <c r="G73" s="55">
        <v>43739</v>
      </c>
      <c r="H73" s="56">
        <v>1500</v>
      </c>
      <c r="I73" s="56">
        <v>135</v>
      </c>
      <c r="J73" s="58"/>
    </row>
    <row r="74" s="37" customFormat="1" ht="14.1" customHeight="1" spans="1:10">
      <c r="A74" s="18">
        <f t="shared" ref="A74:A119" si="1">A73+1</f>
        <v>68</v>
      </c>
      <c r="B74" s="53" t="s">
        <v>2164</v>
      </c>
      <c r="C74" s="54" t="s">
        <v>2165</v>
      </c>
      <c r="D74" s="53" t="s">
        <v>2166</v>
      </c>
      <c r="E74" s="54" t="s">
        <v>2167</v>
      </c>
      <c r="F74" s="21" t="s">
        <v>1949</v>
      </c>
      <c r="G74" s="55">
        <v>41347</v>
      </c>
      <c r="H74" s="56">
        <v>4000</v>
      </c>
      <c r="I74" s="56">
        <v>217.8</v>
      </c>
      <c r="J74" s="58"/>
    </row>
    <row r="75" s="37" customFormat="1" ht="14.1" customHeight="1" spans="1:10">
      <c r="A75" s="18">
        <f t="shared" si="1"/>
        <v>69</v>
      </c>
      <c r="B75" s="53" t="s">
        <v>2168</v>
      </c>
      <c r="C75" s="54" t="s">
        <v>2169</v>
      </c>
      <c r="D75" s="53" t="s">
        <v>2170</v>
      </c>
      <c r="E75" s="54" t="s">
        <v>1948</v>
      </c>
      <c r="F75" s="21" t="s">
        <v>1949</v>
      </c>
      <c r="G75" s="55">
        <v>43465</v>
      </c>
      <c r="H75" s="56">
        <v>1700</v>
      </c>
      <c r="I75" s="56">
        <v>153</v>
      </c>
      <c r="J75" s="58"/>
    </row>
    <row r="76" s="37" customFormat="1" ht="14.1" customHeight="1" spans="1:10">
      <c r="A76" s="18">
        <f t="shared" si="1"/>
        <v>70</v>
      </c>
      <c r="B76" s="53" t="s">
        <v>2171</v>
      </c>
      <c r="C76" s="54" t="s">
        <v>2172</v>
      </c>
      <c r="D76" s="53" t="s">
        <v>2173</v>
      </c>
      <c r="E76" s="54" t="s">
        <v>1964</v>
      </c>
      <c r="F76" s="21" t="s">
        <v>1949</v>
      </c>
      <c r="G76" s="55">
        <v>42089</v>
      </c>
      <c r="H76" s="56">
        <v>2600</v>
      </c>
      <c r="I76" s="56">
        <v>217.8</v>
      </c>
      <c r="J76" s="58"/>
    </row>
    <row r="77" s="37" customFormat="1" ht="14.1" customHeight="1" spans="1:10">
      <c r="A77" s="18">
        <f t="shared" si="1"/>
        <v>71</v>
      </c>
      <c r="B77" s="53" t="s">
        <v>2174</v>
      </c>
      <c r="C77" s="54" t="s">
        <v>2175</v>
      </c>
      <c r="D77" s="53" t="s">
        <v>2176</v>
      </c>
      <c r="E77" s="54" t="s">
        <v>1948</v>
      </c>
      <c r="F77" s="21" t="s">
        <v>1949</v>
      </c>
      <c r="G77" s="55">
        <v>42027</v>
      </c>
      <c r="H77" s="56">
        <v>1700</v>
      </c>
      <c r="I77" s="56">
        <v>153</v>
      </c>
      <c r="J77" s="58"/>
    </row>
    <row r="78" s="37" customFormat="1" ht="14.1" customHeight="1" spans="1:10">
      <c r="A78" s="18">
        <f t="shared" si="1"/>
        <v>72</v>
      </c>
      <c r="B78" s="53" t="s">
        <v>2177</v>
      </c>
      <c r="C78" s="54" t="s">
        <v>2178</v>
      </c>
      <c r="D78" s="53" t="s">
        <v>2179</v>
      </c>
      <c r="E78" s="54" t="s">
        <v>1948</v>
      </c>
      <c r="F78" s="21" t="s">
        <v>1949</v>
      </c>
      <c r="G78" s="55">
        <v>43922</v>
      </c>
      <c r="H78" s="56">
        <v>1700</v>
      </c>
      <c r="I78" s="56">
        <v>153</v>
      </c>
      <c r="J78" s="58"/>
    </row>
    <row r="79" s="37" customFormat="1" ht="14.1" customHeight="1" spans="1:10">
      <c r="A79" s="18">
        <f t="shared" si="1"/>
        <v>73</v>
      </c>
      <c r="B79" s="53" t="s">
        <v>2180</v>
      </c>
      <c r="C79" s="54" t="s">
        <v>2181</v>
      </c>
      <c r="D79" s="53" t="s">
        <v>2182</v>
      </c>
      <c r="E79" s="54" t="s">
        <v>1964</v>
      </c>
      <c r="F79" s="21" t="s">
        <v>1949</v>
      </c>
      <c r="G79" s="55">
        <v>43739</v>
      </c>
      <c r="H79" s="56">
        <v>2600</v>
      </c>
      <c r="I79" s="56">
        <v>217.8</v>
      </c>
      <c r="J79" s="58"/>
    </row>
    <row r="80" s="37" customFormat="1" ht="14.1" customHeight="1" spans="1:10">
      <c r="A80" s="18">
        <f t="shared" si="1"/>
        <v>74</v>
      </c>
      <c r="B80" s="53" t="s">
        <v>2183</v>
      </c>
      <c r="C80" s="54" t="s">
        <v>2184</v>
      </c>
      <c r="D80" s="53" t="s">
        <v>2185</v>
      </c>
      <c r="E80" s="54" t="s">
        <v>2007</v>
      </c>
      <c r="F80" s="21" t="s">
        <v>1949</v>
      </c>
      <c r="G80" s="55">
        <v>43927</v>
      </c>
      <c r="H80" s="56">
        <v>2700</v>
      </c>
      <c r="I80" s="56">
        <v>217.8</v>
      </c>
      <c r="J80" s="58"/>
    </row>
    <row r="81" s="37" customFormat="1" ht="14.1" customHeight="1" spans="1:10">
      <c r="A81" s="18">
        <f t="shared" si="1"/>
        <v>75</v>
      </c>
      <c r="B81" s="53" t="s">
        <v>2186</v>
      </c>
      <c r="C81" s="54" t="s">
        <v>2187</v>
      </c>
      <c r="D81" s="53" t="s">
        <v>2188</v>
      </c>
      <c r="E81" s="54" t="s">
        <v>2007</v>
      </c>
      <c r="F81" s="21" t="s">
        <v>1949</v>
      </c>
      <c r="G81" s="55">
        <v>44329</v>
      </c>
      <c r="H81" s="56">
        <v>1593.55</v>
      </c>
      <c r="I81" s="56">
        <v>143.42</v>
      </c>
      <c r="J81" s="58"/>
    </row>
    <row r="82" s="37" customFormat="1" ht="14.1" customHeight="1" spans="1:10">
      <c r="A82" s="18">
        <f t="shared" si="1"/>
        <v>76</v>
      </c>
      <c r="B82" s="53" t="s">
        <v>2189</v>
      </c>
      <c r="C82" s="54" t="s">
        <v>2190</v>
      </c>
      <c r="D82" s="53" t="s">
        <v>2191</v>
      </c>
      <c r="E82" s="54" t="s">
        <v>2084</v>
      </c>
      <c r="F82" s="21" t="s">
        <v>1949</v>
      </c>
      <c r="G82" s="55">
        <v>38224</v>
      </c>
      <c r="H82" s="56">
        <v>1500</v>
      </c>
      <c r="I82" s="56">
        <v>135</v>
      </c>
      <c r="J82" s="58"/>
    </row>
    <row r="83" s="37" customFormat="1" ht="14.1" customHeight="1" spans="1:10">
      <c r="A83" s="18">
        <f t="shared" si="1"/>
        <v>77</v>
      </c>
      <c r="B83" s="53" t="s">
        <v>2192</v>
      </c>
      <c r="C83" s="54" t="s">
        <v>2193</v>
      </c>
      <c r="D83" s="53" t="s">
        <v>2194</v>
      </c>
      <c r="E83" s="54" t="s">
        <v>324</v>
      </c>
      <c r="F83" s="21" t="s">
        <v>2032</v>
      </c>
      <c r="G83" s="55">
        <v>44197</v>
      </c>
      <c r="H83" s="56">
        <v>2700</v>
      </c>
      <c r="I83" s="56">
        <v>217.8</v>
      </c>
      <c r="J83" s="58"/>
    </row>
    <row r="84" s="37" customFormat="1" ht="14.1" customHeight="1" spans="1:10">
      <c r="A84" s="18">
        <f t="shared" si="1"/>
        <v>78</v>
      </c>
      <c r="B84" s="53" t="s">
        <v>2195</v>
      </c>
      <c r="C84" s="54" t="s">
        <v>2196</v>
      </c>
      <c r="D84" s="53" t="s">
        <v>2197</v>
      </c>
      <c r="E84" s="54" t="s">
        <v>1957</v>
      </c>
      <c r="F84" s="21" t="s">
        <v>1949</v>
      </c>
      <c r="G84" s="55">
        <v>43739</v>
      </c>
      <c r="H84" s="56">
        <v>6500</v>
      </c>
      <c r="I84" s="56">
        <v>217.8</v>
      </c>
      <c r="J84" s="58"/>
    </row>
    <row r="85" s="37" customFormat="1" ht="14.1" customHeight="1" spans="1:10">
      <c r="A85" s="18">
        <f t="shared" si="1"/>
        <v>79</v>
      </c>
      <c r="B85" s="53" t="s">
        <v>2198</v>
      </c>
      <c r="C85" s="54" t="s">
        <v>2199</v>
      </c>
      <c r="D85" s="53" t="s">
        <v>2200</v>
      </c>
      <c r="E85" s="54" t="s">
        <v>1948</v>
      </c>
      <c r="F85" s="21" t="s">
        <v>1949</v>
      </c>
      <c r="G85" s="55">
        <v>43922</v>
      </c>
      <c r="H85" s="56">
        <v>1700</v>
      </c>
      <c r="I85" s="56">
        <v>153</v>
      </c>
      <c r="J85" s="58"/>
    </row>
    <row r="86" s="37" customFormat="1" ht="14.1" customHeight="1" spans="1:10">
      <c r="A86" s="18">
        <f t="shared" si="1"/>
        <v>80</v>
      </c>
      <c r="B86" s="53" t="s">
        <v>2201</v>
      </c>
      <c r="C86" s="54" t="s">
        <v>2202</v>
      </c>
      <c r="D86" s="53" t="s">
        <v>2203</v>
      </c>
      <c r="E86" s="54" t="s">
        <v>1964</v>
      </c>
      <c r="F86" s="21" t="s">
        <v>1949</v>
      </c>
      <c r="G86" s="55">
        <v>43465</v>
      </c>
      <c r="H86" s="56">
        <v>2600</v>
      </c>
      <c r="I86" s="56">
        <v>217.8</v>
      </c>
      <c r="J86" s="58"/>
    </row>
    <row r="87" s="37" customFormat="1" ht="14.1" customHeight="1" spans="1:10">
      <c r="A87" s="18">
        <f t="shared" si="1"/>
        <v>81</v>
      </c>
      <c r="B87" s="53" t="s">
        <v>2204</v>
      </c>
      <c r="C87" s="54" t="s">
        <v>2205</v>
      </c>
      <c r="D87" s="53" t="s">
        <v>2206</v>
      </c>
      <c r="E87" s="54" t="s">
        <v>2084</v>
      </c>
      <c r="F87" s="21" t="s">
        <v>1949</v>
      </c>
      <c r="G87" s="55">
        <v>38222</v>
      </c>
      <c r="H87" s="56">
        <v>1500</v>
      </c>
      <c r="I87" s="56">
        <v>135</v>
      </c>
      <c r="J87" s="58"/>
    </row>
    <row r="88" s="37" customFormat="1" ht="14.1" customHeight="1" spans="1:11">
      <c r="A88" s="18">
        <f t="shared" si="1"/>
        <v>82</v>
      </c>
      <c r="B88" s="53" t="s">
        <v>2207</v>
      </c>
      <c r="C88" s="54" t="s">
        <v>2208</v>
      </c>
      <c r="D88" s="53" t="s">
        <v>2209</v>
      </c>
      <c r="E88" s="54" t="s">
        <v>1948</v>
      </c>
      <c r="F88" s="21" t="s">
        <v>1949</v>
      </c>
      <c r="G88" s="55">
        <v>43922</v>
      </c>
      <c r="H88" s="56">
        <v>1700</v>
      </c>
      <c r="I88" s="56">
        <v>153</v>
      </c>
      <c r="J88" s="58"/>
      <c r="K88" s="76"/>
    </row>
    <row r="89" s="37" customFormat="1" ht="14.1" customHeight="1" spans="1:10">
      <c r="A89" s="18">
        <f t="shared" si="1"/>
        <v>83</v>
      </c>
      <c r="B89" s="53" t="s">
        <v>2210</v>
      </c>
      <c r="C89" s="54" t="s">
        <v>2211</v>
      </c>
      <c r="D89" s="53" t="s">
        <v>2212</v>
      </c>
      <c r="E89" s="54" t="s">
        <v>2213</v>
      </c>
      <c r="F89" s="21" t="s">
        <v>1949</v>
      </c>
      <c r="G89" s="55">
        <v>43465</v>
      </c>
      <c r="H89" s="56">
        <v>3400</v>
      </c>
      <c r="I89" s="56">
        <v>217.8</v>
      </c>
      <c r="J89" s="58"/>
    </row>
    <row r="90" s="37" customFormat="1" ht="14.1" customHeight="1" spans="1:10">
      <c r="A90" s="18">
        <f t="shared" si="1"/>
        <v>84</v>
      </c>
      <c r="B90" s="53" t="s">
        <v>2214</v>
      </c>
      <c r="C90" s="54" t="s">
        <v>2215</v>
      </c>
      <c r="D90" s="53" t="s">
        <v>2216</v>
      </c>
      <c r="E90" s="54" t="s">
        <v>1964</v>
      </c>
      <c r="F90" s="21" t="s">
        <v>1949</v>
      </c>
      <c r="G90" s="55">
        <v>38222</v>
      </c>
      <c r="H90" s="56">
        <v>2600</v>
      </c>
      <c r="I90" s="56">
        <v>217.8</v>
      </c>
      <c r="J90" s="58"/>
    </row>
    <row r="91" s="37" customFormat="1" ht="14.1" customHeight="1" spans="1:10">
      <c r="A91" s="18">
        <f t="shared" si="1"/>
        <v>85</v>
      </c>
      <c r="B91" s="53" t="s">
        <v>2217</v>
      </c>
      <c r="C91" s="54" t="s">
        <v>2218</v>
      </c>
      <c r="D91" s="53" t="s">
        <v>2219</v>
      </c>
      <c r="E91" s="54" t="s">
        <v>1948</v>
      </c>
      <c r="F91" s="21" t="s">
        <v>1949</v>
      </c>
      <c r="G91" s="55">
        <v>43098</v>
      </c>
      <c r="H91" s="56">
        <v>1700</v>
      </c>
      <c r="I91" s="56">
        <v>153</v>
      </c>
      <c r="J91" s="58"/>
    </row>
    <row r="92" s="38" customFormat="1" ht="14.1" customHeight="1" spans="1:10">
      <c r="A92" s="18">
        <f t="shared" si="1"/>
        <v>86</v>
      </c>
      <c r="B92" s="53" t="s">
        <v>2220</v>
      </c>
      <c r="C92" s="54" t="s">
        <v>2221</v>
      </c>
      <c r="D92" s="53" t="s">
        <v>2222</v>
      </c>
      <c r="E92" s="54" t="s">
        <v>2084</v>
      </c>
      <c r="F92" s="21" t="s">
        <v>1949</v>
      </c>
      <c r="G92" s="55">
        <v>40945</v>
      </c>
      <c r="H92" s="56">
        <v>1700</v>
      </c>
      <c r="I92" s="56">
        <v>153</v>
      </c>
      <c r="J92" s="58"/>
    </row>
    <row r="93" s="37" customFormat="1" ht="14.1" customHeight="1" spans="1:10">
      <c r="A93" s="18">
        <f t="shared" si="1"/>
        <v>87</v>
      </c>
      <c r="B93" s="53" t="s">
        <v>2223</v>
      </c>
      <c r="C93" s="54" t="s">
        <v>2224</v>
      </c>
      <c r="D93" s="53" t="s">
        <v>2225</v>
      </c>
      <c r="E93" s="54" t="s">
        <v>1948</v>
      </c>
      <c r="F93" s="21" t="s">
        <v>1949</v>
      </c>
      <c r="G93" s="55">
        <v>43922</v>
      </c>
      <c r="H93" s="56">
        <v>1700</v>
      </c>
      <c r="I93" s="56">
        <v>153</v>
      </c>
      <c r="J93" s="58"/>
    </row>
    <row r="94" s="37" customFormat="1" ht="14.1" customHeight="1" spans="1:10">
      <c r="A94" s="18">
        <f t="shared" si="1"/>
        <v>88</v>
      </c>
      <c r="B94" s="53" t="s">
        <v>2226</v>
      </c>
      <c r="C94" s="54" t="s">
        <v>2227</v>
      </c>
      <c r="D94" s="53" t="s">
        <v>2228</v>
      </c>
      <c r="E94" s="54" t="s">
        <v>1957</v>
      </c>
      <c r="F94" s="21" t="s">
        <v>1949</v>
      </c>
      <c r="G94" s="55">
        <v>43465</v>
      </c>
      <c r="H94" s="56">
        <v>6500</v>
      </c>
      <c r="I94" s="56">
        <v>217.8</v>
      </c>
      <c r="J94" s="58"/>
    </row>
    <row r="95" s="37" customFormat="1" ht="14.1" customHeight="1" spans="1:10">
      <c r="A95" s="18">
        <f t="shared" si="1"/>
        <v>89</v>
      </c>
      <c r="B95" s="53" t="s">
        <v>2229</v>
      </c>
      <c r="C95" s="54" t="s">
        <v>2230</v>
      </c>
      <c r="D95" s="53" t="s">
        <v>2231</v>
      </c>
      <c r="E95" s="54" t="s">
        <v>295</v>
      </c>
      <c r="F95" s="21" t="s">
        <v>1949</v>
      </c>
      <c r="G95" s="55">
        <v>42186</v>
      </c>
      <c r="H95" s="56">
        <v>2600</v>
      </c>
      <c r="I95" s="56">
        <v>217.8</v>
      </c>
      <c r="J95" s="58"/>
    </row>
    <row r="96" s="37" customFormat="1" ht="14.1" customHeight="1" spans="1:10">
      <c r="A96" s="18">
        <f t="shared" si="1"/>
        <v>90</v>
      </c>
      <c r="B96" s="53" t="s">
        <v>2232</v>
      </c>
      <c r="C96" s="54" t="s">
        <v>2233</v>
      </c>
      <c r="D96" s="53" t="s">
        <v>2234</v>
      </c>
      <c r="E96" s="54" t="s">
        <v>2235</v>
      </c>
      <c r="F96" s="21" t="s">
        <v>1949</v>
      </c>
      <c r="G96" s="55">
        <v>41522</v>
      </c>
      <c r="H96" s="56">
        <v>1500</v>
      </c>
      <c r="I96" s="56">
        <v>135</v>
      </c>
      <c r="J96" s="58"/>
    </row>
    <row r="97" s="37" customFormat="1" ht="14.1" customHeight="1" spans="1:10">
      <c r="A97" s="18">
        <f t="shared" si="1"/>
        <v>91</v>
      </c>
      <c r="B97" s="53" t="s">
        <v>2236</v>
      </c>
      <c r="C97" s="54" t="s">
        <v>2237</v>
      </c>
      <c r="D97" s="53" t="s">
        <v>2238</v>
      </c>
      <c r="E97" s="54" t="s">
        <v>1957</v>
      </c>
      <c r="F97" s="21" t="s">
        <v>1949</v>
      </c>
      <c r="G97" s="55">
        <v>42219</v>
      </c>
      <c r="H97" s="56">
        <v>6500</v>
      </c>
      <c r="I97" s="56">
        <v>217.8</v>
      </c>
      <c r="J97" s="58"/>
    </row>
    <row r="98" s="37" customFormat="1" ht="14.1" customHeight="1" spans="1:11">
      <c r="A98" s="18">
        <f t="shared" si="1"/>
        <v>92</v>
      </c>
      <c r="B98" s="53" t="s">
        <v>2239</v>
      </c>
      <c r="C98" s="54" t="s">
        <v>2240</v>
      </c>
      <c r="D98" s="53" t="s">
        <v>2241</v>
      </c>
      <c r="E98" s="54" t="s">
        <v>1948</v>
      </c>
      <c r="F98" s="21" t="s">
        <v>1949</v>
      </c>
      <c r="G98" s="55">
        <v>43922</v>
      </c>
      <c r="H98" s="56">
        <v>1700</v>
      </c>
      <c r="I98" s="56">
        <v>153</v>
      </c>
      <c r="J98" s="58"/>
      <c r="K98" s="76"/>
    </row>
    <row r="99" s="37" customFormat="1" ht="14.1" customHeight="1" spans="1:10">
      <c r="A99" s="18">
        <f t="shared" si="1"/>
        <v>93</v>
      </c>
      <c r="B99" s="53" t="s">
        <v>2242</v>
      </c>
      <c r="C99" s="54" t="s">
        <v>2243</v>
      </c>
      <c r="D99" s="53" t="s">
        <v>2244</v>
      </c>
      <c r="E99" s="54" t="s">
        <v>1948</v>
      </c>
      <c r="F99" s="21" t="s">
        <v>1949</v>
      </c>
      <c r="G99" s="55">
        <v>43465</v>
      </c>
      <c r="H99" s="56">
        <v>1700</v>
      </c>
      <c r="I99" s="56">
        <v>153</v>
      </c>
      <c r="J99" s="58"/>
    </row>
    <row r="100" s="37" customFormat="1" ht="14.1" customHeight="1" spans="1:10">
      <c r="A100" s="18">
        <f t="shared" si="1"/>
        <v>94</v>
      </c>
      <c r="B100" s="53" t="s">
        <v>2245</v>
      </c>
      <c r="C100" s="54" t="s">
        <v>2246</v>
      </c>
      <c r="D100" s="53" t="s">
        <v>2247</v>
      </c>
      <c r="E100" s="54" t="s">
        <v>2248</v>
      </c>
      <c r="F100" s="21" t="s">
        <v>1949</v>
      </c>
      <c r="G100" s="55">
        <v>40346</v>
      </c>
      <c r="H100" s="56">
        <v>3500</v>
      </c>
      <c r="I100" s="56">
        <v>217.8</v>
      </c>
      <c r="J100" s="58"/>
    </row>
    <row r="101" s="37" customFormat="1" ht="14.1" customHeight="1" spans="1:10">
      <c r="A101" s="18">
        <f t="shared" si="1"/>
        <v>95</v>
      </c>
      <c r="B101" s="53" t="s">
        <v>2249</v>
      </c>
      <c r="C101" s="54" t="s">
        <v>2250</v>
      </c>
      <c r="D101" s="53" t="s">
        <v>2251</v>
      </c>
      <c r="E101" s="54" t="s">
        <v>1948</v>
      </c>
      <c r="F101" s="21" t="s">
        <v>1949</v>
      </c>
      <c r="G101" s="55">
        <v>42027</v>
      </c>
      <c r="H101" s="56">
        <v>1700</v>
      </c>
      <c r="I101" s="56">
        <v>153</v>
      </c>
      <c r="J101" s="58"/>
    </row>
    <row r="102" s="37" customFormat="1" ht="14.1" customHeight="1" spans="1:10">
      <c r="A102" s="18">
        <f t="shared" si="1"/>
        <v>96</v>
      </c>
      <c r="B102" s="53" t="s">
        <v>2252</v>
      </c>
      <c r="C102" s="54" t="s">
        <v>2253</v>
      </c>
      <c r="D102" s="53" t="s">
        <v>2254</v>
      </c>
      <c r="E102" s="54" t="s">
        <v>1994</v>
      </c>
      <c r="F102" s="21" t="s">
        <v>1949</v>
      </c>
      <c r="G102" s="55">
        <v>43465</v>
      </c>
      <c r="H102" s="56">
        <v>1700</v>
      </c>
      <c r="I102" s="56">
        <v>153</v>
      </c>
      <c r="J102" s="58"/>
    </row>
    <row r="103" s="37" customFormat="1" ht="14.1" customHeight="1" spans="1:10">
      <c r="A103" s="18">
        <f t="shared" si="1"/>
        <v>97</v>
      </c>
      <c r="B103" s="53" t="s">
        <v>2255</v>
      </c>
      <c r="C103" s="54" t="s">
        <v>2256</v>
      </c>
      <c r="D103" s="53" t="s">
        <v>2257</v>
      </c>
      <c r="E103" s="54" t="s">
        <v>324</v>
      </c>
      <c r="F103" s="21" t="s">
        <v>1949</v>
      </c>
      <c r="G103" s="55">
        <v>43098</v>
      </c>
      <c r="H103" s="56">
        <v>2600</v>
      </c>
      <c r="I103" s="56">
        <v>217.8</v>
      </c>
      <c r="J103" s="58"/>
    </row>
    <row r="104" s="37" customFormat="1" ht="14.1" customHeight="1" spans="1:10">
      <c r="A104" s="18">
        <f t="shared" si="1"/>
        <v>98</v>
      </c>
      <c r="B104" s="53" t="s">
        <v>2258</v>
      </c>
      <c r="C104" s="54" t="s">
        <v>2259</v>
      </c>
      <c r="D104" s="53" t="s">
        <v>2260</v>
      </c>
      <c r="E104" s="54" t="s">
        <v>1948</v>
      </c>
      <c r="F104" s="21" t="s">
        <v>1949</v>
      </c>
      <c r="G104" s="55">
        <v>44197</v>
      </c>
      <c r="H104" s="56">
        <v>1500</v>
      </c>
      <c r="I104" s="56">
        <v>135</v>
      </c>
      <c r="J104" s="58"/>
    </row>
    <row r="105" s="37" customFormat="1" ht="14.1" customHeight="1" spans="1:11">
      <c r="A105" s="18">
        <f t="shared" si="1"/>
        <v>99</v>
      </c>
      <c r="B105" s="53" t="s">
        <v>2261</v>
      </c>
      <c r="C105" s="54" t="s">
        <v>2262</v>
      </c>
      <c r="D105" s="53" t="s">
        <v>2263</v>
      </c>
      <c r="E105" s="54" t="s">
        <v>1948</v>
      </c>
      <c r="F105" s="21" t="s">
        <v>1949</v>
      </c>
      <c r="G105" s="55">
        <v>42089</v>
      </c>
      <c r="H105" s="56">
        <v>1700</v>
      </c>
      <c r="I105" s="56">
        <v>153</v>
      </c>
      <c r="J105" s="58"/>
      <c r="K105" s="76"/>
    </row>
    <row r="106" s="37" customFormat="1" ht="14.1" customHeight="1" spans="1:10">
      <c r="A106" s="18">
        <f t="shared" si="1"/>
        <v>100</v>
      </c>
      <c r="B106" s="53" t="s">
        <v>2264</v>
      </c>
      <c r="C106" s="54" t="s">
        <v>2265</v>
      </c>
      <c r="D106" s="53" t="s">
        <v>2266</v>
      </c>
      <c r="E106" s="54" t="s">
        <v>1957</v>
      </c>
      <c r="F106" s="21" t="s">
        <v>1949</v>
      </c>
      <c r="G106" s="55">
        <v>43090</v>
      </c>
      <c r="H106" s="56">
        <v>6500</v>
      </c>
      <c r="I106" s="56">
        <v>217.8</v>
      </c>
      <c r="J106" s="58"/>
    </row>
    <row r="107" s="38" customFormat="1" ht="14.1" customHeight="1" spans="1:10">
      <c r="A107" s="18">
        <f t="shared" si="1"/>
        <v>101</v>
      </c>
      <c r="B107" s="53" t="s">
        <v>2267</v>
      </c>
      <c r="C107" s="54" t="s">
        <v>2268</v>
      </c>
      <c r="D107" s="53" t="s">
        <v>2269</v>
      </c>
      <c r="E107" s="54" t="s">
        <v>1957</v>
      </c>
      <c r="F107" s="21" t="s">
        <v>1949</v>
      </c>
      <c r="G107" s="55">
        <v>42219</v>
      </c>
      <c r="H107" s="56">
        <v>6500</v>
      </c>
      <c r="I107" s="56">
        <v>217.8</v>
      </c>
      <c r="J107" s="58"/>
    </row>
    <row r="108" s="37" customFormat="1" ht="14.1" customHeight="1" spans="1:10">
      <c r="A108" s="18">
        <f t="shared" si="1"/>
        <v>102</v>
      </c>
      <c r="B108" s="53" t="s">
        <v>2270</v>
      </c>
      <c r="C108" s="54" t="s">
        <v>2271</v>
      </c>
      <c r="D108" s="53" t="s">
        <v>2272</v>
      </c>
      <c r="E108" s="54" t="s">
        <v>2273</v>
      </c>
      <c r="F108" s="21" t="s">
        <v>1949</v>
      </c>
      <c r="G108" s="55">
        <v>43465</v>
      </c>
      <c r="H108" s="56">
        <v>2600</v>
      </c>
      <c r="I108" s="56">
        <v>217.8</v>
      </c>
      <c r="J108" s="58"/>
    </row>
    <row r="109" s="37" customFormat="1" ht="14.1" customHeight="1" spans="1:10">
      <c r="A109" s="18">
        <f t="shared" si="1"/>
        <v>103</v>
      </c>
      <c r="B109" s="53" t="s">
        <v>2274</v>
      </c>
      <c r="C109" s="54" t="s">
        <v>2275</v>
      </c>
      <c r="D109" s="53" t="s">
        <v>2276</v>
      </c>
      <c r="E109" s="54" t="s">
        <v>2277</v>
      </c>
      <c r="F109" s="21" t="s">
        <v>1949</v>
      </c>
      <c r="G109" s="55">
        <v>43088</v>
      </c>
      <c r="H109" s="56">
        <v>1700</v>
      </c>
      <c r="I109" s="56">
        <v>153</v>
      </c>
      <c r="J109" s="58"/>
    </row>
    <row r="110" s="37" customFormat="1" ht="14.1" customHeight="1" spans="1:10">
      <c r="A110" s="18">
        <f t="shared" si="1"/>
        <v>104</v>
      </c>
      <c r="B110" s="53" t="s">
        <v>2278</v>
      </c>
      <c r="C110" s="54" t="s">
        <v>2279</v>
      </c>
      <c r="D110" s="53" t="s">
        <v>2280</v>
      </c>
      <c r="E110" s="54" t="s">
        <v>1978</v>
      </c>
      <c r="F110" s="21" t="s">
        <v>1949</v>
      </c>
      <c r="G110" s="55">
        <v>43098</v>
      </c>
      <c r="H110" s="56">
        <v>1500</v>
      </c>
      <c r="I110" s="56">
        <v>135.01</v>
      </c>
      <c r="J110" s="58"/>
    </row>
    <row r="111" s="37" customFormat="1" ht="14.1" customHeight="1" spans="1:10">
      <c r="A111" s="18">
        <f t="shared" si="1"/>
        <v>105</v>
      </c>
      <c r="B111" s="53" t="s">
        <v>2281</v>
      </c>
      <c r="C111" s="54" t="s">
        <v>2282</v>
      </c>
      <c r="D111" s="53" t="s">
        <v>2283</v>
      </c>
      <c r="E111" s="54" t="s">
        <v>295</v>
      </c>
      <c r="F111" s="21" t="s">
        <v>1949</v>
      </c>
      <c r="G111" s="55">
        <v>42108</v>
      </c>
      <c r="H111" s="56">
        <v>2600</v>
      </c>
      <c r="I111" s="56">
        <v>217.8</v>
      </c>
      <c r="J111" s="58"/>
    </row>
    <row r="112" s="37" customFormat="1" ht="14.1" customHeight="1" spans="1:10">
      <c r="A112" s="18">
        <f t="shared" si="1"/>
        <v>106</v>
      </c>
      <c r="B112" s="53" t="s">
        <v>2284</v>
      </c>
      <c r="C112" s="54" t="s">
        <v>2285</v>
      </c>
      <c r="D112" s="53" t="s">
        <v>2286</v>
      </c>
      <c r="E112" s="54" t="s">
        <v>1957</v>
      </c>
      <c r="F112" s="21" t="s">
        <v>1949</v>
      </c>
      <c r="G112" s="55">
        <v>43466</v>
      </c>
      <c r="H112" s="56">
        <v>6500</v>
      </c>
      <c r="I112" s="56">
        <v>217.8</v>
      </c>
      <c r="J112" s="58"/>
    </row>
    <row r="113" s="37" customFormat="1" ht="14.1" customHeight="1" spans="1:10">
      <c r="A113" s="18">
        <f t="shared" si="1"/>
        <v>107</v>
      </c>
      <c r="B113" s="53" t="s">
        <v>2287</v>
      </c>
      <c r="C113" s="54" t="s">
        <v>2288</v>
      </c>
      <c r="D113" s="53" t="s">
        <v>2289</v>
      </c>
      <c r="E113" s="54" t="s">
        <v>2084</v>
      </c>
      <c r="F113" s="21" t="s">
        <v>1949</v>
      </c>
      <c r="G113" s="55">
        <v>42027</v>
      </c>
      <c r="H113" s="56">
        <v>1500</v>
      </c>
      <c r="I113" s="56">
        <v>135</v>
      </c>
      <c r="J113" s="58"/>
    </row>
    <row r="114" s="37" customFormat="1" ht="14.1" customHeight="1" spans="1:10">
      <c r="A114" s="18">
        <f t="shared" si="1"/>
        <v>108</v>
      </c>
      <c r="B114" s="53" t="s">
        <v>2290</v>
      </c>
      <c r="C114" s="54" t="s">
        <v>2291</v>
      </c>
      <c r="D114" s="53" t="s">
        <v>2292</v>
      </c>
      <c r="E114" s="54" t="s">
        <v>1948</v>
      </c>
      <c r="F114" s="21" t="s">
        <v>1949</v>
      </c>
      <c r="G114" s="55">
        <v>43922</v>
      </c>
      <c r="H114" s="56">
        <v>1700</v>
      </c>
      <c r="I114" s="56">
        <v>153</v>
      </c>
      <c r="J114" s="58"/>
    </row>
    <row r="115" s="37" customFormat="1" ht="14.1" customHeight="1" spans="1:10">
      <c r="A115" s="18">
        <f t="shared" si="1"/>
        <v>109</v>
      </c>
      <c r="B115" s="53" t="s">
        <v>2293</v>
      </c>
      <c r="C115" s="54" t="s">
        <v>2294</v>
      </c>
      <c r="D115" s="53" t="s">
        <v>2295</v>
      </c>
      <c r="E115" s="54" t="s">
        <v>131</v>
      </c>
      <c r="F115" s="21" t="s">
        <v>1949</v>
      </c>
      <c r="G115" s="55">
        <v>43922</v>
      </c>
      <c r="H115" s="56">
        <v>6500</v>
      </c>
      <c r="I115" s="56">
        <v>217.8</v>
      </c>
      <c r="J115" s="58"/>
    </row>
    <row r="116" s="37" customFormat="1" ht="14.1" customHeight="1" spans="1:10">
      <c r="A116" s="18">
        <f t="shared" si="1"/>
        <v>110</v>
      </c>
      <c r="B116" s="53" t="s">
        <v>2296</v>
      </c>
      <c r="C116" s="54" t="s">
        <v>2297</v>
      </c>
      <c r="D116" s="53" t="s">
        <v>2298</v>
      </c>
      <c r="E116" s="54" t="s">
        <v>1964</v>
      </c>
      <c r="F116" s="21" t="s">
        <v>1949</v>
      </c>
      <c r="G116" s="55">
        <v>43328</v>
      </c>
      <c r="H116" s="56">
        <v>2600</v>
      </c>
      <c r="I116" s="56">
        <v>217.8</v>
      </c>
      <c r="J116" s="58"/>
    </row>
    <row r="117" s="37" customFormat="1" ht="14.1" customHeight="1" spans="1:10">
      <c r="A117" s="18">
        <f t="shared" si="1"/>
        <v>111</v>
      </c>
      <c r="B117" s="53" t="s">
        <v>2299</v>
      </c>
      <c r="C117" s="54" t="s">
        <v>2300</v>
      </c>
      <c r="D117" s="53" t="s">
        <v>2301</v>
      </c>
      <c r="E117" s="54" t="s">
        <v>1948</v>
      </c>
      <c r="F117" s="21" t="s">
        <v>1949</v>
      </c>
      <c r="G117" s="55">
        <v>42027</v>
      </c>
      <c r="H117" s="56">
        <v>1700</v>
      </c>
      <c r="I117" s="56">
        <v>153</v>
      </c>
      <c r="J117" s="58"/>
    </row>
    <row r="118" s="37" customFormat="1" ht="14.1" customHeight="1" spans="1:10">
      <c r="A118" s="18">
        <f t="shared" si="1"/>
        <v>112</v>
      </c>
      <c r="B118" s="53" t="s">
        <v>2302</v>
      </c>
      <c r="C118" s="54" t="s">
        <v>2303</v>
      </c>
      <c r="D118" s="53" t="s">
        <v>2304</v>
      </c>
      <c r="E118" s="54" t="s">
        <v>2007</v>
      </c>
      <c r="F118" s="21" t="s">
        <v>1949</v>
      </c>
      <c r="G118" s="55">
        <v>43466</v>
      </c>
      <c r="H118" s="56">
        <v>2600</v>
      </c>
      <c r="I118" s="56">
        <v>217.8</v>
      </c>
      <c r="J118" s="58"/>
    </row>
    <row r="119" s="37" customFormat="1" ht="14.1" customHeight="1" spans="1:10">
      <c r="A119" s="18">
        <f t="shared" si="1"/>
        <v>113</v>
      </c>
      <c r="B119" s="53" t="s">
        <v>2305</v>
      </c>
      <c r="C119" s="54" t="s">
        <v>2306</v>
      </c>
      <c r="D119" s="53" t="s">
        <v>2307</v>
      </c>
      <c r="E119" s="54" t="s">
        <v>2061</v>
      </c>
      <c r="F119" s="21" t="s">
        <v>1949</v>
      </c>
      <c r="G119" s="55">
        <v>43465</v>
      </c>
      <c r="H119" s="56">
        <v>2600</v>
      </c>
      <c r="I119" s="56">
        <v>217.8</v>
      </c>
      <c r="J119" s="58"/>
    </row>
    <row r="120" s="37" customFormat="1" ht="13.5" customHeight="1" spans="1:11">
      <c r="A120" s="60" t="s">
        <v>103</v>
      </c>
      <c r="B120" s="61"/>
      <c r="C120" s="61"/>
      <c r="D120" s="61"/>
      <c r="E120" s="61"/>
      <c r="F120" s="61"/>
      <c r="G120" s="62"/>
      <c r="H120" s="63">
        <f>SUM(H7:H119)</f>
        <v>305957.42</v>
      </c>
      <c r="I120" s="63">
        <f>SUM(I7:I119)</f>
        <v>20057</v>
      </c>
      <c r="J120" s="77"/>
      <c r="K120" s="78"/>
    </row>
    <row r="121" s="37" customFormat="1" customHeight="1" spans="1:16">
      <c r="A121" s="64"/>
      <c r="B121" s="28" t="s">
        <v>87</v>
      </c>
      <c r="C121" s="65"/>
      <c r="D121" s="29"/>
      <c r="E121" s="66"/>
      <c r="F121" s="29"/>
      <c r="G121" s="67"/>
      <c r="H121" s="68"/>
      <c r="I121" s="28" t="s">
        <v>88</v>
      </c>
      <c r="J121" s="28"/>
      <c r="N121" s="79"/>
      <c r="O121" s="79"/>
      <c r="P121" s="80"/>
    </row>
    <row r="122" spans="1:16">
      <c r="A122" s="69"/>
      <c r="B122" s="70"/>
      <c r="C122" s="71"/>
      <c r="E122" s="72"/>
      <c r="F122" s="73"/>
      <c r="J122" s="69"/>
      <c r="K122" s="81"/>
      <c r="L122" s="81" t="s">
        <v>1949</v>
      </c>
      <c r="M122" s="82" t="s">
        <v>2308</v>
      </c>
      <c r="N122" s="80">
        <v>246390.32</v>
      </c>
      <c r="O122" s="80"/>
      <c r="P122" s="80">
        <f>N122-O122</f>
        <v>246390.32</v>
      </c>
    </row>
    <row r="123" spans="6:9">
      <c r="F123" s="74"/>
      <c r="G123" s="74"/>
      <c r="H123" s="75"/>
      <c r="I123" s="75"/>
    </row>
    <row r="124" spans="8:11">
      <c r="H124" s="75"/>
      <c r="K124" s="75"/>
    </row>
  </sheetData>
  <sheetProtection formatCells="0" formatColumns="0" formatRows="0" insertRows="0" insertColumns="0" insertHyperlinks="0" deleteColumns="0" deleteRows="0" sort="0" autoFilter="0" pivotTables="0"/>
  <mergeCells count="2">
    <mergeCell ref="A120:G120"/>
    <mergeCell ref="I121:J121"/>
  </mergeCells>
  <printOptions horizontalCentered="1"/>
  <pageMargins left="0.196850393700787" right="0.196850393700787" top="0.393700787401575" bottom="0.196850393700787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workbookViewId="0">
      <selection activeCell="A1" sqref="A1:H69"/>
    </sheetView>
  </sheetViews>
  <sheetFormatPr defaultColWidth="11" defaultRowHeight="13.5"/>
  <cols>
    <col min="1" max="1" width="3.71428571428571" style="6" customWidth="1"/>
    <col min="2" max="2" width="7.42857142857143" style="6" customWidth="1"/>
    <col min="3" max="3" width="31.2857142857143" style="6" customWidth="1"/>
    <col min="4" max="4" width="9.14285714285714" style="7" customWidth="1"/>
    <col min="5" max="5" width="17.8571428571429" style="6" customWidth="1"/>
    <col min="6" max="6" width="7.57142857142857" style="6" customWidth="1"/>
    <col min="7" max="7" width="8.57142857142857" style="7" customWidth="1"/>
    <col min="8" max="8" width="11.1428571428571" style="7" customWidth="1"/>
    <col min="9" max="16384" width="11.4285714285714" style="6"/>
  </cols>
  <sheetData>
    <row r="1" s="1" customFormat="1" ht="12.95" customHeight="1" spans="2:8">
      <c r="B1" s="8" t="s">
        <v>2309</v>
      </c>
      <c r="C1" s="8"/>
      <c r="D1" s="8"/>
      <c r="E1" s="8"/>
      <c r="F1" s="8"/>
      <c r="G1" s="8"/>
      <c r="H1" s="8"/>
    </row>
    <row r="2" s="2" customFormat="1" ht="12.95" customHeight="1" spans="1:8">
      <c r="A2" s="9" t="s">
        <v>2310</v>
      </c>
      <c r="B2" s="9"/>
      <c r="C2" s="9"/>
      <c r="D2" s="8"/>
      <c r="E2" s="9"/>
      <c r="F2" s="9"/>
      <c r="G2" s="8"/>
      <c r="H2" s="8"/>
    </row>
    <row r="3" s="2" customFormat="1" ht="12.95" customHeight="1" spans="1:8">
      <c r="A3" s="9" t="s">
        <v>1937</v>
      </c>
      <c r="B3" s="9"/>
      <c r="C3" s="9"/>
      <c r="D3" s="8"/>
      <c r="E3" s="9"/>
      <c r="F3" s="9"/>
      <c r="G3" s="8"/>
      <c r="H3" s="8"/>
    </row>
    <row r="4" ht="12.95" customHeight="1" spans="1:8">
      <c r="A4" s="10"/>
      <c r="B4" s="10"/>
      <c r="C4" s="10"/>
      <c r="D4" s="11"/>
      <c r="E4" s="10"/>
      <c r="F4" s="10"/>
      <c r="G4" s="11"/>
      <c r="H4" s="11"/>
    </row>
    <row r="5" s="3" customFormat="1" ht="22.5" customHeight="1" spans="1:8">
      <c r="A5" s="12" t="s">
        <v>1938</v>
      </c>
      <c r="B5" s="12" t="s">
        <v>1939</v>
      </c>
      <c r="C5" s="12" t="s">
        <v>94</v>
      </c>
      <c r="D5" s="12" t="s">
        <v>95</v>
      </c>
      <c r="E5" s="12" t="s">
        <v>2311</v>
      </c>
      <c r="F5" s="12" t="s">
        <v>98</v>
      </c>
      <c r="G5" s="12" t="s">
        <v>2312</v>
      </c>
      <c r="H5" s="12" t="s">
        <v>2313</v>
      </c>
    </row>
    <row r="6" ht="12.95" customHeight="1" spans="1:8">
      <c r="A6" s="13">
        <v>1</v>
      </c>
      <c r="B6" s="14" t="s">
        <v>2314</v>
      </c>
      <c r="C6" s="15" t="s">
        <v>2315</v>
      </c>
      <c r="D6" s="15" t="s">
        <v>2316</v>
      </c>
      <c r="E6" s="15" t="s">
        <v>1957</v>
      </c>
      <c r="F6" s="14" t="s">
        <v>132</v>
      </c>
      <c r="G6" s="16" t="s">
        <v>2317</v>
      </c>
      <c r="H6" s="17">
        <v>1953.29</v>
      </c>
    </row>
    <row r="7" ht="12.95" customHeight="1" spans="1:8">
      <c r="A7" s="18">
        <f>A6+1</f>
        <v>2</v>
      </c>
      <c r="B7" s="19" t="s">
        <v>2318</v>
      </c>
      <c r="C7" s="20" t="s">
        <v>2319</v>
      </c>
      <c r="D7" s="20" t="s">
        <v>2320</v>
      </c>
      <c r="E7" s="20" t="s">
        <v>2321</v>
      </c>
      <c r="F7" s="19" t="s">
        <v>141</v>
      </c>
      <c r="G7" s="21" t="s">
        <v>55</v>
      </c>
      <c r="H7" s="22">
        <v>969</v>
      </c>
    </row>
    <row r="8" ht="12.95" customHeight="1" spans="1:8">
      <c r="A8" s="18">
        <f t="shared" ref="A8:A67" si="0">A7+1</f>
        <v>3</v>
      </c>
      <c r="B8" s="19" t="s">
        <v>2322</v>
      </c>
      <c r="C8" s="20" t="s">
        <v>2323</v>
      </c>
      <c r="D8" s="20" t="s">
        <v>2324</v>
      </c>
      <c r="E8" s="20" t="s">
        <v>2325</v>
      </c>
      <c r="F8" s="19" t="s">
        <v>2326</v>
      </c>
      <c r="G8" s="21" t="s">
        <v>55</v>
      </c>
      <c r="H8" s="22">
        <v>184.74</v>
      </c>
    </row>
    <row r="9" ht="12.95" customHeight="1" spans="1:8">
      <c r="A9" s="18">
        <f t="shared" si="0"/>
        <v>4</v>
      </c>
      <c r="B9" s="19" t="s">
        <v>2327</v>
      </c>
      <c r="C9" s="20" t="s">
        <v>2328</v>
      </c>
      <c r="D9" s="20" t="s">
        <v>2329</v>
      </c>
      <c r="E9" s="20" t="s">
        <v>2330</v>
      </c>
      <c r="F9" s="19" t="s">
        <v>325</v>
      </c>
      <c r="G9" s="21" t="s">
        <v>2317</v>
      </c>
      <c r="H9" s="22">
        <v>1087.96</v>
      </c>
    </row>
    <row r="10" ht="12.95" customHeight="1" spans="1:8">
      <c r="A10" s="18">
        <f t="shared" si="0"/>
        <v>5</v>
      </c>
      <c r="B10" s="19" t="s">
        <v>2331</v>
      </c>
      <c r="C10" s="20" t="s">
        <v>2332</v>
      </c>
      <c r="D10" s="20" t="s">
        <v>2333</v>
      </c>
      <c r="E10" s="20" t="s">
        <v>2334</v>
      </c>
      <c r="F10" s="19" t="s">
        <v>141</v>
      </c>
      <c r="G10" s="21" t="s">
        <v>2317</v>
      </c>
      <c r="H10" s="22">
        <v>1280.58</v>
      </c>
    </row>
    <row r="11" ht="12.95" customHeight="1" spans="1:8">
      <c r="A11" s="18">
        <f t="shared" si="0"/>
        <v>6</v>
      </c>
      <c r="B11" s="19" t="s">
        <v>2335</v>
      </c>
      <c r="C11" s="20" t="s">
        <v>2336</v>
      </c>
      <c r="D11" s="20" t="s">
        <v>2337</v>
      </c>
      <c r="E11" s="20" t="s">
        <v>389</v>
      </c>
      <c r="F11" s="19" t="s">
        <v>243</v>
      </c>
      <c r="G11" s="21" t="s">
        <v>2317</v>
      </c>
      <c r="H11" s="22">
        <v>919.65</v>
      </c>
    </row>
    <row r="12" ht="12.95" customHeight="1" spans="1:8">
      <c r="A12" s="18">
        <f t="shared" si="0"/>
        <v>7</v>
      </c>
      <c r="B12" s="19" t="s">
        <v>2338</v>
      </c>
      <c r="C12" s="20" t="s">
        <v>2339</v>
      </c>
      <c r="D12" s="20" t="s">
        <v>2340</v>
      </c>
      <c r="E12" s="20" t="s">
        <v>295</v>
      </c>
      <c r="F12" s="19" t="s">
        <v>2341</v>
      </c>
      <c r="G12" s="21" t="s">
        <v>2317</v>
      </c>
      <c r="H12" s="22">
        <v>1063.2</v>
      </c>
    </row>
    <row r="13" ht="12.95" customHeight="1" spans="1:8">
      <c r="A13" s="18">
        <f t="shared" si="0"/>
        <v>8</v>
      </c>
      <c r="B13" s="19" t="s">
        <v>2342</v>
      </c>
      <c r="C13" s="20" t="s">
        <v>2343</v>
      </c>
      <c r="D13" s="20" t="s">
        <v>2344</v>
      </c>
      <c r="E13" s="20" t="s">
        <v>176</v>
      </c>
      <c r="F13" s="19" t="s">
        <v>141</v>
      </c>
      <c r="G13" s="21" t="s">
        <v>2317</v>
      </c>
      <c r="H13" s="22">
        <v>1245.58</v>
      </c>
    </row>
    <row r="14" ht="12.95" customHeight="1" spans="1:8">
      <c r="A14" s="18">
        <f t="shared" si="0"/>
        <v>9</v>
      </c>
      <c r="B14" s="19" t="s">
        <v>2345</v>
      </c>
      <c r="C14" s="20" t="s">
        <v>2346</v>
      </c>
      <c r="D14" s="20" t="s">
        <v>2347</v>
      </c>
      <c r="E14" s="20" t="s">
        <v>136</v>
      </c>
      <c r="F14" s="19" t="s">
        <v>591</v>
      </c>
      <c r="G14" s="21" t="s">
        <v>2317</v>
      </c>
      <c r="H14" s="22">
        <v>1027.37</v>
      </c>
    </row>
    <row r="15" ht="12.95" customHeight="1" spans="1:8">
      <c r="A15" s="18">
        <f t="shared" si="0"/>
        <v>10</v>
      </c>
      <c r="B15" s="19" t="s">
        <v>2348</v>
      </c>
      <c r="C15" s="20" t="s">
        <v>2349</v>
      </c>
      <c r="D15" s="20" t="s">
        <v>2350</v>
      </c>
      <c r="E15" s="20" t="s">
        <v>2351</v>
      </c>
      <c r="F15" s="19" t="s">
        <v>197</v>
      </c>
      <c r="G15" s="21" t="s">
        <v>2317</v>
      </c>
      <c r="H15" s="22">
        <v>2977.34</v>
      </c>
    </row>
    <row r="16" ht="12.95" customHeight="1" spans="1:8">
      <c r="A16" s="18">
        <f t="shared" si="0"/>
        <v>11</v>
      </c>
      <c r="B16" s="19" t="s">
        <v>2352</v>
      </c>
      <c r="C16" s="20" t="s">
        <v>2353</v>
      </c>
      <c r="D16" s="20" t="s">
        <v>2354</v>
      </c>
      <c r="E16" s="20" t="s">
        <v>2355</v>
      </c>
      <c r="F16" s="19" t="s">
        <v>109</v>
      </c>
      <c r="G16" s="21" t="s">
        <v>2317</v>
      </c>
      <c r="H16" s="22">
        <v>1188.75</v>
      </c>
    </row>
    <row r="17" ht="12.95" customHeight="1" spans="1:8">
      <c r="A17" s="18">
        <f t="shared" si="0"/>
        <v>12</v>
      </c>
      <c r="B17" s="19" t="s">
        <v>2356</v>
      </c>
      <c r="C17" s="20" t="s">
        <v>2357</v>
      </c>
      <c r="D17" s="20" t="s">
        <v>2358</v>
      </c>
      <c r="E17" s="20" t="s">
        <v>2359</v>
      </c>
      <c r="F17" s="19" t="s">
        <v>109</v>
      </c>
      <c r="G17" s="21" t="s">
        <v>55</v>
      </c>
      <c r="H17" s="22">
        <v>935.96</v>
      </c>
    </row>
    <row r="18" ht="12.95" customHeight="1" spans="1:8">
      <c r="A18" s="18">
        <f t="shared" si="0"/>
        <v>13</v>
      </c>
      <c r="B18" s="19" t="s">
        <v>2360</v>
      </c>
      <c r="C18" s="20" t="s">
        <v>2361</v>
      </c>
      <c r="D18" s="20" t="s">
        <v>2362</v>
      </c>
      <c r="E18" s="20" t="s">
        <v>660</v>
      </c>
      <c r="F18" s="19" t="s">
        <v>477</v>
      </c>
      <c r="G18" s="21" t="s">
        <v>2317</v>
      </c>
      <c r="H18" s="22">
        <v>1087.4</v>
      </c>
    </row>
    <row r="19" ht="12.95" customHeight="1" spans="1:8">
      <c r="A19" s="18">
        <f t="shared" si="0"/>
        <v>14</v>
      </c>
      <c r="B19" s="19" t="s">
        <v>2363</v>
      </c>
      <c r="C19" s="20" t="s">
        <v>2364</v>
      </c>
      <c r="D19" s="20" t="s">
        <v>2365</v>
      </c>
      <c r="E19" s="20" t="s">
        <v>645</v>
      </c>
      <c r="F19" s="19" t="s">
        <v>141</v>
      </c>
      <c r="G19" s="21" t="s">
        <v>55</v>
      </c>
      <c r="H19" s="22">
        <v>766.52</v>
      </c>
    </row>
    <row r="20" ht="12.95" customHeight="1" spans="1:8">
      <c r="A20" s="18">
        <f t="shared" si="0"/>
        <v>15</v>
      </c>
      <c r="B20" s="19" t="s">
        <v>2366</v>
      </c>
      <c r="C20" s="20" t="s">
        <v>2367</v>
      </c>
      <c r="D20" s="20" t="s">
        <v>2368</v>
      </c>
      <c r="E20" s="20" t="s">
        <v>2369</v>
      </c>
      <c r="F20" s="19" t="s">
        <v>193</v>
      </c>
      <c r="G20" s="21" t="s">
        <v>2317</v>
      </c>
      <c r="H20" s="22">
        <v>1533.91</v>
      </c>
    </row>
    <row r="21" ht="12.95" customHeight="1" spans="1:8">
      <c r="A21" s="18">
        <f t="shared" si="0"/>
        <v>16</v>
      </c>
      <c r="B21" s="19" t="s">
        <v>2370</v>
      </c>
      <c r="C21" s="20" t="s">
        <v>2371</v>
      </c>
      <c r="D21" s="20" t="s">
        <v>2372</v>
      </c>
      <c r="E21" s="20" t="s">
        <v>176</v>
      </c>
      <c r="F21" s="19" t="s">
        <v>141</v>
      </c>
      <c r="G21" s="21" t="s">
        <v>2317</v>
      </c>
      <c r="H21" s="22">
        <v>1224.9</v>
      </c>
    </row>
    <row r="22" ht="12.95" customHeight="1" spans="1:8">
      <c r="A22" s="18">
        <f t="shared" si="0"/>
        <v>17</v>
      </c>
      <c r="B22" s="19" t="s">
        <v>2373</v>
      </c>
      <c r="C22" s="20" t="s">
        <v>2374</v>
      </c>
      <c r="D22" s="20" t="s">
        <v>2375</v>
      </c>
      <c r="E22" s="20" t="s">
        <v>176</v>
      </c>
      <c r="F22" s="19" t="s">
        <v>141</v>
      </c>
      <c r="G22" s="21" t="s">
        <v>2317</v>
      </c>
      <c r="H22" s="22">
        <v>1245.72</v>
      </c>
    </row>
    <row r="23" ht="12.95" customHeight="1" spans="1:8">
      <c r="A23" s="18">
        <f t="shared" si="0"/>
        <v>18</v>
      </c>
      <c r="B23" s="19" t="s">
        <v>2376</v>
      </c>
      <c r="C23" s="20" t="s">
        <v>2377</v>
      </c>
      <c r="D23" s="20" t="s">
        <v>2378</v>
      </c>
      <c r="E23" s="20" t="s">
        <v>136</v>
      </c>
      <c r="F23" s="19" t="s">
        <v>591</v>
      </c>
      <c r="G23" s="21" t="s">
        <v>2317</v>
      </c>
      <c r="H23" s="22">
        <v>1114.92</v>
      </c>
    </row>
    <row r="24" ht="12.95" customHeight="1" spans="1:8">
      <c r="A24" s="18">
        <f t="shared" si="0"/>
        <v>19</v>
      </c>
      <c r="B24" s="19" t="s">
        <v>2379</v>
      </c>
      <c r="C24" s="20" t="s">
        <v>2380</v>
      </c>
      <c r="D24" s="20" t="s">
        <v>2381</v>
      </c>
      <c r="E24" s="20" t="s">
        <v>2369</v>
      </c>
      <c r="F24" s="19" t="s">
        <v>193</v>
      </c>
      <c r="G24" s="21" t="s">
        <v>2317</v>
      </c>
      <c r="H24" s="22">
        <v>1322.68</v>
      </c>
    </row>
    <row r="25" ht="12.95" customHeight="1" spans="1:8">
      <c r="A25" s="18">
        <f t="shared" si="0"/>
        <v>20</v>
      </c>
      <c r="B25" s="19" t="s">
        <v>2382</v>
      </c>
      <c r="C25" s="20" t="s">
        <v>2383</v>
      </c>
      <c r="D25" s="20" t="s">
        <v>2384</v>
      </c>
      <c r="E25" s="20" t="s">
        <v>176</v>
      </c>
      <c r="F25" s="19" t="s">
        <v>141</v>
      </c>
      <c r="G25" s="21" t="s">
        <v>2317</v>
      </c>
      <c r="H25" s="22">
        <v>1239.49</v>
      </c>
    </row>
    <row r="26" ht="12.95" customHeight="1" spans="1:8">
      <c r="A26" s="18">
        <f t="shared" si="0"/>
        <v>21</v>
      </c>
      <c r="B26" s="19" t="s">
        <v>2385</v>
      </c>
      <c r="C26" s="20" t="s">
        <v>2386</v>
      </c>
      <c r="D26" s="20" t="s">
        <v>2387</v>
      </c>
      <c r="E26" s="20" t="s">
        <v>131</v>
      </c>
      <c r="F26" s="19" t="s">
        <v>197</v>
      </c>
      <c r="G26" s="21" t="s">
        <v>55</v>
      </c>
      <c r="H26" s="22">
        <v>1621.72</v>
      </c>
    </row>
    <row r="27" ht="12.95" customHeight="1" spans="1:8">
      <c r="A27" s="18">
        <f t="shared" si="0"/>
        <v>22</v>
      </c>
      <c r="B27" s="19" t="s">
        <v>2388</v>
      </c>
      <c r="C27" s="20" t="s">
        <v>2389</v>
      </c>
      <c r="D27" s="20" t="s">
        <v>2390</v>
      </c>
      <c r="E27" s="20" t="s">
        <v>2369</v>
      </c>
      <c r="F27" s="19" t="s">
        <v>193</v>
      </c>
      <c r="G27" s="21" t="s">
        <v>2317</v>
      </c>
      <c r="H27" s="22">
        <v>1601.95</v>
      </c>
    </row>
    <row r="28" ht="12.95" customHeight="1" spans="1:8">
      <c r="A28" s="18">
        <f t="shared" si="0"/>
        <v>23</v>
      </c>
      <c r="B28" s="19" t="s">
        <v>2391</v>
      </c>
      <c r="C28" s="20" t="s">
        <v>2392</v>
      </c>
      <c r="D28" s="20" t="s">
        <v>2393</v>
      </c>
      <c r="E28" s="20" t="s">
        <v>645</v>
      </c>
      <c r="F28" s="19" t="s">
        <v>141</v>
      </c>
      <c r="G28" s="21" t="s">
        <v>2317</v>
      </c>
      <c r="H28" s="22">
        <v>1170.31</v>
      </c>
    </row>
    <row r="29" ht="12.95" customHeight="1" spans="1:8">
      <c r="A29" s="18">
        <f t="shared" si="0"/>
        <v>24</v>
      </c>
      <c r="B29" s="19" t="s">
        <v>2394</v>
      </c>
      <c r="C29" s="20" t="s">
        <v>2395</v>
      </c>
      <c r="D29" s="20" t="s">
        <v>2396</v>
      </c>
      <c r="E29" s="20" t="s">
        <v>2397</v>
      </c>
      <c r="F29" s="19" t="s">
        <v>2326</v>
      </c>
      <c r="G29" s="21" t="s">
        <v>2317</v>
      </c>
      <c r="H29" s="22">
        <v>810.09</v>
      </c>
    </row>
    <row r="30" ht="12.95" customHeight="1" spans="1:8">
      <c r="A30" s="18">
        <f t="shared" si="0"/>
        <v>25</v>
      </c>
      <c r="B30" s="19" t="s">
        <v>2398</v>
      </c>
      <c r="C30" s="20" t="s">
        <v>2399</v>
      </c>
      <c r="D30" s="20" t="s">
        <v>2400</v>
      </c>
      <c r="E30" s="20" t="s">
        <v>2401</v>
      </c>
      <c r="F30" s="19" t="s">
        <v>141</v>
      </c>
      <c r="G30" s="21" t="s">
        <v>55</v>
      </c>
      <c r="H30" s="22">
        <v>865.09</v>
      </c>
    </row>
    <row r="31" ht="12.95" customHeight="1" spans="1:8">
      <c r="A31" s="18">
        <f t="shared" si="0"/>
        <v>26</v>
      </c>
      <c r="B31" s="19" t="s">
        <v>2402</v>
      </c>
      <c r="C31" s="20" t="s">
        <v>2403</v>
      </c>
      <c r="D31" s="20" t="s">
        <v>2404</v>
      </c>
      <c r="E31" s="20" t="s">
        <v>2405</v>
      </c>
      <c r="F31" s="19" t="s">
        <v>141</v>
      </c>
      <c r="G31" s="21" t="s">
        <v>2317</v>
      </c>
      <c r="H31" s="22">
        <v>928.17</v>
      </c>
    </row>
    <row r="32" ht="12.95" customHeight="1" spans="1:8">
      <c r="A32" s="18">
        <f t="shared" si="0"/>
        <v>27</v>
      </c>
      <c r="B32" s="19" t="s">
        <v>2406</v>
      </c>
      <c r="C32" s="20" t="s">
        <v>2407</v>
      </c>
      <c r="D32" s="20" t="s">
        <v>2408</v>
      </c>
      <c r="E32" s="20" t="s">
        <v>2409</v>
      </c>
      <c r="F32" s="19" t="s">
        <v>109</v>
      </c>
      <c r="G32" s="21" t="s">
        <v>2317</v>
      </c>
      <c r="H32" s="22">
        <v>1035.03</v>
      </c>
    </row>
    <row r="33" ht="12.95" customHeight="1" spans="1:8">
      <c r="A33" s="18">
        <f t="shared" si="0"/>
        <v>28</v>
      </c>
      <c r="B33" s="19" t="s">
        <v>2410</v>
      </c>
      <c r="C33" s="20" t="s">
        <v>2411</v>
      </c>
      <c r="D33" s="20" t="s">
        <v>2412</v>
      </c>
      <c r="E33" s="20" t="s">
        <v>2413</v>
      </c>
      <c r="F33" s="19" t="s">
        <v>141</v>
      </c>
      <c r="G33" s="21" t="s">
        <v>2317</v>
      </c>
      <c r="H33" s="22">
        <v>918.69</v>
      </c>
    </row>
    <row r="34" ht="12.95" customHeight="1" spans="1:8">
      <c r="A34" s="18">
        <f t="shared" si="0"/>
        <v>29</v>
      </c>
      <c r="B34" s="19" t="s">
        <v>2414</v>
      </c>
      <c r="C34" s="20" t="s">
        <v>2415</v>
      </c>
      <c r="D34" s="20" t="s">
        <v>2416</v>
      </c>
      <c r="E34" s="20" t="s">
        <v>2417</v>
      </c>
      <c r="F34" s="19" t="s">
        <v>141</v>
      </c>
      <c r="G34" s="21" t="s">
        <v>2317</v>
      </c>
      <c r="H34" s="22">
        <v>1214.01</v>
      </c>
    </row>
    <row r="35" ht="12.95" customHeight="1" spans="1:8">
      <c r="A35" s="18">
        <f t="shared" si="0"/>
        <v>30</v>
      </c>
      <c r="B35" s="19" t="s">
        <v>2418</v>
      </c>
      <c r="C35" s="20" t="s">
        <v>2419</v>
      </c>
      <c r="D35" s="20" t="s">
        <v>2420</v>
      </c>
      <c r="E35" s="20" t="s">
        <v>2421</v>
      </c>
      <c r="F35" s="19" t="s">
        <v>2326</v>
      </c>
      <c r="G35" s="21" t="s">
        <v>55</v>
      </c>
      <c r="H35" s="22">
        <v>415</v>
      </c>
    </row>
    <row r="36" ht="12.95" customHeight="1" spans="1:8">
      <c r="A36" s="18">
        <f t="shared" si="0"/>
        <v>31</v>
      </c>
      <c r="B36" s="19" t="s">
        <v>2422</v>
      </c>
      <c r="C36" s="20" t="s">
        <v>2423</v>
      </c>
      <c r="D36" s="20" t="s">
        <v>2424</v>
      </c>
      <c r="E36" s="20" t="s">
        <v>211</v>
      </c>
      <c r="F36" s="19" t="s">
        <v>141</v>
      </c>
      <c r="G36" s="21" t="s">
        <v>2425</v>
      </c>
      <c r="H36" s="22">
        <v>1176.61</v>
      </c>
    </row>
    <row r="37" ht="12.95" customHeight="1" spans="1:8">
      <c r="A37" s="18">
        <f t="shared" si="0"/>
        <v>32</v>
      </c>
      <c r="B37" s="19" t="s">
        <v>2426</v>
      </c>
      <c r="C37" s="20" t="s">
        <v>2427</v>
      </c>
      <c r="D37" s="20" t="s">
        <v>2428</v>
      </c>
      <c r="E37" s="20" t="s">
        <v>2330</v>
      </c>
      <c r="F37" s="19" t="s">
        <v>477</v>
      </c>
      <c r="G37" s="21" t="s">
        <v>2317</v>
      </c>
      <c r="H37" s="22">
        <v>1333.49</v>
      </c>
    </row>
    <row r="38" ht="12.95" customHeight="1" spans="1:8">
      <c r="A38" s="18">
        <f t="shared" si="0"/>
        <v>33</v>
      </c>
      <c r="B38" s="19" t="s">
        <v>2429</v>
      </c>
      <c r="C38" s="20" t="s">
        <v>2430</v>
      </c>
      <c r="D38" s="20" t="s">
        <v>2431</v>
      </c>
      <c r="E38" s="20" t="s">
        <v>163</v>
      </c>
      <c r="F38" s="19" t="s">
        <v>992</v>
      </c>
      <c r="G38" s="21" t="s">
        <v>2317</v>
      </c>
      <c r="H38" s="22">
        <v>891.82</v>
      </c>
    </row>
    <row r="39" ht="12.95" customHeight="1" spans="1:8">
      <c r="A39" s="18">
        <f t="shared" si="0"/>
        <v>34</v>
      </c>
      <c r="B39" s="19" t="s">
        <v>2432</v>
      </c>
      <c r="C39" s="20" t="s">
        <v>2433</v>
      </c>
      <c r="D39" s="20" t="s">
        <v>2434</v>
      </c>
      <c r="E39" s="20" t="s">
        <v>2435</v>
      </c>
      <c r="F39" s="19" t="s">
        <v>141</v>
      </c>
      <c r="G39" s="21" t="s">
        <v>55</v>
      </c>
      <c r="H39" s="22">
        <v>826.85</v>
      </c>
    </row>
    <row r="40" ht="12.95" customHeight="1" spans="1:8">
      <c r="A40" s="18">
        <f t="shared" si="0"/>
        <v>35</v>
      </c>
      <c r="B40" s="19" t="s">
        <v>2436</v>
      </c>
      <c r="C40" s="20" t="s">
        <v>2437</v>
      </c>
      <c r="D40" s="20" t="s">
        <v>2438</v>
      </c>
      <c r="E40" s="20" t="s">
        <v>1957</v>
      </c>
      <c r="F40" s="19" t="s">
        <v>577</v>
      </c>
      <c r="G40" s="21" t="s">
        <v>2317</v>
      </c>
      <c r="H40" s="22">
        <v>2128.37</v>
      </c>
    </row>
    <row r="41" ht="12.95" customHeight="1" spans="1:8">
      <c r="A41" s="18">
        <f t="shared" si="0"/>
        <v>36</v>
      </c>
      <c r="B41" s="19" t="s">
        <v>2439</v>
      </c>
      <c r="C41" s="20" t="s">
        <v>2440</v>
      </c>
      <c r="D41" s="20" t="s">
        <v>2441</v>
      </c>
      <c r="E41" s="20" t="s">
        <v>1957</v>
      </c>
      <c r="F41" s="19" t="s">
        <v>197</v>
      </c>
      <c r="G41" s="21" t="s">
        <v>55</v>
      </c>
      <c r="H41" s="22">
        <v>1596.71</v>
      </c>
    </row>
    <row r="42" ht="12.95" customHeight="1" spans="1:8">
      <c r="A42" s="18">
        <f t="shared" si="0"/>
        <v>37</v>
      </c>
      <c r="B42" s="19" t="s">
        <v>2442</v>
      </c>
      <c r="C42" s="20" t="s">
        <v>2443</v>
      </c>
      <c r="D42" s="20" t="s">
        <v>2444</v>
      </c>
      <c r="E42" s="20" t="s">
        <v>2321</v>
      </c>
      <c r="F42" s="19" t="s">
        <v>141</v>
      </c>
      <c r="G42" s="21" t="s">
        <v>55</v>
      </c>
      <c r="H42" s="22">
        <v>960</v>
      </c>
    </row>
    <row r="43" ht="12.95" customHeight="1" spans="1:8">
      <c r="A43" s="18">
        <f t="shared" si="0"/>
        <v>38</v>
      </c>
      <c r="B43" s="19" t="s">
        <v>2445</v>
      </c>
      <c r="C43" s="20" t="s">
        <v>2446</v>
      </c>
      <c r="D43" s="20" t="s">
        <v>2447</v>
      </c>
      <c r="E43" s="20" t="s">
        <v>136</v>
      </c>
      <c r="F43" s="19" t="s">
        <v>137</v>
      </c>
      <c r="G43" s="21" t="s">
        <v>2317</v>
      </c>
      <c r="H43" s="22">
        <v>1358.02</v>
      </c>
    </row>
    <row r="44" ht="12.95" customHeight="1" spans="1:8">
      <c r="A44" s="18">
        <f t="shared" si="0"/>
        <v>39</v>
      </c>
      <c r="B44" s="19" t="s">
        <v>2448</v>
      </c>
      <c r="C44" s="20" t="s">
        <v>2449</v>
      </c>
      <c r="D44" s="20" t="s">
        <v>2450</v>
      </c>
      <c r="E44" s="20" t="s">
        <v>211</v>
      </c>
      <c r="F44" s="19" t="s">
        <v>141</v>
      </c>
      <c r="G44" s="21" t="s">
        <v>2317</v>
      </c>
      <c r="H44" s="22">
        <v>1225.86</v>
      </c>
    </row>
    <row r="45" ht="12.95" customHeight="1" spans="1:8">
      <c r="A45" s="18">
        <f t="shared" si="0"/>
        <v>40</v>
      </c>
      <c r="B45" s="19" t="s">
        <v>2451</v>
      </c>
      <c r="C45" s="20" t="s">
        <v>2452</v>
      </c>
      <c r="D45" s="20" t="s">
        <v>2453</v>
      </c>
      <c r="E45" s="20" t="s">
        <v>136</v>
      </c>
      <c r="F45" s="19" t="s">
        <v>137</v>
      </c>
      <c r="G45" s="21" t="s">
        <v>55</v>
      </c>
      <c r="H45" s="22">
        <v>757</v>
      </c>
    </row>
    <row r="46" ht="12.95" customHeight="1" spans="1:8">
      <c r="A46" s="18">
        <f t="shared" si="0"/>
        <v>41</v>
      </c>
      <c r="B46" s="20" t="s">
        <v>2454</v>
      </c>
      <c r="C46" s="20" t="s">
        <v>2455</v>
      </c>
      <c r="D46" s="20" t="s">
        <v>2456</v>
      </c>
      <c r="E46" s="20" t="s">
        <v>2401</v>
      </c>
      <c r="F46" s="19" t="s">
        <v>141</v>
      </c>
      <c r="G46" s="21" t="s">
        <v>55</v>
      </c>
      <c r="H46" s="22">
        <v>897</v>
      </c>
    </row>
    <row r="47" ht="12.95" customHeight="1" spans="1:8">
      <c r="A47" s="18">
        <f t="shared" si="0"/>
        <v>42</v>
      </c>
      <c r="B47" s="20" t="s">
        <v>2457</v>
      </c>
      <c r="C47" s="20" t="s">
        <v>2458</v>
      </c>
      <c r="D47" s="20" t="s">
        <v>2459</v>
      </c>
      <c r="E47" s="20" t="s">
        <v>660</v>
      </c>
      <c r="F47" s="19" t="s">
        <v>477</v>
      </c>
      <c r="G47" s="21" t="s">
        <v>2317</v>
      </c>
      <c r="H47" s="22">
        <v>1300.55</v>
      </c>
    </row>
    <row r="48" ht="12.95" customHeight="1" spans="1:8">
      <c r="A48" s="18">
        <f t="shared" si="0"/>
        <v>43</v>
      </c>
      <c r="B48" s="20" t="s">
        <v>2460</v>
      </c>
      <c r="C48" s="20" t="s">
        <v>2461</v>
      </c>
      <c r="D48" s="20" t="s">
        <v>2462</v>
      </c>
      <c r="E48" s="20" t="s">
        <v>211</v>
      </c>
      <c r="F48" s="19" t="s">
        <v>141</v>
      </c>
      <c r="G48" s="21" t="s">
        <v>55</v>
      </c>
      <c r="H48" s="22">
        <v>1700</v>
      </c>
    </row>
    <row r="49" ht="12.95" customHeight="1" spans="1:8">
      <c r="A49" s="18">
        <f t="shared" si="0"/>
        <v>44</v>
      </c>
      <c r="B49" s="20" t="s">
        <v>2463</v>
      </c>
      <c r="C49" s="20" t="s">
        <v>2464</v>
      </c>
      <c r="D49" s="20" t="s">
        <v>2465</v>
      </c>
      <c r="E49" s="20" t="s">
        <v>2417</v>
      </c>
      <c r="F49" s="19" t="s">
        <v>141</v>
      </c>
      <c r="G49" s="21" t="s">
        <v>2425</v>
      </c>
      <c r="H49" s="22">
        <v>382.21</v>
      </c>
    </row>
    <row r="50" ht="12.95" customHeight="1" spans="1:8">
      <c r="A50" s="18">
        <f t="shared" si="0"/>
        <v>45</v>
      </c>
      <c r="B50" s="20" t="s">
        <v>2466</v>
      </c>
      <c r="C50" s="20" t="s">
        <v>2467</v>
      </c>
      <c r="D50" s="20" t="s">
        <v>2468</v>
      </c>
      <c r="E50" s="20" t="s">
        <v>163</v>
      </c>
      <c r="F50" s="19" t="s">
        <v>2469</v>
      </c>
      <c r="G50" s="21" t="s">
        <v>2317</v>
      </c>
      <c r="H50" s="22">
        <v>1270.55</v>
      </c>
    </row>
    <row r="51" ht="12.95" customHeight="1" spans="1:8">
      <c r="A51" s="18">
        <f t="shared" si="0"/>
        <v>46</v>
      </c>
      <c r="B51" s="20" t="s">
        <v>2470</v>
      </c>
      <c r="C51" s="20" t="s">
        <v>2471</v>
      </c>
      <c r="D51" s="20" t="s">
        <v>2472</v>
      </c>
      <c r="E51" s="20" t="s">
        <v>2369</v>
      </c>
      <c r="F51" s="19" t="s">
        <v>2326</v>
      </c>
      <c r="G51" s="21" t="s">
        <v>2317</v>
      </c>
      <c r="H51" s="22">
        <v>475</v>
      </c>
    </row>
    <row r="52" ht="12.95" customHeight="1" spans="1:8">
      <c r="A52" s="18">
        <f t="shared" si="0"/>
        <v>47</v>
      </c>
      <c r="B52" s="20" t="s">
        <v>2473</v>
      </c>
      <c r="C52" s="20" t="s">
        <v>2474</v>
      </c>
      <c r="D52" s="20" t="s">
        <v>2475</v>
      </c>
      <c r="E52" s="20" t="s">
        <v>176</v>
      </c>
      <c r="F52" s="19" t="s">
        <v>141</v>
      </c>
      <c r="G52" s="21" t="s">
        <v>2317</v>
      </c>
      <c r="H52" s="22">
        <v>1289.49</v>
      </c>
    </row>
    <row r="53" ht="12.95" customHeight="1" spans="1:8">
      <c r="A53" s="18">
        <f t="shared" si="0"/>
        <v>48</v>
      </c>
      <c r="B53" s="20" t="s">
        <v>2476</v>
      </c>
      <c r="C53" s="20" t="s">
        <v>2477</v>
      </c>
      <c r="D53" s="20" t="s">
        <v>2478</v>
      </c>
      <c r="E53" s="20" t="s">
        <v>295</v>
      </c>
      <c r="F53" s="19" t="s">
        <v>1077</v>
      </c>
      <c r="G53" s="21" t="s">
        <v>2317</v>
      </c>
      <c r="H53" s="22">
        <v>969.64</v>
      </c>
    </row>
    <row r="54" ht="12.95" customHeight="1" spans="1:8">
      <c r="A54" s="18">
        <f t="shared" si="0"/>
        <v>49</v>
      </c>
      <c r="B54" s="20" t="s">
        <v>2479</v>
      </c>
      <c r="C54" s="20" t="s">
        <v>2480</v>
      </c>
      <c r="D54" s="20" t="s">
        <v>2481</v>
      </c>
      <c r="E54" s="20" t="s">
        <v>1468</v>
      </c>
      <c r="F54" s="19" t="s">
        <v>2482</v>
      </c>
      <c r="G54" s="21" t="s">
        <v>2317</v>
      </c>
      <c r="H54" s="22">
        <v>1253.57</v>
      </c>
    </row>
    <row r="55" ht="12.95" customHeight="1" spans="1:8">
      <c r="A55" s="18">
        <f t="shared" si="0"/>
        <v>50</v>
      </c>
      <c r="B55" s="20" t="s">
        <v>2483</v>
      </c>
      <c r="C55" s="20" t="s">
        <v>2484</v>
      </c>
      <c r="D55" s="20" t="s">
        <v>2485</v>
      </c>
      <c r="E55" s="20" t="s">
        <v>1957</v>
      </c>
      <c r="F55" s="19" t="s">
        <v>132</v>
      </c>
      <c r="G55" s="21" t="s">
        <v>2317</v>
      </c>
      <c r="H55" s="22">
        <v>2577.13</v>
      </c>
    </row>
    <row r="56" ht="12.95" customHeight="1" spans="1:9">
      <c r="A56" s="18">
        <f t="shared" si="0"/>
        <v>51</v>
      </c>
      <c r="B56" s="20" t="s">
        <v>2486</v>
      </c>
      <c r="C56" s="20" t="s">
        <v>2487</v>
      </c>
      <c r="D56" s="20" t="s">
        <v>2488</v>
      </c>
      <c r="E56" s="20" t="s">
        <v>211</v>
      </c>
      <c r="F56" s="19" t="s">
        <v>141</v>
      </c>
      <c r="G56" s="21" t="s">
        <v>55</v>
      </c>
      <c r="H56" s="22">
        <v>1012</v>
      </c>
      <c r="I56" s="10"/>
    </row>
    <row r="57" ht="12.95" customHeight="1" spans="1:9">
      <c r="A57" s="18">
        <f t="shared" si="0"/>
        <v>52</v>
      </c>
      <c r="B57" s="20" t="s">
        <v>2489</v>
      </c>
      <c r="C57" s="20" t="s">
        <v>2490</v>
      </c>
      <c r="D57" s="20" t="s">
        <v>2491</v>
      </c>
      <c r="E57" s="20" t="s">
        <v>2492</v>
      </c>
      <c r="F57" s="19" t="s">
        <v>141</v>
      </c>
      <c r="G57" s="21" t="s">
        <v>55</v>
      </c>
      <c r="H57" s="22">
        <v>575.33</v>
      </c>
      <c r="I57" s="10"/>
    </row>
    <row r="58" ht="12.95" customHeight="1" spans="1:9">
      <c r="A58" s="18">
        <f t="shared" si="0"/>
        <v>53</v>
      </c>
      <c r="B58" s="20" t="s">
        <v>2493</v>
      </c>
      <c r="C58" s="20" t="s">
        <v>2494</v>
      </c>
      <c r="D58" s="20" t="s">
        <v>2495</v>
      </c>
      <c r="E58" s="20" t="s">
        <v>176</v>
      </c>
      <c r="F58" s="19" t="s">
        <v>141</v>
      </c>
      <c r="G58" s="21" t="s">
        <v>2317</v>
      </c>
      <c r="H58" s="22">
        <v>1251.16</v>
      </c>
      <c r="I58" s="10"/>
    </row>
    <row r="59" ht="12.95" customHeight="1" spans="1:9">
      <c r="A59" s="18">
        <f t="shared" si="0"/>
        <v>54</v>
      </c>
      <c r="B59" s="20" t="s">
        <v>2496</v>
      </c>
      <c r="C59" s="20" t="s">
        <v>2497</v>
      </c>
      <c r="D59" s="20" t="s">
        <v>2498</v>
      </c>
      <c r="E59" s="20" t="s">
        <v>176</v>
      </c>
      <c r="F59" s="19" t="s">
        <v>141</v>
      </c>
      <c r="G59" s="21" t="s">
        <v>55</v>
      </c>
      <c r="H59" s="22">
        <v>960.23</v>
      </c>
      <c r="I59" s="10"/>
    </row>
    <row r="60" ht="12.95" customHeight="1" spans="1:9">
      <c r="A60" s="18">
        <f t="shared" si="0"/>
        <v>55</v>
      </c>
      <c r="B60" s="20" t="s">
        <v>2499</v>
      </c>
      <c r="C60" s="20" t="s">
        <v>2500</v>
      </c>
      <c r="D60" s="20" t="s">
        <v>2501</v>
      </c>
      <c r="E60" s="20" t="s">
        <v>211</v>
      </c>
      <c r="F60" s="19" t="s">
        <v>141</v>
      </c>
      <c r="G60" s="21" t="s">
        <v>55</v>
      </c>
      <c r="H60" s="22">
        <v>969</v>
      </c>
      <c r="I60" s="10"/>
    </row>
    <row r="61" ht="12.95" customHeight="1" spans="1:9">
      <c r="A61" s="18">
        <f t="shared" si="0"/>
        <v>56</v>
      </c>
      <c r="B61" s="20" t="s">
        <v>2502</v>
      </c>
      <c r="C61" s="20" t="s">
        <v>2503</v>
      </c>
      <c r="D61" s="20" t="s">
        <v>2504</v>
      </c>
      <c r="E61" s="20" t="s">
        <v>2505</v>
      </c>
      <c r="F61" s="19" t="s">
        <v>141</v>
      </c>
      <c r="G61" s="21" t="s">
        <v>55</v>
      </c>
      <c r="H61" s="22">
        <v>1148.3</v>
      </c>
      <c r="I61" s="10"/>
    </row>
    <row r="62" ht="12.95" customHeight="1" spans="1:8">
      <c r="A62" s="18">
        <f t="shared" si="0"/>
        <v>57</v>
      </c>
      <c r="B62" s="20" t="s">
        <v>2506</v>
      </c>
      <c r="C62" s="20" t="s">
        <v>2507</v>
      </c>
      <c r="D62" s="20" t="s">
        <v>2508</v>
      </c>
      <c r="E62" s="20" t="s">
        <v>2509</v>
      </c>
      <c r="F62" s="19" t="s">
        <v>141</v>
      </c>
      <c r="G62" s="21" t="s">
        <v>2317</v>
      </c>
      <c r="H62" s="22">
        <v>913.57</v>
      </c>
    </row>
    <row r="63" ht="12.95" customHeight="1" spans="1:8">
      <c r="A63" s="18">
        <f t="shared" si="0"/>
        <v>58</v>
      </c>
      <c r="B63" s="20" t="s">
        <v>2510</v>
      </c>
      <c r="C63" s="20" t="s">
        <v>2511</v>
      </c>
      <c r="D63" s="20" t="s">
        <v>2512</v>
      </c>
      <c r="E63" s="20" t="s">
        <v>2513</v>
      </c>
      <c r="F63" s="19" t="s">
        <v>109</v>
      </c>
      <c r="G63" s="21" t="s">
        <v>2317</v>
      </c>
      <c r="H63" s="22">
        <v>1277.89</v>
      </c>
    </row>
    <row r="64" s="4" customFormat="1" ht="12.95" customHeight="1" spans="1:8">
      <c r="A64" s="18">
        <f t="shared" si="0"/>
        <v>59</v>
      </c>
      <c r="B64" s="20" t="s">
        <v>2514</v>
      </c>
      <c r="C64" s="20" t="s">
        <v>2515</v>
      </c>
      <c r="D64" s="20" t="s">
        <v>2516</v>
      </c>
      <c r="E64" s="20" t="s">
        <v>2517</v>
      </c>
      <c r="F64" s="19" t="s">
        <v>2518</v>
      </c>
      <c r="G64" s="21" t="s">
        <v>2317</v>
      </c>
      <c r="H64" s="22">
        <v>1349.88</v>
      </c>
    </row>
    <row r="65" ht="12.95" customHeight="1" spans="1:8">
      <c r="A65" s="18">
        <f t="shared" si="0"/>
        <v>60</v>
      </c>
      <c r="B65" s="20" t="s">
        <v>2519</v>
      </c>
      <c r="C65" s="20" t="s">
        <v>2520</v>
      </c>
      <c r="D65" s="20" t="s">
        <v>2521</v>
      </c>
      <c r="E65" s="20" t="s">
        <v>1957</v>
      </c>
      <c r="F65" s="19" t="s">
        <v>132</v>
      </c>
      <c r="G65" s="21" t="s">
        <v>2317</v>
      </c>
      <c r="H65" s="22">
        <v>2640.73</v>
      </c>
    </row>
    <row r="66" ht="12.95" customHeight="1" spans="1:8">
      <c r="A66" s="18">
        <f t="shared" si="0"/>
        <v>61</v>
      </c>
      <c r="B66" s="20" t="s">
        <v>2522</v>
      </c>
      <c r="C66" s="20" t="s">
        <v>2523</v>
      </c>
      <c r="D66" s="20" t="s">
        <v>2524</v>
      </c>
      <c r="E66" s="20" t="s">
        <v>2417</v>
      </c>
      <c r="F66" s="19" t="s">
        <v>141</v>
      </c>
      <c r="G66" s="21" t="s">
        <v>2317</v>
      </c>
      <c r="H66" s="22">
        <v>1282.09</v>
      </c>
    </row>
    <row r="67" ht="12.95" customHeight="1" spans="1:8">
      <c r="A67" s="18">
        <f t="shared" si="0"/>
        <v>62</v>
      </c>
      <c r="B67" s="20" t="s">
        <v>1775</v>
      </c>
      <c r="C67" s="20" t="s">
        <v>2525</v>
      </c>
      <c r="D67" s="20" t="s">
        <v>2526</v>
      </c>
      <c r="E67" s="20" t="s">
        <v>136</v>
      </c>
      <c r="F67" s="19" t="s">
        <v>2527</v>
      </c>
      <c r="G67" s="21" t="s">
        <v>2317</v>
      </c>
      <c r="H67" s="22">
        <v>1184.94</v>
      </c>
    </row>
    <row r="68" s="5" customFormat="1" ht="20.25" customHeight="1" spans="1:10">
      <c r="A68" s="23" t="s">
        <v>2528</v>
      </c>
      <c r="B68" s="24"/>
      <c r="C68" s="24"/>
      <c r="D68" s="24"/>
      <c r="E68" s="24"/>
      <c r="F68" s="24"/>
      <c r="G68" s="25"/>
      <c r="H68" s="26">
        <f>SUM(H6:H67)</f>
        <v>73884.01</v>
      </c>
      <c r="J68" s="32"/>
    </row>
    <row r="69" ht="12.95" customHeight="1" spans="1:11">
      <c r="A69" s="27"/>
      <c r="B69" s="27" t="s">
        <v>87</v>
      </c>
      <c r="C69" s="27"/>
      <c r="D69" s="28"/>
      <c r="E69" s="27"/>
      <c r="F69" s="27"/>
      <c r="G69" s="29" t="s">
        <v>88</v>
      </c>
      <c r="H69" s="29"/>
      <c r="J69" s="33"/>
      <c r="K69" s="34"/>
    </row>
    <row r="70" spans="8:11">
      <c r="H70" s="30"/>
      <c r="I70" s="34"/>
      <c r="J70" s="35"/>
      <c r="K70" s="35"/>
    </row>
    <row r="71" spans="7:11">
      <c r="G71" s="31"/>
      <c r="H71" s="30"/>
      <c r="I71" s="34"/>
      <c r="J71" s="34"/>
      <c r="K71" s="34"/>
    </row>
    <row r="72" spans="8:9">
      <c r="H72" s="30"/>
      <c r="I72" s="34"/>
    </row>
    <row r="73" spans="8:9">
      <c r="H73" s="30"/>
      <c r="I73" s="34"/>
    </row>
    <row r="74" spans="8:9">
      <c r="H74" s="30"/>
      <c r="I74" s="34"/>
    </row>
    <row r="75" spans="8:9">
      <c r="H75" s="30"/>
      <c r="I75" s="34"/>
    </row>
    <row r="76" spans="9:9">
      <c r="I76" s="34"/>
    </row>
    <row r="77" spans="9:9">
      <c r="I77" s="34"/>
    </row>
    <row r="78" spans="9:9">
      <c r="I78" s="34"/>
    </row>
    <row r="79" spans="9:9">
      <c r="I79" s="34"/>
    </row>
    <row r="80" spans="9:9">
      <c r="I80" s="34"/>
    </row>
    <row r="81" spans="9:9">
      <c r="I81" s="34"/>
    </row>
  </sheetData>
  <sortState ref="B6:H72">
    <sortCondition ref="C6:C72"/>
  </sortState>
  <mergeCells count="4">
    <mergeCell ref="B1:H1"/>
    <mergeCell ref="A68:G68"/>
    <mergeCell ref="G69:H69"/>
    <mergeCell ref="J70:K70"/>
  </mergeCells>
  <printOptions horizontalCentered="1"/>
  <pageMargins left="0" right="0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2021-07-16T13:18:00Z</cp:lastPrinted>
  <dcterms:modified xsi:type="dcterms:W3CDTF">2023-12-19T19:43:14Z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C35AAC44BAD44B209CC1FC3B9C2435FB_13</vt:lpwstr>
  </property>
  <property fmtid="{D5CDD505-2E9C-101B-9397-08002B2CF9AE}" pid="3" name="KSOProductBuildVer">
    <vt:lpwstr>3082-12.2.0.13359</vt:lpwstr>
  </property>
</Properties>
</file>