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720" tabRatio="960" firstSheet="1" activeTab="1"/>
  </bookViews>
  <sheets>
    <sheet name="FORMATO 1 (VR ESTIMADO)" sheetId="10" state="hidden" r:id="rId1"/>
    <sheet name="FORMATO 1" sheetId="28" r:id="rId2"/>
  </sheets>
  <externalReferences>
    <externalReference r:id="rId3"/>
    <externalReference r:id="rId4"/>
  </externalReferences>
  <definedNames>
    <definedName name="_xlnm._FilterDatabase" localSheetId="0" hidden="1">'FORMATO 1 (VR ESTIMADO)'!$G$3:$G$21</definedName>
    <definedName name="AltoSardinel" localSheetId="0">#REF!</definedName>
    <definedName name="AltoSardinel">#REF!</definedName>
    <definedName name="AnchoSardinel" localSheetId="0">#REF!</definedName>
    <definedName name="AnchoSardinel">#REF!</definedName>
    <definedName name="Apoyos" localSheetId="0">#REF!</definedName>
    <definedName name="Apoyos">#REF!</definedName>
    <definedName name="_xlnm.Print_Area" localSheetId="1">'FORMATO 1'!$A$1:$I$19</definedName>
    <definedName name="_xlnm.Print_Area" localSheetId="0">'FORMATO 1 (VR ESTIMADO)'!$B$1:$M$32</definedName>
    <definedName name="_xlnm.Print_Area">#REF!</definedName>
    <definedName name="CABEZA" localSheetId="0">#REF!</definedName>
    <definedName name="CABEZA">#REF!</definedName>
    <definedName name="CD" localSheetId="0">#REF!</definedName>
    <definedName name="CD">#REF!</definedName>
    <definedName name="CONSERVACIÓN" localSheetId="0">#REF!</definedName>
    <definedName name="CONSERVACIÓN">#REF!</definedName>
    <definedName name="DATA" localSheetId="0">#REF!</definedName>
    <definedName name="DATA">#REF!</definedName>
    <definedName name="EspesorLosa" localSheetId="0">#REF!</definedName>
    <definedName name="EspesorLosa">#REF!</definedName>
    <definedName name="GG" localSheetId="0">#REF!</definedName>
    <definedName name="GG">#REF!</definedName>
    <definedName name="Largo" localSheetId="0">#REF!</definedName>
    <definedName name="Largo">#REF!</definedName>
    <definedName name="METRADOS">'[1]01.00 AL 02.06:03.00 AL 03.04.'!$K:$K</definedName>
    <definedName name="PAG" localSheetId="0">#REF!</definedName>
    <definedName name="PAG">#REF!</definedName>
    <definedName name="PARTIDAS">'[1]01.00 AL 02.06:03.00 AL 03.04.'!$A:$A</definedName>
    <definedName name="PFFP">#REF!</definedName>
    <definedName name="PLAZO" localSheetId="0">#REF!</definedName>
    <definedName name="PLAZO">#REF!</definedName>
    <definedName name="PT" localSheetId="0">#REF!</definedName>
    <definedName name="PT">#REF!</definedName>
    <definedName name="q" localSheetId="0">#REF!</definedName>
    <definedName name="q">#REF!</definedName>
    <definedName name="SUSTENTO" localSheetId="0">#REF!</definedName>
    <definedName name="SUSTENTO">#REF!</definedName>
    <definedName name="TABLA1">[2]Tablas!$B$8:$I$13</definedName>
    <definedName name="_xlnm.Print_Titles" localSheetId="0">'FORMATO 1 (VR ESTIMADO)'!$1:$3</definedName>
    <definedName name="TR" localSheetId="0">#REF!</definedName>
    <definedName name="TR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28" l="1"/>
  <c r="G15" i="28"/>
  <c r="G11" i="28" l="1"/>
  <c r="G12" i="28" l="1"/>
  <c r="I16" i="28"/>
  <c r="K29" i="10" l="1"/>
  <c r="M29" i="10" s="1"/>
  <c r="K28" i="10"/>
  <c r="M28" i="10" s="1"/>
  <c r="J27" i="10"/>
  <c r="K24" i="10"/>
  <c r="M24" i="10" s="1"/>
  <c r="K23" i="10"/>
  <c r="M23" i="10" s="1"/>
  <c r="C23" i="10"/>
  <c r="I20" i="10"/>
  <c r="K20" i="10" s="1"/>
  <c r="M20" i="10" s="1"/>
  <c r="F20" i="10"/>
  <c r="F21" i="10" s="1"/>
  <c r="D20" i="10"/>
  <c r="D21" i="10" s="1"/>
  <c r="K19" i="10"/>
  <c r="M19" i="10" s="1"/>
  <c r="E19" i="10"/>
  <c r="E20" i="10" s="1"/>
  <c r="E21" i="10" s="1"/>
  <c r="K18" i="10"/>
  <c r="M18" i="10" s="1"/>
  <c r="E18" i="10"/>
  <c r="K17" i="10"/>
  <c r="M17" i="10" s="1"/>
  <c r="E17" i="10"/>
  <c r="K16" i="10"/>
  <c r="M16" i="10" s="1"/>
  <c r="E16" i="10"/>
  <c r="K15" i="10"/>
  <c r="M15" i="10" s="1"/>
  <c r="E15" i="10"/>
  <c r="K13" i="10"/>
  <c r="M13" i="10" s="1"/>
  <c r="E13" i="10"/>
  <c r="K12" i="10"/>
  <c r="M12" i="10" s="1"/>
  <c r="E12" i="10"/>
  <c r="K10" i="10"/>
  <c r="M10" i="10" s="1"/>
  <c r="E10" i="10"/>
  <c r="K9" i="10"/>
  <c r="M9" i="10" s="1"/>
  <c r="E9" i="10"/>
  <c r="K8" i="10"/>
  <c r="M8" i="10" s="1"/>
  <c r="K7" i="10"/>
  <c r="M7" i="10" s="1"/>
  <c r="K6" i="10"/>
  <c r="M6" i="10" s="1"/>
  <c r="B6" i="10"/>
  <c r="B7" i="10" s="1"/>
  <c r="B8" i="10" s="1"/>
  <c r="B9" i="10" s="1"/>
  <c r="B10" i="10" s="1"/>
  <c r="B12" i="10" s="1"/>
  <c r="B13" i="10" s="1"/>
  <c r="B15" i="10" s="1"/>
  <c r="B16" i="10" s="1"/>
  <c r="B17" i="10" s="1"/>
  <c r="B18" i="10" s="1"/>
  <c r="B19" i="10" s="1"/>
  <c r="B20" i="10" s="1"/>
  <c r="B21" i="10" s="1"/>
  <c r="B23" i="10" s="1"/>
  <c r="B24" i="10" s="1"/>
  <c r="B25" i="10" s="1"/>
  <c r="B26" i="10" s="1"/>
  <c r="B27" i="10" s="1"/>
  <c r="B28" i="10" s="1"/>
  <c r="B29" i="10" s="1"/>
  <c r="K5" i="10"/>
  <c r="M5" i="10" s="1"/>
  <c r="E5" i="10"/>
  <c r="I21" i="10" l="1"/>
  <c r="K21" i="10" s="1"/>
  <c r="M21" i="10" s="1"/>
  <c r="I25" i="10"/>
  <c r="I27" i="10" l="1"/>
  <c r="K27" i="10" s="1"/>
  <c r="M27" i="10" s="1"/>
  <c r="K25" i="10"/>
  <c r="M25" i="10" s="1"/>
  <c r="I26" i="10"/>
  <c r="K26" i="10" s="1"/>
  <c r="M26" i="10" s="1"/>
  <c r="M31" i="10" l="1"/>
</calcChain>
</file>

<file path=xl/sharedStrings.xml><?xml version="1.0" encoding="utf-8"?>
<sst xmlns="http://schemas.openxmlformats.org/spreadsheetml/2006/main" count="149" uniqueCount="114">
  <si>
    <t>FORMATO N°01 
CONSERVACIÓN Y GESTIÓN</t>
  </si>
  <si>
    <t>ITEM</t>
  </si>
  <si>
    <t>TRAMOS</t>
  </si>
  <si>
    <t>SUBTRAMO</t>
  </si>
  <si>
    <t>ACTIVIDAD</t>
  </si>
  <si>
    <t>UNIDAD</t>
  </si>
  <si>
    <t>CANTIDAD</t>
  </si>
  <si>
    <t>P.U.</t>
  </si>
  <si>
    <t>PRESUPUESTO ANUAL (SIN. GG)</t>
  </si>
  <si>
    <t>N° VECES / AÑOS</t>
  </si>
  <si>
    <t>TOTAL (*)</t>
  </si>
  <si>
    <t>km</t>
  </si>
  <si>
    <t>CONSERVACIÓN RUTINARIA ANTES DE LA CONSERVACIÓN PERIÓDICA</t>
  </si>
  <si>
    <t>km-Año</t>
  </si>
  <si>
    <t>CONSERVACIÓN PERIÓDICA</t>
  </si>
  <si>
    <t>CONSERVACIÓN RUTINARIA DESPUÉS DE LA CONSERVACIÓN PERIÓDICA</t>
  </si>
  <si>
    <t xml:space="preserve">CONSERVACIÓN RUTINARIA </t>
  </si>
  <si>
    <t xml:space="preserve">Elaboración del Plan de Gestión Vial </t>
  </si>
  <si>
    <t>glb</t>
  </si>
  <si>
    <t>Atenciones Especiales</t>
  </si>
  <si>
    <t>Relevamiento de Información Tipo I</t>
  </si>
  <si>
    <t>Relevamiento de Información Tipo II</t>
  </si>
  <si>
    <t>Gastos Generales Conservación - Gestión</t>
  </si>
  <si>
    <t>mes</t>
  </si>
  <si>
    <t>Gastos para la implementación del Plan para la Vigilancia, Prevención y Control del COVID – 19</t>
  </si>
  <si>
    <t xml:space="preserve">TOTAL PRESUPUESTO DE CONSERVACION Y GESTIÓN </t>
  </si>
  <si>
    <t>(*) En la columna "TOTAL" se redondea a dos (2) decimales.</t>
  </si>
  <si>
    <t>T4</t>
  </si>
  <si>
    <t>T5</t>
  </si>
  <si>
    <t>T6</t>
  </si>
  <si>
    <t>Evaluación y  Medición de IRI</t>
  </si>
  <si>
    <t>ACTIVIDADES DE GESTIÓN</t>
  </si>
  <si>
    <t>SERVICIO DE GESTIÓN Y CONSERVACIÓN POR NIVELES DE SERVICIO DEL CORREDOR VIAL: "BAPPO - BAYOVAR - SECHURA - CATACAOS - PIURA / EMP PE-1N - DV OLMOS (EMP PE-1NJ) / LAMBAYEQUE - OLMOS / PUENTE PRIMAVERA-AV. GUARDIA CIVIL-AV. LUIS MONTERO-AV. PROGRESO-DV. CATACAOS (EMP. PE-1N)"</t>
  </si>
  <si>
    <t>RUTA: PE-1NK</t>
  </si>
  <si>
    <t>RUTA: PE-04</t>
  </si>
  <si>
    <t>TRAMO 7: LAMBAYEQUE - ILLIMO
KM 0+000 - KM 21+500</t>
  </si>
  <si>
    <t>TRAMO 8: ILLIMO - JAYANCA
KM 21+500 - KM 34+000</t>
  </si>
  <si>
    <t>TRAMO 9: JAYANCA - MOTUPE
KM 34+000 - KM 65+000</t>
  </si>
  <si>
    <t>TRAMO 10: MOTUPE - KM 74+850
KM 65+000 - KM 85+600</t>
  </si>
  <si>
    <t>RUTA: PE-1NJ</t>
  </si>
  <si>
    <t>TRAMO 11: PUENTE PRIMAVERA - AV. GUARDIA CIVIL - AV. LUIS MONTERO - AV. PROGRESO - DV. CATACAOS (EMP. PE-1N)
KM 254+245 - KM 261+000</t>
  </si>
  <si>
    <t>T1</t>
  </si>
  <si>
    <t>T3</t>
  </si>
  <si>
    <t>T7</t>
  </si>
  <si>
    <t>T8</t>
  </si>
  <si>
    <t>T9</t>
  </si>
  <si>
    <t>T10</t>
  </si>
  <si>
    <t>T11</t>
  </si>
  <si>
    <t/>
  </si>
  <si>
    <t>KM 0+000 - KM 21+500</t>
  </si>
  <si>
    <t>KM 21+500 - KM 34+000</t>
  </si>
  <si>
    <t>KM 34+000 - KM 65+000</t>
  </si>
  <si>
    <t>KM 65+000 - KM 85+600</t>
  </si>
  <si>
    <t>KM 133+000 - KM 137+714</t>
  </si>
  <si>
    <t>KM 254+245 - KM 261+000</t>
  </si>
  <si>
    <r>
      <rPr>
        <b/>
        <sz val="16"/>
        <rFont val="Arial Narrow"/>
        <family val="2"/>
      </rPr>
      <t>TRAMO 2: LA UNION - ZONA URBANA LA UNION (SECTOR 1)</t>
    </r>
    <r>
      <rPr>
        <sz val="16"/>
        <rFont val="Arial Narrow"/>
        <family val="2"/>
      </rPr>
      <t xml:space="preserve">
KM 114+000 - KM 133+123</t>
    </r>
  </si>
  <si>
    <r>
      <t xml:space="preserve">TRAMO 1: CATACAOS - PIURA
 (INCLUYE EL OVALO)
</t>
    </r>
    <r>
      <rPr>
        <sz val="16"/>
        <rFont val="Arial Narrow"/>
        <family val="2"/>
      </rPr>
      <t>KM 133+000 - KM 137+714</t>
    </r>
  </si>
  <si>
    <t>T2.1</t>
  </si>
  <si>
    <t>T2.1A</t>
  </si>
  <si>
    <t>T2.2</t>
  </si>
  <si>
    <t>TRAMO 2.1: LA UNION - CATACAOS
KM 116+808 - KM 133+123</t>
  </si>
  <si>
    <t>TRAMO 2.1A: ZONA URBANA LA UNION (SECTOR 2)
KM 114+604 - KM 116+808</t>
  </si>
  <si>
    <t>TRAMO 2.2: ZONA URBANA LA UNION (SECTOR 1)
KM 114+000 - KM 114+604</t>
  </si>
  <si>
    <t>KM 114+604 - KM 116+808</t>
  </si>
  <si>
    <t>KM 114+000 - KM 114+604</t>
  </si>
  <si>
    <t>KM 116+808 - KM 133+123</t>
  </si>
  <si>
    <t>SIN INTERVENCION</t>
  </si>
  <si>
    <r>
      <rPr>
        <b/>
        <sz val="16"/>
        <rFont val="Arial Narrow"/>
        <family val="2"/>
      </rPr>
      <t>TRAMO 3: SECHURA - LA UNION</t>
    </r>
    <r>
      <rPr>
        <sz val="16"/>
        <rFont val="Arial Narrow"/>
        <family val="2"/>
      </rPr>
      <t xml:space="preserve">
KM 90+845 - KM 113+989</t>
    </r>
  </si>
  <si>
    <t>KM 90+845 - KM 113+989</t>
  </si>
  <si>
    <r>
      <rPr>
        <b/>
        <sz val="16"/>
        <rFont val="Arial Narrow"/>
        <family val="2"/>
      </rPr>
      <t>TRAMO 4: OV. BAYOVAR - SECHURA</t>
    </r>
    <r>
      <rPr>
        <sz val="16"/>
        <rFont val="Arial Narrow"/>
        <family val="2"/>
      </rPr>
      <t xml:space="preserve">
KM 47+081 - KM 87+365</t>
    </r>
  </si>
  <si>
    <t>KM 47+081 - KM 87+365</t>
  </si>
  <si>
    <t>TRAMO 5: DV. BAYOVAR - OV. BAYOVAR
KM 0+000 - KM 47+100</t>
  </si>
  <si>
    <t>KM 0+000 - KM 47+100</t>
  </si>
  <si>
    <t>TRAMO 6: OV. BAYOVAR (INCLUYE EL OVALO) - BAPPO
KM 47+081 - KM 66+100</t>
  </si>
  <si>
    <t>KM 47+081 - KM 66+100</t>
  </si>
  <si>
    <t>MANTENIMIENTO DE LAS INSTALACIONES TÚNEL Y AVENIDA</t>
  </si>
  <si>
    <t>SERVICIO DE DESRATIZACIÓN PERIÓDICA EN LAS INSTALACIONES DEL TÚNEL</t>
  </si>
  <si>
    <t>GESTIÓN DE LA OPERACIÓN Y MANTENIMIENTO DEL TÚNEL</t>
  </si>
  <si>
    <t>OPERACIÓN DE LAS INSTALACIONES DEL TÚNEL Y AVENIDA</t>
  </si>
  <si>
    <t>RECURSOS PARA LA OPERACIÓN DE LAS INSTALACIONES DEL TÚNEL Y AVENIDA</t>
  </si>
  <si>
    <t>RECURSOS PARA MANTENIMIENTO DE LAS INSTALACIONES DEL TÚNEL Y AVENIDA</t>
  </si>
  <si>
    <t>MATERIALES Y EQUIPO PARA MANTENIMIENTO DE LAS INSTALACIONES DEL TÚNEL Y AVENIDA</t>
  </si>
  <si>
    <t>FORMATO N° 01</t>
  </si>
  <si>
    <t>SERVICIO DE OPERACIÓN Y MANTENIMIENTO POR NIVELES DE SERVICIO DEL TUNEL GAMBETTA:</t>
  </si>
  <si>
    <t>PE 20: TRAYECTORIA: EMP. PE-1N (I.V. ZAPALLAL) - VENTANILLA - OV. 200 MILLAS - AV. GAMBETTA - PTO. CALLAO</t>
  </si>
  <si>
    <t xml:space="preserve"> ITEM </t>
  </si>
  <si>
    <t xml:space="preserve"> TRAMOS </t>
  </si>
  <si>
    <t xml:space="preserve"> ACTIVIDAD </t>
  </si>
  <si>
    <t xml:space="preserve"> UNIDAD </t>
  </si>
  <si>
    <t xml:space="preserve"> CANTIDAD </t>
  </si>
  <si>
    <t xml:space="preserve"> PRECIO UNITARIO </t>
  </si>
  <si>
    <t xml:space="preserve"> PRESUPUESTO MENSUAL (SIN. GG) </t>
  </si>
  <si>
    <t xml:space="preserve"> N° VECES/</t>
  </si>
  <si>
    <t xml:space="preserve"> TOTAL(*) </t>
  </si>
  <si>
    <t xml:space="preserve"> MESES </t>
  </si>
  <si>
    <t xml:space="preserve"> (a) </t>
  </si>
  <si>
    <t xml:space="preserve"> (b) </t>
  </si>
  <si>
    <t xml:space="preserve"> (c) =(a) x (b) </t>
  </si>
  <si>
    <t xml:space="preserve"> (d) </t>
  </si>
  <si>
    <t xml:space="preserve"> (f) = (c) x (d) </t>
  </si>
  <si>
    <t>GESTIÓN DE LA OPERACIÓN Y MANTENIMIENTO DEL TÚNEL GAMBETTA</t>
  </si>
  <si>
    <t>GASTOS PARA LA OPERACIÓN Y MANTENIMIENTO DE LAS INSTALACIONES TÚNEL Y AVENIDA</t>
  </si>
  <si>
    <t>ACTIVIDADES DE OPERACIÓN Y MANTENIMIENTO DEL TÚNEL GAMBETTA</t>
  </si>
  <si>
    <t>GASTOS GENERALES OPERACIÓN Y MANTENIMIENTO DEL TÚNEL</t>
  </si>
  <si>
    <r>
      <t>(Sumatoria Total del Item 1 al 5)</t>
    </r>
    <r>
      <rPr>
        <b/>
        <sz val="9"/>
        <color theme="1"/>
        <rFont val="Calibri"/>
        <family val="2"/>
      </rPr>
      <t xml:space="preserve">                 </t>
    </r>
  </si>
  <si>
    <t>(*) En la columna "TOTAL" se redondea a dos (2) decimales, para lo cual se tendrá las siguientes consideraciones:</t>
  </si>
  <si>
    <t>1. Si el primer decimal siguiente es inferior a cinco (5), el valor permanecerá igual, suprimiéndose los decimales posteriores a los señalados en los literales precedentes.</t>
  </si>
  <si>
    <t>2. Si el primer decimal siguiente es igual o superior a cinco (5), el valor será incrementado en un centésimo.</t>
  </si>
  <si>
    <t xml:space="preserve">TOTAL PRESUPUESTO DE LA OPERACIÓN Y MANTENIMIENTO DEL TUNEL GAMBETTA (INC. IGV+GG+UTILIDAD)     </t>
  </si>
  <si>
    <t>FORMATO 2</t>
  </si>
  <si>
    <t>FORMATO 6</t>
  </si>
  <si>
    <t>FORMATO 3</t>
  </si>
  <si>
    <t>FORMATO 4</t>
  </si>
  <si>
    <t>FORMATO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</si>
</sst>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(* #,##0.00_);_(* \(#,##0.00\);_(* &quot;-&quot;??_);_(@_)"/>
    <numFmt numFmtId="167" formatCode="#,##0.000"/>
    <numFmt numFmtId="168" formatCode="_(* #,##0.000_);_(* \(#,##0.000\);_(* &quot;-&quot;??_);_(@_)"/>
    <numFmt numFmtId="169" formatCode="&quot;S/.&quot;\ #,##0.00"/>
    <numFmt numFmtId="172" formatCode="_-* #,##0.00&quot; &quot;_€_-;\-* #,##0.00&quot; &quot;_€_-;_-* &quot;-&quot;??&quot; &quot;_€_-;_-@_-"/>
    <numFmt numFmtId="173" formatCode="_ &quot;S/.&quot;\ * #,##0.00_ ;_ &quot;S/.&quot;\ * \-#,##0.00_ ;_ &quot;S/.&quot;\ * &quot;-&quot;??_ ;_ @_ "/>
    <numFmt numFmtId="174" formatCode="_(&quot;$&quot;* #,##0_);_(&quot;$&quot;* \(#,##0\);_(&quot;$&quot;* &quot;-&quot;_);_(@_)"/>
    <numFmt numFmtId="175" formatCode="_(&quot;$&quot;* #,##0.00_);_(&quot;$&quot;* \(#,##0.00\);_(&quot;$&quot;* &quot;-&quot;??_);_(@_)"/>
    <numFmt numFmtId="176" formatCode="_ [$€]* #,##0.00_ ;_ [$€]* \-#,##0.00_ ;_ [$€]* &quot;-&quot;??_ ;_ @_ "/>
    <numFmt numFmtId="177" formatCode="_([$€-2]\ * #,##0.00_);_([$€-2]\ * \(#,##0.00\);_([$€-2]\ * &quot;-&quot;??_)"/>
    <numFmt numFmtId="178" formatCode="_(* #,##0_);_(* \(#,##0\);_(* &quot;-&quot;_);_(@_)"/>
    <numFmt numFmtId="179" formatCode="_-* #,##0.00\ _€_-;\-* #,##0.00\ _€_-;_-* &quot;-&quot;??\ _€_-;_-@_-"/>
  </numFmts>
  <fonts count="44">
    <font>
      <sz val="11"/>
      <color theme="1"/>
      <name val="Calibri"/>
      <family val="2"/>
      <scheme val="minor"/>
    </font>
    <font>
      <b/>
      <sz val="26"/>
      <color theme="0"/>
      <name val="Arial Narrow"/>
      <family val="2"/>
    </font>
    <font>
      <sz val="10"/>
      <name val="Arial"/>
      <family val="2"/>
    </font>
    <font>
      <sz val="14"/>
      <name val="Arial Narrow"/>
      <family val="2"/>
    </font>
    <font>
      <b/>
      <sz val="16"/>
      <name val="Arial Narrow"/>
      <family val="2"/>
    </font>
    <font>
      <sz val="16"/>
      <name val="Arial Narrow"/>
      <family val="2"/>
    </font>
    <font>
      <sz val="8"/>
      <name val="Arial"/>
      <family val="2"/>
    </font>
    <font>
      <b/>
      <sz val="18"/>
      <name val="Arial"/>
      <family val="2"/>
    </font>
    <font>
      <sz val="16"/>
      <color theme="1"/>
      <name val="Calibri"/>
      <family val="2"/>
      <scheme val="minor"/>
    </font>
    <font>
      <b/>
      <sz val="22"/>
      <name val="Arial Narrow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sz val="12"/>
      <color indexed="24"/>
      <name val="Arial"/>
      <family val="2"/>
    </font>
    <font>
      <sz val="12"/>
      <name val="Helv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0"/>
      <name val="BERNHARD"/>
    </font>
    <font>
      <sz val="10"/>
      <name val="Helv"/>
    </font>
    <font>
      <sz val="12"/>
      <name val="Arial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Arial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sz val="8"/>
      <color indexed="8"/>
      <name val="Calibri"/>
      <family val="2"/>
    </font>
    <font>
      <sz val="8"/>
      <name val="Helv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9"/>
      <color rgb="FFFFFFFF"/>
      <name val="Calibri"/>
      <family val="2"/>
    </font>
    <font>
      <b/>
      <sz val="9"/>
      <color theme="1"/>
      <name val="Calibri"/>
      <family val="2"/>
    </font>
    <font>
      <b/>
      <sz val="8"/>
      <color theme="1"/>
      <name val="Calibri"/>
      <family val="2"/>
    </font>
    <font>
      <b/>
      <sz val="8"/>
      <color rgb="FF333F4F"/>
      <name val="Calibri"/>
      <family val="2"/>
    </font>
    <font>
      <sz val="9"/>
      <color theme="1"/>
      <name val="Calibri"/>
      <family val="2"/>
    </font>
    <font>
      <sz val="9"/>
      <color rgb="FF333F4F"/>
      <name val="Calibri"/>
      <family val="2"/>
    </font>
    <font>
      <b/>
      <sz val="10"/>
      <color theme="1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rgb="FF305496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B4C6E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dotted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rgb="FF000000"/>
      </right>
      <top style="double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</borders>
  <cellStyleXfs count="143">
    <xf numFmtId="0" fontId="0" fillId="0" borderId="0"/>
    <xf numFmtId="166" fontId="2" fillId="0" borderId="0" applyFont="0" applyFill="0" applyBorder="0" applyAlignment="0" applyProtection="0">
      <alignment vertical="center"/>
    </xf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1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3" borderId="0" applyNumberFormat="0" applyBorder="0" applyAlignment="0" applyProtection="0"/>
    <xf numFmtId="0" fontId="11" fillId="1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5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3" fillId="13" borderId="0" applyNumberFormat="0" applyBorder="0" applyAlignment="0" applyProtection="0"/>
    <xf numFmtId="0" fontId="14" fillId="18" borderId="60" applyNumberFormat="0" applyAlignment="0" applyProtection="0"/>
    <xf numFmtId="0" fontId="2" fillId="0" borderId="0"/>
    <xf numFmtId="0" fontId="2" fillId="0" borderId="0"/>
    <xf numFmtId="0" fontId="2" fillId="0" borderId="0"/>
    <xf numFmtId="0" fontId="15" fillId="0" borderId="0"/>
    <xf numFmtId="0" fontId="16" fillId="0" borderId="0"/>
    <xf numFmtId="0" fontId="17" fillId="19" borderId="61" applyNumberFormat="0" applyAlignment="0" applyProtection="0"/>
    <xf numFmtId="0" fontId="18" fillId="0" borderId="62" applyNumberFormat="0" applyFill="0" applyAlignment="0" applyProtection="0"/>
    <xf numFmtId="0" fontId="19" fillId="0" borderId="0"/>
    <xf numFmtId="0" fontId="20" fillId="0" borderId="0"/>
    <xf numFmtId="0" fontId="19" fillId="0" borderId="0"/>
    <xf numFmtId="0" fontId="20" fillId="0" borderId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21" fillId="0" borderId="0" applyFill="0" applyBorder="0" applyAlignment="0" applyProtection="0"/>
    <xf numFmtId="0" fontId="22" fillId="0" borderId="63" applyNumberFormat="0" applyFill="0" applyAlignment="0" applyProtection="0"/>
    <xf numFmtId="0" fontId="23" fillId="0" borderId="0" applyNumberFormat="0" applyFill="0" applyBorder="0" applyAlignment="0" applyProtection="0"/>
    <xf numFmtId="0" fontId="12" fillId="20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24" fillId="14" borderId="60" applyNumberFormat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6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6" fillId="0" borderId="0">
      <protection locked="0"/>
    </xf>
    <xf numFmtId="2" fontId="21" fillId="0" borderId="0" applyFill="0" applyBorder="0" applyAlignment="0" applyProtection="0"/>
    <xf numFmtId="0" fontId="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24" borderId="0" applyNumberFormat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/>
    <xf numFmtId="17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29" fillId="14" borderId="0" applyNumberFormat="0" applyBorder="0" applyAlignment="0" applyProtection="0"/>
    <xf numFmtId="0" fontId="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2" fillId="0" borderId="0"/>
    <xf numFmtId="0" fontId="10" fillId="0" borderId="0"/>
    <xf numFmtId="0" fontId="10" fillId="0" borderId="0"/>
    <xf numFmtId="0" fontId="2" fillId="0" borderId="0"/>
    <xf numFmtId="0" fontId="6" fillId="0" borderId="0">
      <alignment vertical="center"/>
    </xf>
    <xf numFmtId="37" fontId="21" fillId="0" borderId="0"/>
    <xf numFmtId="0" fontId="2" fillId="0" borderId="0"/>
    <xf numFmtId="0" fontId="6" fillId="0" borderId="0">
      <alignment vertical="center"/>
    </xf>
    <xf numFmtId="0" fontId="10" fillId="0" borderId="0"/>
    <xf numFmtId="0" fontId="10" fillId="0" borderId="0"/>
    <xf numFmtId="0" fontId="2" fillId="0" borderId="0"/>
    <xf numFmtId="0" fontId="2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11" borderId="64" applyNumberFormat="0" applyFont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31" fillId="0" borderId="0"/>
    <xf numFmtId="0" fontId="32" fillId="18" borderId="65" applyNumberFormat="0" applyAlignment="0" applyProtection="0"/>
    <xf numFmtId="0" fontId="1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66" applyNumberFormat="0" applyFill="0" applyAlignment="0" applyProtection="0"/>
    <xf numFmtId="0" fontId="23" fillId="0" borderId="67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68" applyNumberFormat="0" applyFill="0" applyAlignment="0" applyProtection="0"/>
  </cellStyleXfs>
  <cellXfs count="194">
    <xf numFmtId="0" fontId="0" fillId="0" borderId="0" xfId="0"/>
    <xf numFmtId="166" fontId="0" fillId="0" borderId="0" xfId="1" applyFont="1" applyAlignment="1"/>
    <xf numFmtId="0" fontId="3" fillId="0" borderId="0" xfId="0" applyFont="1"/>
    <xf numFmtId="0" fontId="4" fillId="3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66" fontId="4" fillId="3" borderId="7" xfId="1" applyFont="1" applyFill="1" applyBorder="1" applyAlignment="1">
      <alignment horizontal="center" vertical="center"/>
    </xf>
    <xf numFmtId="2" fontId="4" fillId="3" borderId="7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3" xfId="0" applyFont="1" applyBorder="1" applyAlignment="1">
      <alignment horizontal="center" vertical="center"/>
    </xf>
    <xf numFmtId="43" fontId="0" fillId="0" borderId="0" xfId="0" applyNumberFormat="1"/>
    <xf numFmtId="0" fontId="5" fillId="0" borderId="0" xfId="0" applyFont="1"/>
    <xf numFmtId="0" fontId="5" fillId="0" borderId="21" xfId="0" applyFont="1" applyBorder="1" applyAlignment="1">
      <alignment horizontal="center" vertical="center" wrapText="1"/>
    </xf>
    <xf numFmtId="0" fontId="4" fillId="6" borderId="4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vertical="center"/>
    </xf>
    <xf numFmtId="166" fontId="4" fillId="6" borderId="5" xfId="1" applyFont="1" applyFill="1" applyBorder="1" applyAlignment="1">
      <alignment vertical="center"/>
    </xf>
    <xf numFmtId="2" fontId="4" fillId="6" borderId="5" xfId="0" applyNumberFormat="1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2" xfId="2" applyFont="1" applyBorder="1" applyAlignment="1">
      <alignment horizontal="left" vertical="center" wrapText="1"/>
    </xf>
    <xf numFmtId="0" fontId="5" fillId="0" borderId="23" xfId="2" applyFont="1" applyBorder="1" applyAlignment="1">
      <alignment horizontal="left" vertical="center" wrapText="1"/>
    </xf>
    <xf numFmtId="10" fontId="5" fillId="0" borderId="24" xfId="3" applyNumberFormat="1" applyFont="1" applyFill="1" applyBorder="1" applyAlignment="1">
      <alignment horizontal="center" vertical="center" wrapText="1"/>
    </xf>
    <xf numFmtId="166" fontId="5" fillId="0" borderId="24" xfId="1" applyFont="1" applyFill="1" applyBorder="1" applyAlignment="1">
      <alignment vertical="center" wrapText="1"/>
    </xf>
    <xf numFmtId="166" fontId="5" fillId="0" borderId="24" xfId="4" applyFont="1" applyFill="1" applyBorder="1" applyAlignment="1">
      <alignment vertical="center" wrapText="1"/>
    </xf>
    <xf numFmtId="3" fontId="5" fillId="0" borderId="24" xfId="4" applyNumberFormat="1" applyFont="1" applyFill="1" applyBorder="1" applyAlignment="1">
      <alignment horizontal="center" vertical="center" wrapText="1"/>
    </xf>
    <xf numFmtId="166" fontId="5" fillId="0" borderId="25" xfId="4" applyFont="1" applyFill="1" applyBorder="1" applyAlignment="1">
      <alignment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5" fillId="0" borderId="26" xfId="2" applyFont="1" applyBorder="1" applyAlignment="1">
      <alignment horizontal="left" vertical="center" wrapText="1"/>
    </xf>
    <xf numFmtId="10" fontId="5" fillId="0" borderId="27" xfId="3" applyNumberFormat="1" applyFont="1" applyFill="1" applyBorder="1" applyAlignment="1">
      <alignment horizontal="center" vertical="center" wrapText="1"/>
    </xf>
    <xf numFmtId="166" fontId="5" fillId="0" borderId="27" xfId="1" applyFont="1" applyFill="1" applyBorder="1" applyAlignment="1">
      <alignment vertical="center" wrapText="1"/>
    </xf>
    <xf numFmtId="166" fontId="5" fillId="0" borderId="27" xfId="4" applyFont="1" applyFill="1" applyBorder="1" applyAlignment="1">
      <alignment vertical="center" wrapText="1"/>
    </xf>
    <xf numFmtId="3" fontId="5" fillId="0" borderId="27" xfId="4" applyNumberFormat="1" applyFont="1" applyFill="1" applyBorder="1" applyAlignment="1">
      <alignment horizontal="center" vertical="center" wrapText="1"/>
    </xf>
    <xf numFmtId="166" fontId="5" fillId="0" borderId="28" xfId="4" applyFont="1" applyFill="1" applyBorder="1" applyAlignment="1">
      <alignment vertical="center" wrapText="1"/>
    </xf>
    <xf numFmtId="0" fontId="5" fillId="0" borderId="29" xfId="0" applyFont="1" applyBorder="1" applyAlignment="1">
      <alignment horizontal="center" vertical="center"/>
    </xf>
    <xf numFmtId="168" fontId="5" fillId="0" borderId="27" xfId="1" applyNumberFormat="1" applyFont="1" applyFill="1" applyBorder="1" applyAlignment="1">
      <alignment vertical="center" wrapText="1"/>
    </xf>
    <xf numFmtId="168" fontId="0" fillId="0" borderId="0" xfId="0" applyNumberFormat="1"/>
    <xf numFmtId="0" fontId="5" fillId="0" borderId="16" xfId="0" applyFont="1" applyBorder="1" applyAlignment="1">
      <alignment horizontal="center" vertical="center"/>
    </xf>
    <xf numFmtId="0" fontId="5" fillId="0" borderId="30" xfId="2" applyFont="1" applyBorder="1" applyAlignment="1">
      <alignment horizontal="left" vertical="center" wrapText="1"/>
    </xf>
    <xf numFmtId="0" fontId="5" fillId="0" borderId="31" xfId="2" applyFont="1" applyBorder="1" applyAlignment="1">
      <alignment horizontal="left" vertical="center" wrapText="1"/>
    </xf>
    <xf numFmtId="10" fontId="5" fillId="0" borderId="32" xfId="3" applyNumberFormat="1" applyFont="1" applyFill="1" applyBorder="1" applyAlignment="1">
      <alignment horizontal="center" vertical="center" wrapText="1"/>
    </xf>
    <xf numFmtId="166" fontId="5" fillId="0" borderId="32" xfId="1" applyFont="1" applyFill="1" applyBorder="1" applyAlignment="1">
      <alignment vertical="center" wrapText="1"/>
    </xf>
    <xf numFmtId="166" fontId="5" fillId="0" borderId="32" xfId="4" applyFont="1" applyFill="1" applyBorder="1" applyAlignment="1">
      <alignment vertical="center" wrapText="1"/>
    </xf>
    <xf numFmtId="3" fontId="5" fillId="0" borderId="32" xfId="4" applyNumberFormat="1" applyFont="1" applyFill="1" applyBorder="1" applyAlignment="1">
      <alignment horizontal="center" vertical="center" wrapText="1"/>
    </xf>
    <xf numFmtId="166" fontId="5" fillId="0" borderId="33" xfId="4" applyFont="1" applyFill="1" applyBorder="1" applyAlignment="1">
      <alignment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166" fontId="5" fillId="0" borderId="0" xfId="1" applyFont="1" applyBorder="1" applyAlignment="1"/>
    <xf numFmtId="0" fontId="5" fillId="0" borderId="0" xfId="0" applyFont="1" applyAlignment="1">
      <alignment wrapText="1"/>
    </xf>
    <xf numFmtId="2" fontId="5" fillId="0" borderId="0" xfId="0" applyNumberFormat="1" applyFont="1" applyAlignment="1">
      <alignment horizontal="center" wrapText="1"/>
    </xf>
    <xf numFmtId="0" fontId="5" fillId="0" borderId="12" xfId="0" applyFont="1" applyBorder="1" applyAlignment="1">
      <alignment wrapText="1"/>
    </xf>
    <xf numFmtId="169" fontId="4" fillId="7" borderId="36" xfId="2" applyNumberFormat="1" applyFont="1" applyFill="1" applyBorder="1" applyAlignment="1">
      <alignment vertical="center" wrapText="1"/>
    </xf>
    <xf numFmtId="0" fontId="3" fillId="0" borderId="18" xfId="0" applyFont="1" applyBorder="1" applyAlignment="1">
      <alignment horizontal="left" vertical="center"/>
    </xf>
    <xf numFmtId="0" fontId="3" fillId="0" borderId="30" xfId="0" applyFont="1" applyBorder="1" applyAlignment="1">
      <alignment horizontal="left"/>
    </xf>
    <xf numFmtId="0" fontId="3" fillId="0" borderId="30" xfId="0" applyFont="1" applyBorder="1" applyAlignment="1">
      <alignment horizontal="left" wrapText="1"/>
    </xf>
    <xf numFmtId="0" fontId="3" fillId="0" borderId="30" xfId="0" applyFont="1" applyBorder="1"/>
    <xf numFmtId="166" fontId="3" fillId="0" borderId="30" xfId="1" applyFont="1" applyBorder="1" applyAlignment="1"/>
    <xf numFmtId="0" fontId="3" fillId="0" borderId="30" xfId="0" applyFont="1" applyBorder="1" applyAlignment="1">
      <alignment wrapText="1"/>
    </xf>
    <xf numFmtId="2" fontId="3" fillId="0" borderId="30" xfId="0" applyNumberFormat="1" applyFont="1" applyBorder="1" applyAlignment="1">
      <alignment horizontal="center" wrapText="1"/>
    </xf>
    <xf numFmtId="0" fontId="3" fillId="0" borderId="37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166" fontId="3" fillId="0" borderId="0" xfId="1" applyFont="1" applyAlignment="1"/>
    <xf numFmtId="0" fontId="3" fillId="0" borderId="0" xfId="0" applyFont="1" applyAlignment="1">
      <alignment wrapText="1"/>
    </xf>
    <xf numFmtId="166" fontId="3" fillId="0" borderId="0" xfId="1" applyFont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0" fontId="5" fillId="6" borderId="38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168" fontId="5" fillId="0" borderId="6" xfId="1" applyNumberFormat="1" applyFont="1" applyBorder="1" applyAlignment="1">
      <alignment horizontal="center" vertical="center"/>
    </xf>
    <xf numFmtId="168" fontId="5" fillId="0" borderId="48" xfId="1" applyNumberFormat="1" applyFont="1" applyBorder="1" applyAlignment="1">
      <alignment horizontal="center" vertical="center"/>
    </xf>
    <xf numFmtId="168" fontId="5" fillId="0" borderId="49" xfId="1" applyNumberFormat="1" applyFont="1" applyBorder="1" applyAlignment="1">
      <alignment horizontal="center" vertical="center"/>
    </xf>
    <xf numFmtId="168" fontId="5" fillId="0" borderId="50" xfId="1" applyNumberFormat="1" applyFont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 wrapText="1"/>
    </xf>
    <xf numFmtId="168" fontId="5" fillId="0" borderId="7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 wrapText="1"/>
    </xf>
    <xf numFmtId="168" fontId="5" fillId="0" borderId="27" xfId="1" applyNumberFormat="1" applyFont="1" applyBorder="1" applyAlignment="1">
      <alignment horizontal="center" vertical="center"/>
    </xf>
    <xf numFmtId="2" fontId="5" fillId="0" borderId="27" xfId="1" applyNumberFormat="1" applyFont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168" fontId="5" fillId="0" borderId="32" xfId="1" applyNumberFormat="1" applyFont="1" applyBorder="1" applyAlignment="1">
      <alignment horizontal="center" vertical="center"/>
    </xf>
    <xf numFmtId="2" fontId="5" fillId="0" borderId="32" xfId="1" applyNumberFormat="1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168" fontId="5" fillId="0" borderId="51" xfId="1" applyNumberFormat="1" applyFont="1" applyBorder="1" applyAlignment="1">
      <alignment horizontal="center" vertical="center"/>
    </xf>
    <xf numFmtId="2" fontId="5" fillId="0" borderId="51" xfId="1" applyNumberFormat="1" applyFont="1" applyBorder="1" applyAlignment="1">
      <alignment horizontal="center" vertical="center" wrapText="1"/>
    </xf>
    <xf numFmtId="166" fontId="4" fillId="4" borderId="5" xfId="1" applyFont="1" applyFill="1" applyBorder="1" applyAlignment="1">
      <alignment horizontal="left" vertical="center"/>
    </xf>
    <xf numFmtId="2" fontId="4" fillId="4" borderId="5" xfId="0" applyNumberFormat="1" applyFont="1" applyFill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6" borderId="52" xfId="0" applyFont="1" applyFill="1" applyBorder="1" applyAlignment="1">
      <alignment horizontal="center" vertical="center" wrapText="1"/>
    </xf>
    <xf numFmtId="0" fontId="5" fillId="6" borderId="53" xfId="0" applyFont="1" applyFill="1" applyBorder="1" applyAlignment="1">
      <alignment horizontal="center" vertical="center" wrapText="1"/>
    </xf>
    <xf numFmtId="168" fontId="5" fillId="0" borderId="53" xfId="1" applyNumberFormat="1" applyFont="1" applyBorder="1" applyAlignment="1">
      <alignment horizontal="center" vertical="center"/>
    </xf>
    <xf numFmtId="2" fontId="5" fillId="0" borderId="53" xfId="1" applyNumberFormat="1" applyFont="1" applyBorder="1" applyAlignment="1">
      <alignment horizontal="center" vertical="center" wrapText="1"/>
    </xf>
    <xf numFmtId="168" fontId="5" fillId="0" borderId="37" xfId="1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167" fontId="5" fillId="0" borderId="53" xfId="1" applyNumberFormat="1" applyFont="1" applyBorder="1" applyAlignment="1">
      <alignment horizontal="right" vertical="center" indent="1"/>
    </xf>
    <xf numFmtId="167" fontId="5" fillId="0" borderId="7" xfId="1" applyNumberFormat="1" applyFont="1" applyBorder="1" applyAlignment="1">
      <alignment horizontal="right" vertical="center" indent="1"/>
    </xf>
    <xf numFmtId="166" fontId="4" fillId="4" borderId="5" xfId="1" applyFont="1" applyFill="1" applyBorder="1" applyAlignment="1">
      <alignment horizontal="right" vertical="center" indent="1"/>
    </xf>
    <xf numFmtId="167" fontId="5" fillId="0" borderId="51" xfId="1" applyNumberFormat="1" applyFont="1" applyBorder="1" applyAlignment="1">
      <alignment horizontal="right" vertical="center" indent="1"/>
    </xf>
    <xf numFmtId="167" fontId="5" fillId="0" borderId="27" xfId="1" applyNumberFormat="1" applyFont="1" applyBorder="1" applyAlignment="1">
      <alignment horizontal="right" vertical="center" indent="1"/>
    </xf>
    <xf numFmtId="167" fontId="5" fillId="0" borderId="32" xfId="1" applyNumberFormat="1" applyFont="1" applyBorder="1" applyAlignment="1">
      <alignment horizontal="right" vertical="center" indent="1"/>
    </xf>
    <xf numFmtId="43" fontId="8" fillId="0" borderId="0" xfId="0" applyNumberFormat="1" applyFont="1" applyAlignment="1">
      <alignment horizontal="left" vertical="center"/>
    </xf>
    <xf numFmtId="0" fontId="4" fillId="4" borderId="5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left" vertical="center" wrapText="1"/>
    </xf>
    <xf numFmtId="0" fontId="5" fillId="6" borderId="30" xfId="0" applyFont="1" applyFill="1" applyBorder="1" applyAlignment="1">
      <alignment horizontal="left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5" borderId="55" xfId="0" applyFont="1" applyFill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left" vertical="center" wrapText="1"/>
    </xf>
    <xf numFmtId="0" fontId="5" fillId="5" borderId="58" xfId="0" applyFont="1" applyFill="1" applyBorder="1" applyAlignment="1">
      <alignment horizontal="left" vertical="center" wrapText="1"/>
    </xf>
    <xf numFmtId="0" fontId="5" fillId="0" borderId="59" xfId="0" applyFont="1" applyBorder="1" applyAlignment="1">
      <alignment horizontal="left" vertical="center" wrapText="1"/>
    </xf>
    <xf numFmtId="0" fontId="5" fillId="8" borderId="38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39" fillId="26" borderId="40" xfId="0" applyFont="1" applyFill="1" applyBorder="1" applyAlignment="1">
      <alignment horizontal="center" vertical="center" wrapText="1"/>
    </xf>
    <xf numFmtId="0" fontId="39" fillId="26" borderId="40" xfId="0" applyFont="1" applyFill="1" applyBorder="1" applyAlignment="1">
      <alignment horizontal="center" vertical="center"/>
    </xf>
    <xf numFmtId="0" fontId="40" fillId="26" borderId="40" xfId="0" applyFont="1" applyFill="1" applyBorder="1" applyAlignment="1">
      <alignment horizontal="center" vertical="center"/>
    </xf>
    <xf numFmtId="0" fontId="41" fillId="0" borderId="40" xfId="0" applyFont="1" applyBorder="1" applyAlignment="1">
      <alignment horizontal="center" vertical="center"/>
    </xf>
    <xf numFmtId="0" fontId="41" fillId="0" borderId="40" xfId="0" applyFont="1" applyBorder="1" applyAlignment="1">
      <alignment vertical="center" wrapText="1"/>
    </xf>
    <xf numFmtId="0" fontId="41" fillId="0" borderId="40" xfId="0" applyFont="1" applyBorder="1" applyAlignment="1">
      <alignment horizontal="center" vertical="center" wrapText="1"/>
    </xf>
    <xf numFmtId="4" fontId="41" fillId="0" borderId="40" xfId="0" applyNumberFormat="1" applyFont="1" applyBorder="1" applyAlignment="1">
      <alignment vertical="center" wrapText="1"/>
    </xf>
    <xf numFmtId="4" fontId="41" fillId="0" borderId="40" xfId="0" applyNumberFormat="1" applyFont="1" applyBorder="1" applyAlignment="1">
      <alignment horizontal="center" vertical="center" wrapText="1"/>
    </xf>
    <xf numFmtId="0" fontId="38" fillId="29" borderId="42" xfId="0" applyFont="1" applyFill="1" applyBorder="1" applyAlignment="1">
      <alignment vertical="center" wrapText="1"/>
    </xf>
    <xf numFmtId="0" fontId="42" fillId="29" borderId="42" xfId="0" applyFont="1" applyFill="1" applyBorder="1" applyAlignment="1">
      <alignment horizontal="right" vertical="center"/>
    </xf>
    <xf numFmtId="4" fontId="41" fillId="0" borderId="40" xfId="0" applyNumberFormat="1" applyFont="1" applyBorder="1" applyAlignment="1">
      <alignment vertical="center"/>
    </xf>
    <xf numFmtId="4" fontId="41" fillId="0" borderId="4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43" fillId="29" borderId="43" xfId="0" applyNumberFormat="1" applyFont="1" applyFill="1" applyBorder="1" applyAlignment="1">
      <alignment horizontal="right" vertical="center" wrapText="1"/>
    </xf>
    <xf numFmtId="4" fontId="41" fillId="0" borderId="40" xfId="0" applyNumberFormat="1" applyFont="1" applyBorder="1" applyAlignment="1">
      <alignment horizontal="right" vertical="center"/>
    </xf>
    <xf numFmtId="0" fontId="4" fillId="7" borderId="34" xfId="2" applyFont="1" applyFill="1" applyBorder="1" applyAlignment="1">
      <alignment horizontal="left" vertical="center" wrapText="1"/>
    </xf>
    <xf numFmtId="0" fontId="4" fillId="7" borderId="35" xfId="2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18" xfId="2" applyFont="1" applyBorder="1" applyAlignment="1">
      <alignment horizontal="center" vertical="center" wrapText="1"/>
    </xf>
    <xf numFmtId="0" fontId="5" fillId="0" borderId="30" xfId="2" applyFont="1" applyBorder="1" applyAlignment="1">
      <alignment horizontal="center" vertical="center" wrapText="1"/>
    </xf>
    <xf numFmtId="0" fontId="37" fillId="25" borderId="47" xfId="0" applyFont="1" applyFill="1" applyBorder="1" applyAlignment="1">
      <alignment horizontal="center" vertical="center" wrapText="1"/>
    </xf>
    <xf numFmtId="0" fontId="37" fillId="25" borderId="46" xfId="0" applyFont="1" applyFill="1" applyBorder="1" applyAlignment="1">
      <alignment horizontal="center" vertical="center" wrapText="1"/>
    </xf>
    <xf numFmtId="0" fontId="37" fillId="25" borderId="75" xfId="0" applyFont="1" applyFill="1" applyBorder="1" applyAlignment="1">
      <alignment horizontal="center" vertical="center" wrapText="1"/>
    </xf>
    <xf numFmtId="0" fontId="37" fillId="25" borderId="44" xfId="0" applyFont="1" applyFill="1" applyBorder="1" applyAlignment="1">
      <alignment horizontal="center" vertical="center" wrapText="1"/>
    </xf>
    <xf numFmtId="0" fontId="37" fillId="25" borderId="45" xfId="0" applyFont="1" applyFill="1" applyBorder="1" applyAlignment="1">
      <alignment horizontal="center" vertical="center" wrapText="1"/>
    </xf>
    <xf numFmtId="0" fontId="37" fillId="25" borderId="76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69" xfId="0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8" fillId="0" borderId="70" xfId="0" applyFont="1" applyBorder="1" applyAlignment="1">
      <alignment horizontal="center" vertical="center" wrapText="1"/>
    </xf>
    <xf numFmtId="0" fontId="39" fillId="26" borderId="40" xfId="0" applyFont="1" applyFill="1" applyBorder="1" applyAlignment="1">
      <alignment horizontal="center" vertical="center"/>
    </xf>
    <xf numFmtId="0" fontId="39" fillId="26" borderId="40" xfId="0" applyFont="1" applyFill="1" applyBorder="1" applyAlignment="1">
      <alignment horizontal="center" vertical="center" wrapText="1"/>
    </xf>
    <xf numFmtId="0" fontId="38" fillId="29" borderId="41" xfId="0" applyFont="1" applyFill="1" applyBorder="1" applyAlignment="1">
      <alignment vertical="center" wrapText="1"/>
    </xf>
    <xf numFmtId="0" fontId="38" fillId="29" borderId="42" xfId="0" applyFont="1" applyFill="1" applyBorder="1" applyAlignment="1">
      <alignment vertical="center" wrapText="1"/>
    </xf>
    <xf numFmtId="0" fontId="42" fillId="0" borderId="71" xfId="0" applyFont="1" applyBorder="1" applyAlignment="1">
      <alignment vertical="center" wrapText="1"/>
    </xf>
    <xf numFmtId="0" fontId="42" fillId="0" borderId="72" xfId="0" applyFont="1" applyBorder="1" applyAlignment="1">
      <alignment vertical="center" wrapText="1"/>
    </xf>
    <xf numFmtId="0" fontId="42" fillId="0" borderId="73" xfId="0" applyFont="1" applyBorder="1" applyAlignment="1">
      <alignment vertical="center" wrapText="1"/>
    </xf>
    <xf numFmtId="0" fontId="42" fillId="0" borderId="11" xfId="0" applyFont="1" applyBorder="1" applyAlignment="1">
      <alignment vertical="center" wrapText="1"/>
    </xf>
    <xf numFmtId="0" fontId="42" fillId="0" borderId="0" xfId="0" applyFont="1" applyAlignment="1">
      <alignment vertical="center" wrapText="1"/>
    </xf>
    <xf numFmtId="0" fontId="42" fillId="0" borderId="70" xfId="0" applyFont="1" applyBorder="1" applyAlignment="1">
      <alignment vertical="center" wrapText="1"/>
    </xf>
    <xf numFmtId="0" fontId="42" fillId="0" borderId="18" xfId="0" applyFont="1" applyBorder="1" applyAlignment="1">
      <alignment vertical="center" wrapText="1"/>
    </xf>
    <xf numFmtId="0" fontId="42" fillId="0" borderId="30" xfId="0" applyFont="1" applyBorder="1" applyAlignment="1">
      <alignment vertical="center" wrapText="1"/>
    </xf>
    <xf numFmtId="0" fontId="42" fillId="0" borderId="74" xfId="0" applyFont="1" applyBorder="1" applyAlignment="1">
      <alignment vertical="center" wrapText="1"/>
    </xf>
    <xf numFmtId="0" fontId="38" fillId="27" borderId="40" xfId="0" applyFont="1" applyFill="1" applyBorder="1" applyAlignment="1">
      <alignment vertical="center"/>
    </xf>
    <xf numFmtId="0" fontId="41" fillId="0" borderId="40" xfId="0" applyFont="1" applyBorder="1" applyAlignment="1">
      <alignment horizontal="center" vertical="center" wrapText="1"/>
    </xf>
    <xf numFmtId="0" fontId="38" fillId="28" borderId="40" xfId="0" applyFont="1" applyFill="1" applyBorder="1" applyAlignment="1">
      <alignment vertical="center"/>
    </xf>
  </cellXfs>
  <cellStyles count="143">
    <cellStyle name="20% - Énfasis1 2" xfId="15"/>
    <cellStyle name="20% - Énfasis2 2" xfId="16"/>
    <cellStyle name="20% - Énfasis3 2" xfId="17"/>
    <cellStyle name="20% - Énfasis4 2" xfId="18"/>
    <cellStyle name="20% - Énfasis5 2" xfId="19"/>
    <cellStyle name="20% - Énfasis6 2" xfId="20"/>
    <cellStyle name="40% - Énfasis1 2" xfId="21"/>
    <cellStyle name="40% - Énfasis2 2" xfId="22"/>
    <cellStyle name="40% - Énfasis3 2" xfId="23"/>
    <cellStyle name="40% - Énfasis4 2" xfId="24"/>
    <cellStyle name="40% - Énfasis5 2" xfId="25"/>
    <cellStyle name="40% - Énfasis6 2" xfId="26"/>
    <cellStyle name="60% - Énfasis1 2" xfId="27"/>
    <cellStyle name="60% - Énfasis2 2" xfId="28"/>
    <cellStyle name="60% - Énfasis3 2" xfId="29"/>
    <cellStyle name="60% - Énfasis4 2" xfId="30"/>
    <cellStyle name="60% - Énfasis5 2" xfId="31"/>
    <cellStyle name="60% - Énfasis6 2" xfId="32"/>
    <cellStyle name="Bueno 2" xfId="33"/>
    <cellStyle name="Cálculo 2" xfId="34"/>
    <cellStyle name="Cancel" xfId="35"/>
    <cellStyle name="Cancel 2" xfId="36"/>
    <cellStyle name="Cancel 2 2" xfId="37"/>
    <cellStyle name="Cancel 2 3" xfId="38"/>
    <cellStyle name="Cancel_03a Costo de Materiales-E.Tarma" xfId="39"/>
    <cellStyle name="Celda de comprobación 2" xfId="40"/>
    <cellStyle name="Celda vinculada 2" xfId="41"/>
    <cellStyle name="Comma0 - Modelo1" xfId="42"/>
    <cellStyle name="Comma0 - Style1" xfId="43"/>
    <cellStyle name="Comma1 - Modelo2" xfId="44"/>
    <cellStyle name="Comma1 - Style2" xfId="45"/>
    <cellStyle name="Currency [0]_8-a, perstat-nov" xfId="46"/>
    <cellStyle name="Currency_8-a, perstat-nov" xfId="47"/>
    <cellStyle name="Date" xfId="48"/>
    <cellStyle name="Encabezado 1 2" xfId="49"/>
    <cellStyle name="Encabezado 4 2" xfId="50"/>
    <cellStyle name="Énfasis1 2" xfId="51"/>
    <cellStyle name="Énfasis2 2" xfId="52"/>
    <cellStyle name="Énfasis3 2" xfId="53"/>
    <cellStyle name="Énfasis4 2" xfId="54"/>
    <cellStyle name="Énfasis5 2" xfId="55"/>
    <cellStyle name="Énfasis6 2" xfId="56"/>
    <cellStyle name="Entrada 2" xfId="57"/>
    <cellStyle name="Euro" xfId="58"/>
    <cellStyle name="Euro 2" xfId="59"/>
    <cellStyle name="Euro 3" xfId="60"/>
    <cellStyle name="F2" xfId="61"/>
    <cellStyle name="F3" xfId="62"/>
    <cellStyle name="F4" xfId="63"/>
    <cellStyle name="F5" xfId="64"/>
    <cellStyle name="F6" xfId="65"/>
    <cellStyle name="F7" xfId="66"/>
    <cellStyle name="F8" xfId="67"/>
    <cellStyle name="Fixed" xfId="68"/>
    <cellStyle name="HEADING1" xfId="69"/>
    <cellStyle name="HEADING2" xfId="70"/>
    <cellStyle name="Incorrecto 2" xfId="71"/>
    <cellStyle name="Millares" xfId="1" builtinId="3"/>
    <cellStyle name="Millares [0] 2" xfId="72"/>
    <cellStyle name="Millares [0] 2 2" xfId="73"/>
    <cellStyle name="Millares [0] 2 2 2" xfId="74"/>
    <cellStyle name="Millares [0] 2 3" xfId="75"/>
    <cellStyle name="Millares [0] 3" xfId="76"/>
    <cellStyle name="Millares 2" xfId="10"/>
    <cellStyle name="Millares 2 2" xfId="77"/>
    <cellStyle name="Millares 2 2 2" xfId="78"/>
    <cellStyle name="Millares 2 2 2 2" xfId="79"/>
    <cellStyle name="Millares 2 2 2 3" xfId="13"/>
    <cellStyle name="Millares 2 2 3" xfId="4"/>
    <cellStyle name="Millares 2 3" xfId="80"/>
    <cellStyle name="Millares 2 4" xfId="81"/>
    <cellStyle name="Millares 3" xfId="82"/>
    <cellStyle name="Millares 3 2" xfId="83"/>
    <cellStyle name="Millares 3 3" xfId="6"/>
    <cellStyle name="Millares 3 4" xfId="84"/>
    <cellStyle name="Millares 4" xfId="85"/>
    <cellStyle name="Millares 5" xfId="11"/>
    <cellStyle name="Millares 5 2" xfId="86"/>
    <cellStyle name="Millares 6" xfId="87"/>
    <cellStyle name="Millares 7" xfId="88"/>
    <cellStyle name="Millares 8" xfId="89"/>
    <cellStyle name="Moneda 2" xfId="90"/>
    <cellStyle name="Moneda 2 2" xfId="91"/>
    <cellStyle name="Moneda 2 3" xfId="92"/>
    <cellStyle name="Moneda 3" xfId="93"/>
    <cellStyle name="Moneda 4" xfId="94"/>
    <cellStyle name="Moneda 5" xfId="95"/>
    <cellStyle name="Moneda 6" xfId="96"/>
    <cellStyle name="Neutral 2" xfId="97"/>
    <cellStyle name="Normal" xfId="0" builtinId="0"/>
    <cellStyle name="Normal 10" xfId="98"/>
    <cellStyle name="Normal 11" xfId="5"/>
    <cellStyle name="Normal 12" xfId="99"/>
    <cellStyle name="Normal 13" xfId="100"/>
    <cellStyle name="Normal 14" xfId="12"/>
    <cellStyle name="Normal 15" xfId="14"/>
    <cellStyle name="Normal 2" xfId="7"/>
    <cellStyle name="Normal 2 2" xfId="2"/>
    <cellStyle name="Normal 2 2 2" xfId="101"/>
    <cellStyle name="Normal 2 3" xfId="102"/>
    <cellStyle name="Normal 2 4" xfId="103"/>
    <cellStyle name="Normal 2 5" xfId="104"/>
    <cellStyle name="Normal 2 6" xfId="8"/>
    <cellStyle name="Normal 2 7" xfId="105"/>
    <cellStyle name="Normal 3" xfId="106"/>
    <cellStyle name="Normal 3 2" xfId="107"/>
    <cellStyle name="Normal 3 2 2" xfId="108"/>
    <cellStyle name="Normal 3 3" xfId="109"/>
    <cellStyle name="Normal 3 4" xfId="110"/>
    <cellStyle name="Normal 4" xfId="111"/>
    <cellStyle name="Normal 4 2" xfId="112"/>
    <cellStyle name="Normal 4 2 2" xfId="113"/>
    <cellStyle name="Normal 5" xfId="114"/>
    <cellStyle name="Normal 5 2" xfId="115"/>
    <cellStyle name="Normal 5 2 2" xfId="116"/>
    <cellStyle name="Normal 5 2 3" xfId="117"/>
    <cellStyle name="Normal 6" xfId="118"/>
    <cellStyle name="Normal 7" xfId="119"/>
    <cellStyle name="Normal 7 2" xfId="120"/>
    <cellStyle name="Normal 8" xfId="121"/>
    <cellStyle name="Normal 9" xfId="122"/>
    <cellStyle name="Notas 2" xfId="123"/>
    <cellStyle name="Porcentaje 2" xfId="3"/>
    <cellStyle name="Porcentaje 2 2" xfId="124"/>
    <cellStyle name="Porcentaje 3" xfId="9"/>
    <cellStyle name="Porcentaje 3 2" xfId="125"/>
    <cellStyle name="Porcentaje 3 3" xfId="126"/>
    <cellStyle name="Porcentual 2" xfId="127"/>
    <cellStyle name="Porcentual 2 2" xfId="128"/>
    <cellStyle name="Porcentual 2 3" xfId="129"/>
    <cellStyle name="Porcentual 2 4" xfId="130"/>
    <cellStyle name="Porcentual 2 5" xfId="131"/>
    <cellStyle name="Porcentual 3" xfId="132"/>
    <cellStyle name="Porcentual 4" xfId="133"/>
    <cellStyle name="Porcentual 5" xfId="134"/>
    <cellStyle name="RM" xfId="135"/>
    <cellStyle name="Salida 2" xfId="136"/>
    <cellStyle name="Texto de advertencia 2" xfId="137"/>
    <cellStyle name="Texto explicativo 2" xfId="138"/>
    <cellStyle name="Título 2 2" xfId="139"/>
    <cellStyle name="Título 3 2" xfId="140"/>
    <cellStyle name="Título 4" xfId="141"/>
    <cellStyle name="Total 2" xfId="142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PROVIAS%20-%202015/DOCUMENTOS%20DE%20EVALUACION/ARCHIVOS%20EVALUACION%20PROYECTO%20HUMAJALSO/HUMAJALSO%2022-06-2015/tramo%203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ster\H\TINEO\PICHANAQUI\PICHANAQUI\ALTERNATIVA%202\08.%20Metrados\Metrado140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&quot;3-1&quot; "/>
      <sheetName val="RESUMEN"/>
      <sheetName val="SUSTENTO"/>
      <sheetName val="RESUMEN DE METRADOS"/>
      <sheetName val="01.00 AL 02.06"/>
      <sheetName val="03.00 AL 03.04."/>
      <sheetName val="04.01"/>
      <sheetName val="05.02  AL 06.01"/>
    </sheetNames>
    <sheetDataSet>
      <sheetData sheetId="0"/>
      <sheetData sheetId="1"/>
      <sheetData sheetId="2"/>
      <sheetData sheetId="3"/>
      <sheetData sheetId="4">
        <row r="7">
          <cell r="A7" t="str">
            <v>SUSTENTO DE METRADOS - ALTERNATIVA  " 1 "</v>
          </cell>
        </row>
        <row r="9">
          <cell r="A9" t="str">
            <v>PROYECTO :</v>
          </cell>
          <cell r="K9" t="str">
            <v>PROVIAS NACIONAL</v>
          </cell>
        </row>
        <row r="10">
          <cell r="A10" t="str">
            <v>SUBTRAMO  III :</v>
          </cell>
          <cell r="K10" t="str">
            <v>FEBRERO 2015</v>
          </cell>
        </row>
        <row r="11">
          <cell r="A11" t="str">
            <v>UBICACIÓN :</v>
          </cell>
        </row>
        <row r="13">
          <cell r="A13" t="str">
            <v>CODIGO</v>
          </cell>
        </row>
        <row r="15">
          <cell r="A15" t="str">
            <v>01.00.00</v>
          </cell>
        </row>
        <row r="17">
          <cell r="A17">
            <v>1.01</v>
          </cell>
        </row>
        <row r="19">
          <cell r="A19" t="str">
            <v>01.02.00</v>
          </cell>
        </row>
        <row r="21">
          <cell r="A21" t="str">
            <v>02.00.00</v>
          </cell>
        </row>
        <row r="23">
          <cell r="A23" t="str">
            <v>02.01.00</v>
          </cell>
        </row>
        <row r="25">
          <cell r="A25" t="str">
            <v>02.02.00</v>
          </cell>
        </row>
        <row r="28">
          <cell r="K28" t="str">
            <v>AREA (M2)</v>
          </cell>
        </row>
        <row r="30">
          <cell r="K30">
            <v>30</v>
          </cell>
        </row>
        <row r="31">
          <cell r="K31">
            <v>30</v>
          </cell>
        </row>
        <row r="32">
          <cell r="K32">
            <v>30</v>
          </cell>
        </row>
        <row r="33">
          <cell r="K33">
            <v>30</v>
          </cell>
        </row>
        <row r="34">
          <cell r="K34">
            <v>30</v>
          </cell>
        </row>
        <row r="35">
          <cell r="K35">
            <v>30</v>
          </cell>
        </row>
        <row r="36">
          <cell r="K36">
            <v>30</v>
          </cell>
        </row>
        <row r="37">
          <cell r="K37">
            <v>36</v>
          </cell>
        </row>
        <row r="38">
          <cell r="K38">
            <v>36</v>
          </cell>
        </row>
        <row r="39">
          <cell r="K39">
            <v>36</v>
          </cell>
        </row>
        <row r="40">
          <cell r="K40">
            <v>36</v>
          </cell>
        </row>
        <row r="41">
          <cell r="K41">
            <v>36</v>
          </cell>
        </row>
        <row r="42">
          <cell r="K42">
            <v>36</v>
          </cell>
        </row>
        <row r="43">
          <cell r="K43">
            <v>36</v>
          </cell>
        </row>
        <row r="44">
          <cell r="K44">
            <v>36</v>
          </cell>
        </row>
        <row r="45">
          <cell r="K45">
            <v>30</v>
          </cell>
        </row>
        <row r="46">
          <cell r="K46" t="str">
            <v>TOTAL</v>
          </cell>
        </row>
        <row r="51">
          <cell r="K51">
            <v>609.44999999999993</v>
          </cell>
        </row>
        <row r="110">
          <cell r="A110" t="str">
            <v>02.03.00</v>
          </cell>
        </row>
        <row r="112">
          <cell r="K112" t="str">
            <v>VOLUMEN</v>
          </cell>
        </row>
        <row r="113">
          <cell r="K113" t="str">
            <v>(m3)</v>
          </cell>
        </row>
        <row r="114">
          <cell r="K114">
            <v>4134.375</v>
          </cell>
        </row>
        <row r="115">
          <cell r="K115">
            <v>4134.375</v>
          </cell>
        </row>
        <row r="116">
          <cell r="K116">
            <v>4134.375</v>
          </cell>
        </row>
        <row r="117">
          <cell r="K117">
            <v>4134.375</v>
          </cell>
        </row>
        <row r="118">
          <cell r="K118">
            <v>4134.375</v>
          </cell>
        </row>
        <row r="119">
          <cell r="K119">
            <v>4134.375</v>
          </cell>
        </row>
        <row r="120">
          <cell r="K120">
            <v>4134.375</v>
          </cell>
        </row>
        <row r="121">
          <cell r="K121">
            <v>4134.375</v>
          </cell>
        </row>
        <row r="122">
          <cell r="K122">
            <v>4134.375</v>
          </cell>
        </row>
        <row r="123">
          <cell r="K123">
            <v>4134.375</v>
          </cell>
        </row>
        <row r="124">
          <cell r="K124">
            <v>4134.375</v>
          </cell>
        </row>
        <row r="125">
          <cell r="K125">
            <v>4134.375</v>
          </cell>
        </row>
        <row r="126">
          <cell r="K126">
            <v>4134.375</v>
          </cell>
        </row>
        <row r="127">
          <cell r="K127">
            <v>4134.375</v>
          </cell>
        </row>
        <row r="128">
          <cell r="K128">
            <v>4134.375</v>
          </cell>
        </row>
        <row r="129">
          <cell r="K129">
            <v>4134.375</v>
          </cell>
        </row>
        <row r="130">
          <cell r="K130">
            <v>3307.5</v>
          </cell>
        </row>
        <row r="131">
          <cell r="K131">
            <v>69457.5</v>
          </cell>
        </row>
        <row r="134">
          <cell r="A134" t="str">
            <v>02.04.00</v>
          </cell>
        </row>
        <row r="144">
          <cell r="A144" t="str">
            <v>02.05.00</v>
          </cell>
        </row>
        <row r="146">
          <cell r="K146" t="str">
            <v>PAVIMENTO ESTABILIZADO</v>
          </cell>
        </row>
        <row r="147">
          <cell r="K147" t="str">
            <v>VOLUMEN</v>
          </cell>
        </row>
        <row r="148">
          <cell r="K148" t="str">
            <v>(m3)</v>
          </cell>
        </row>
        <row r="149">
          <cell r="K149">
            <v>4248.3000000000011</v>
          </cell>
        </row>
        <row r="150">
          <cell r="K150">
            <v>4248.3000000000011</v>
          </cell>
        </row>
        <row r="151">
          <cell r="K151">
            <v>4248.3000000000011</v>
          </cell>
        </row>
        <row r="152">
          <cell r="K152">
            <v>4248.3000000000011</v>
          </cell>
        </row>
        <row r="153">
          <cell r="K153">
            <v>4248.3000000000011</v>
          </cell>
        </row>
        <row r="154">
          <cell r="K154">
            <v>4248.3000000000011</v>
          </cell>
        </row>
        <row r="155">
          <cell r="K155">
            <v>4248.3000000000011</v>
          </cell>
        </row>
        <row r="156">
          <cell r="K156">
            <v>4248.3000000000011</v>
          </cell>
        </row>
        <row r="157">
          <cell r="K157">
            <v>4248.3000000000011</v>
          </cell>
        </row>
        <row r="158">
          <cell r="K158">
            <v>4248.3000000000011</v>
          </cell>
        </row>
        <row r="159">
          <cell r="K159">
            <v>4248.3000000000011</v>
          </cell>
        </row>
        <row r="160">
          <cell r="K160">
            <v>4248.3000000000011</v>
          </cell>
        </row>
        <row r="161">
          <cell r="K161">
            <v>4248.3000000000011</v>
          </cell>
        </row>
        <row r="162">
          <cell r="K162">
            <v>4248.3000000000011</v>
          </cell>
        </row>
        <row r="163">
          <cell r="K163">
            <v>4248.3000000000011</v>
          </cell>
        </row>
        <row r="164">
          <cell r="K164">
            <v>4248.3000000000011</v>
          </cell>
        </row>
        <row r="165">
          <cell r="K165">
            <v>3398.6400000000003</v>
          </cell>
        </row>
        <row r="166">
          <cell r="K166">
            <v>71371.440000000031</v>
          </cell>
        </row>
        <row r="169">
          <cell r="A169" t="str">
            <v>02.06.00</v>
          </cell>
        </row>
        <row r="194">
          <cell r="A194" t="str">
            <v>02.07.00</v>
          </cell>
        </row>
      </sheetData>
      <sheetData sheetId="5">
        <row r="7">
          <cell r="A7" t="str">
            <v>SUSTENTO DE METRADOS - ALTERNATIVA  " 1 "</v>
          </cell>
        </row>
        <row r="9">
          <cell r="A9" t="str">
            <v>PROYECTO :</v>
          </cell>
        </row>
        <row r="10">
          <cell r="A10" t="str">
            <v>SUBTRAMO  III :</v>
          </cell>
          <cell r="K10" t="str">
            <v>PROPIETARIO :</v>
          </cell>
        </row>
        <row r="11">
          <cell r="A11" t="str">
            <v>UBICACIÓN :</v>
          </cell>
          <cell r="K11" t="str">
            <v>FECHA :</v>
          </cell>
        </row>
        <row r="14">
          <cell r="A14" t="str">
            <v>CODIGO</v>
          </cell>
        </row>
        <row r="16">
          <cell r="A16" t="str">
            <v>03.00.00</v>
          </cell>
        </row>
        <row r="18">
          <cell r="A18" t="str">
            <v>03.01.00</v>
          </cell>
        </row>
        <row r="25">
          <cell r="K25" t="str">
            <v>dme</v>
          </cell>
        </row>
        <row r="102">
          <cell r="A102" t="str">
            <v>03.02.00</v>
          </cell>
        </row>
        <row r="104">
          <cell r="K104">
            <v>256.8</v>
          </cell>
        </row>
        <row r="105">
          <cell r="K105">
            <v>505</v>
          </cell>
        </row>
        <row r="113">
          <cell r="K113" t="str">
            <v>Volumen Total</v>
          </cell>
        </row>
        <row r="115">
          <cell r="K115" t="str">
            <v>(m3)</v>
          </cell>
        </row>
        <row r="116">
          <cell r="K116">
            <v>68.48</v>
          </cell>
        </row>
        <row r="123">
          <cell r="K123">
            <v>85.600000000000009</v>
          </cell>
        </row>
        <row r="130">
          <cell r="K130">
            <v>102.72</v>
          </cell>
        </row>
        <row r="171">
          <cell r="K171" t="str">
            <v>Volumen Total</v>
          </cell>
        </row>
        <row r="173">
          <cell r="K173" t="str">
            <v>(m3)</v>
          </cell>
        </row>
        <row r="174">
          <cell r="K174">
            <v>53.408000000000001</v>
          </cell>
        </row>
        <row r="177">
          <cell r="K177">
            <v>66.760000000000005</v>
          </cell>
        </row>
        <row r="180">
          <cell r="K180">
            <v>80.111999999999995</v>
          </cell>
        </row>
        <row r="185">
          <cell r="K185" t="str">
            <v>Volumen Total</v>
          </cell>
        </row>
        <row r="187">
          <cell r="K187" t="str">
            <v>(m3)</v>
          </cell>
        </row>
        <row r="188">
          <cell r="K188">
            <v>19.071999999999999</v>
          </cell>
        </row>
        <row r="194">
          <cell r="K194">
            <v>23.84</v>
          </cell>
        </row>
        <row r="200">
          <cell r="K200">
            <v>28.607999999999997</v>
          </cell>
        </row>
        <row r="221">
          <cell r="A221" t="str">
            <v>CODIGO</v>
          </cell>
        </row>
        <row r="223">
          <cell r="A223" t="str">
            <v>03.03.00</v>
          </cell>
        </row>
        <row r="225">
          <cell r="K225" t="str">
            <v>Volumen</v>
          </cell>
        </row>
        <row r="226">
          <cell r="K226">
            <v>39.200000000000003</v>
          </cell>
        </row>
        <row r="227">
          <cell r="K227">
            <v>48.48</v>
          </cell>
        </row>
        <row r="228">
          <cell r="K228">
            <v>15.840000000000002</v>
          </cell>
        </row>
        <row r="229">
          <cell r="K229">
            <v>113.28800000000001</v>
          </cell>
        </row>
        <row r="230">
          <cell r="K230">
            <v>13.76</v>
          </cell>
        </row>
        <row r="231">
          <cell r="K231">
            <v>40.32</v>
          </cell>
        </row>
        <row r="232">
          <cell r="K232">
            <v>75.599999999999994</v>
          </cell>
        </row>
        <row r="233">
          <cell r="K233">
            <v>5.3999999999999995</v>
          </cell>
        </row>
        <row r="234">
          <cell r="K234">
            <v>5.04</v>
          </cell>
        </row>
        <row r="235">
          <cell r="K235">
            <v>81.070800000000006</v>
          </cell>
        </row>
        <row r="256">
          <cell r="K256">
            <v>0.75</v>
          </cell>
        </row>
        <row r="283">
          <cell r="K283">
            <v>2.2599999999999998</v>
          </cell>
        </row>
        <row r="287">
          <cell r="A287" t="str">
            <v>CODIGO</v>
          </cell>
        </row>
        <row r="289">
          <cell r="A289" t="str">
            <v>03.03.00</v>
          </cell>
        </row>
        <row r="291">
          <cell r="K291" t="str">
            <v>Area de Relleno</v>
          </cell>
        </row>
        <row r="292">
          <cell r="K292">
            <v>0.88500000000000001</v>
          </cell>
        </row>
        <row r="293">
          <cell r="K293">
            <v>0.94450000000000001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0301"/>
      <sheetName val="Tablas"/>
      <sheetName val="Presupuesto"/>
      <sheetName val="Insumos"/>
      <sheetName val="Analisis"/>
      <sheetName val="Metrado140205"/>
      <sheetName val="product"/>
    </sheetNames>
    <sheetDataSet>
      <sheetData sheetId="0"/>
      <sheetData sheetId="1"/>
      <sheetData sheetId="2">
        <row r="8">
          <cell r="B8">
            <v>2</v>
          </cell>
          <cell r="C8">
            <v>0.25</v>
          </cell>
          <cell r="D8">
            <v>0.31687500000000002</v>
          </cell>
          <cell r="E8">
            <v>3.1687499999999998E-5</v>
          </cell>
          <cell r="F8">
            <v>0.24874687499999998</v>
          </cell>
          <cell r="G8">
            <v>0.4</v>
          </cell>
          <cell r="H8">
            <v>0.4</v>
          </cell>
          <cell r="I8">
            <v>0.15</v>
          </cell>
        </row>
        <row r="9">
          <cell r="B9">
            <v>3</v>
          </cell>
          <cell r="C9">
            <v>0.375</v>
          </cell>
          <cell r="D9">
            <v>0.71296875000000004</v>
          </cell>
          <cell r="E9">
            <v>7.1296875000000003E-5</v>
          </cell>
          <cell r="F9">
            <v>0.55968046874999999</v>
          </cell>
          <cell r="G9">
            <v>0.45</v>
          </cell>
          <cell r="H9">
            <v>0.4</v>
          </cell>
          <cell r="I9">
            <v>0.15</v>
          </cell>
        </row>
        <row r="10">
          <cell r="B10">
            <v>4</v>
          </cell>
          <cell r="C10">
            <v>0.5</v>
          </cell>
          <cell r="D10">
            <v>1.2675000000000001</v>
          </cell>
          <cell r="E10">
            <v>1.2674999999999999E-4</v>
          </cell>
          <cell r="F10">
            <v>0.99498749999999991</v>
          </cell>
          <cell r="G10">
            <v>0.45</v>
          </cell>
          <cell r="H10">
            <v>0.4</v>
          </cell>
          <cell r="I10">
            <v>0.2</v>
          </cell>
        </row>
        <row r="11">
          <cell r="B11">
            <v>5</v>
          </cell>
          <cell r="C11">
            <v>0.625</v>
          </cell>
          <cell r="D11">
            <v>1.98046875</v>
          </cell>
          <cell r="E11">
            <v>1.9804687500000001E-4</v>
          </cell>
          <cell r="F11">
            <v>1.55466796875</v>
          </cell>
          <cell r="G11">
            <v>0.6</v>
          </cell>
          <cell r="H11">
            <v>0.5</v>
          </cell>
          <cell r="I11">
            <v>0.25</v>
          </cell>
        </row>
        <row r="12">
          <cell r="B12">
            <v>6</v>
          </cell>
          <cell r="C12">
            <v>0.75</v>
          </cell>
          <cell r="D12">
            <v>2.8518750000000002</v>
          </cell>
          <cell r="E12">
            <v>2.8518750000000001E-4</v>
          </cell>
          <cell r="F12">
            <v>2.238721875</v>
          </cell>
          <cell r="G12">
            <v>0.75</v>
          </cell>
          <cell r="H12">
            <v>0.75</v>
          </cell>
          <cell r="I12">
            <v>0.35</v>
          </cell>
        </row>
        <row r="13">
          <cell r="B13">
            <v>8</v>
          </cell>
          <cell r="C13">
            <v>1</v>
          </cell>
          <cell r="D13">
            <v>5.07</v>
          </cell>
          <cell r="E13">
            <v>5.0699999999999996E-4</v>
          </cell>
          <cell r="F13">
            <v>3.9799499999999997</v>
          </cell>
          <cell r="G13">
            <v>1</v>
          </cell>
          <cell r="H13">
            <v>1.2</v>
          </cell>
          <cell r="I13">
            <v>0.4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T38"/>
  <sheetViews>
    <sheetView showGridLines="0" view="pageBreakPreview" zoomScale="40" zoomScaleNormal="40" zoomScaleSheetLayoutView="40" zoomScalePageLayoutView="55" workbookViewId="0">
      <selection activeCell="F8" sqref="F8"/>
    </sheetView>
  </sheetViews>
  <sheetFormatPr baseColWidth="10" defaultColWidth="11.42578125" defaultRowHeight="18"/>
  <cols>
    <col min="1" max="1" width="11.42578125" style="2"/>
    <col min="2" max="2" width="8.28515625" style="65" customWidth="1"/>
    <col min="3" max="3" width="83.28515625" style="66" customWidth="1"/>
    <col min="4" max="4" width="12.7109375" style="66" customWidth="1"/>
    <col min="5" max="5" width="70.85546875" style="66" customWidth="1"/>
    <col min="6" max="6" width="40.7109375" style="66" bestFit="1" customWidth="1"/>
    <col min="7" max="7" width="59.42578125" style="67" customWidth="1"/>
    <col min="8" max="8" width="16.7109375" style="2" customWidth="1"/>
    <col min="9" max="9" width="19.7109375" style="68" customWidth="1"/>
    <col min="10" max="10" width="21" style="2" bestFit="1" customWidth="1"/>
    <col min="11" max="11" width="32" style="69" customWidth="1"/>
    <col min="12" max="12" width="15.7109375" style="71" bestFit="1" customWidth="1"/>
    <col min="13" max="13" width="35.5703125" style="69" customWidth="1"/>
    <col min="14" max="14" width="17.7109375" style="1" customWidth="1"/>
    <col min="15" max="15" width="32.7109375" customWidth="1"/>
    <col min="16" max="17" width="20.7109375" bestFit="1" customWidth="1"/>
    <col min="18" max="18" width="17.7109375" bestFit="1" customWidth="1"/>
    <col min="19" max="19" width="16.85546875" bestFit="1" customWidth="1"/>
    <col min="21" max="16384" width="11.42578125" style="2"/>
  </cols>
  <sheetData>
    <row r="1" spans="2:20" ht="76.5" customHeight="1" thickBot="1">
      <c r="B1" s="146" t="s">
        <v>0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8"/>
    </row>
    <row r="2" spans="2:20" ht="79.900000000000006" customHeight="1" thickBot="1">
      <c r="B2" s="149" t="s">
        <v>32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1"/>
    </row>
    <row r="3" spans="2:20" s="11" customFormat="1" ht="55.15" customHeight="1" thickBot="1">
      <c r="B3" s="3" t="s">
        <v>1</v>
      </c>
      <c r="C3" s="4" t="s">
        <v>2</v>
      </c>
      <c r="D3" s="152" t="s">
        <v>3</v>
      </c>
      <c r="E3" s="153"/>
      <c r="F3" s="5" t="s">
        <v>3</v>
      </c>
      <c r="G3" s="6" t="s">
        <v>4</v>
      </c>
      <c r="H3" s="7" t="s">
        <v>5</v>
      </c>
      <c r="I3" s="8" t="s">
        <v>6</v>
      </c>
      <c r="J3" s="4" t="s">
        <v>7</v>
      </c>
      <c r="K3" s="7" t="s">
        <v>8</v>
      </c>
      <c r="L3" s="9" t="s">
        <v>9</v>
      </c>
      <c r="M3" s="10" t="s">
        <v>10</v>
      </c>
      <c r="N3" s="1"/>
      <c r="O3"/>
      <c r="P3"/>
      <c r="Q3"/>
      <c r="R3"/>
      <c r="S3"/>
      <c r="T3"/>
    </row>
    <row r="4" spans="2:20" s="11" customFormat="1" ht="27" customHeight="1" thickBot="1">
      <c r="B4" s="75" t="s">
        <v>33</v>
      </c>
      <c r="C4" s="76"/>
      <c r="D4" s="76"/>
      <c r="E4" s="76"/>
      <c r="F4" s="76"/>
      <c r="G4" s="77"/>
      <c r="H4" s="77"/>
      <c r="I4" s="95"/>
      <c r="J4" s="76"/>
      <c r="K4" s="77"/>
      <c r="L4" s="96"/>
      <c r="M4" s="78"/>
      <c r="N4" s="1"/>
      <c r="O4"/>
      <c r="P4"/>
      <c r="Q4"/>
      <c r="R4"/>
      <c r="S4"/>
      <c r="T4"/>
    </row>
    <row r="5" spans="2:20" s="14" customFormat="1" ht="87.6" customHeight="1" thickBot="1">
      <c r="B5" s="73">
        <v>1</v>
      </c>
      <c r="C5" s="98" t="s">
        <v>56</v>
      </c>
      <c r="D5" s="99" t="s">
        <v>41</v>
      </c>
      <c r="E5" s="113" t="str">
        <f>+C5</f>
        <v>TRAMO 1: CATACAOS - PIURA
 (INCLUYE EL OVALO)
KM 133+000 - KM 137+714</v>
      </c>
      <c r="F5" s="83" t="s">
        <v>53</v>
      </c>
      <c r="G5" s="115" t="s">
        <v>16</v>
      </c>
      <c r="H5" s="100" t="s">
        <v>13</v>
      </c>
      <c r="I5" s="105">
        <v>5.3140000000000001</v>
      </c>
      <c r="J5" s="101">
        <v>25000</v>
      </c>
      <c r="K5" s="101">
        <f>+I5*J5</f>
        <v>132850</v>
      </c>
      <c r="L5" s="102">
        <v>3</v>
      </c>
      <c r="M5" s="103">
        <f>+K5*L5</f>
        <v>398550</v>
      </c>
      <c r="N5" s="1"/>
      <c r="O5" s="111"/>
      <c r="P5" s="13"/>
      <c r="Q5"/>
      <c r="R5"/>
      <c r="S5"/>
      <c r="T5"/>
    </row>
    <row r="6" spans="2:20" s="14" customFormat="1" ht="87.6" customHeight="1" thickBot="1">
      <c r="B6" s="12">
        <f t="shared" ref="B6" si="0">+B5+1</f>
        <v>2</v>
      </c>
      <c r="C6" s="154" t="s">
        <v>55</v>
      </c>
      <c r="D6" s="72" t="s">
        <v>57</v>
      </c>
      <c r="E6" s="114" t="s">
        <v>60</v>
      </c>
      <c r="F6" s="83" t="s">
        <v>65</v>
      </c>
      <c r="G6" s="115" t="s">
        <v>16</v>
      </c>
      <c r="H6" s="83" t="s">
        <v>13</v>
      </c>
      <c r="I6" s="106">
        <v>16.315000000000001</v>
      </c>
      <c r="J6" s="84">
        <v>25000</v>
      </c>
      <c r="K6" s="84">
        <f t="shared" ref="K6:K10" si="1">+I6*J6</f>
        <v>407875.00000000006</v>
      </c>
      <c r="L6" s="85">
        <v>3</v>
      </c>
      <c r="M6" s="79">
        <f t="shared" ref="M6:M10" si="2">+K6*L6</f>
        <v>1223625.0000000002</v>
      </c>
      <c r="N6" s="1"/>
      <c r="O6" s="111"/>
      <c r="P6" s="13"/>
      <c r="Q6"/>
      <c r="R6"/>
      <c r="S6"/>
      <c r="T6"/>
    </row>
    <row r="7" spans="2:20" s="14" customFormat="1" ht="87.6" customHeight="1" thickBot="1">
      <c r="B7" s="73">
        <f>+B6+1</f>
        <v>3</v>
      </c>
      <c r="C7" s="155"/>
      <c r="D7" s="123" t="s">
        <v>58</v>
      </c>
      <c r="E7" s="124" t="s">
        <v>61</v>
      </c>
      <c r="F7" s="125" t="s">
        <v>63</v>
      </c>
      <c r="G7" s="126" t="s">
        <v>66</v>
      </c>
      <c r="H7" s="125" t="s">
        <v>13</v>
      </c>
      <c r="I7" s="106">
        <v>2.0710000000000002</v>
      </c>
      <c r="J7" s="84">
        <v>0</v>
      </c>
      <c r="K7" s="84">
        <f t="shared" si="1"/>
        <v>0</v>
      </c>
      <c r="L7" s="85">
        <v>0</v>
      </c>
      <c r="M7" s="79">
        <f t="shared" si="2"/>
        <v>0</v>
      </c>
      <c r="N7" s="1"/>
      <c r="O7" s="111"/>
      <c r="P7" s="13"/>
      <c r="Q7"/>
      <c r="R7"/>
      <c r="S7"/>
      <c r="T7"/>
    </row>
    <row r="8" spans="2:20" s="14" customFormat="1" ht="87.6" customHeight="1" thickBot="1">
      <c r="B8" s="73">
        <f>+B7+1</f>
        <v>4</v>
      </c>
      <c r="C8" s="156"/>
      <c r="D8" s="72" t="s">
        <v>59</v>
      </c>
      <c r="E8" s="114" t="s">
        <v>62</v>
      </c>
      <c r="F8" s="83" t="s">
        <v>64</v>
      </c>
      <c r="G8" s="115" t="s">
        <v>16</v>
      </c>
      <c r="H8" s="83" t="s">
        <v>13</v>
      </c>
      <c r="I8" s="106">
        <v>0.60399999999999998</v>
      </c>
      <c r="J8" s="84">
        <v>35000</v>
      </c>
      <c r="K8" s="84">
        <f t="shared" si="1"/>
        <v>21140</v>
      </c>
      <c r="L8" s="85">
        <v>3</v>
      </c>
      <c r="M8" s="79">
        <f t="shared" si="2"/>
        <v>63420</v>
      </c>
      <c r="N8" s="1"/>
      <c r="O8" s="111"/>
      <c r="P8" s="13"/>
      <c r="Q8"/>
      <c r="R8"/>
      <c r="S8"/>
      <c r="T8"/>
    </row>
    <row r="9" spans="2:20" s="14" customFormat="1" ht="87.6" customHeight="1" thickBot="1">
      <c r="B9" s="73">
        <f>+B8+1</f>
        <v>5</v>
      </c>
      <c r="C9" s="97" t="s">
        <v>67</v>
      </c>
      <c r="D9" s="72" t="s">
        <v>42</v>
      </c>
      <c r="E9" s="114" t="str">
        <f>+C9</f>
        <v>TRAMO 3: SECHURA - LA UNION
KM 90+845 - KM 113+989</v>
      </c>
      <c r="F9" s="83" t="s">
        <v>68</v>
      </c>
      <c r="G9" s="115" t="s">
        <v>16</v>
      </c>
      <c r="H9" s="83" t="s">
        <v>13</v>
      </c>
      <c r="I9" s="106">
        <v>23.143999999999998</v>
      </c>
      <c r="J9" s="84">
        <v>25000</v>
      </c>
      <c r="K9" s="84">
        <f t="shared" si="1"/>
        <v>578600</v>
      </c>
      <c r="L9" s="85">
        <v>3</v>
      </c>
      <c r="M9" s="79">
        <f t="shared" si="2"/>
        <v>1735800</v>
      </c>
      <c r="N9" s="1"/>
      <c r="O9" s="111"/>
      <c r="P9" s="13"/>
      <c r="Q9"/>
      <c r="R9"/>
      <c r="S9"/>
      <c r="T9"/>
    </row>
    <row r="10" spans="2:20" s="14" customFormat="1" ht="87.6" customHeight="1" thickBot="1">
      <c r="B10" s="73">
        <f>+B9+1</f>
        <v>6</v>
      </c>
      <c r="C10" s="97" t="s">
        <v>69</v>
      </c>
      <c r="D10" s="72" t="s">
        <v>27</v>
      </c>
      <c r="E10" s="114" t="str">
        <f>+C10</f>
        <v>TRAMO 4: OV. BAYOVAR - SECHURA
KM 47+081 - KM 87+365</v>
      </c>
      <c r="F10" s="83" t="s">
        <v>70</v>
      </c>
      <c r="G10" s="115" t="s">
        <v>16</v>
      </c>
      <c r="H10" s="83" t="s">
        <v>13</v>
      </c>
      <c r="I10" s="106">
        <v>40.283999999999999</v>
      </c>
      <c r="J10" s="84">
        <v>25000</v>
      </c>
      <c r="K10" s="84">
        <f t="shared" si="1"/>
        <v>1007100</v>
      </c>
      <c r="L10" s="85">
        <v>3</v>
      </c>
      <c r="M10" s="79">
        <f t="shared" si="2"/>
        <v>3021300</v>
      </c>
      <c r="N10" s="1"/>
      <c r="O10" s="111"/>
      <c r="P10" s="13"/>
      <c r="Q10"/>
      <c r="R10"/>
      <c r="S10"/>
      <c r="T10"/>
    </row>
    <row r="11" spans="2:20" s="11" customFormat="1" ht="27" customHeight="1" thickBot="1">
      <c r="B11" s="75" t="s">
        <v>34</v>
      </c>
      <c r="C11" s="76"/>
      <c r="D11" s="76"/>
      <c r="E11" s="76"/>
      <c r="F11" s="112" t="s">
        <v>48</v>
      </c>
      <c r="G11" s="77"/>
      <c r="H11" s="77"/>
      <c r="I11" s="107"/>
      <c r="J11" s="76"/>
      <c r="K11" s="77"/>
      <c r="L11" s="96"/>
      <c r="M11" s="78"/>
      <c r="N11" s="1"/>
      <c r="O11" s="111"/>
      <c r="P11"/>
      <c r="Q11"/>
      <c r="R11"/>
      <c r="S11"/>
      <c r="T11"/>
    </row>
    <row r="12" spans="2:20" s="14" customFormat="1" ht="86.45" customHeight="1" thickBot="1">
      <c r="B12" s="73">
        <f>+B10+1</f>
        <v>7</v>
      </c>
      <c r="C12" s="98" t="s">
        <v>71</v>
      </c>
      <c r="D12" s="99" t="s">
        <v>28</v>
      </c>
      <c r="E12" s="113" t="str">
        <f t="shared" ref="E12:E13" si="3">+C12</f>
        <v>TRAMO 5: DV. BAYOVAR - OV. BAYOVAR
KM 0+000 - KM 47+100</v>
      </c>
      <c r="F12" s="83" t="s">
        <v>72</v>
      </c>
      <c r="G12" s="116" t="s">
        <v>16</v>
      </c>
      <c r="H12" s="100" t="s">
        <v>13</v>
      </c>
      <c r="I12" s="105">
        <v>47.1</v>
      </c>
      <c r="J12" s="101">
        <v>25000</v>
      </c>
      <c r="K12" s="101">
        <f t="shared" ref="K12:K13" si="4">+I12*J12</f>
        <v>1177500</v>
      </c>
      <c r="L12" s="102">
        <v>3</v>
      </c>
      <c r="M12" s="103">
        <f t="shared" ref="M12" si="5">+K12*L12</f>
        <v>3532500</v>
      </c>
      <c r="N12" s="1"/>
      <c r="O12" s="111"/>
      <c r="P12" s="13"/>
      <c r="Q12"/>
      <c r="R12"/>
      <c r="S12"/>
      <c r="T12"/>
    </row>
    <row r="13" spans="2:20" s="14" customFormat="1" ht="86.45" customHeight="1" thickBot="1">
      <c r="B13" s="73">
        <f>+B12+1</f>
        <v>8</v>
      </c>
      <c r="C13" s="104" t="s">
        <v>73</v>
      </c>
      <c r="D13" s="99" t="s">
        <v>29</v>
      </c>
      <c r="E13" s="113" t="str">
        <f t="shared" si="3"/>
        <v>TRAMO 6: OV. BAYOVAR (INCLUYE EL OVALO) - BAPPO
KM 47+081 - KM 66+100</v>
      </c>
      <c r="F13" s="100" t="s">
        <v>74</v>
      </c>
      <c r="G13" s="116" t="s">
        <v>16</v>
      </c>
      <c r="H13" s="100" t="s">
        <v>13</v>
      </c>
      <c r="I13" s="105">
        <v>19.684000000000001</v>
      </c>
      <c r="J13" s="101">
        <v>25000</v>
      </c>
      <c r="K13" s="101">
        <f t="shared" si="4"/>
        <v>492100</v>
      </c>
      <c r="L13" s="102">
        <v>3</v>
      </c>
      <c r="M13" s="103">
        <f>+K13*L13</f>
        <v>1476300</v>
      </c>
      <c r="N13" s="1"/>
      <c r="O13" s="111"/>
      <c r="P13" s="13"/>
      <c r="Q13"/>
      <c r="R13"/>
      <c r="S13"/>
      <c r="T13"/>
    </row>
    <row r="14" spans="2:20" s="11" customFormat="1" ht="27" customHeight="1" thickBot="1">
      <c r="B14" s="75" t="s">
        <v>39</v>
      </c>
      <c r="C14" s="76"/>
      <c r="D14" s="76"/>
      <c r="E14" s="76"/>
      <c r="F14" s="112" t="s">
        <v>48</v>
      </c>
      <c r="G14" s="77"/>
      <c r="H14" s="77"/>
      <c r="I14" s="107"/>
      <c r="J14" s="76"/>
      <c r="K14" s="77"/>
      <c r="L14" s="96"/>
      <c r="M14" s="78"/>
      <c r="N14" s="1"/>
      <c r="O14" s="111"/>
      <c r="P14"/>
      <c r="Q14"/>
      <c r="R14"/>
      <c r="S14"/>
      <c r="T14"/>
    </row>
    <row r="15" spans="2:20" s="14" customFormat="1" ht="86.45" customHeight="1" thickBot="1">
      <c r="B15" s="73">
        <f>+B13+1</f>
        <v>9</v>
      </c>
      <c r="C15" s="104" t="s">
        <v>35</v>
      </c>
      <c r="D15" s="99" t="s">
        <v>43</v>
      </c>
      <c r="E15" s="113" t="str">
        <f t="shared" ref="E15:E18" si="6">+C15</f>
        <v>TRAMO 7: LAMBAYEQUE - ILLIMO
KM 0+000 - KM 21+500</v>
      </c>
      <c r="F15" s="83" t="s">
        <v>49</v>
      </c>
      <c r="G15" s="116" t="s">
        <v>16</v>
      </c>
      <c r="H15" s="100" t="s">
        <v>13</v>
      </c>
      <c r="I15" s="105">
        <v>21.5</v>
      </c>
      <c r="J15" s="101">
        <v>25000</v>
      </c>
      <c r="K15" s="101">
        <f t="shared" ref="K15:K21" si="7">+I15*J15</f>
        <v>537500</v>
      </c>
      <c r="L15" s="102">
        <v>3</v>
      </c>
      <c r="M15" s="103">
        <f t="shared" ref="M15:M21" si="8">+K15*L15</f>
        <v>1612500</v>
      </c>
      <c r="N15" s="1"/>
      <c r="O15" s="111"/>
      <c r="P15" s="13"/>
      <c r="Q15"/>
      <c r="R15"/>
      <c r="S15"/>
      <c r="T15"/>
    </row>
    <row r="16" spans="2:20" s="14" customFormat="1" ht="86.45" customHeight="1" thickBot="1">
      <c r="B16" s="73">
        <f t="shared" ref="B16:B21" si="9">+B15+1</f>
        <v>10</v>
      </c>
      <c r="C16" s="104" t="s">
        <v>36</v>
      </c>
      <c r="D16" s="99" t="s">
        <v>44</v>
      </c>
      <c r="E16" s="113" t="str">
        <f t="shared" si="6"/>
        <v>TRAMO 8: ILLIMO - JAYANCA
KM 21+500 - KM 34+000</v>
      </c>
      <c r="F16" s="100" t="s">
        <v>50</v>
      </c>
      <c r="G16" s="116" t="s">
        <v>16</v>
      </c>
      <c r="H16" s="100" t="s">
        <v>13</v>
      </c>
      <c r="I16" s="105">
        <v>12.5</v>
      </c>
      <c r="J16" s="101">
        <v>25000</v>
      </c>
      <c r="K16" s="101">
        <f t="shared" si="7"/>
        <v>312500</v>
      </c>
      <c r="L16" s="102">
        <v>3</v>
      </c>
      <c r="M16" s="103">
        <f t="shared" si="8"/>
        <v>937500</v>
      </c>
      <c r="N16" s="1"/>
      <c r="O16" s="111"/>
      <c r="P16" s="13"/>
      <c r="Q16"/>
      <c r="R16"/>
      <c r="S16"/>
      <c r="T16"/>
    </row>
    <row r="17" spans="2:20" s="14" customFormat="1" ht="86.45" customHeight="1" thickBot="1">
      <c r="B17" s="73">
        <f t="shared" si="9"/>
        <v>11</v>
      </c>
      <c r="C17" s="104" t="s">
        <v>37</v>
      </c>
      <c r="D17" s="99" t="s">
        <v>45</v>
      </c>
      <c r="E17" s="113" t="str">
        <f t="shared" si="6"/>
        <v>TRAMO 9: JAYANCA - MOTUPE
KM 34+000 - KM 65+000</v>
      </c>
      <c r="F17" s="100" t="s">
        <v>51</v>
      </c>
      <c r="G17" s="116" t="s">
        <v>16</v>
      </c>
      <c r="H17" s="100" t="s">
        <v>13</v>
      </c>
      <c r="I17" s="105">
        <v>31</v>
      </c>
      <c r="J17" s="101">
        <v>25000</v>
      </c>
      <c r="K17" s="101">
        <f t="shared" si="7"/>
        <v>775000</v>
      </c>
      <c r="L17" s="102">
        <v>3</v>
      </c>
      <c r="M17" s="103">
        <f t="shared" si="8"/>
        <v>2325000</v>
      </c>
      <c r="N17" s="1"/>
      <c r="O17" s="111"/>
      <c r="P17" s="13"/>
      <c r="Q17"/>
      <c r="R17"/>
      <c r="S17"/>
      <c r="T17"/>
    </row>
    <row r="18" spans="2:20" s="14" customFormat="1" ht="86.45" customHeight="1" thickBot="1">
      <c r="B18" s="73">
        <f t="shared" si="9"/>
        <v>12</v>
      </c>
      <c r="C18" s="104" t="s">
        <v>38</v>
      </c>
      <c r="D18" s="99" t="s">
        <v>46</v>
      </c>
      <c r="E18" s="113" t="str">
        <f t="shared" si="6"/>
        <v>TRAMO 10: MOTUPE - KM 74+850
KM 65+000 - KM 85+600</v>
      </c>
      <c r="F18" s="100" t="s">
        <v>52</v>
      </c>
      <c r="G18" s="116" t="s">
        <v>16</v>
      </c>
      <c r="H18" s="100" t="s">
        <v>13</v>
      </c>
      <c r="I18" s="105">
        <v>20.6</v>
      </c>
      <c r="J18" s="101">
        <v>25000</v>
      </c>
      <c r="K18" s="101">
        <f t="shared" si="7"/>
        <v>515000.00000000006</v>
      </c>
      <c r="L18" s="102">
        <v>3</v>
      </c>
      <c r="M18" s="103">
        <f t="shared" si="8"/>
        <v>1545000.0000000002</v>
      </c>
      <c r="N18" s="1"/>
      <c r="O18" s="111"/>
      <c r="P18" s="13"/>
      <c r="Q18"/>
      <c r="R18"/>
      <c r="S18"/>
      <c r="T18"/>
    </row>
    <row r="19" spans="2:20" s="14" customFormat="1" ht="86.45" customHeight="1" thickBot="1">
      <c r="B19" s="73">
        <f t="shared" si="9"/>
        <v>13</v>
      </c>
      <c r="C19" s="157" t="s">
        <v>40</v>
      </c>
      <c r="D19" s="74" t="s">
        <v>47</v>
      </c>
      <c r="E19" s="117" t="str">
        <f>+C19</f>
        <v>TRAMO 11: PUENTE PRIMAVERA - AV. GUARDIA CIVIL - AV. LUIS MONTERO - AV. PROGRESO - DV. CATACAOS (EMP. PE-1N)
KM 254+245 - KM 261+000</v>
      </c>
      <c r="F19" s="92" t="s">
        <v>54</v>
      </c>
      <c r="G19" s="120" t="s">
        <v>12</v>
      </c>
      <c r="H19" s="92" t="s">
        <v>13</v>
      </c>
      <c r="I19" s="108">
        <v>12.01</v>
      </c>
      <c r="J19" s="93">
        <v>25000</v>
      </c>
      <c r="K19" s="93">
        <f t="shared" si="7"/>
        <v>300250</v>
      </c>
      <c r="L19" s="94">
        <v>1</v>
      </c>
      <c r="M19" s="82">
        <f t="shared" si="8"/>
        <v>300250</v>
      </c>
      <c r="N19" s="1"/>
      <c r="O19" s="111"/>
      <c r="P19" s="13"/>
      <c r="Q19"/>
      <c r="R19"/>
      <c r="S19"/>
      <c r="T19"/>
    </row>
    <row r="20" spans="2:20" s="14" customFormat="1" ht="86.45" customHeight="1" thickBot="1">
      <c r="B20" s="73">
        <f t="shared" si="9"/>
        <v>14</v>
      </c>
      <c r="C20" s="158"/>
      <c r="D20" s="127" t="str">
        <f t="shared" ref="D20:F21" si="10">+D19</f>
        <v>T11</v>
      </c>
      <c r="E20" s="118" t="str">
        <f t="shared" si="10"/>
        <v>TRAMO 11: PUENTE PRIMAVERA - AV. GUARDIA CIVIL - AV. LUIS MONTERO - AV. PROGRESO - DV. CATACAOS (EMP. PE-1N)
KM 254+245 - KM 261+000</v>
      </c>
      <c r="F20" s="88" t="str">
        <f t="shared" si="10"/>
        <v>KM 254+245 - KM 261+000</v>
      </c>
      <c r="G20" s="121" t="s">
        <v>14</v>
      </c>
      <c r="H20" s="88" t="s">
        <v>11</v>
      </c>
      <c r="I20" s="109">
        <f>+I19</f>
        <v>12.01</v>
      </c>
      <c r="J20" s="86">
        <v>260000</v>
      </c>
      <c r="K20" s="86">
        <f t="shared" si="7"/>
        <v>3122600</v>
      </c>
      <c r="L20" s="87">
        <v>1</v>
      </c>
      <c r="M20" s="80">
        <f t="shared" si="8"/>
        <v>3122600</v>
      </c>
      <c r="N20" s="1"/>
      <c r="O20" s="111"/>
      <c r="P20" s="13"/>
      <c r="Q20"/>
      <c r="R20"/>
      <c r="S20"/>
      <c r="T20"/>
    </row>
    <row r="21" spans="2:20" s="14" customFormat="1" ht="86.45" customHeight="1" thickBot="1">
      <c r="B21" s="73">
        <f t="shared" si="9"/>
        <v>15</v>
      </c>
      <c r="C21" s="159"/>
      <c r="D21" s="15" t="str">
        <f t="shared" si="10"/>
        <v>T11</v>
      </c>
      <c r="E21" s="119" t="str">
        <f t="shared" si="10"/>
        <v>TRAMO 11: PUENTE PRIMAVERA - AV. GUARDIA CIVIL - AV. LUIS MONTERO - AV. PROGRESO - DV. CATACAOS (EMP. PE-1N)
KM 254+245 - KM 261+000</v>
      </c>
      <c r="F21" s="89" t="str">
        <f t="shared" si="10"/>
        <v>KM 254+245 - KM 261+000</v>
      </c>
      <c r="G21" s="122" t="s">
        <v>15</v>
      </c>
      <c r="H21" s="89" t="s">
        <v>13</v>
      </c>
      <c r="I21" s="110">
        <f>+I20</f>
        <v>12.01</v>
      </c>
      <c r="J21" s="90">
        <v>21000</v>
      </c>
      <c r="K21" s="90">
        <f t="shared" si="7"/>
        <v>252210</v>
      </c>
      <c r="L21" s="91">
        <v>2</v>
      </c>
      <c r="M21" s="81">
        <f t="shared" si="8"/>
        <v>504420</v>
      </c>
      <c r="N21" s="1"/>
      <c r="O21" s="111"/>
      <c r="P21" s="13"/>
      <c r="Q21"/>
      <c r="R21"/>
      <c r="S21"/>
      <c r="T21"/>
    </row>
    <row r="22" spans="2:20" s="14" customFormat="1" ht="28.9" customHeight="1" thickBot="1">
      <c r="B22" s="16" t="s">
        <v>31</v>
      </c>
      <c r="C22" s="17"/>
      <c r="D22" s="17"/>
      <c r="E22" s="17"/>
      <c r="F22" s="17"/>
      <c r="G22" s="17"/>
      <c r="H22" s="18"/>
      <c r="I22" s="19"/>
      <c r="J22" s="18"/>
      <c r="K22" s="18"/>
      <c r="L22" s="20"/>
      <c r="M22" s="21"/>
      <c r="N22" s="1"/>
      <c r="O22"/>
      <c r="P22"/>
      <c r="Q22"/>
      <c r="R22"/>
      <c r="S22"/>
      <c r="T22"/>
    </row>
    <row r="23" spans="2:20" s="14" customFormat="1" ht="45.6" customHeight="1">
      <c r="B23" s="22">
        <f>+B21+1</f>
        <v>16</v>
      </c>
      <c r="C23" s="160" t="str">
        <f>+B2</f>
        <v>SERVICIO DE GESTIÓN Y CONSERVACIÓN POR NIVELES DE SERVICIO DEL CORREDOR VIAL: "BAPPO - BAYOVAR - SECHURA - CATACAOS - PIURA / EMP PE-1N - DV OLMOS (EMP PE-1NJ) / LAMBAYEQUE - OLMOS / PUENTE PRIMAVERA-AV. GUARDIA CIVIL-AV. LUIS MONTERO-AV. PROGRESO-DV. CATACAOS (EMP. PE-1N)"</v>
      </c>
      <c r="D23" s="161"/>
      <c r="E23" s="161"/>
      <c r="F23" s="23"/>
      <c r="G23" s="24" t="s">
        <v>17</v>
      </c>
      <c r="H23" s="25" t="s">
        <v>18</v>
      </c>
      <c r="I23" s="26">
        <v>1</v>
      </c>
      <c r="J23" s="27">
        <v>1200000</v>
      </c>
      <c r="K23" s="27">
        <f>+I23*J23</f>
        <v>1200000</v>
      </c>
      <c r="L23" s="28">
        <v>1</v>
      </c>
      <c r="M23" s="29">
        <f>+K23*L23</f>
        <v>1200000</v>
      </c>
      <c r="N23" s="1"/>
      <c r="O23"/>
      <c r="P23"/>
      <c r="Q23"/>
      <c r="R23"/>
      <c r="S23"/>
      <c r="T23"/>
    </row>
    <row r="24" spans="2:20" s="14" customFormat="1" ht="45.6" customHeight="1">
      <c r="B24" s="30">
        <f>+B23+1</f>
        <v>17</v>
      </c>
      <c r="C24" s="162"/>
      <c r="D24" s="163"/>
      <c r="E24" s="163"/>
      <c r="F24" s="31"/>
      <c r="G24" s="32" t="s">
        <v>19</v>
      </c>
      <c r="H24" s="33" t="s">
        <v>18</v>
      </c>
      <c r="I24" s="34">
        <v>1</v>
      </c>
      <c r="J24" s="35">
        <v>2000000</v>
      </c>
      <c r="K24" s="35">
        <f t="shared" ref="K24:K29" si="11">+I24*J24</f>
        <v>2000000</v>
      </c>
      <c r="L24" s="36">
        <v>3</v>
      </c>
      <c r="M24" s="37">
        <f t="shared" ref="M24:M29" si="12">+K24*L24</f>
        <v>6000000</v>
      </c>
      <c r="N24" s="1"/>
      <c r="O24"/>
      <c r="P24" s="13"/>
      <c r="Q24"/>
      <c r="R24" s="13"/>
      <c r="S24" s="13"/>
      <c r="T24"/>
    </row>
    <row r="25" spans="2:20" s="14" customFormat="1" ht="45.6" customHeight="1">
      <c r="B25" s="38">
        <f t="shared" ref="B25:B29" si="13">+B24+1</f>
        <v>18</v>
      </c>
      <c r="C25" s="162"/>
      <c r="D25" s="163"/>
      <c r="E25" s="163"/>
      <c r="F25" s="31"/>
      <c r="G25" s="32" t="s">
        <v>20</v>
      </c>
      <c r="H25" s="33" t="s">
        <v>11</v>
      </c>
      <c r="I25" s="39">
        <f>+I5+I6+I7+I8+I9+I10+I12+I13+I15+I16+I17+I18+I20</f>
        <v>252.12599999999998</v>
      </c>
      <c r="J25" s="35">
        <v>2862.76</v>
      </c>
      <c r="K25" s="35">
        <f t="shared" si="11"/>
        <v>721776.22776000004</v>
      </c>
      <c r="L25" s="36">
        <v>1</v>
      </c>
      <c r="M25" s="37">
        <f t="shared" si="12"/>
        <v>721776.22776000004</v>
      </c>
      <c r="N25" s="1"/>
      <c r="O25"/>
      <c r="P25"/>
      <c r="Q25"/>
      <c r="R25"/>
      <c r="S25"/>
      <c r="T25"/>
    </row>
    <row r="26" spans="2:20" s="14" customFormat="1" ht="45.6" customHeight="1">
      <c r="B26" s="38">
        <f>+B25+1</f>
        <v>19</v>
      </c>
      <c r="C26" s="162"/>
      <c r="D26" s="163"/>
      <c r="E26" s="163"/>
      <c r="F26" s="31"/>
      <c r="G26" s="32" t="s">
        <v>30</v>
      </c>
      <c r="H26" s="33" t="s">
        <v>11</v>
      </c>
      <c r="I26" s="39">
        <f>+I25</f>
        <v>252.12599999999998</v>
      </c>
      <c r="J26" s="35">
        <v>376.42</v>
      </c>
      <c r="K26" s="35">
        <f t="shared" si="11"/>
        <v>94905.268920000002</v>
      </c>
      <c r="L26" s="36">
        <v>1</v>
      </c>
      <c r="M26" s="37">
        <f t="shared" si="12"/>
        <v>94905.268920000002</v>
      </c>
      <c r="N26" s="1"/>
      <c r="O26"/>
      <c r="P26"/>
      <c r="Q26"/>
      <c r="R26"/>
      <c r="S26"/>
      <c r="T26"/>
    </row>
    <row r="27" spans="2:20" s="14" customFormat="1" ht="45.6" customHeight="1">
      <c r="B27" s="30">
        <f>+B26+1</f>
        <v>20</v>
      </c>
      <c r="C27" s="162"/>
      <c r="D27" s="163"/>
      <c r="E27" s="163"/>
      <c r="F27" s="31"/>
      <c r="G27" s="32" t="s">
        <v>21</v>
      </c>
      <c r="H27" s="33" t="s">
        <v>11</v>
      </c>
      <c r="I27" s="39">
        <f>+I25</f>
        <v>252.12599999999998</v>
      </c>
      <c r="J27" s="35">
        <f>+J25</f>
        <v>2862.76</v>
      </c>
      <c r="K27" s="35">
        <f t="shared" si="11"/>
        <v>721776.22776000004</v>
      </c>
      <c r="L27" s="36">
        <v>1</v>
      </c>
      <c r="M27" s="37">
        <f t="shared" si="12"/>
        <v>721776.22776000004</v>
      </c>
      <c r="N27" s="1"/>
      <c r="O27" s="13"/>
      <c r="P27"/>
      <c r="Q27"/>
      <c r="R27"/>
      <c r="S27"/>
      <c r="T27"/>
    </row>
    <row r="28" spans="2:20" s="14" customFormat="1" ht="45.6" customHeight="1">
      <c r="B28" s="38">
        <f t="shared" si="13"/>
        <v>21</v>
      </c>
      <c r="C28" s="162"/>
      <c r="D28" s="163"/>
      <c r="E28" s="163"/>
      <c r="F28" s="31"/>
      <c r="G28" s="32" t="s">
        <v>22</v>
      </c>
      <c r="H28" s="33" t="s">
        <v>23</v>
      </c>
      <c r="I28" s="34">
        <v>12</v>
      </c>
      <c r="J28" s="35">
        <v>420000</v>
      </c>
      <c r="K28" s="35">
        <f t="shared" si="11"/>
        <v>5040000</v>
      </c>
      <c r="L28" s="36">
        <v>3</v>
      </c>
      <c r="M28" s="37">
        <f t="shared" si="12"/>
        <v>15120000</v>
      </c>
      <c r="N28" s="1"/>
      <c r="O28" s="40"/>
      <c r="P28"/>
      <c r="Q28" s="13"/>
      <c r="R28" s="40"/>
      <c r="S28"/>
      <c r="T28"/>
    </row>
    <row r="29" spans="2:20" s="14" customFormat="1" ht="66.599999999999994" customHeight="1" thickBot="1">
      <c r="B29" s="41">
        <f t="shared" si="13"/>
        <v>22</v>
      </c>
      <c r="C29" s="164"/>
      <c r="D29" s="165"/>
      <c r="E29" s="165"/>
      <c r="F29" s="42"/>
      <c r="G29" s="43" t="s">
        <v>24</v>
      </c>
      <c r="H29" s="44" t="s">
        <v>18</v>
      </c>
      <c r="I29" s="45">
        <v>1</v>
      </c>
      <c r="J29" s="46">
        <v>500000</v>
      </c>
      <c r="K29" s="46">
        <f t="shared" si="11"/>
        <v>500000</v>
      </c>
      <c r="L29" s="47">
        <v>1</v>
      </c>
      <c r="M29" s="48">
        <f t="shared" si="12"/>
        <v>500000</v>
      </c>
      <c r="N29" s="1"/>
      <c r="O29"/>
      <c r="P29"/>
      <c r="Q29"/>
      <c r="R29"/>
      <c r="S29"/>
      <c r="T29"/>
    </row>
    <row r="30" spans="2:20" s="14" customFormat="1" ht="4.1500000000000004" customHeight="1" thickBot="1">
      <c r="B30" s="49"/>
      <c r="C30" s="50"/>
      <c r="D30" s="50"/>
      <c r="E30" s="50"/>
      <c r="F30" s="50"/>
      <c r="G30" s="51"/>
      <c r="I30" s="52"/>
      <c r="K30" s="53"/>
      <c r="L30" s="54"/>
      <c r="M30" s="55"/>
      <c r="N30" s="1"/>
      <c r="O30"/>
      <c r="P30"/>
      <c r="Q30"/>
      <c r="R30"/>
      <c r="S30"/>
      <c r="T30"/>
    </row>
    <row r="31" spans="2:20" s="14" customFormat="1" ht="45" customHeight="1" thickTop="1" thickBot="1">
      <c r="B31" s="144" t="s">
        <v>25</v>
      </c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56">
        <f>SUM(M4:M30)</f>
        <v>46157222.724439994</v>
      </c>
      <c r="N31" s="1"/>
      <c r="O31"/>
      <c r="P31"/>
      <c r="Q31"/>
      <c r="R31"/>
      <c r="S31"/>
      <c r="T31"/>
    </row>
    <row r="32" spans="2:20" ht="33.75" customHeight="1" thickTop="1" thickBot="1">
      <c r="B32" s="57" t="s">
        <v>26</v>
      </c>
      <c r="C32" s="58"/>
      <c r="D32" s="58"/>
      <c r="E32" s="58"/>
      <c r="F32" s="58"/>
      <c r="G32" s="59"/>
      <c r="H32" s="60"/>
      <c r="I32" s="61"/>
      <c r="J32" s="60"/>
      <c r="K32" s="62"/>
      <c r="L32" s="63"/>
      <c r="M32" s="64"/>
    </row>
    <row r="38" spans="12:12">
      <c r="L38" s="70"/>
    </row>
  </sheetData>
  <autoFilter ref="G3:G21"/>
  <mergeCells count="7">
    <mergeCell ref="B31:L31"/>
    <mergeCell ref="B1:M1"/>
    <mergeCell ref="B2:M2"/>
    <mergeCell ref="D3:E3"/>
    <mergeCell ref="C6:C8"/>
    <mergeCell ref="C19:C21"/>
    <mergeCell ref="C23:E29"/>
  </mergeCells>
  <printOptions horizontalCentered="1"/>
  <pageMargins left="0.51181102362204722" right="0.31496062992125984" top="0.94488188976377963" bottom="0.94488188976377963" header="0.31496062992125984" footer="0.31496062992125984"/>
  <pageSetup paperSize="9" scale="2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19"/>
  <sheetViews>
    <sheetView tabSelected="1" view="pageBreakPreview" zoomScaleNormal="100" zoomScaleSheetLayoutView="100" workbookViewId="0">
      <selection activeCell="J21" sqref="J21"/>
    </sheetView>
  </sheetViews>
  <sheetFormatPr baseColWidth="10" defaultRowHeight="15"/>
  <cols>
    <col min="1" max="1" width="4.85546875" bestFit="1" customWidth="1"/>
    <col min="2" max="2" width="14.28515625" customWidth="1"/>
    <col min="3" max="3" width="16.140625" customWidth="1"/>
    <col min="4" max="4" width="7" bestFit="1" customWidth="1"/>
    <col min="5" max="5" width="8.5703125" bestFit="1" customWidth="1"/>
    <col min="6" max="6" width="10.28515625" customWidth="1"/>
    <col min="7" max="7" width="10.7109375" customWidth="1"/>
    <col min="8" max="8" width="9.5703125" customWidth="1"/>
  </cols>
  <sheetData>
    <row r="1" spans="1:11">
      <c r="A1" s="166" t="s">
        <v>82</v>
      </c>
      <c r="B1" s="167"/>
      <c r="C1" s="167"/>
      <c r="D1" s="167"/>
      <c r="E1" s="167"/>
      <c r="F1" s="167"/>
      <c r="G1" s="167"/>
      <c r="H1" s="167"/>
      <c r="I1" s="168"/>
    </row>
    <row r="2" spans="1:11" ht="15.75" thickBot="1">
      <c r="A2" s="169" t="s">
        <v>77</v>
      </c>
      <c r="B2" s="170"/>
      <c r="C2" s="170"/>
      <c r="D2" s="170"/>
      <c r="E2" s="170"/>
      <c r="F2" s="170"/>
      <c r="G2" s="170"/>
      <c r="H2" s="170"/>
      <c r="I2" s="171"/>
    </row>
    <row r="3" spans="1:11">
      <c r="A3" s="172" t="s">
        <v>83</v>
      </c>
      <c r="B3" s="173"/>
      <c r="C3" s="173"/>
      <c r="D3" s="173"/>
      <c r="E3" s="173"/>
      <c r="F3" s="173"/>
      <c r="G3" s="173"/>
      <c r="H3" s="173"/>
      <c r="I3" s="174"/>
    </row>
    <row r="4" spans="1:11">
      <c r="A4" s="175" t="s">
        <v>84</v>
      </c>
      <c r="B4" s="176"/>
      <c r="C4" s="176"/>
      <c r="D4" s="176"/>
      <c r="E4" s="176"/>
      <c r="F4" s="176"/>
      <c r="G4" s="176"/>
      <c r="H4" s="176"/>
      <c r="I4" s="177"/>
    </row>
    <row r="5" spans="1:11" ht="18.75" customHeight="1">
      <c r="A5" s="178" t="s">
        <v>85</v>
      </c>
      <c r="B5" s="178" t="s">
        <v>86</v>
      </c>
      <c r="C5" s="178" t="s">
        <v>87</v>
      </c>
      <c r="D5" s="178" t="s">
        <v>88</v>
      </c>
      <c r="E5" s="178" t="s">
        <v>89</v>
      </c>
      <c r="F5" s="179" t="s">
        <v>90</v>
      </c>
      <c r="G5" s="179" t="s">
        <v>91</v>
      </c>
      <c r="H5" s="128" t="s">
        <v>92</v>
      </c>
      <c r="I5" s="179" t="s">
        <v>93</v>
      </c>
    </row>
    <row r="6" spans="1:11">
      <c r="A6" s="178"/>
      <c r="B6" s="178"/>
      <c r="C6" s="178"/>
      <c r="D6" s="178"/>
      <c r="E6" s="178"/>
      <c r="F6" s="179"/>
      <c r="G6" s="179"/>
      <c r="H6" s="128" t="s">
        <v>94</v>
      </c>
      <c r="I6" s="179"/>
    </row>
    <row r="7" spans="1:11">
      <c r="A7" s="129"/>
      <c r="B7" s="129"/>
      <c r="C7" s="129"/>
      <c r="D7" s="129"/>
      <c r="E7" s="130" t="s">
        <v>95</v>
      </c>
      <c r="F7" s="130" t="s">
        <v>96</v>
      </c>
      <c r="G7" s="130" t="s">
        <v>97</v>
      </c>
      <c r="H7" s="130" t="s">
        <v>98</v>
      </c>
      <c r="I7" s="130" t="s">
        <v>99</v>
      </c>
    </row>
    <row r="8" spans="1:11">
      <c r="A8" s="191" t="s">
        <v>100</v>
      </c>
      <c r="B8" s="191"/>
      <c r="C8" s="191"/>
      <c r="D8" s="191"/>
      <c r="E8" s="191"/>
      <c r="F8" s="191"/>
      <c r="G8" s="191"/>
      <c r="H8" s="191"/>
      <c r="I8" s="191"/>
    </row>
    <row r="9" spans="1:11" ht="60">
      <c r="A9" s="131">
        <v>1</v>
      </c>
      <c r="B9" s="132"/>
      <c r="C9" s="132" t="s">
        <v>76</v>
      </c>
      <c r="D9" s="133" t="s">
        <v>23</v>
      </c>
      <c r="E9" s="134">
        <v>4</v>
      </c>
      <c r="F9" s="134"/>
      <c r="G9" s="134"/>
      <c r="H9" s="135">
        <v>6</v>
      </c>
      <c r="I9" s="135"/>
      <c r="J9" s="140" t="s">
        <v>110</v>
      </c>
    </row>
    <row r="10" spans="1:11">
      <c r="A10" s="191" t="s">
        <v>101</v>
      </c>
      <c r="B10" s="191"/>
      <c r="C10" s="191"/>
      <c r="D10" s="191"/>
      <c r="E10" s="191"/>
      <c r="F10" s="191"/>
      <c r="G10" s="191"/>
      <c r="H10" s="191"/>
      <c r="I10" s="191"/>
      <c r="J10" s="140"/>
    </row>
    <row r="11" spans="1:11" ht="60">
      <c r="A11" s="131">
        <v>2</v>
      </c>
      <c r="B11" s="133" t="s">
        <v>78</v>
      </c>
      <c r="C11" s="132" t="s">
        <v>79</v>
      </c>
      <c r="D11" s="133" t="s">
        <v>23</v>
      </c>
      <c r="E11" s="138">
        <v>1</v>
      </c>
      <c r="F11" s="139"/>
      <c r="G11" s="139">
        <f>+I11/H11</f>
        <v>0</v>
      </c>
      <c r="H11" s="135">
        <v>6</v>
      </c>
      <c r="I11" s="139"/>
      <c r="J11" s="140" t="s">
        <v>111</v>
      </c>
    </row>
    <row r="12" spans="1:11" ht="60">
      <c r="A12" s="131">
        <v>3</v>
      </c>
      <c r="B12" s="192" t="s">
        <v>75</v>
      </c>
      <c r="C12" s="132" t="s">
        <v>80</v>
      </c>
      <c r="D12" s="133" t="s">
        <v>23</v>
      </c>
      <c r="E12" s="138">
        <v>1</v>
      </c>
      <c r="F12" s="139"/>
      <c r="G12" s="139">
        <f>+I12/H12</f>
        <v>0</v>
      </c>
      <c r="H12" s="135">
        <v>6</v>
      </c>
      <c r="I12" s="139"/>
      <c r="J12" s="140" t="s">
        <v>112</v>
      </c>
    </row>
    <row r="13" spans="1:11" ht="72">
      <c r="A13" s="131">
        <v>4</v>
      </c>
      <c r="B13" s="192"/>
      <c r="C13" s="132" t="s">
        <v>81</v>
      </c>
      <c r="D13" s="133" t="s">
        <v>18</v>
      </c>
      <c r="E13" s="143">
        <v>1</v>
      </c>
      <c r="F13" s="139"/>
      <c r="G13" s="139">
        <f>+I13/H13</f>
        <v>0</v>
      </c>
      <c r="H13" s="135">
        <v>6</v>
      </c>
      <c r="I13" s="139"/>
      <c r="J13" s="140" t="s">
        <v>113</v>
      </c>
    </row>
    <row r="14" spans="1:11">
      <c r="A14" s="193" t="s">
        <v>102</v>
      </c>
      <c r="B14" s="193"/>
      <c r="C14" s="193"/>
      <c r="D14" s="193"/>
      <c r="E14" s="193"/>
      <c r="F14" s="193"/>
      <c r="G14" s="193"/>
      <c r="H14" s="193"/>
      <c r="I14" s="193"/>
      <c r="J14" s="140"/>
    </row>
    <row r="15" spans="1:11" ht="48">
      <c r="A15" s="131">
        <v>5</v>
      </c>
      <c r="B15" s="132"/>
      <c r="C15" s="132" t="s">
        <v>103</v>
      </c>
      <c r="D15" s="133" t="s">
        <v>23</v>
      </c>
      <c r="E15" s="138">
        <v>1</v>
      </c>
      <c r="F15" s="139"/>
      <c r="G15" s="139">
        <f>+I15/H15</f>
        <v>0</v>
      </c>
      <c r="H15" s="135">
        <v>6</v>
      </c>
      <c r="I15" s="139"/>
      <c r="J15" s="140" t="s">
        <v>109</v>
      </c>
    </row>
    <row r="16" spans="1:11" ht="37.5" customHeight="1" thickBot="1">
      <c r="A16" s="180" t="s">
        <v>108</v>
      </c>
      <c r="B16" s="181"/>
      <c r="C16" s="181"/>
      <c r="D16" s="181"/>
      <c r="E16" s="136"/>
      <c r="F16" s="136"/>
      <c r="G16" s="136"/>
      <c r="H16" s="137" t="s">
        <v>104</v>
      </c>
      <c r="I16" s="142">
        <f>+I15+I13+I12+I11+I9</f>
        <v>0</v>
      </c>
      <c r="J16" s="140"/>
      <c r="K16" s="141"/>
    </row>
    <row r="17" spans="1:9" ht="15.75" thickTop="1">
      <c r="A17" s="182" t="s">
        <v>105</v>
      </c>
      <c r="B17" s="183"/>
      <c r="C17" s="183"/>
      <c r="D17" s="183"/>
      <c r="E17" s="183"/>
      <c r="F17" s="183"/>
      <c r="G17" s="183"/>
      <c r="H17" s="183"/>
      <c r="I17" s="184"/>
    </row>
    <row r="18" spans="1:9" ht="24" customHeight="1">
      <c r="A18" s="185" t="s">
        <v>106</v>
      </c>
      <c r="B18" s="186"/>
      <c r="C18" s="186"/>
      <c r="D18" s="186"/>
      <c r="E18" s="186"/>
      <c r="F18" s="186"/>
      <c r="G18" s="186"/>
      <c r="H18" s="186"/>
      <c r="I18" s="187"/>
    </row>
    <row r="19" spans="1:9" ht="15.75" thickBot="1">
      <c r="A19" s="188" t="s">
        <v>107</v>
      </c>
      <c r="B19" s="189"/>
      <c r="C19" s="189"/>
      <c r="D19" s="189"/>
      <c r="E19" s="189"/>
      <c r="F19" s="189"/>
      <c r="G19" s="189"/>
      <c r="H19" s="189"/>
      <c r="I19" s="190"/>
    </row>
  </sheetData>
  <mergeCells count="20">
    <mergeCell ref="A16:D16"/>
    <mergeCell ref="A17:I17"/>
    <mergeCell ref="A18:I18"/>
    <mergeCell ref="A19:I19"/>
    <mergeCell ref="G5:G6"/>
    <mergeCell ref="I5:I6"/>
    <mergeCell ref="A8:I8"/>
    <mergeCell ref="A10:I10"/>
    <mergeCell ref="B12:B13"/>
    <mergeCell ref="A14:I14"/>
    <mergeCell ref="A1:I1"/>
    <mergeCell ref="A2:I2"/>
    <mergeCell ref="A3:I3"/>
    <mergeCell ref="A4:I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FORMATO 1 (VR ESTIMADO)</vt:lpstr>
      <vt:lpstr>FORMATO 1</vt:lpstr>
      <vt:lpstr>'FORMATO 1'!Área_de_impresión</vt:lpstr>
      <vt:lpstr>'FORMATO 1 (VR ESTIMADO)'!Área_de_impresión</vt:lpstr>
      <vt:lpstr>'FORMATO 1 (VR ESTIMADO)'!Títulos_a_imprimir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sprocesolog1</cp:lastModifiedBy>
  <cp:lastPrinted>2022-12-06T21:15:50Z</cp:lastPrinted>
  <dcterms:created xsi:type="dcterms:W3CDTF">2022-10-19T23:48:34Z</dcterms:created>
  <dcterms:modified xsi:type="dcterms:W3CDTF">2024-02-07T22:25:33Z</dcterms:modified>
</cp:coreProperties>
</file>