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4\ACTOS PREVIOS\CENTRALIZADA\PPFF 2024\AS PPFF TIOPENTAL INY\"/>
    </mc:Choice>
  </mc:AlternateContent>
  <xr:revisionPtr revIDLastSave="0" documentId="13_ncr:1_{C7ADC61E-40CC-4B8F-8F6C-B4622EA8A7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01" sheetId="4" r:id="rId1"/>
    <sheet name="ANEXO 02" sheetId="6" r:id="rId2"/>
    <sheet name="TD_BD" sheetId="19" r:id="rId3"/>
    <sheet name="BD" sheetId="18" r:id="rId4"/>
    <sheet name="ANEXO 03" sheetId="7" r:id="rId5"/>
    <sheet name="ANEXO 4" sheetId="8" r:id="rId6"/>
    <sheet name="ANEXO 5" sheetId="15" r:id="rId7"/>
    <sheet name="ANEXO 6" sheetId="10" r:id="rId8"/>
    <sheet name="CONTROLES" sheetId="16" r:id="rId9"/>
  </sheets>
  <externalReferences>
    <externalReference r:id="rId10"/>
    <externalReference r:id="rId11"/>
  </externalReferences>
  <definedNames>
    <definedName name="_xlnm._FilterDatabase" localSheetId="0" hidden="1">'ANEXO 01'!$A$4:$G$6</definedName>
    <definedName name="_xlnm._FilterDatabase" localSheetId="1" hidden="1">'ANEXO 02'!$A$5:$V$15</definedName>
    <definedName name="_xlnm._FilterDatabase" localSheetId="4" hidden="1">'ANEXO 03'!$A$5:$CU$7</definedName>
    <definedName name="_xlnm._FilterDatabase" localSheetId="5" hidden="1">'ANEXO 4'!$A$6:$AG$19</definedName>
    <definedName name="_xlnm._FilterDatabase" localSheetId="7" hidden="1">'ANEXO 6'!$A$5:$Q$18</definedName>
    <definedName name="_xlnm.Print_Area" localSheetId="0">'ANEXO 01'!$A$1:$G$6</definedName>
    <definedName name="_xlnm.Print_Area" localSheetId="1">'ANEXO 02'!$A$1:$T$16</definedName>
    <definedName name="_xlnm.Print_Area" localSheetId="4">'ANEXO 03'!$A$1:$S$7</definedName>
    <definedName name="_xlnm.Print_Area" localSheetId="5">'ANEXO 4'!$A$1:$AB$20</definedName>
    <definedName name="_xlnm.Print_Area" localSheetId="6">'ANEXO 5'!$A$1:$P$6</definedName>
    <definedName name="_xlnm.Print_Area" localSheetId="7">'ANEXO 6'!$A$1:$K$18</definedName>
    <definedName name="BASE_RUBRO">#REF!</definedName>
    <definedName name="CODIGO_PUNTO">#REF!</definedName>
    <definedName name="LISTADO" hidden="1">[1]BD_REQUERIDO!$AS$4:$AS$6</definedName>
    <definedName name="nume">'ANEXO 03'!$B$6:$S$7</definedName>
    <definedName name="SECTORISTA" hidden="1">[2]BD!$M$4:$M$7</definedName>
    <definedName name="_xlnm.Print_Titles" localSheetId="0">'ANEXO 01'!$4:$4</definedName>
    <definedName name="_xlnm.Print_Titles" localSheetId="1">'ANEXO 02'!$4:$5</definedName>
    <definedName name="_xlnm.Print_Titles" localSheetId="4">'ANEXO 03'!$4:$5</definedName>
    <definedName name="_xlnm.Print_Titles" localSheetId="5">'ANEXO 4'!$5:$6</definedName>
    <definedName name="_xlnm.Print_Titles" localSheetId="7">'ANEXO 6'!$4:$5</definedName>
  </definedNames>
  <calcPr calcId="191029"/>
  <pivotCaches>
    <pivotCache cacheId="9" r:id="rId12"/>
  </pivotCaches>
</workbook>
</file>

<file path=xl/calcChain.xml><?xml version="1.0" encoding="utf-8"?>
<calcChain xmlns="http://schemas.openxmlformats.org/spreadsheetml/2006/main">
  <c r="H23" i="16" l="1"/>
  <c r="M23" i="16" s="1"/>
  <c r="N23" i="16" s="1"/>
  <c r="C15" i="6"/>
  <c r="C14" i="6"/>
  <c r="C13" i="6"/>
  <c r="C12" i="6"/>
  <c r="C11" i="6"/>
  <c r="C10" i="6"/>
  <c r="C9" i="6"/>
  <c r="C8" i="6"/>
  <c r="C7" i="6"/>
  <c r="C6" i="6"/>
  <c r="G6" i="7" l="1"/>
  <c r="H6" i="7"/>
  <c r="I6" i="7"/>
  <c r="J6" i="7"/>
  <c r="K6" i="7"/>
  <c r="L6" i="7"/>
  <c r="M6" i="7"/>
  <c r="N6" i="7"/>
  <c r="O6" i="7"/>
  <c r="P6" i="7"/>
  <c r="Q6" i="7"/>
  <c r="F6" i="7"/>
  <c r="H16" i="6"/>
  <c r="I16" i="6"/>
  <c r="J16" i="6"/>
  <c r="K16" i="6"/>
  <c r="L16" i="6"/>
  <c r="M16" i="6"/>
  <c r="N16" i="6"/>
  <c r="O16" i="6"/>
  <c r="P16" i="6"/>
  <c r="Q16" i="6"/>
  <c r="R16" i="6"/>
  <c r="G16" i="6"/>
  <c r="F16" i="6"/>
  <c r="T6" i="6"/>
  <c r="T7" i="6"/>
  <c r="T8" i="6"/>
  <c r="T9" i="6"/>
  <c r="T10" i="6"/>
  <c r="T11" i="6"/>
  <c r="T12" i="6"/>
  <c r="T13" i="6"/>
  <c r="T14" i="6"/>
  <c r="T15" i="6"/>
  <c r="S7" i="6"/>
  <c r="S8" i="6"/>
  <c r="S9" i="6"/>
  <c r="S10" i="6"/>
  <c r="S11" i="6"/>
  <c r="S12" i="6"/>
  <c r="S13" i="6"/>
  <c r="S14" i="6"/>
  <c r="S15" i="6"/>
  <c r="S6" i="6"/>
  <c r="S16" i="6" l="1"/>
  <c r="AB8" i="8"/>
  <c r="AB9" i="8"/>
  <c r="AB10" i="8"/>
  <c r="AB11" i="8"/>
  <c r="AB12" i="8"/>
  <c r="AB13" i="8"/>
  <c r="AB14" i="8"/>
  <c r="AB15" i="8"/>
  <c r="AB16" i="8"/>
  <c r="AB17" i="8"/>
  <c r="AB18" i="8"/>
  <c r="AB19" i="8"/>
  <c r="AA8" i="8"/>
  <c r="N8" i="8" s="1"/>
  <c r="AA9" i="8"/>
  <c r="N9" i="8" s="1"/>
  <c r="AA10" i="8"/>
  <c r="N10" i="8" s="1"/>
  <c r="AA11" i="8"/>
  <c r="N11" i="8" s="1"/>
  <c r="AA12" i="8"/>
  <c r="N12" i="8" s="1"/>
  <c r="AA13" i="8"/>
  <c r="N13" i="8" s="1"/>
  <c r="AA14" i="8"/>
  <c r="N14" i="8" s="1"/>
  <c r="AA15" i="8"/>
  <c r="N15" i="8" s="1"/>
  <c r="AA16" i="8"/>
  <c r="N16" i="8" s="1"/>
  <c r="AA17" i="8"/>
  <c r="N17" i="8" s="1"/>
  <c r="AA18" i="8"/>
  <c r="N18" i="8" s="1"/>
  <c r="AA19" i="8"/>
  <c r="N19" i="8" s="1"/>
  <c r="AA7" i="8"/>
  <c r="D6" i="16" l="1"/>
  <c r="D20" i="16"/>
  <c r="C20" i="16"/>
  <c r="B20" i="16"/>
  <c r="D19" i="16"/>
  <c r="C19" i="16"/>
  <c r="B19" i="16"/>
  <c r="G13" i="16"/>
  <c r="H13" i="16"/>
  <c r="I13" i="16"/>
  <c r="J13" i="16"/>
  <c r="K13" i="16"/>
  <c r="L13" i="16"/>
  <c r="M13" i="16"/>
  <c r="N13" i="16"/>
  <c r="O13" i="16"/>
  <c r="P13" i="16"/>
  <c r="Q13" i="16"/>
  <c r="G14" i="16"/>
  <c r="H14" i="16"/>
  <c r="I14" i="16"/>
  <c r="J14" i="16"/>
  <c r="K14" i="16"/>
  <c r="L14" i="16"/>
  <c r="M14" i="16"/>
  <c r="N14" i="16"/>
  <c r="O14" i="16"/>
  <c r="P14" i="16"/>
  <c r="Q14" i="16"/>
  <c r="F14" i="16"/>
  <c r="F13" i="16"/>
  <c r="D14" i="16"/>
  <c r="C14" i="16"/>
  <c r="B14" i="16"/>
  <c r="D13" i="16"/>
  <c r="C13" i="16"/>
  <c r="B13" i="16"/>
  <c r="S7" i="16"/>
  <c r="R7" i="16"/>
  <c r="D7" i="16"/>
  <c r="C7" i="16"/>
  <c r="B7" i="16"/>
  <c r="S6" i="16"/>
  <c r="R6" i="16"/>
  <c r="C6" i="16"/>
  <c r="B6" i="16"/>
  <c r="R13" i="16" l="1"/>
  <c r="R14" i="16"/>
  <c r="A6" i="7"/>
  <c r="C6" i="15"/>
  <c r="B6" i="15"/>
  <c r="R15" i="16" l="1"/>
  <c r="J7" i="8"/>
  <c r="Y3" i="16" l="1"/>
  <c r="F19" i="16"/>
  <c r="G19" i="16"/>
  <c r="K19" i="16"/>
  <c r="O19" i="16"/>
  <c r="H19" i="16"/>
  <c r="L19" i="16"/>
  <c r="P19" i="16"/>
  <c r="H20" i="16"/>
  <c r="L20" i="16"/>
  <c r="P20" i="16"/>
  <c r="I19" i="16"/>
  <c r="Q19" i="16"/>
  <c r="O20" i="16"/>
  <c r="J19" i="16"/>
  <c r="M19" i="16"/>
  <c r="K20" i="16"/>
  <c r="F20" i="16"/>
  <c r="Q20" i="16"/>
  <c r="G20" i="16"/>
  <c r="N20" i="16"/>
  <c r="M20" i="16"/>
  <c r="N19" i="16"/>
  <c r="J20" i="16"/>
  <c r="I20" i="16"/>
  <c r="AB7" i="8"/>
  <c r="G7" i="7"/>
  <c r="H7" i="7"/>
  <c r="I7" i="7"/>
  <c r="J7" i="7"/>
  <c r="K7" i="7"/>
  <c r="L7" i="7"/>
  <c r="M7" i="7"/>
  <c r="N7" i="7"/>
  <c r="O7" i="7"/>
  <c r="P7" i="7"/>
  <c r="Q7" i="7"/>
  <c r="F7" i="7"/>
  <c r="E6" i="7"/>
  <c r="E7" i="7" s="1"/>
  <c r="D6" i="7"/>
  <c r="B6" i="7"/>
  <c r="R19" i="16" l="1"/>
  <c r="R20" i="16"/>
  <c r="N7" i="8" l="1"/>
  <c r="AC7" i="8" s="1"/>
  <c r="R21" i="16"/>
  <c r="O20" i="8"/>
  <c r="P20" i="8"/>
  <c r="Q20" i="8"/>
  <c r="R20" i="8"/>
  <c r="S20" i="8"/>
  <c r="T20" i="8"/>
  <c r="U20" i="8"/>
  <c r="V20" i="8"/>
  <c r="W20" i="8"/>
  <c r="X20" i="8"/>
  <c r="Y20" i="8"/>
  <c r="Z20" i="8"/>
  <c r="N20" i="8" l="1"/>
  <c r="AA20" i="8"/>
  <c r="R6" i="7" l="1"/>
  <c r="R7" i="7" s="1"/>
  <c r="S6" i="7"/>
  <c r="AD7" i="8" l="1"/>
  <c r="T6" i="7" l="1"/>
  <c r="AD5" i="8" l="1"/>
</calcChain>
</file>

<file path=xl/sharedStrings.xml><?xml version="1.0" encoding="utf-8"?>
<sst xmlns="http://schemas.openxmlformats.org/spreadsheetml/2006/main" count="631" uniqueCount="213">
  <si>
    <t>Codigo SISMED</t>
  </si>
  <si>
    <t>Distribución Total</t>
  </si>
  <si>
    <t>Total general</t>
  </si>
  <si>
    <t>CANTIDAD REQUERIDA</t>
  </si>
  <si>
    <t>N° CONTROLES</t>
  </si>
  <si>
    <t>N° DE ENTREGAS</t>
  </si>
  <si>
    <t>CUBSO</t>
  </si>
  <si>
    <t>CÓDIGO SISMED</t>
  </si>
  <si>
    <t>ANEXO Nº 01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</si>
  <si>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</si>
  <si>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</si>
  <si>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</si>
  <si>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</si>
  <si>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</si>
  <si>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</si>
  <si>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</si>
  <si>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</si>
  <si>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</si>
  <si>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</si>
  <si>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</si>
  <si>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</si>
  <si>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</si>
  <si>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</si>
  <si>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</si>
  <si>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</si>
  <si>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</si>
  <si>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</si>
  <si>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</si>
  <si>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</si>
  <si>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</si>
  <si>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</si>
  <si>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</si>
  <si>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</si>
  <si>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</si>
  <si>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</si>
  <si>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</si>
  <si>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</si>
  <si>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</si>
  <si>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</si>
  <si>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</si>
  <si>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</si>
  <si>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05</t>
  </si>
  <si>
    <t>Codigo Unidad Ejecutora</t>
  </si>
  <si>
    <t>Codigo Almacen</t>
  </si>
  <si>
    <t>N° de Puntos de Entrega</t>
  </si>
  <si>
    <t>NOMBRE DEL PRODUCTO FARMACÉUTICO</t>
  </si>
  <si>
    <t>N° ítem</t>
  </si>
  <si>
    <t>N° Item</t>
  </si>
  <si>
    <t/>
  </si>
  <si>
    <t>VALIDA Descripción</t>
  </si>
  <si>
    <t>Distribución Mensualizada</t>
  </si>
  <si>
    <t>Codigo UE MEF</t>
  </si>
  <si>
    <t>Cantidad Requerida</t>
  </si>
  <si>
    <t>Tipo de usuario</t>
  </si>
  <si>
    <t>SIS</t>
  </si>
  <si>
    <t>CONTROL</t>
  </si>
  <si>
    <t>Codigo Diresa</t>
  </si>
  <si>
    <t>Distrito</t>
  </si>
  <si>
    <t>Provincia</t>
  </si>
  <si>
    <t>Departamento</t>
  </si>
  <si>
    <t>LIMA</t>
  </si>
  <si>
    <t>SAN MARTIN</t>
  </si>
  <si>
    <t>TARAPOTO</t>
  </si>
  <si>
    <t>Punto de Entrega o Punto de Destino</t>
  </si>
  <si>
    <t>Unidad Ejecutora</t>
  </si>
  <si>
    <t>Pliego/GORE</t>
  </si>
  <si>
    <t xml:space="preserve">Dirección </t>
  </si>
  <si>
    <t>Datos del Almacén del Punto de entrega</t>
  </si>
  <si>
    <t>Pliego/Región</t>
  </si>
  <si>
    <t>Codigo UE</t>
  </si>
  <si>
    <t xml:space="preserve">ANEXO Nº 03 </t>
  </si>
  <si>
    <t>ANEXO Nº 02</t>
  </si>
  <si>
    <t>REQUERIMIENTO CONSOLIDADO PARA LA ADQUISICIÓN CENTRALIZADA DE PRODUCTOS FARMACÉUTICOS, ABASTECIMIENTO POR  UN PERIODO DE DOCE (12) MESES</t>
  </si>
  <si>
    <t>DISTRIBUCIÓN DE LOS REQUERIMIENTOS EN FORMA MENSUALIZADA  PARA LA ADQUISICIÓN CENTRALIZADA DE PRODUCTOS FARMACÉUTICOS, ABASTECIMIENTO POR  UN PERIODO DE DOCE (12) MESES, POR PLIEGO O REGIÓN</t>
  </si>
  <si>
    <t>DISTRIBUCIÓN DE LOS REQUERIMIENTOS EN FORMA MENSUALIZADA PARA LA ADQUISICIÓN CENTRALIZADA DE PRODUCTOS FARMACÉUTICOS, ABASTECIMIENTO POR  UN PERIODO DE DOCE (12) MESES</t>
  </si>
  <si>
    <t>DISTRIBUCIÓN DE LOS REQUERIMIENTOS EN FORMA MENSUALIZADA PARA LA ADQUISICIÓN CENTRALIZADA DE PRODUCTOS FARMACÉUTICOS, ABASTECIMIENTO POR  UN PERIODO DE DOCE (12) MESES, POR UNIDAD EJECUTORA Y PUNTO DE ENTREGA</t>
  </si>
  <si>
    <t>DIRECTORIO DE LAS UNIDADES EJECUTORAS Y SUS RESPECTIVOS PUNTOS DE ENTREGA PARA LA ADQUISICIÓN CENTRALIZADA DE PRODUCTOS FARMACÉUTICOS, ABASTECIMIENTO POR  UN PERIODO DE DOCE (12) MESES</t>
  </si>
  <si>
    <t>UE083</t>
  </si>
  <si>
    <t>1400</t>
  </si>
  <si>
    <t>NORMOSTOCK</t>
  </si>
  <si>
    <t>GOB. REG. SAN MARTIN - HOSPITAL II - 2 TARAPOTO</t>
  </si>
  <si>
    <t>LIMA CENTRO</t>
  </si>
  <si>
    <t>VALOR</t>
  </si>
  <si>
    <t>ANEXO Nº 06</t>
  </si>
  <si>
    <t>NOMBRE DEL PRODUCTO FARMACEUTICO</t>
  </si>
  <si>
    <t>CRONOGRAMA DE CONTROLES DE CALIDAD</t>
  </si>
  <si>
    <t>S/.</t>
  </si>
  <si>
    <t>S/</t>
  </si>
  <si>
    <t>P.R.</t>
  </si>
  <si>
    <t>PRECIO BASE</t>
  </si>
  <si>
    <t>TOTAL</t>
  </si>
  <si>
    <t>NÚMERO DE CONTROLES DE CALIDAD DE LOS PRODUCTOS FARMACÉUTICOS PARA LA ADQUISICIÓN DE PRODUCTOS FARMACÉUTICOS - COMPRA CENTRALIZADA, PARA EL ABASTECIMIENTO POR UN PERIODO DE DOCE (12) MESES</t>
  </si>
  <si>
    <t>TOTAL GENERAL</t>
  </si>
  <si>
    <t>AREQUIPA</t>
  </si>
  <si>
    <t>DISA</t>
  </si>
  <si>
    <t>Huanuco</t>
  </si>
  <si>
    <t>811</t>
  </si>
  <si>
    <t>REGION HUANUCO-SALUD TINGO MARIA</t>
  </si>
  <si>
    <t>Madre De Dios</t>
  </si>
  <si>
    <t>1003</t>
  </si>
  <si>
    <t>REGION MADRE DE DIOS-HOSPITAL SANTA ROSA DE PUERTO MALDONADO</t>
  </si>
  <si>
    <t>812</t>
  </si>
  <si>
    <t>REGION HUANUCO-HOSPITAL DE HUANUCO HERMILIO VALDIZAN</t>
  </si>
  <si>
    <t>Cajamarca</t>
  </si>
  <si>
    <t>Pasco</t>
  </si>
  <si>
    <t>890</t>
  </si>
  <si>
    <t>REGION PASCO-SALUD HOSPITAL DANIEL A.CARRION</t>
  </si>
  <si>
    <t>Lima Metropolitana</t>
  </si>
  <si>
    <t>Lima Centro</t>
  </si>
  <si>
    <t>149</t>
  </si>
  <si>
    <t>HOSPITAL NACIONAL DOCENTE MADRE NIÑO - SAN BARTOLOME</t>
  </si>
  <si>
    <t>San Martin</t>
  </si>
  <si>
    <t>Cajamarca I</t>
  </si>
  <si>
    <t>999</t>
  </si>
  <si>
    <t>REGION CAJAMARCA-HOSPITAL CAJAMARCA</t>
  </si>
  <si>
    <t>Arequipa</t>
  </si>
  <si>
    <t>Amazonas</t>
  </si>
  <si>
    <t>Loreto</t>
  </si>
  <si>
    <t>1407</t>
  </si>
  <si>
    <t>GOB. REG. DE LORETO- HOSPITAL SANTA GEMA DE YURIMAGUAS</t>
  </si>
  <si>
    <t>Lambayeque</t>
  </si>
  <si>
    <t>1422</t>
  </si>
  <si>
    <t>REGION LAMBAYEQUE- HOSPITAL REGIONAL LAMBAYEQUE</t>
  </si>
  <si>
    <t>Entidad Participante</t>
  </si>
  <si>
    <t>Entidad</t>
  </si>
  <si>
    <t>Region</t>
  </si>
  <si>
    <t>COD UE</t>
  </si>
  <si>
    <t>Unidad Ejecutora Diresa</t>
  </si>
  <si>
    <t>Punto Entrega</t>
  </si>
  <si>
    <t>Producto</t>
  </si>
  <si>
    <t>PROGRAMACION V_FINAL</t>
  </si>
  <si>
    <t>Jun-24</t>
  </si>
  <si>
    <t>Jul-24</t>
  </si>
  <si>
    <t>Ago-24</t>
  </si>
  <si>
    <t>Set-24</t>
  </si>
  <si>
    <t>Oct-24</t>
  </si>
  <si>
    <t>Nov-24</t>
  </si>
  <si>
    <t>Dic-24</t>
  </si>
  <si>
    <t>Ene-25</t>
  </si>
  <si>
    <t>Feb-25</t>
  </si>
  <si>
    <t>Mar-25</t>
  </si>
  <si>
    <t>Abr-25</t>
  </si>
  <si>
    <t>Suma de Distribución Total</t>
  </si>
  <si>
    <t>Etiquetas de fila</t>
  </si>
  <si>
    <t>Suma de Jun-24</t>
  </si>
  <si>
    <t>Suma de Jul-24</t>
  </si>
  <si>
    <t>Suma de Ago-24</t>
  </si>
  <si>
    <t>Suma de Set-24</t>
  </si>
  <si>
    <t>Suma de Oct-24</t>
  </si>
  <si>
    <t>Suma de Nov-24</t>
  </si>
  <si>
    <t>Suma de Dic-24</t>
  </si>
  <si>
    <t>Suma de Ene-25</t>
  </si>
  <si>
    <t>Suma de Feb-25</t>
  </si>
  <si>
    <t>Suma de Mar-25</t>
  </si>
  <si>
    <t>Suma de Abr-25</t>
  </si>
  <si>
    <t>Suma de May-25</t>
  </si>
  <si>
    <t>AV. UCAYALI 114</t>
  </si>
  <si>
    <t>RUPA-RUPA</t>
  </si>
  <si>
    <t>LEONCIO PRADO</t>
  </si>
  <si>
    <t>HUANUCO</t>
  </si>
  <si>
    <t>JIRON CAJAMARCA 171 PUERTO MALDONADO</t>
  </si>
  <si>
    <t>TAMBOPATA</t>
  </si>
  <si>
    <t>MADRE DE DIOS</t>
  </si>
  <si>
    <t>JR HERMILIO VALDIZAN N°950</t>
  </si>
  <si>
    <t>CAJAMARCA</t>
  </si>
  <si>
    <t>AV. LOS INCAS S/N SAN JUAN - YANACANCHA - PASCO</t>
  </si>
  <si>
    <t>YANACANCHA</t>
  </si>
  <si>
    <t>PASCO</t>
  </si>
  <si>
    <t>JIRÓN REPÚBLICA DEL ECUADOR N°495-LIMA-LIMA-LIMA</t>
  </si>
  <si>
    <t>JR. ANGEL DELGADO MOREY N°503- PARTIDO ALTO-TARAPOTO</t>
  </si>
  <si>
    <t>AV LARRY JHONSON S/N</t>
  </si>
  <si>
    <t>AMAZONAS</t>
  </si>
  <si>
    <t>LORETO</t>
  </si>
  <si>
    <t>CALLE UCAYALI MZA. G LOTE 07</t>
  </si>
  <si>
    <t>YURIMAGUAS</t>
  </si>
  <si>
    <t>ALTO AMAZONAS</t>
  </si>
  <si>
    <t>CHICLAYO</t>
  </si>
  <si>
    <t>LAMBAYEQUE</t>
  </si>
  <si>
    <t>ALMACEN 1:PRO. AUGUSTO B. LEGUÍA N° 100 (ESQUINA AV. PROGRESO N° 110-120)LAMBAYEQUE-CHICLAYO-CHICLAYO
ALMACEN 2: FUNDO CHACUPE S/N (VIA EVITAMIENTO)</t>
  </si>
  <si>
    <t>ALMACEN 1:CHICLAYO
ALMACEN 2: LA VICTORIA</t>
  </si>
  <si>
    <t>Suma de Importe Total S/.</t>
  </si>
  <si>
    <t>Cuenta de Punto Entrega</t>
  </si>
  <si>
    <t>Precio unitario</t>
  </si>
  <si>
    <t>Cantidad muestra</t>
  </si>
  <si>
    <t>Valor ensayos CC</t>
  </si>
  <si>
    <t>Proporción x ensayo valor compra</t>
  </si>
  <si>
    <t>N° MÁXIMO CONTROLES</t>
  </si>
  <si>
    <t>CONTROLES - LANATOSIDO C, 200 µg/ mL - INYECTABLE - 2 mL</t>
  </si>
  <si>
    <t>1539</t>
  </si>
  <si>
    <t>GOB. REG. CAJAMARCA - HOSPITAL JOSE H. SOTO CADENILLAS- CHOTA</t>
  </si>
  <si>
    <t>1350</t>
  </si>
  <si>
    <t>GOB.REG.AMAZONAS-  SALUD UTCUBAMBA</t>
  </si>
  <si>
    <t>147</t>
  </si>
  <si>
    <t>HOSPITAL DE EMERGENCIAS PEDIATRICAS</t>
  </si>
  <si>
    <t>769</t>
  </si>
  <si>
    <t>REGION AREQUIPA-SALUD APLAO</t>
  </si>
  <si>
    <t>Cajamarca Ii - Chota</t>
  </si>
  <si>
    <t>06188</t>
  </si>
  <si>
    <t>TIOPENTAL SODICO 1 g INYECTABLE</t>
  </si>
  <si>
    <t>Precio</t>
  </si>
  <si>
    <t>Valorizado</t>
  </si>
  <si>
    <t>Nombre del Req/ Proc</t>
  </si>
  <si>
    <t>AS PPFF CENTR TIOPENTAL INY</t>
  </si>
  <si>
    <t>JR. CAJAMARCA N° 901</t>
  </si>
  <si>
    <t>CHOTA</t>
  </si>
  <si>
    <t>JR. LAS MERCEDES 580</t>
  </si>
  <si>
    <t>BAGUA GRANDE</t>
  </si>
  <si>
    <t>UCTUBAMBA</t>
  </si>
  <si>
    <t>PROLONGACIÓN HUAMANGA Nº 131 LA VICTORIA</t>
  </si>
  <si>
    <t>LA VICTORIA</t>
  </si>
  <si>
    <t>AV. LA REAL S/N (C.S. LA REAL) - ANEXO LA REAL</t>
  </si>
  <si>
    <t>APLAO</t>
  </si>
  <si>
    <t>CASTILLA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</si>
</sst>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  <numFmt numFmtId="168" formatCode="_-* #,##0_-;\-* #,##0_-;_-* &quot;-&quot;??_-;_-@_-"/>
    <numFmt numFmtId="169" formatCode="&quot;S/&quot;\ #,##0.00"/>
    <numFmt numFmtId="170" formatCode="_-* #,##0.00000_-;\-* #,##0.00000_-;_-* &quot;-&quot;??_-;_-@_-"/>
  </numFmts>
  <fonts count="6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7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51" fillId="25" borderId="0" applyNumberFormat="0" applyBorder="0" applyAlignment="0" applyProtection="0"/>
    <xf numFmtId="0" fontId="3" fillId="0" borderId="0"/>
    <xf numFmtId="0" fontId="53" fillId="26" borderId="13" applyNumberFormat="0" applyAlignment="0" applyProtection="0"/>
    <xf numFmtId="0" fontId="2" fillId="0" borderId="0"/>
    <xf numFmtId="0" fontId="1" fillId="0" borderId="0"/>
    <xf numFmtId="0" fontId="1" fillId="0" borderId="0"/>
    <xf numFmtId="0" fontId="56" fillId="0" borderId="0"/>
    <xf numFmtId="9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1">
    <xf numFmtId="0" fontId="0" fillId="0" borderId="0" xfId="0"/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 wrapText="1"/>
    </xf>
    <xf numFmtId="0" fontId="9" fillId="0" borderId="0" xfId="55" applyFont="1" applyAlignment="1">
      <alignment vertical="center"/>
    </xf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46" fillId="2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6" fillId="2" borderId="0" xfId="51" applyFont="1" applyFill="1" applyAlignment="1">
      <alignment horizontal="center" vertical="center"/>
    </xf>
    <xf numFmtId="0" fontId="49" fillId="0" borderId="0" xfId="51" applyFont="1" applyAlignment="1">
      <alignment horizontal="center" vertical="center"/>
    </xf>
    <xf numFmtId="0" fontId="49" fillId="0" borderId="0" xfId="51" applyFont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4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44" fillId="0" borderId="0" xfId="55" applyFont="1" applyAlignment="1">
      <alignment horizontal="center" vertical="center" wrapText="1"/>
    </xf>
    <xf numFmtId="0" fontId="52" fillId="2" borderId="0" xfId="1" applyFont="1" applyFill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168" fontId="12" fillId="0" borderId="9" xfId="108" applyNumberFormat="1" applyFont="1" applyBorder="1" applyAlignment="1">
      <alignment vertical="center"/>
    </xf>
    <xf numFmtId="0" fontId="12" fillId="2" borderId="0" xfId="55" applyFont="1" applyFill="1" applyAlignment="1">
      <alignment horizontal="left" vertical="center"/>
    </xf>
    <xf numFmtId="0" fontId="8" fillId="0" borderId="0" xfId="55" applyAlignment="1">
      <alignment horizontal="left" vertical="center"/>
    </xf>
    <xf numFmtId="1" fontId="12" fillId="0" borderId="9" xfId="108" applyNumberFormat="1" applyFont="1" applyBorder="1" applyAlignment="1">
      <alignment vertical="center"/>
    </xf>
    <xf numFmtId="168" fontId="12" fillId="0" borderId="0" xfId="108" applyNumberFormat="1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39" fillId="27" borderId="0" xfId="2" applyFont="1" applyFill="1" applyBorder="1" applyAlignment="1">
      <alignment horizontal="center" vertical="center" wrapText="1"/>
    </xf>
    <xf numFmtId="0" fontId="55" fillId="27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 wrapText="1"/>
    </xf>
    <xf numFmtId="0" fontId="11" fillId="28" borderId="9" xfId="0" applyFont="1" applyFill="1" applyBorder="1" applyAlignment="1">
      <alignment horizontal="center" vertical="center" wrapText="1"/>
    </xf>
    <xf numFmtId="0" fontId="11" fillId="27" borderId="9" xfId="2" applyFont="1" applyFill="1" applyBorder="1" applyAlignment="1">
      <alignment horizontal="center" vertical="center" wrapText="1"/>
    </xf>
    <xf numFmtId="0" fontId="12" fillId="2" borderId="9" xfId="55" applyFont="1" applyFill="1" applyBorder="1" applyAlignment="1">
      <alignment vertical="center" wrapText="1"/>
    </xf>
    <xf numFmtId="0" fontId="12" fillId="29" borderId="9" xfId="55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0" fillId="2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0" fillId="27" borderId="9" xfId="2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9" fontId="0" fillId="0" borderId="9" xfId="0" applyNumberFormat="1" applyBorder="1"/>
    <xf numFmtId="169" fontId="0" fillId="0" borderId="9" xfId="0" applyNumberFormat="1" applyBorder="1" applyAlignment="1">
      <alignment horizontal="center"/>
    </xf>
    <xf numFmtId="0" fontId="9" fillId="0" borderId="9" xfId="0" applyFont="1" applyBorder="1"/>
    <xf numFmtId="10" fontId="12" fillId="0" borderId="9" xfId="116" applyNumberFormat="1" applyFont="1" applyBorder="1" applyAlignment="1">
      <alignment vertical="center"/>
    </xf>
    <xf numFmtId="10" fontId="12" fillId="0" borderId="9" xfId="116" applyNumberFormat="1" applyFont="1" applyBorder="1" applyAlignment="1">
      <alignment vertical="center" wrapText="1"/>
    </xf>
    <xf numFmtId="3" fontId="12" fillId="0" borderId="0" xfId="0" applyNumberFormat="1" applyFont="1" applyAlignment="1">
      <alignment horizontal="center" vertical="center"/>
    </xf>
    <xf numFmtId="10" fontId="12" fillId="29" borderId="9" xfId="116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" fontId="39" fillId="2" borderId="0" xfId="0" applyNumberFormat="1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168" fontId="12" fillId="0" borderId="9" xfId="108" applyNumberFormat="1" applyFont="1" applyBorder="1" applyAlignment="1">
      <alignment horizontal="center" vertical="center"/>
    </xf>
    <xf numFmtId="1" fontId="12" fillId="0" borderId="9" xfId="108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 wrapText="1"/>
    </xf>
    <xf numFmtId="0" fontId="39" fillId="27" borderId="9" xfId="2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49" fillId="0" borderId="0" xfId="51" applyNumberFormat="1" applyFont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43" fontId="40" fillId="0" borderId="9" xfId="115" applyFont="1" applyBorder="1" applyAlignment="1">
      <alignment horizontal="center" vertical="center"/>
    </xf>
    <xf numFmtId="0" fontId="12" fillId="0" borderId="0" xfId="55" applyFont="1" applyAlignment="1">
      <alignment horizontal="center" vertical="center" wrapText="1"/>
    </xf>
    <xf numFmtId="3" fontId="38" fillId="0" borderId="9" xfId="0" applyNumberFormat="1" applyFont="1" applyBorder="1" applyAlignment="1">
      <alignment horizontal="center" vertical="center"/>
    </xf>
    <xf numFmtId="0" fontId="57" fillId="30" borderId="14" xfId="0" applyFont="1" applyFill="1" applyBorder="1" applyAlignment="1">
      <alignment horizontal="center" vertical="center" wrapText="1"/>
    </xf>
    <xf numFmtId="0" fontId="57" fillId="30" borderId="14" xfId="0" applyFont="1" applyFill="1" applyBorder="1" applyAlignment="1">
      <alignment vertical="center" wrapText="1"/>
    </xf>
    <xf numFmtId="17" fontId="58" fillId="31" borderId="14" xfId="0" applyNumberFormat="1" applyFont="1" applyFill="1" applyBorder="1" applyAlignment="1">
      <alignment vertical="center" wrapText="1"/>
    </xf>
    <xf numFmtId="17" fontId="58" fillId="31" borderId="14" xfId="0" applyNumberFormat="1" applyFont="1" applyFill="1" applyBorder="1" applyAlignment="1">
      <alignment horizontal="center" vertical="center" wrapText="1"/>
    </xf>
    <xf numFmtId="3" fontId="58" fillId="31" borderId="14" xfId="0" applyNumberFormat="1" applyFont="1" applyFill="1" applyBorder="1" applyAlignment="1">
      <alignment horizontal="center" vertical="center" wrapText="1"/>
    </xf>
    <xf numFmtId="0" fontId="59" fillId="2" borderId="14" xfId="0" applyFont="1" applyFill="1" applyBorder="1" applyAlignment="1">
      <alignment horizontal="center" vertical="center" wrapText="1"/>
    </xf>
    <xf numFmtId="0" fontId="59" fillId="2" borderId="14" xfId="0" applyFont="1" applyFill="1" applyBorder="1" applyAlignment="1">
      <alignment vertical="center" wrapText="1"/>
    </xf>
    <xf numFmtId="3" fontId="59" fillId="2" borderId="14" xfId="0" applyNumberFormat="1" applyFont="1" applyFill="1" applyBorder="1" applyAlignment="1">
      <alignment horizontal="center" vertical="center" wrapText="1"/>
    </xf>
    <xf numFmtId="0" fontId="59" fillId="32" borderId="14" xfId="0" applyFont="1" applyFill="1" applyBorder="1" applyAlignment="1">
      <alignment vertical="center" wrapText="1"/>
    </xf>
    <xf numFmtId="0" fontId="59" fillId="32" borderId="14" xfId="0" applyFont="1" applyFill="1" applyBorder="1" applyAlignment="1">
      <alignment horizontal="center" vertical="center" wrapText="1"/>
    </xf>
    <xf numFmtId="3" fontId="59" fillId="32" borderId="14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47" fillId="3" borderId="9" xfId="2" applyFont="1" applyBorder="1" applyAlignment="1">
      <alignment horizontal="center" vertical="center" wrapText="1"/>
    </xf>
    <xf numFmtId="168" fontId="48" fillId="33" borderId="9" xfId="108" applyNumberFormat="1" applyFont="1" applyFill="1" applyBorder="1" applyAlignment="1">
      <alignment horizontal="center" vertical="center" wrapText="1"/>
    </xf>
    <xf numFmtId="170" fontId="48" fillId="33" borderId="9" xfId="108" applyNumberFormat="1" applyFont="1" applyFill="1" applyBorder="1" applyAlignment="1">
      <alignment horizontal="center" vertical="center" wrapText="1"/>
    </xf>
    <xf numFmtId="0" fontId="57" fillId="33" borderId="9" xfId="112" applyFont="1" applyFill="1" applyBorder="1" applyAlignment="1">
      <alignment horizontal="center" vertical="center" wrapText="1"/>
    </xf>
    <xf numFmtId="0" fontId="48" fillId="34" borderId="9" xfId="112" applyFont="1" applyFill="1" applyBorder="1" applyAlignment="1">
      <alignment vertical="center" wrapText="1"/>
    </xf>
    <xf numFmtId="0" fontId="48" fillId="34" borderId="9" xfId="112" applyFont="1" applyFill="1" applyBorder="1" applyAlignment="1">
      <alignment horizontal="center" vertical="center" wrapText="1"/>
    </xf>
    <xf numFmtId="0" fontId="60" fillId="0" borderId="9" xfId="112" applyFont="1" applyBorder="1"/>
    <xf numFmtId="168" fontId="40" fillId="0" borderId="9" xfId="108" applyNumberFormat="1" applyFont="1" applyBorder="1"/>
    <xf numFmtId="170" fontId="40" fillId="0" borderId="9" xfId="108" applyNumberFormat="1" applyFont="1" applyBorder="1"/>
    <xf numFmtId="10" fontId="12" fillId="0" borderId="9" xfId="113" applyNumberFormat="1" applyFont="1" applyBorder="1"/>
    <xf numFmtId="0" fontId="42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42" fillId="2" borderId="0" xfId="51" applyFont="1" applyFill="1" applyAlignment="1">
      <alignment horizontal="center" vertical="center"/>
    </xf>
    <xf numFmtId="0" fontId="42" fillId="2" borderId="0" xfId="51" applyFont="1" applyFill="1" applyAlignment="1">
      <alignment horizontal="center" vertical="center" wrapText="1"/>
    </xf>
    <xf numFmtId="0" fontId="50" fillId="27" borderId="9" xfId="2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/>
    </xf>
    <xf numFmtId="0" fontId="42" fillId="2" borderId="16" xfId="51" applyFont="1" applyFill="1" applyBorder="1" applyAlignment="1">
      <alignment horizontal="center" vertical="center" wrapText="1"/>
    </xf>
    <xf numFmtId="0" fontId="39" fillId="27" borderId="9" xfId="2" applyFont="1" applyFill="1" applyBorder="1" applyAlignment="1">
      <alignment horizontal="center" vertical="center" wrapText="1"/>
    </xf>
    <xf numFmtId="0" fontId="55" fillId="27" borderId="9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39" fillId="27" borderId="9" xfId="2" applyFont="1" applyFill="1" applyBorder="1" applyAlignment="1">
      <alignment horizontal="center" vertical="center"/>
    </xf>
    <xf numFmtId="0" fontId="55" fillId="27" borderId="9" xfId="0" applyFont="1" applyFill="1" applyBorder="1" applyAlignment="1">
      <alignment vertical="center"/>
    </xf>
    <xf numFmtId="0" fontId="55" fillId="27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55" fillId="27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50" fillId="27" borderId="9" xfId="2" applyFont="1" applyFill="1" applyBorder="1" applyAlignment="1">
      <alignment horizontal="center" vertical="center"/>
    </xf>
    <xf numFmtId="0" fontId="54" fillId="0" borderId="0" xfId="55" applyFont="1" applyAlignment="1">
      <alignment horizontal="center" vertical="center" wrapText="1"/>
    </xf>
    <xf numFmtId="0" fontId="11" fillId="28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0" fillId="0" borderId="0" xfId="2" applyFont="1" applyFill="1" applyBorder="1" applyAlignment="1">
      <alignment horizontal="center" vertical="center" wrapText="1"/>
    </xf>
  </cellXfs>
  <cellStyles count="117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" xfId="108" builtinId="3"/>
    <cellStyle name="Millares 2" xfId="45" xr:uid="{00000000-0005-0000-0000-00002E000000}"/>
    <cellStyle name="Millares 2 2" xfId="46" xr:uid="{00000000-0005-0000-0000-00002F000000}"/>
    <cellStyle name="Millares 2 3" xfId="47" xr:uid="{00000000-0005-0000-0000-000030000000}"/>
    <cellStyle name="Millares 3" xfId="48" xr:uid="{00000000-0005-0000-0000-000031000000}"/>
    <cellStyle name="Millares 3 2" xfId="49" xr:uid="{00000000-0005-0000-0000-000032000000}"/>
    <cellStyle name="Millares 4" xfId="114" xr:uid="{00000000-0005-0000-0000-000033000000}"/>
    <cellStyle name="Millares 5" xfId="115" xr:uid="{00000000-0005-0000-0000-000034000000}"/>
    <cellStyle name="Moneda 2" xfId="50" xr:uid="{00000000-0005-0000-0000-000035000000}"/>
    <cellStyle name="Normal" xfId="0" builtinId="0"/>
    <cellStyle name="Normal 10" xfId="51" xr:uid="{00000000-0005-0000-0000-000037000000}"/>
    <cellStyle name="Normal 11" xfId="52" xr:uid="{00000000-0005-0000-0000-000038000000}"/>
    <cellStyle name="Normal 12" xfId="53" xr:uid="{00000000-0005-0000-0000-000039000000}"/>
    <cellStyle name="Normal 13" xfId="54" xr:uid="{00000000-0005-0000-0000-00003A000000}"/>
    <cellStyle name="Normal 14" xfId="55" xr:uid="{00000000-0005-0000-0000-00003B000000}"/>
    <cellStyle name="Normal 15" xfId="56" xr:uid="{00000000-0005-0000-0000-00003C000000}"/>
    <cellStyle name="Normal 16" xfId="57" xr:uid="{00000000-0005-0000-0000-00003D000000}"/>
    <cellStyle name="Normal 17" xfId="58" xr:uid="{00000000-0005-0000-0000-00003E000000}"/>
    <cellStyle name="Normal 17 2" xfId="59" xr:uid="{00000000-0005-0000-0000-00003F000000}"/>
    <cellStyle name="Normal 18" xfId="95" xr:uid="{00000000-0005-0000-0000-000040000000}"/>
    <cellStyle name="Normal 18 2" xfId="98" xr:uid="{00000000-0005-0000-0000-000041000000}"/>
    <cellStyle name="Normal 18 2 6" xfId="105" xr:uid="{00000000-0005-0000-0000-000042000000}"/>
    <cellStyle name="Normal 19" xfId="101" xr:uid="{00000000-0005-0000-0000-000043000000}"/>
    <cellStyle name="Normal 19 2" xfId="110" xr:uid="{00000000-0005-0000-0000-000044000000}"/>
    <cellStyle name="Normal 2" xfId="1" xr:uid="{00000000-0005-0000-0000-000045000000}"/>
    <cellStyle name="Normal 2 2" xfId="60" xr:uid="{00000000-0005-0000-0000-000046000000}"/>
    <cellStyle name="Normal 2 3" xfId="61" xr:uid="{00000000-0005-0000-0000-000047000000}"/>
    <cellStyle name="Normal 2 4" xfId="62" xr:uid="{00000000-0005-0000-0000-000048000000}"/>
    <cellStyle name="Normal 2 5" xfId="63" xr:uid="{00000000-0005-0000-0000-000049000000}"/>
    <cellStyle name="Normal 2 6" xfId="64" xr:uid="{00000000-0005-0000-0000-00004A000000}"/>
    <cellStyle name="Normal 2_CUADRO CONTROL FARMACIA" xfId="65" xr:uid="{00000000-0005-0000-0000-00004B000000}"/>
    <cellStyle name="Normal 20" xfId="106" xr:uid="{00000000-0005-0000-0000-00004C000000}"/>
    <cellStyle name="Normal 20 2" xfId="112" xr:uid="{00000000-0005-0000-0000-00004D000000}"/>
    <cellStyle name="Normal 3" xfId="66" xr:uid="{00000000-0005-0000-0000-00004E000000}"/>
    <cellStyle name="Normal 3 2" xfId="67" xr:uid="{00000000-0005-0000-0000-00004F000000}"/>
    <cellStyle name="Normal 3 2 2" xfId="97" xr:uid="{00000000-0005-0000-0000-000050000000}"/>
    <cellStyle name="Normal 3 2 2 2" xfId="109" xr:uid="{00000000-0005-0000-0000-000051000000}"/>
    <cellStyle name="Normal 3 3" xfId="68" xr:uid="{00000000-0005-0000-0000-000052000000}"/>
    <cellStyle name="Normal 3 3 2" xfId="69" xr:uid="{00000000-0005-0000-0000-000053000000}"/>
    <cellStyle name="Normal 3 4" xfId="70" xr:uid="{00000000-0005-0000-0000-000054000000}"/>
    <cellStyle name="Normal 3_Formato-CompraMedicamentos20120709" xfId="71" xr:uid="{00000000-0005-0000-0000-000055000000}"/>
    <cellStyle name="Normal 4" xfId="72" xr:uid="{00000000-0005-0000-0000-000056000000}"/>
    <cellStyle name="Normal 4 2" xfId="73" xr:uid="{00000000-0005-0000-0000-000057000000}"/>
    <cellStyle name="Normal 4 2 6" xfId="103" xr:uid="{00000000-0005-0000-0000-000058000000}"/>
    <cellStyle name="Normal 4 2 6 2" xfId="111" xr:uid="{00000000-0005-0000-0000-000059000000}"/>
    <cellStyle name="Normal 4 3" xfId="94" xr:uid="{00000000-0005-0000-0000-00005A000000}"/>
    <cellStyle name="Normal 4 3 2" xfId="96" xr:uid="{00000000-0005-0000-0000-00005B000000}"/>
    <cellStyle name="Normal 4 3 2 2" xfId="99" xr:uid="{00000000-0005-0000-0000-00005C000000}"/>
    <cellStyle name="Normal 4 3 2 2 4" xfId="104" xr:uid="{00000000-0005-0000-0000-00005D000000}"/>
    <cellStyle name="Normal 4_Listado%20para%20Compra%20Corp(1)...DIGEMID%29%20-%20Para%20Entidades" xfId="74" xr:uid="{00000000-0005-0000-0000-00005E000000}"/>
    <cellStyle name="Normal 5" xfId="75" xr:uid="{00000000-0005-0000-0000-00005F000000}"/>
    <cellStyle name="Normal 5 2" xfId="76" xr:uid="{00000000-0005-0000-0000-000060000000}"/>
    <cellStyle name="Normal 5 3" xfId="77" xr:uid="{00000000-0005-0000-0000-000061000000}"/>
    <cellStyle name="Normal 5 4" xfId="78" xr:uid="{00000000-0005-0000-0000-000062000000}"/>
    <cellStyle name="Normal 5 5" xfId="79" xr:uid="{00000000-0005-0000-0000-000063000000}"/>
    <cellStyle name="Normal 5_Listado%20para%20Compra%20Corp(1)...DIGEMID%29%20-%20Para%20Entidades" xfId="80" xr:uid="{00000000-0005-0000-0000-000064000000}"/>
    <cellStyle name="Normal 6" xfId="81" xr:uid="{00000000-0005-0000-0000-000065000000}"/>
    <cellStyle name="Normal 6 2" xfId="82" xr:uid="{00000000-0005-0000-0000-000066000000}"/>
    <cellStyle name="Normal 6_CUADRO CONTROL FARMACIA" xfId="83" xr:uid="{00000000-0005-0000-0000-000067000000}"/>
    <cellStyle name="Normal 7" xfId="84" xr:uid="{00000000-0005-0000-0000-000068000000}"/>
    <cellStyle name="Normal 8" xfId="85" xr:uid="{00000000-0005-0000-0000-000069000000}"/>
    <cellStyle name="Normal 9" xfId="86" xr:uid="{00000000-0005-0000-0000-00006A000000}"/>
    <cellStyle name="Note" xfId="87" xr:uid="{00000000-0005-0000-0000-00006B000000}"/>
    <cellStyle name="Note 2" xfId="88" xr:uid="{00000000-0005-0000-0000-00006C000000}"/>
    <cellStyle name="Output" xfId="89" xr:uid="{00000000-0005-0000-0000-00006D000000}"/>
    <cellStyle name="Output 2" xfId="90" xr:uid="{00000000-0005-0000-0000-00006E000000}"/>
    <cellStyle name="Porcentaje" xfId="116" builtinId="5"/>
    <cellStyle name="Porcentaje 2" xfId="107" xr:uid="{00000000-0005-0000-0000-000070000000}"/>
    <cellStyle name="Porcentaje 2 2" xfId="113" xr:uid="{00000000-0005-0000-0000-000071000000}"/>
    <cellStyle name="Porcentual 2" xfId="91" xr:uid="{00000000-0005-0000-0000-000072000000}"/>
    <cellStyle name="Title" xfId="92" xr:uid="{00000000-0005-0000-0000-000073000000}"/>
    <cellStyle name="Warning Text" xfId="93" xr:uid="{00000000-0005-0000-0000-000074000000}"/>
  </cellStyles>
  <dxfs count="3">
    <dxf>
      <font>
        <color theme="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iam Alonso Alcalá Quispe" refreshedDate="45303.433151620367" createdVersion="8" refreshedVersion="8" minRefreshableVersion="3" recordCount="13" xr:uid="{2B50AB1C-C6B8-4655-8877-CC9401126295}">
  <cacheSource type="worksheet">
    <worksheetSource ref="A2:V15" sheet="BD"/>
  </cacheSource>
  <cacheFields count="22">
    <cacheField name="Entidad Participante" numFmtId="0">
      <sharedItems/>
    </cacheField>
    <cacheField name="Entidad" numFmtId="0">
      <sharedItems/>
    </cacheField>
    <cacheField name="Region" numFmtId="0">
      <sharedItems count="25">
        <s v="Loreto"/>
        <s v="Cajamarca"/>
        <s v="Madre De Dios"/>
        <s v="San Martin"/>
        <s v="Amazonas"/>
        <s v="Lima Metropolitana"/>
        <s v="Arequipa"/>
        <s v="Huanuco"/>
        <s v="Lambayeque"/>
        <s v="Pasco"/>
        <s v="MINSA" u="1"/>
        <s v="Junin" u="1"/>
        <s v="Ica" u="1"/>
        <s v="Piura" u="1"/>
        <s v="Cusco" u="1"/>
        <s v="Huancavelica" u="1"/>
        <s v="Lima Region" u="1"/>
        <s v="Ucayali" u="1"/>
        <s v="Ayacucho" u="1"/>
        <s v="Ancash" u="1"/>
        <s v="Apurimac" u="1"/>
        <s v="Callao" u="1"/>
        <s v="La Libertad" u="1"/>
        <s v="Tumbes" u="1"/>
        <s v="Tacna" u="1"/>
      </sharedItems>
    </cacheField>
    <cacheField name="DISA" numFmtId="0">
      <sharedItems/>
    </cacheField>
    <cacheField name="COD UE" numFmtId="0">
      <sharedItems/>
    </cacheField>
    <cacheField name="Unidad Ejecutora Diresa" numFmtId="0">
      <sharedItems/>
    </cacheField>
    <cacheField name="Punto Entrega" numFmtId="0">
      <sharedItems/>
    </cacheField>
    <cacheField name="Codigo SISMED" numFmtId="0">
      <sharedItems/>
    </cacheField>
    <cacheField name="Producto" numFmtId="0">
      <sharedItems/>
    </cacheField>
    <cacheField name="Jun-24" numFmtId="0">
      <sharedItems containsSemiMixedTypes="0" containsString="0" containsNumber="1" containsInteger="1" minValue="25" maxValue="100"/>
    </cacheField>
    <cacheField name="Jul-24" numFmtId="0">
      <sharedItems containsSemiMixedTypes="0" containsString="0" containsNumber="1" containsInteger="1" minValue="0" maxValue="0"/>
    </cacheField>
    <cacheField name="Ago-24" numFmtId="0">
      <sharedItems containsSemiMixedTypes="0" containsString="0" containsNumber="1" containsInteger="1" minValue="0" maxValue="0"/>
    </cacheField>
    <cacheField name="Set-24" numFmtId="0">
      <sharedItems containsSemiMixedTypes="0" containsString="0" containsNumber="1" containsInteger="1" minValue="0" maxValue="0"/>
    </cacheField>
    <cacheField name="Oct-24" numFmtId="0">
      <sharedItems containsSemiMixedTypes="0" containsString="0" containsNumber="1" containsInteger="1" minValue="0" maxValue="0"/>
    </cacheField>
    <cacheField name="Nov-24" numFmtId="0">
      <sharedItems containsSemiMixedTypes="0" containsString="0" containsNumber="1" containsInteger="1" minValue="0" maxValue="25"/>
    </cacheField>
    <cacheField name="Dic-24" numFmtId="0">
      <sharedItems containsSemiMixedTypes="0" containsString="0" containsNumber="1" containsInteger="1" minValue="0" maxValue="100"/>
    </cacheField>
    <cacheField name="Ene-25" numFmtId="0">
      <sharedItems containsSemiMixedTypes="0" containsString="0" containsNumber="1" containsInteger="1" minValue="0" maxValue="0"/>
    </cacheField>
    <cacheField name="Feb-25" numFmtId="0">
      <sharedItems containsSemiMixedTypes="0" containsString="0" containsNumber="1" containsInteger="1" minValue="0" maxValue="0"/>
    </cacheField>
    <cacheField name="Mar-25" numFmtId="0">
      <sharedItems containsSemiMixedTypes="0" containsString="0" containsNumber="1" containsInteger="1" minValue="0" maxValue="0"/>
    </cacheField>
    <cacheField name="Abr-25" numFmtId="0">
      <sharedItems containsSemiMixedTypes="0" containsString="0" containsNumber="1" containsInteger="1" minValue="0" maxValue="0"/>
    </cacheField>
    <cacheField name="May-25" numFmtId="0">
      <sharedItems containsSemiMixedTypes="0" containsString="0" containsNumber="1" containsInteger="1" minValue="0" maxValue="0"/>
    </cacheField>
    <cacheField name="Distribución Total" numFmtId="0">
      <sharedItems containsSemiMixedTypes="0" containsString="0" containsNumber="1" containsInteger="1" minValue="25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SIS"/>
    <s v="SIS"/>
    <x v="0"/>
    <s v="Loreto"/>
    <s v="1407"/>
    <s v="GOB. REG. DE LORETO- HOSPITAL SANTA GEMA DE YURIMAGUAS"/>
    <s v="GOB. REG. DE LORETO- HOSPITAL SANTA GEMA DE YURIMAGUAS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1"/>
    <s v="Cajamarca Ii - Chota"/>
    <s v="1539"/>
    <s v="GOB. REG. CAJAMARCA - HOSPITAL JOSE H. SOTO CADENILLAS- CHOTA"/>
    <s v="GOB. REG. CAJAMARCA - HOSPITAL JOSE H. SOTO CADENILLAS- CHOTA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2"/>
    <s v="Madre De Dios"/>
    <s v="1003"/>
    <s v="REGION MADRE DE DIOS-HOSPITAL SANTA ROSA DE PUERTO MALDONADO"/>
    <s v="REGION MADRE DE DIOS-HOSPITAL SANTA ROSA DE PUERTO MALDONADO"/>
    <s v="06188"/>
    <s v="TIOPENTAL SODICO 1 g INYECTABLE"/>
    <n v="50"/>
    <n v="0"/>
    <n v="0"/>
    <n v="0"/>
    <n v="0"/>
    <n v="0"/>
    <n v="0"/>
    <n v="0"/>
    <n v="0"/>
    <n v="0"/>
    <n v="0"/>
    <n v="0"/>
    <n v="50"/>
  </r>
  <r>
    <s v="SIS"/>
    <s v="SIS"/>
    <x v="3"/>
    <s v="San Martin"/>
    <s v="1400"/>
    <s v="GOB. REG. SAN MARTIN - HOSPITAL II - 2 TARAPOTO"/>
    <s v="GOB. REG. SAN MARTIN - HOSPITAL II - 2 TARAPOTO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4"/>
    <s v="Amazonas"/>
    <s v="1350"/>
    <s v="GOB.REG.AMAZONAS-  SALUD UTCUBAMBA"/>
    <s v="GOB.REG.AMAZONAS-  SALUD UTCUBAMBA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5"/>
    <s v="Lima Centro"/>
    <s v="147"/>
    <s v="HOSPITAL DE EMERGENCIAS PEDIATRICAS"/>
    <s v="HOSPITAL DE EMERGENCIAS PEDIATRICAS"/>
    <s v="06188"/>
    <s v="TIOPENTAL SODICO 1 g INYECTABLE"/>
    <n v="50"/>
    <n v="0"/>
    <n v="0"/>
    <n v="0"/>
    <n v="0"/>
    <n v="25"/>
    <n v="0"/>
    <n v="0"/>
    <n v="0"/>
    <n v="0"/>
    <n v="0"/>
    <n v="0"/>
    <n v="75"/>
  </r>
  <r>
    <s v="SIS"/>
    <s v="SIS"/>
    <x v="5"/>
    <s v="Lima Centro"/>
    <s v="149"/>
    <s v="HOSPITAL NACIONAL DOCENTE MADRE NIÑO - SAN BARTOLOME"/>
    <s v="HOSPITAL NACIONAL DOCENTE MADRE NIÑO - SAN BARTOLOME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1"/>
    <s v="Cajamarca I"/>
    <s v="999"/>
    <s v="REGION CAJAMARCA-HOSPITAL CAJAMARCA"/>
    <s v="REGION CAJAMARCA-HOSPITAL CAJAMARCA"/>
    <s v="06188"/>
    <s v="TIOPENTAL SODICO 1 g INYECTABLE"/>
    <n v="100"/>
    <n v="0"/>
    <n v="0"/>
    <n v="0"/>
    <n v="0"/>
    <n v="0"/>
    <n v="0"/>
    <n v="0"/>
    <n v="0"/>
    <n v="0"/>
    <n v="0"/>
    <n v="0"/>
    <n v="100"/>
  </r>
  <r>
    <s v="SIS"/>
    <s v="SIS"/>
    <x v="6"/>
    <s v="Arequipa"/>
    <s v="769"/>
    <s v="REGION AREQUIPA-SALUD APLAO"/>
    <s v="REGION AREQUIPA-SALUD APLAO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7"/>
    <s v="Huanuco"/>
    <s v="812"/>
    <s v="REGION HUANUCO-HOSPITAL DE HUANUCO HERMILIO VALDIZAN"/>
    <s v="REGION HUANUCO-HOSPITAL DE HUANUCO HERMILIO VALDIZAN"/>
    <s v="06188"/>
    <s v="TIOPENTAL SODICO 1 g INYECTABLE"/>
    <n v="50"/>
    <n v="0"/>
    <n v="0"/>
    <n v="0"/>
    <n v="0"/>
    <n v="0"/>
    <n v="0"/>
    <n v="0"/>
    <n v="0"/>
    <n v="0"/>
    <n v="0"/>
    <n v="0"/>
    <n v="50"/>
  </r>
  <r>
    <s v="SIS"/>
    <s v="SIS"/>
    <x v="7"/>
    <s v="Huanuco"/>
    <s v="811"/>
    <s v="REGION HUANUCO-SALUD TINGO MARIA"/>
    <s v="REGION HUANUCO-SALUD TINGO MARIA"/>
    <s v="06188"/>
    <s v="TIOPENTAL SODICO 1 g INYECTABLE"/>
    <n v="25"/>
    <n v="0"/>
    <n v="0"/>
    <n v="0"/>
    <n v="0"/>
    <n v="0"/>
    <n v="0"/>
    <n v="0"/>
    <n v="0"/>
    <n v="0"/>
    <n v="0"/>
    <n v="0"/>
    <n v="25"/>
  </r>
  <r>
    <s v="SIS"/>
    <s v="SIS"/>
    <x v="8"/>
    <s v="Lambayeque"/>
    <s v="1422"/>
    <s v="REGION LAMBAYEQUE- HOSPITAL REGIONAL LAMBAYEQUE"/>
    <s v="REGION LAMBAYEQUE- HOSPITAL REGIONAL LAMBAYEQUE"/>
    <s v="06188"/>
    <s v="TIOPENTAL SODICO 1 g INYECTABLE"/>
    <n v="100"/>
    <n v="0"/>
    <n v="0"/>
    <n v="0"/>
    <n v="0"/>
    <n v="0"/>
    <n v="100"/>
    <n v="0"/>
    <n v="0"/>
    <n v="0"/>
    <n v="0"/>
    <n v="0"/>
    <n v="200"/>
  </r>
  <r>
    <s v="SIS"/>
    <s v="SIS"/>
    <x v="9"/>
    <s v="Pasco"/>
    <s v="890"/>
    <s v="REGION PASCO-SALUD HOSPITAL DANIEL A.CARRION"/>
    <s v="REGION PASCO-SALUD HOSPITAL DANIEL A.CARRION"/>
    <s v="06188"/>
    <s v="TIOPENTAL SODICO 1 g INYECTABLE"/>
    <n v="25"/>
    <n v="0"/>
    <n v="0"/>
    <n v="0"/>
    <n v="0"/>
    <n v="0"/>
    <n v="0"/>
    <n v="0"/>
    <n v="0"/>
    <n v="0"/>
    <n v="0"/>
    <n v="0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7C1A09-9E2C-4372-8D23-CCF06E458468}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N14" firstHeaderRow="0" firstDataRow="1" firstDataCol="1"/>
  <pivotFields count="22">
    <pivotField showAll="0"/>
    <pivotField showAll="0"/>
    <pivotField axis="axisRow" showAll="0">
      <items count="26">
        <item x="4"/>
        <item m="1" x="19"/>
        <item m="1" x="20"/>
        <item x="6"/>
        <item m="1" x="18"/>
        <item x="1"/>
        <item m="1" x="21"/>
        <item m="1" x="14"/>
        <item m="1" x="15"/>
        <item x="7"/>
        <item m="1" x="12"/>
        <item m="1" x="11"/>
        <item m="1" x="22"/>
        <item x="8"/>
        <item x="5"/>
        <item m="1" x="16"/>
        <item x="0"/>
        <item x="2"/>
        <item m="1" x="10"/>
        <item x="9"/>
        <item m="1" x="13"/>
        <item x="3"/>
        <item m="1" x="24"/>
        <item m="1" x="23"/>
        <item m="1" x="1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1">
    <i>
      <x/>
    </i>
    <i>
      <x v="3"/>
    </i>
    <i>
      <x v="5"/>
    </i>
    <i>
      <x v="9"/>
    </i>
    <i>
      <x v="13"/>
    </i>
    <i>
      <x v="14"/>
    </i>
    <i>
      <x v="16"/>
    </i>
    <i>
      <x v="17"/>
    </i>
    <i>
      <x v="19"/>
    </i>
    <i>
      <x v="2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a de Distribución Total" fld="21" baseField="0" baseItem="0"/>
    <dataField name="Suma de Jun-24" fld="9" baseField="0" baseItem="0"/>
    <dataField name="Suma de Jul-24" fld="10" baseField="0" baseItem="0"/>
    <dataField name="Suma de Ago-24" fld="11" baseField="0" baseItem="0"/>
    <dataField name="Suma de Set-24" fld="12" baseField="0" baseItem="0"/>
    <dataField name="Suma de Oct-24" fld="13" baseField="0" baseItem="0"/>
    <dataField name="Suma de Nov-24" fld="14" baseField="0" baseItem="0"/>
    <dataField name="Suma de Dic-24" fld="15" baseField="0" baseItem="0"/>
    <dataField name="Suma de Ene-25" fld="16" baseField="0" baseItem="0"/>
    <dataField name="Suma de Feb-25" fld="17" baseField="0" baseItem="0"/>
    <dataField name="Suma de Mar-25" fld="18" baseField="0" baseItem="0"/>
    <dataField name="Suma de Abr-25" fld="19" baseField="0" baseItem="0"/>
    <dataField name="Suma de May-25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G8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C5" sqref="C5"/>
    </sheetView>
  </sheetViews>
  <sheetFormatPr baseColWidth="10" defaultRowHeight="15"/>
  <cols>
    <col min="1" max="1" width="4.28515625" style="13" customWidth="1"/>
    <col min="2" max="2" width="8.28515625" style="13" customWidth="1"/>
    <col min="3" max="3" width="51.5703125" style="14" customWidth="1"/>
    <col min="4" max="4" width="10.7109375" style="13" bestFit="1" customWidth="1"/>
    <col min="5" max="5" width="12" style="13" customWidth="1"/>
    <col min="6" max="6" width="9.5703125" style="11" bestFit="1" customWidth="1"/>
    <col min="7" max="7" width="12.5703125" style="11" customWidth="1"/>
    <col min="8" max="16384" width="11.42578125" style="11"/>
  </cols>
  <sheetData>
    <row r="1" spans="1:7" ht="23.25" customHeight="1">
      <c r="A1" s="134" t="s">
        <v>8</v>
      </c>
      <c r="B1" s="135"/>
      <c r="C1" s="135"/>
      <c r="D1" s="135"/>
      <c r="E1" s="135"/>
      <c r="F1" s="135"/>
      <c r="G1" s="135"/>
    </row>
    <row r="2" spans="1:7" ht="36" customHeight="1">
      <c r="A2" s="136" t="s">
        <v>72</v>
      </c>
      <c r="B2" s="135"/>
      <c r="C2" s="135"/>
      <c r="D2" s="135"/>
      <c r="E2" s="135"/>
      <c r="F2" s="135"/>
      <c r="G2" s="135"/>
    </row>
    <row r="3" spans="1:7">
      <c r="A3" s="12"/>
      <c r="B3" s="12"/>
      <c r="C3" s="49"/>
      <c r="D3" s="12"/>
      <c r="E3" s="12">
        <v>18</v>
      </c>
      <c r="F3" s="9"/>
      <c r="G3" s="9">
        <v>17</v>
      </c>
    </row>
    <row r="4" spans="1:7" s="10" customFormat="1" ht="24">
      <c r="A4" s="82" t="s">
        <v>46</v>
      </c>
      <c r="B4" s="82" t="s">
        <v>7</v>
      </c>
      <c r="C4" s="82" t="s">
        <v>45</v>
      </c>
      <c r="D4" s="82" t="s">
        <v>44</v>
      </c>
      <c r="E4" s="82" t="s">
        <v>5</v>
      </c>
      <c r="F4" s="82" t="s">
        <v>4</v>
      </c>
      <c r="G4" s="82" t="s">
        <v>3</v>
      </c>
    </row>
    <row r="5" spans="1:7" s="8" customFormat="1" ht="26.25" customHeight="1">
      <c r="A5" s="64">
        <v>1</v>
      </c>
      <c r="B5" s="44" t="s">
        <v>197</v>
      </c>
      <c r="C5" s="55" t="s">
        <v>198</v>
      </c>
      <c r="D5" s="64">
        <v>13</v>
      </c>
      <c r="E5" s="64">
        <v>3</v>
      </c>
      <c r="F5" s="64">
        <v>1</v>
      </c>
      <c r="G5" s="61">
        <v>675</v>
      </c>
    </row>
    <row r="6" spans="1:7" s="8" customFormat="1">
      <c r="A6" s="137" t="s">
        <v>2</v>
      </c>
      <c r="B6" s="138"/>
      <c r="C6" s="138"/>
      <c r="D6" s="138"/>
      <c r="E6" s="138"/>
      <c r="F6" s="139"/>
      <c r="G6" s="42">
        <v>675</v>
      </c>
    </row>
    <row r="8" spans="1:7">
      <c r="G8" s="54"/>
    </row>
  </sheetData>
  <autoFilter ref="A4:G6" xr:uid="{00000000-0009-0000-0000-000000000000}"/>
  <sortState xmlns:xlrd2="http://schemas.microsoft.com/office/spreadsheetml/2017/richdata2" ref="B5:G8">
    <sortCondition ref="C5:C8"/>
  </sortState>
  <mergeCells count="3">
    <mergeCell ref="A1:G1"/>
    <mergeCell ref="A2:G2"/>
    <mergeCell ref="A6:F6"/>
  </mergeCells>
  <conditionalFormatting sqref="D5">
    <cfRule type="cellIs" dxfId="2" priority="4" operator="equal">
      <formula>1</formula>
    </cfRule>
  </conditionalFormatting>
  <conditionalFormatting sqref="D5:F5">
    <cfRule type="cellIs" dxfId="1" priority="10" operator="equal">
      <formula>0</formula>
    </cfRule>
  </conditionalFormatting>
  <pageMargins left="0.62992125984251968" right="0.35433070866141736" top="0.59055118110236227" bottom="0.59055118110236227" header="0.39370078740157483" footer="0.43307086614173229"/>
  <pageSetup paperSize="9" scale="85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A1:V151"/>
  <sheetViews>
    <sheetView tabSelected="1" view="pageBreakPreview" zoomScale="110" zoomScaleNormal="100" zoomScaleSheetLayoutView="110" workbookViewId="0">
      <pane ySplit="5" topLeftCell="A6" activePane="bottomLeft" state="frozen"/>
      <selection activeCell="A6" sqref="A6"/>
      <selection pane="bottomLeft" activeCell="A13" sqref="A13"/>
    </sheetView>
  </sheetViews>
  <sheetFormatPr baseColWidth="10" defaultRowHeight="15"/>
  <cols>
    <col min="1" max="1" width="15.42578125" style="16" customWidth="1"/>
    <col min="2" max="2" width="5.140625" style="16" customWidth="1"/>
    <col min="3" max="3" width="12.85546875" style="16" bestFit="1" customWidth="1"/>
    <col min="4" max="4" width="6" style="16" hidden="1" customWidth="1"/>
    <col min="5" max="5" width="26.28515625" style="20" customWidth="1"/>
    <col min="6" max="6" width="11.28515625" style="16" customWidth="1"/>
    <col min="7" max="15" width="5" style="16" bestFit="1" customWidth="1"/>
    <col min="16" max="18" width="5.85546875" style="16" bestFit="1" customWidth="1"/>
    <col min="19" max="19" width="11.28515625" style="16" customWidth="1"/>
    <col min="20" max="20" width="8.42578125" style="18" customWidth="1"/>
    <col min="21" max="21" width="10.140625" style="18" bestFit="1" customWidth="1"/>
    <col min="22" max="22" width="5.85546875" style="18" bestFit="1" customWidth="1"/>
    <col min="23" max="16384" width="11.42578125" style="18"/>
  </cols>
  <sheetData>
    <row r="1" spans="1:22" ht="15.75">
      <c r="A1" s="141" t="s">
        <v>71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2" ht="30.75" customHeight="1">
      <c r="A2" s="142" t="s">
        <v>73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2">
      <c r="A3" s="30"/>
      <c r="B3" s="30"/>
      <c r="C3" s="10"/>
      <c r="D3" s="10"/>
      <c r="E3" s="1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2" s="10" customFormat="1" ht="19.5" customHeight="1">
      <c r="A4" s="143" t="s">
        <v>65</v>
      </c>
      <c r="B4" s="143" t="s">
        <v>47</v>
      </c>
      <c r="C4" s="143" t="s">
        <v>7</v>
      </c>
      <c r="D4" s="143" t="s">
        <v>6</v>
      </c>
      <c r="E4" s="143" t="s">
        <v>45</v>
      </c>
      <c r="F4" s="143" t="s">
        <v>3</v>
      </c>
      <c r="G4" s="143" t="s">
        <v>9</v>
      </c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 t="s">
        <v>10</v>
      </c>
      <c r="T4" s="143" t="s">
        <v>11</v>
      </c>
      <c r="U4" s="51"/>
    </row>
    <row r="5" spans="1:22" s="29" customFormat="1" ht="12">
      <c r="A5" s="143"/>
      <c r="B5" s="143"/>
      <c r="C5" s="143"/>
      <c r="D5" s="143"/>
      <c r="E5" s="143"/>
      <c r="F5" s="143"/>
      <c r="G5" s="82" t="s">
        <v>12</v>
      </c>
      <c r="H5" s="82" t="s">
        <v>13</v>
      </c>
      <c r="I5" s="82" t="s">
        <v>14</v>
      </c>
      <c r="J5" s="82" t="s">
        <v>15</v>
      </c>
      <c r="K5" s="82" t="s">
        <v>16</v>
      </c>
      <c r="L5" s="82" t="s">
        <v>17</v>
      </c>
      <c r="M5" s="82" t="s">
        <v>18</v>
      </c>
      <c r="N5" s="82" t="s">
        <v>19</v>
      </c>
      <c r="O5" s="82" t="s">
        <v>20</v>
      </c>
      <c r="P5" s="82" t="s">
        <v>21</v>
      </c>
      <c r="Q5" s="82" t="s">
        <v>22</v>
      </c>
      <c r="R5" s="82" t="s">
        <v>23</v>
      </c>
      <c r="S5" s="143"/>
      <c r="T5" s="143"/>
      <c r="U5" s="50"/>
      <c r="V5" s="29" t="s">
        <v>82</v>
      </c>
    </row>
    <row r="6" spans="1:22" s="29" customFormat="1" ht="12">
      <c r="A6" s="62" t="s">
        <v>116</v>
      </c>
      <c r="B6" s="47">
        <v>1</v>
      </c>
      <c r="C6" s="80" t="str">
        <f>'ANEXO 01'!$B$5</f>
        <v>06188</v>
      </c>
      <c r="D6" s="82"/>
      <c r="E6" s="62" t="s">
        <v>198</v>
      </c>
      <c r="F6" s="102">
        <v>25</v>
      </c>
      <c r="G6" s="98">
        <v>25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0</v>
      </c>
      <c r="Q6" s="98">
        <v>0</v>
      </c>
      <c r="R6" s="98">
        <v>0</v>
      </c>
      <c r="S6" s="102">
        <f>SUM(G6:R6)</f>
        <v>25</v>
      </c>
      <c r="T6" s="63">
        <f t="shared" ref="T6:T15" si="0" xml:space="preserve"> COUNTIF(G6:R6,"&gt;0")</f>
        <v>1</v>
      </c>
      <c r="U6" s="50"/>
    </row>
    <row r="7" spans="1:22" s="29" customFormat="1" ht="12">
      <c r="A7" s="62" t="s">
        <v>115</v>
      </c>
      <c r="B7" s="47">
        <v>1</v>
      </c>
      <c r="C7" s="80" t="str">
        <f>'ANEXO 01'!$B$5</f>
        <v>06188</v>
      </c>
      <c r="D7" s="82"/>
      <c r="E7" s="62" t="s">
        <v>198</v>
      </c>
      <c r="F7" s="102">
        <v>25</v>
      </c>
      <c r="G7" s="98">
        <v>25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102">
        <f t="shared" ref="S7:S15" si="1">SUM(G7:R7)</f>
        <v>25</v>
      </c>
      <c r="T7" s="63">
        <f t="shared" si="0"/>
        <v>1</v>
      </c>
      <c r="U7" s="50"/>
    </row>
    <row r="8" spans="1:22" s="29" customFormat="1" ht="12">
      <c r="A8" s="62" t="s">
        <v>103</v>
      </c>
      <c r="B8" s="47">
        <v>1</v>
      </c>
      <c r="C8" s="80" t="str">
        <f>'ANEXO 01'!$B$5</f>
        <v>06188</v>
      </c>
      <c r="D8" s="82"/>
      <c r="E8" s="62" t="s">
        <v>198</v>
      </c>
      <c r="F8" s="102">
        <v>125</v>
      </c>
      <c r="G8" s="98">
        <v>125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102">
        <f t="shared" si="1"/>
        <v>125</v>
      </c>
      <c r="T8" s="63">
        <f t="shared" si="0"/>
        <v>1</v>
      </c>
      <c r="U8" s="50"/>
    </row>
    <row r="9" spans="1:22" s="29" customFormat="1" ht="12">
      <c r="A9" s="62" t="s">
        <v>95</v>
      </c>
      <c r="B9" s="47">
        <v>1</v>
      </c>
      <c r="C9" s="80" t="str">
        <f>'ANEXO 01'!$B$5</f>
        <v>06188</v>
      </c>
      <c r="D9" s="82"/>
      <c r="E9" s="62" t="s">
        <v>198</v>
      </c>
      <c r="F9" s="102">
        <v>75</v>
      </c>
      <c r="G9" s="98">
        <v>75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102">
        <f t="shared" si="1"/>
        <v>75</v>
      </c>
      <c r="T9" s="63">
        <f t="shared" si="0"/>
        <v>1</v>
      </c>
      <c r="U9" s="50"/>
    </row>
    <row r="10" spans="1:22" s="29" customFormat="1" ht="12">
      <c r="A10" s="62" t="s">
        <v>120</v>
      </c>
      <c r="B10" s="47">
        <v>1</v>
      </c>
      <c r="C10" s="80" t="str">
        <f>'ANEXO 01'!$B$5</f>
        <v>06188</v>
      </c>
      <c r="D10" s="82"/>
      <c r="E10" s="62" t="s">
        <v>198</v>
      </c>
      <c r="F10" s="102">
        <v>200</v>
      </c>
      <c r="G10" s="98">
        <v>100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100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102">
        <f t="shared" si="1"/>
        <v>200</v>
      </c>
      <c r="T10" s="63">
        <f t="shared" si="0"/>
        <v>2</v>
      </c>
      <c r="U10" s="50"/>
    </row>
    <row r="11" spans="1:22" s="29" customFormat="1" ht="12">
      <c r="A11" s="62" t="s">
        <v>107</v>
      </c>
      <c r="B11" s="47">
        <v>1</v>
      </c>
      <c r="C11" s="80" t="str">
        <f>'ANEXO 01'!$B$5</f>
        <v>06188</v>
      </c>
      <c r="D11" s="82"/>
      <c r="E11" s="62" t="s">
        <v>198</v>
      </c>
      <c r="F11" s="102">
        <v>100</v>
      </c>
      <c r="G11" s="98">
        <v>75</v>
      </c>
      <c r="H11" s="98">
        <v>0</v>
      </c>
      <c r="I11" s="98">
        <v>0</v>
      </c>
      <c r="J11" s="98">
        <v>0</v>
      </c>
      <c r="K11" s="98">
        <v>0</v>
      </c>
      <c r="L11" s="98">
        <v>25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102">
        <f t="shared" si="1"/>
        <v>100</v>
      </c>
      <c r="T11" s="63">
        <f t="shared" si="0"/>
        <v>2</v>
      </c>
      <c r="U11" s="50"/>
    </row>
    <row r="12" spans="1:22" s="29" customFormat="1" ht="12">
      <c r="A12" s="62" t="s">
        <v>117</v>
      </c>
      <c r="B12" s="47">
        <v>1</v>
      </c>
      <c r="C12" s="80" t="str">
        <f>'ANEXO 01'!$B$5</f>
        <v>06188</v>
      </c>
      <c r="D12" s="82"/>
      <c r="E12" s="62" t="s">
        <v>198</v>
      </c>
      <c r="F12" s="102">
        <v>25</v>
      </c>
      <c r="G12" s="98">
        <v>25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102">
        <f t="shared" si="1"/>
        <v>25</v>
      </c>
      <c r="T12" s="63">
        <f t="shared" si="0"/>
        <v>1</v>
      </c>
      <c r="U12" s="50"/>
    </row>
    <row r="13" spans="1:22" s="29" customFormat="1" ht="12">
      <c r="A13" s="62" t="s">
        <v>98</v>
      </c>
      <c r="B13" s="47">
        <v>1</v>
      </c>
      <c r="C13" s="80" t="str">
        <f>'ANEXO 01'!$B$5</f>
        <v>06188</v>
      </c>
      <c r="D13" s="82"/>
      <c r="E13" s="62" t="s">
        <v>198</v>
      </c>
      <c r="F13" s="102">
        <v>50</v>
      </c>
      <c r="G13" s="98">
        <v>50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102">
        <f t="shared" si="1"/>
        <v>50</v>
      </c>
      <c r="T13" s="63">
        <f t="shared" si="0"/>
        <v>1</v>
      </c>
      <c r="U13" s="50"/>
    </row>
    <row r="14" spans="1:22" s="29" customFormat="1" ht="12">
      <c r="A14" s="62" t="s">
        <v>104</v>
      </c>
      <c r="B14" s="47">
        <v>1</v>
      </c>
      <c r="C14" s="80" t="str">
        <f>'ANEXO 01'!$B$5</f>
        <v>06188</v>
      </c>
      <c r="D14" s="82"/>
      <c r="E14" s="62" t="s">
        <v>198</v>
      </c>
      <c r="F14" s="102">
        <v>25</v>
      </c>
      <c r="G14" s="98">
        <v>25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102">
        <f t="shared" si="1"/>
        <v>25</v>
      </c>
      <c r="T14" s="63">
        <f t="shared" si="0"/>
        <v>1</v>
      </c>
      <c r="U14" s="50"/>
    </row>
    <row r="15" spans="1:22" s="29" customFormat="1" ht="12">
      <c r="A15" s="62" t="s">
        <v>111</v>
      </c>
      <c r="B15" s="47">
        <v>1</v>
      </c>
      <c r="C15" s="80" t="str">
        <f>'ANEXO 01'!$B$5</f>
        <v>06188</v>
      </c>
      <c r="D15" s="82"/>
      <c r="E15" s="62" t="s">
        <v>198</v>
      </c>
      <c r="F15" s="102">
        <v>25</v>
      </c>
      <c r="G15" s="98">
        <v>25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102">
        <f t="shared" si="1"/>
        <v>25</v>
      </c>
      <c r="T15" s="63">
        <f t="shared" si="0"/>
        <v>1</v>
      </c>
      <c r="U15" s="50"/>
    </row>
    <row r="16" spans="1:22" ht="15" customHeight="1">
      <c r="A16" s="140" t="s">
        <v>92</v>
      </c>
      <c r="B16" s="140"/>
      <c r="C16" s="140"/>
      <c r="D16" s="140"/>
      <c r="E16" s="140"/>
      <c r="F16" s="110">
        <f t="shared" ref="F16:S16" si="2">SUM(F6:F15)</f>
        <v>675</v>
      </c>
      <c r="G16" s="110">
        <f t="shared" si="2"/>
        <v>550</v>
      </c>
      <c r="H16" s="110">
        <f t="shared" si="2"/>
        <v>0</v>
      </c>
      <c r="I16" s="110">
        <f t="shared" si="2"/>
        <v>0</v>
      </c>
      <c r="J16" s="110">
        <f t="shared" si="2"/>
        <v>0</v>
      </c>
      <c r="K16" s="110">
        <f t="shared" si="2"/>
        <v>0</v>
      </c>
      <c r="L16" s="110">
        <f t="shared" si="2"/>
        <v>25</v>
      </c>
      <c r="M16" s="110">
        <f t="shared" si="2"/>
        <v>100</v>
      </c>
      <c r="N16" s="110">
        <f t="shared" si="2"/>
        <v>0</v>
      </c>
      <c r="O16" s="110">
        <f t="shared" si="2"/>
        <v>0</v>
      </c>
      <c r="P16" s="110">
        <f t="shared" si="2"/>
        <v>0</v>
      </c>
      <c r="Q16" s="110">
        <f t="shared" si="2"/>
        <v>0</v>
      </c>
      <c r="R16" s="110">
        <f t="shared" si="2"/>
        <v>0</v>
      </c>
      <c r="S16" s="110">
        <f t="shared" si="2"/>
        <v>675</v>
      </c>
      <c r="T16" s="27"/>
    </row>
    <row r="17" spans="1:20" ht="15" customHeight="1">
      <c r="A17" s="28"/>
      <c r="B17" s="23"/>
      <c r="C17" s="23"/>
      <c r="D17" s="24"/>
      <c r="E17" s="25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7"/>
    </row>
    <row r="18" spans="1:20" ht="15" customHeight="1">
      <c r="A18" s="28"/>
      <c r="B18" s="23"/>
      <c r="C18" s="28"/>
      <c r="D18" s="28"/>
      <c r="E18" s="25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7"/>
    </row>
    <row r="19" spans="1:20" ht="15" customHeight="1">
      <c r="A19" s="28"/>
      <c r="B19" s="23"/>
      <c r="C19" s="23"/>
      <c r="D19" s="24"/>
      <c r="E19" s="25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7"/>
    </row>
    <row r="20" spans="1:20" ht="15" customHeight="1">
      <c r="A20" s="28"/>
      <c r="B20" s="23"/>
      <c r="C20" s="23"/>
      <c r="D20" s="24"/>
      <c r="E20" s="25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7"/>
    </row>
    <row r="21" spans="1:20" ht="15" customHeight="1">
      <c r="A21" s="28"/>
      <c r="B21" s="23"/>
      <c r="C21" s="23"/>
      <c r="D21" s="24"/>
      <c r="E21" s="25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7"/>
    </row>
    <row r="22" spans="1:20" ht="15" customHeight="1">
      <c r="A22" s="28"/>
      <c r="B22" s="23"/>
      <c r="C22" s="23"/>
      <c r="D22" s="24"/>
      <c r="E22" s="25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7"/>
    </row>
    <row r="23" spans="1:20" ht="15" customHeight="1">
      <c r="A23" s="28"/>
      <c r="B23" s="23"/>
      <c r="C23" s="23"/>
      <c r="D23" s="24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7"/>
    </row>
    <row r="24" spans="1:20" ht="15" customHeight="1">
      <c r="A24" s="28"/>
      <c r="B24" s="23"/>
      <c r="C24" s="23"/>
      <c r="D24" s="24"/>
      <c r="E24" s="25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7"/>
    </row>
    <row r="25" spans="1:20" ht="15" customHeight="1">
      <c r="A25" s="28"/>
      <c r="B25" s="23"/>
      <c r="C25" s="23"/>
      <c r="D25" s="24"/>
      <c r="E25" s="25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7"/>
    </row>
    <row r="26" spans="1:20" ht="15" customHeight="1">
      <c r="A26" s="28"/>
      <c r="B26" s="23"/>
      <c r="C26" s="23"/>
      <c r="D26" s="24"/>
      <c r="E26" s="25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7"/>
    </row>
    <row r="27" spans="1:20" ht="15" customHeight="1">
      <c r="A27" s="28"/>
      <c r="B27" s="23"/>
      <c r="C27" s="23"/>
      <c r="D27" s="24"/>
      <c r="E27" s="25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7"/>
    </row>
    <row r="28" spans="1:20" ht="15" customHeight="1">
      <c r="A28" s="28"/>
      <c r="B28" s="23"/>
      <c r="C28" s="23"/>
      <c r="D28" s="24"/>
      <c r="E28" s="25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7"/>
    </row>
    <row r="29" spans="1:20" ht="15" customHeight="1">
      <c r="A29" s="28"/>
      <c r="B29" s="23"/>
      <c r="C29" s="23"/>
      <c r="D29" s="24"/>
      <c r="E29" s="25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7"/>
    </row>
    <row r="30" spans="1:20" ht="15" customHeight="1">
      <c r="A30" s="28"/>
      <c r="B30" s="23"/>
      <c r="C30" s="28"/>
      <c r="D30" s="28"/>
      <c r="E30" s="25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7"/>
    </row>
    <row r="31" spans="1:20" ht="15" customHeight="1">
      <c r="A31" s="28"/>
      <c r="B31" s="23"/>
      <c r="C31" s="23"/>
      <c r="D31" s="24"/>
      <c r="E31" s="25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7"/>
    </row>
    <row r="32" spans="1:20" ht="15" customHeight="1">
      <c r="A32" s="28"/>
      <c r="B32" s="23"/>
      <c r="C32" s="23"/>
      <c r="D32" s="24"/>
      <c r="E32" s="25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7"/>
    </row>
    <row r="33" spans="1:20" ht="15" customHeight="1">
      <c r="A33" s="28"/>
      <c r="B33" s="23"/>
      <c r="C33" s="23"/>
      <c r="D33" s="24"/>
      <c r="E33" s="25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7"/>
    </row>
    <row r="34" spans="1:20" ht="15" customHeight="1">
      <c r="A34" s="28"/>
      <c r="B34" s="23"/>
      <c r="C34" s="23"/>
      <c r="D34" s="24"/>
      <c r="E34" s="25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7"/>
    </row>
    <row r="35" spans="1:20" ht="15" customHeight="1">
      <c r="A35" s="28"/>
      <c r="B35" s="23"/>
      <c r="C35" s="23"/>
      <c r="D35" s="24"/>
      <c r="E35" s="25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7"/>
    </row>
    <row r="36" spans="1:20" ht="15" customHeight="1">
      <c r="A36" s="28"/>
      <c r="B36" s="23"/>
      <c r="C36" s="23"/>
      <c r="D36" s="24"/>
      <c r="E36" s="25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7"/>
    </row>
    <row r="37" spans="1:20" ht="15" customHeight="1">
      <c r="A37" s="28"/>
      <c r="B37" s="23"/>
      <c r="C37" s="23"/>
      <c r="D37" s="24"/>
      <c r="E37" s="25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7"/>
    </row>
    <row r="38" spans="1:20" ht="15" customHeight="1">
      <c r="A38" s="28"/>
      <c r="B38" s="23"/>
      <c r="C38" s="28"/>
      <c r="D38" s="28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7"/>
    </row>
    <row r="39" spans="1:20" ht="15" customHeight="1">
      <c r="A39" s="28"/>
      <c r="B39" s="23"/>
      <c r="C39" s="23"/>
      <c r="D39" s="24"/>
      <c r="E39" s="25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7"/>
    </row>
    <row r="40" spans="1:20" ht="15" customHeight="1">
      <c r="A40" s="28"/>
      <c r="B40" s="23"/>
      <c r="C40" s="23"/>
      <c r="D40" s="24"/>
      <c r="E40" s="25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7"/>
    </row>
    <row r="41" spans="1:20" ht="15" customHeight="1">
      <c r="A41" s="28"/>
      <c r="B41" s="23"/>
      <c r="C41" s="23"/>
      <c r="D41" s="24"/>
      <c r="E41" s="25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7"/>
    </row>
    <row r="42" spans="1:20" ht="15" customHeight="1">
      <c r="A42" s="28"/>
      <c r="B42" s="23"/>
      <c r="C42" s="28"/>
      <c r="D42" s="28"/>
      <c r="E42" s="25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7"/>
    </row>
    <row r="43" spans="1:20" ht="15" customHeight="1">
      <c r="A43" s="28"/>
      <c r="B43" s="23"/>
      <c r="C43" s="23"/>
      <c r="D43" s="24"/>
      <c r="E43" s="25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7"/>
    </row>
    <row r="44" spans="1:20" ht="15" customHeight="1">
      <c r="A44" s="28"/>
      <c r="B44" s="23"/>
      <c r="C44" s="23"/>
      <c r="D44" s="24"/>
      <c r="E44" s="25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7"/>
    </row>
    <row r="45" spans="1:20" ht="15" customHeight="1">
      <c r="A45" s="28"/>
      <c r="B45" s="23"/>
      <c r="C45" s="23"/>
      <c r="D45" s="24"/>
      <c r="E45" s="25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7"/>
    </row>
    <row r="46" spans="1:20" ht="15" customHeight="1">
      <c r="A46" s="28"/>
      <c r="B46" s="23"/>
      <c r="C46" s="23"/>
      <c r="D46" s="24"/>
      <c r="E46" s="25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7"/>
    </row>
    <row r="47" spans="1:20" ht="15" customHeight="1">
      <c r="A47" s="28"/>
      <c r="B47" s="23"/>
      <c r="C47" s="23"/>
      <c r="D47" s="24"/>
      <c r="E47" s="25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7"/>
    </row>
    <row r="48" spans="1:20" ht="15" customHeight="1">
      <c r="A48" s="28"/>
      <c r="B48" s="23"/>
      <c r="C48" s="23"/>
      <c r="D48" s="24"/>
      <c r="E48" s="25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7"/>
    </row>
    <row r="49" spans="1:20" ht="15" customHeight="1">
      <c r="A49" s="28"/>
      <c r="B49" s="23"/>
      <c r="C49" s="23"/>
      <c r="D49" s="24"/>
      <c r="E49" s="25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7"/>
    </row>
    <row r="50" spans="1:20" ht="15" customHeight="1">
      <c r="A50" s="28"/>
      <c r="B50" s="23"/>
      <c r="C50" s="23"/>
      <c r="D50" s="24"/>
      <c r="E50" s="25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7"/>
    </row>
    <row r="51" spans="1:20" ht="15" customHeight="1">
      <c r="A51" s="28"/>
      <c r="B51" s="23"/>
      <c r="C51" s="23"/>
      <c r="D51" s="24"/>
      <c r="E51" s="25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7"/>
    </row>
    <row r="52" spans="1:20" ht="15" customHeight="1">
      <c r="A52" s="28"/>
      <c r="B52" s="23"/>
      <c r="C52" s="23"/>
      <c r="D52" s="24"/>
      <c r="E52" s="25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7"/>
    </row>
    <row r="53" spans="1:20" ht="23.25" customHeight="1">
      <c r="A53" s="28"/>
      <c r="B53" s="23"/>
      <c r="C53" s="23"/>
      <c r="D53" s="24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7"/>
    </row>
    <row r="54" spans="1:20" ht="23.25" customHeight="1">
      <c r="A54" s="28"/>
      <c r="B54" s="23"/>
      <c r="C54" s="23"/>
      <c r="D54" s="24"/>
      <c r="E54" s="25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7"/>
    </row>
    <row r="55" spans="1:20" ht="15" customHeight="1">
      <c r="A55" s="28"/>
      <c r="B55" s="23"/>
      <c r="C55" s="28"/>
      <c r="D55" s="28"/>
      <c r="E55" s="25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7"/>
    </row>
    <row r="56" spans="1:20" ht="15" customHeight="1">
      <c r="A56" s="28"/>
      <c r="B56" s="23"/>
      <c r="C56" s="23"/>
      <c r="D56" s="24"/>
      <c r="E56" s="25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7"/>
    </row>
    <row r="57" spans="1:20" ht="15" customHeight="1">
      <c r="A57" s="28"/>
      <c r="B57" s="23"/>
      <c r="C57" s="23"/>
      <c r="D57" s="24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7"/>
    </row>
    <row r="58" spans="1:20" ht="15" customHeight="1">
      <c r="A58" s="28"/>
      <c r="B58" s="23"/>
      <c r="C58" s="23"/>
      <c r="D58" s="24"/>
      <c r="E58" s="25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7"/>
    </row>
    <row r="59" spans="1:20" ht="15" customHeight="1">
      <c r="A59" s="28"/>
      <c r="B59" s="23"/>
      <c r="C59" s="23"/>
      <c r="D59" s="24"/>
      <c r="E59" s="25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7"/>
    </row>
    <row r="60" spans="1:20" ht="15" customHeight="1">
      <c r="A60" s="28"/>
      <c r="B60" s="23"/>
      <c r="C60" s="23"/>
      <c r="D60" s="24"/>
      <c r="E60" s="25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7"/>
    </row>
    <row r="61" spans="1:20" ht="15" customHeight="1">
      <c r="A61" s="28"/>
      <c r="B61" s="23"/>
      <c r="C61" s="23"/>
      <c r="D61" s="24"/>
      <c r="E61" s="25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7"/>
    </row>
    <row r="62" spans="1:20" ht="15" customHeight="1">
      <c r="A62" s="28"/>
      <c r="B62" s="23"/>
      <c r="C62" s="23"/>
      <c r="D62" s="24"/>
      <c r="E62" s="25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7"/>
    </row>
    <row r="63" spans="1:20" ht="15" customHeight="1">
      <c r="A63" s="28"/>
      <c r="B63" s="23"/>
      <c r="C63" s="23"/>
      <c r="D63" s="24"/>
      <c r="E63" s="25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7"/>
    </row>
    <row r="64" spans="1:20" ht="15" customHeight="1">
      <c r="A64" s="28"/>
      <c r="B64" s="23"/>
      <c r="C64" s="23"/>
      <c r="D64" s="24"/>
      <c r="E64" s="25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7"/>
    </row>
    <row r="65" spans="1:20" ht="15" customHeight="1">
      <c r="A65" s="28"/>
      <c r="B65" s="23"/>
      <c r="C65" s="23"/>
      <c r="D65" s="24"/>
      <c r="E65" s="25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7"/>
    </row>
    <row r="66" spans="1:20" ht="15" customHeight="1">
      <c r="A66" s="28"/>
      <c r="B66" s="23"/>
      <c r="C66" s="23"/>
      <c r="D66" s="24"/>
      <c r="E66" s="25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7"/>
    </row>
    <row r="67" spans="1:20" ht="15" customHeight="1">
      <c r="A67" s="28"/>
      <c r="B67" s="23"/>
      <c r="C67" s="23"/>
      <c r="D67" s="24"/>
      <c r="E67" s="25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7"/>
    </row>
    <row r="68" spans="1:20" ht="15" customHeight="1">
      <c r="A68" s="28"/>
      <c r="B68" s="23"/>
      <c r="C68" s="23"/>
      <c r="D68" s="24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7"/>
    </row>
    <row r="69" spans="1:20" ht="15" customHeight="1">
      <c r="A69" s="28"/>
      <c r="B69" s="23"/>
      <c r="C69" s="23"/>
      <c r="D69" s="24"/>
      <c r="E69" s="25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7"/>
    </row>
    <row r="70" spans="1:20" ht="15" customHeight="1">
      <c r="A70" s="28"/>
      <c r="B70" s="23"/>
      <c r="C70" s="23"/>
      <c r="D70" s="24"/>
      <c r="E70" s="25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7"/>
    </row>
    <row r="71" spans="1:20" ht="15" customHeight="1">
      <c r="A71" s="28"/>
      <c r="B71" s="23"/>
      <c r="C71" s="23"/>
      <c r="D71" s="24"/>
      <c r="E71" s="25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7"/>
    </row>
    <row r="72" spans="1:20" ht="15" customHeight="1">
      <c r="A72" s="28"/>
      <c r="B72" s="23"/>
      <c r="C72" s="23"/>
      <c r="D72" s="24"/>
      <c r="E72" s="25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7"/>
    </row>
    <row r="73" spans="1:20" ht="15" customHeight="1">
      <c r="A73" s="28"/>
      <c r="B73" s="23"/>
      <c r="C73" s="23"/>
      <c r="D73" s="24"/>
      <c r="E73" s="25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7"/>
    </row>
    <row r="74" spans="1:20" ht="15" customHeight="1">
      <c r="A74" s="28"/>
      <c r="B74" s="23"/>
      <c r="C74" s="23"/>
      <c r="D74" s="24"/>
      <c r="E74" s="25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7"/>
    </row>
    <row r="75" spans="1:20" ht="15" customHeight="1">
      <c r="A75" s="28"/>
      <c r="B75" s="23"/>
      <c r="C75" s="23"/>
      <c r="D75" s="24"/>
      <c r="E75" s="25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7"/>
    </row>
    <row r="76" spans="1:20" ht="15" customHeight="1">
      <c r="A76" s="28"/>
      <c r="B76" s="23"/>
      <c r="C76" s="23"/>
      <c r="D76" s="24"/>
      <c r="E76" s="25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7"/>
    </row>
    <row r="77" spans="1:20" ht="15" customHeight="1">
      <c r="A77" s="28"/>
      <c r="B77" s="23"/>
      <c r="C77" s="23"/>
      <c r="D77" s="24"/>
      <c r="E77" s="25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7"/>
    </row>
    <row r="78" spans="1:20" ht="15" customHeight="1">
      <c r="A78" s="28"/>
      <c r="B78" s="23"/>
      <c r="C78" s="23"/>
      <c r="D78" s="24"/>
      <c r="E78" s="25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7"/>
    </row>
    <row r="79" spans="1:20" ht="15" customHeight="1">
      <c r="A79" s="28"/>
      <c r="B79" s="23"/>
      <c r="C79" s="23"/>
      <c r="D79" s="24"/>
      <c r="E79" s="25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7"/>
    </row>
    <row r="80" spans="1:20" ht="15" customHeight="1">
      <c r="A80" s="28"/>
      <c r="B80" s="23"/>
      <c r="C80" s="23"/>
      <c r="D80" s="24"/>
      <c r="E80" s="25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7"/>
    </row>
    <row r="81" spans="1:20" ht="15" customHeight="1">
      <c r="A81" s="28"/>
      <c r="B81" s="23"/>
      <c r="C81" s="23"/>
      <c r="D81" s="24"/>
      <c r="E81" s="25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7"/>
    </row>
    <row r="82" spans="1:20" ht="15" customHeight="1">
      <c r="A82" s="28"/>
      <c r="B82" s="23"/>
      <c r="C82" s="23"/>
      <c r="D82" s="24"/>
      <c r="E82" s="25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7"/>
    </row>
    <row r="83" spans="1:20" ht="15" customHeight="1">
      <c r="A83" s="28"/>
      <c r="B83" s="23"/>
      <c r="C83" s="23"/>
      <c r="D83" s="24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7"/>
    </row>
    <row r="84" spans="1:20" ht="15" customHeight="1">
      <c r="A84" s="28"/>
      <c r="B84" s="23"/>
      <c r="C84" s="23"/>
      <c r="D84" s="24"/>
      <c r="E84" s="25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7"/>
    </row>
    <row r="85" spans="1:20" ht="15" customHeight="1">
      <c r="A85" s="28"/>
      <c r="B85" s="23"/>
      <c r="C85" s="23"/>
      <c r="D85" s="24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7"/>
    </row>
    <row r="86" spans="1:20" ht="15" customHeight="1">
      <c r="A86" s="28"/>
      <c r="B86" s="23"/>
      <c r="C86" s="23"/>
      <c r="D86" s="24"/>
      <c r="E86" s="25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7"/>
    </row>
    <row r="87" spans="1:20" ht="15" customHeight="1">
      <c r="A87" s="28"/>
      <c r="B87" s="23"/>
      <c r="C87" s="23"/>
      <c r="D87" s="24"/>
      <c r="E87" s="25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7"/>
    </row>
    <row r="88" spans="1:20" ht="15" customHeight="1">
      <c r="A88" s="28"/>
      <c r="B88" s="23"/>
      <c r="C88" s="23"/>
      <c r="D88" s="24"/>
      <c r="E88" s="25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7"/>
    </row>
    <row r="89" spans="1:20" ht="15" customHeight="1">
      <c r="A89" s="28"/>
      <c r="B89" s="23"/>
      <c r="C89" s="23"/>
      <c r="D89" s="24"/>
      <c r="E89" s="25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7"/>
    </row>
    <row r="90" spans="1:20" ht="15" customHeight="1">
      <c r="A90" s="28"/>
      <c r="B90" s="23"/>
      <c r="C90" s="23"/>
      <c r="D90" s="24"/>
      <c r="E90" s="25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7"/>
    </row>
    <row r="91" spans="1:20" ht="15" customHeight="1">
      <c r="A91" s="28"/>
      <c r="B91" s="23"/>
      <c r="C91" s="28"/>
      <c r="D91" s="28"/>
      <c r="E91" s="25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7"/>
    </row>
    <row r="92" spans="1:20" ht="15" customHeight="1">
      <c r="A92" s="28"/>
      <c r="B92" s="23"/>
      <c r="C92" s="23"/>
      <c r="D92" s="24"/>
      <c r="E92" s="25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7"/>
    </row>
    <row r="93" spans="1:20" ht="15" customHeight="1">
      <c r="A93" s="28"/>
      <c r="B93" s="23"/>
      <c r="C93" s="23"/>
      <c r="D93" s="24"/>
      <c r="E93" s="25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7"/>
    </row>
    <row r="94" spans="1:20" ht="15" customHeight="1">
      <c r="A94" s="28"/>
      <c r="B94" s="23"/>
      <c r="C94" s="23"/>
      <c r="D94" s="24"/>
      <c r="E94" s="25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7"/>
    </row>
    <row r="95" spans="1:20" ht="15" customHeight="1">
      <c r="A95" s="28"/>
      <c r="B95" s="23"/>
      <c r="C95" s="23"/>
      <c r="D95" s="24"/>
      <c r="E95" s="25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7"/>
    </row>
    <row r="96" spans="1:20" ht="15" customHeight="1">
      <c r="A96" s="28"/>
      <c r="B96" s="23"/>
      <c r="C96" s="23"/>
      <c r="D96" s="24"/>
      <c r="E96" s="25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7"/>
    </row>
    <row r="97" spans="1:20" ht="15" customHeight="1">
      <c r="A97" s="28"/>
      <c r="B97" s="23"/>
      <c r="C97" s="23"/>
      <c r="D97" s="24"/>
      <c r="E97" s="25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7"/>
    </row>
    <row r="98" spans="1:20" ht="15" customHeight="1">
      <c r="A98" s="28"/>
      <c r="B98" s="23"/>
      <c r="C98" s="23"/>
      <c r="D98" s="24"/>
      <c r="E98" s="25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7"/>
    </row>
    <row r="99" spans="1:20" ht="15" customHeight="1">
      <c r="A99" s="28"/>
      <c r="B99" s="23"/>
      <c r="C99" s="23"/>
      <c r="D99" s="24"/>
      <c r="E99" s="25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7"/>
    </row>
    <row r="100" spans="1:20" ht="15" customHeight="1">
      <c r="A100" s="28"/>
      <c r="B100" s="23"/>
      <c r="C100" s="23"/>
      <c r="D100" s="24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7"/>
    </row>
    <row r="101" spans="1:20" ht="15" customHeight="1">
      <c r="A101" s="28"/>
      <c r="B101" s="23"/>
      <c r="C101" s="23"/>
      <c r="D101" s="24"/>
      <c r="E101" s="25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7"/>
    </row>
    <row r="102" spans="1:20" ht="15" customHeight="1">
      <c r="A102" s="28"/>
      <c r="B102" s="23"/>
      <c r="C102" s="23"/>
      <c r="D102" s="24"/>
      <c r="E102" s="25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7"/>
    </row>
    <row r="103" spans="1:20" ht="15" customHeight="1">
      <c r="A103" s="28"/>
      <c r="B103" s="23"/>
      <c r="C103" s="23"/>
      <c r="D103" s="24"/>
      <c r="E103" s="25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7"/>
    </row>
    <row r="104" spans="1:20" ht="15" customHeight="1">
      <c r="A104" s="28"/>
      <c r="B104" s="23"/>
      <c r="C104" s="23"/>
      <c r="D104" s="24"/>
      <c r="E104" s="25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7"/>
    </row>
    <row r="105" spans="1:20" ht="15" customHeight="1">
      <c r="A105" s="28"/>
      <c r="B105" s="23"/>
      <c r="C105" s="23"/>
      <c r="D105" s="24"/>
      <c r="E105" s="25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7"/>
    </row>
    <row r="106" spans="1:20" ht="15" customHeight="1">
      <c r="A106" s="28"/>
      <c r="B106" s="23"/>
      <c r="C106" s="23"/>
      <c r="D106" s="24"/>
      <c r="E106" s="25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</row>
    <row r="107" spans="1:20" ht="15" customHeight="1">
      <c r="A107" s="28"/>
      <c r="B107" s="23"/>
      <c r="C107" s="23"/>
      <c r="D107" s="24"/>
      <c r="E107" s="25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7"/>
    </row>
    <row r="108" spans="1:20" ht="15" customHeight="1">
      <c r="A108" s="28"/>
      <c r="B108" s="23"/>
      <c r="C108" s="23"/>
      <c r="D108" s="24"/>
      <c r="E108" s="25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7"/>
    </row>
    <row r="109" spans="1:20" ht="15" customHeight="1">
      <c r="A109" s="28"/>
      <c r="B109" s="23"/>
      <c r="C109" s="23"/>
      <c r="D109" s="24"/>
      <c r="E109" s="25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7"/>
    </row>
    <row r="110" spans="1:20" ht="15" customHeight="1">
      <c r="A110" s="28"/>
      <c r="B110" s="23"/>
      <c r="C110" s="23"/>
      <c r="D110" s="24"/>
      <c r="E110" s="25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7"/>
    </row>
    <row r="111" spans="1:20" ht="15" customHeight="1">
      <c r="A111" s="28"/>
      <c r="B111" s="23"/>
      <c r="C111" s="23"/>
      <c r="D111" s="24"/>
      <c r="E111" s="25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7"/>
    </row>
    <row r="112" spans="1:20" ht="15" customHeight="1">
      <c r="A112" s="28"/>
      <c r="B112" s="23"/>
      <c r="C112" s="23"/>
      <c r="D112" s="24"/>
      <c r="E112" s="25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7"/>
    </row>
    <row r="113" spans="1:20" ht="15" customHeight="1">
      <c r="A113" s="28"/>
      <c r="B113" s="23"/>
      <c r="C113" s="23"/>
      <c r="D113" s="24"/>
      <c r="E113" s="25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7"/>
    </row>
    <row r="114" spans="1:20" ht="15" customHeight="1">
      <c r="A114" s="28"/>
      <c r="B114" s="23"/>
      <c r="C114" s="23"/>
      <c r="D114" s="24"/>
      <c r="E114" s="25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7"/>
    </row>
    <row r="115" spans="1:20" ht="15" customHeight="1">
      <c r="A115" s="28"/>
      <c r="B115" s="23"/>
      <c r="C115" s="23"/>
      <c r="D115" s="24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7"/>
    </row>
    <row r="116" spans="1:20" ht="15" customHeight="1">
      <c r="A116" s="28"/>
      <c r="B116" s="23"/>
      <c r="C116" s="23"/>
      <c r="D116" s="24"/>
      <c r="E116" s="25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7"/>
    </row>
    <row r="117" spans="1:20">
      <c r="A117" s="28"/>
      <c r="B117" s="23"/>
      <c r="C117" s="23"/>
      <c r="D117" s="24"/>
      <c r="E117" s="25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7"/>
    </row>
    <row r="118" spans="1:20">
      <c r="A118" s="28"/>
      <c r="B118" s="23"/>
      <c r="C118" s="28"/>
      <c r="D118" s="28"/>
      <c r="E118" s="25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7"/>
    </row>
    <row r="119" spans="1:20">
      <c r="A119" s="28"/>
      <c r="B119" s="23"/>
      <c r="C119" s="28"/>
      <c r="D119" s="28"/>
      <c r="E119" s="25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7"/>
    </row>
    <row r="120" spans="1:20">
      <c r="A120" s="28"/>
      <c r="B120" s="23"/>
      <c r="C120" s="28"/>
      <c r="D120" s="28"/>
      <c r="E120" s="25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7"/>
    </row>
    <row r="121" spans="1:20">
      <c r="A121" s="28"/>
      <c r="B121" s="23"/>
      <c r="C121" s="28"/>
      <c r="D121" s="28"/>
      <c r="E121" s="25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7"/>
    </row>
    <row r="122" spans="1:20">
      <c r="A122" s="28"/>
      <c r="B122" s="23"/>
      <c r="C122" s="28"/>
      <c r="D122" s="28"/>
      <c r="E122" s="25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7"/>
    </row>
    <row r="123" spans="1:20">
      <c r="A123" s="28"/>
      <c r="B123" s="23"/>
      <c r="C123" s="28"/>
      <c r="D123" s="28"/>
      <c r="E123" s="25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7"/>
    </row>
    <row r="124" spans="1:20">
      <c r="A124" s="28"/>
      <c r="B124" s="23"/>
      <c r="C124" s="28"/>
      <c r="D124" s="28"/>
      <c r="E124" s="25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7"/>
    </row>
    <row r="125" spans="1:20">
      <c r="A125" s="28"/>
      <c r="B125" s="23"/>
      <c r="C125" s="28"/>
      <c r="D125" s="28"/>
      <c r="E125" s="25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7"/>
    </row>
    <row r="126" spans="1:20">
      <c r="A126" s="28"/>
      <c r="B126" s="23"/>
      <c r="C126" s="28"/>
      <c r="D126" s="28"/>
      <c r="E126" s="25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7"/>
    </row>
    <row r="127" spans="1:20">
      <c r="A127" s="28"/>
      <c r="B127" s="23"/>
      <c r="C127" s="28"/>
      <c r="D127" s="28"/>
      <c r="E127" s="25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7"/>
    </row>
    <row r="128" spans="1:20">
      <c r="A128" s="28"/>
      <c r="B128" s="23"/>
      <c r="C128" s="28"/>
      <c r="D128" s="28"/>
      <c r="E128" s="25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7"/>
    </row>
    <row r="129" spans="1:20">
      <c r="A129" s="28"/>
      <c r="B129" s="23"/>
      <c r="C129" s="28"/>
      <c r="D129" s="28"/>
      <c r="E129" s="25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7"/>
    </row>
    <row r="130" spans="1:20">
      <c r="A130" s="28"/>
      <c r="B130" s="23"/>
      <c r="C130" s="28"/>
      <c r="D130" s="28"/>
      <c r="E130" s="25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7"/>
    </row>
    <row r="131" spans="1:20">
      <c r="A131" s="28"/>
      <c r="B131" s="23"/>
      <c r="C131" s="28"/>
      <c r="D131" s="28"/>
      <c r="E131" s="25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7"/>
    </row>
    <row r="132" spans="1:20">
      <c r="A132" s="28"/>
      <c r="B132" s="23"/>
      <c r="C132" s="28"/>
      <c r="D132" s="28"/>
      <c r="E132" s="25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7"/>
    </row>
    <row r="133" spans="1:20">
      <c r="A133" s="28"/>
      <c r="B133" s="23"/>
      <c r="C133" s="28"/>
      <c r="D133" s="28"/>
      <c r="E133" s="25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7"/>
    </row>
    <row r="134" spans="1:20">
      <c r="A134" s="28"/>
      <c r="B134" s="23"/>
      <c r="C134" s="28"/>
      <c r="D134" s="28"/>
      <c r="E134" s="25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7"/>
    </row>
    <row r="135" spans="1:20">
      <c r="A135" s="28"/>
      <c r="B135" s="23"/>
      <c r="C135" s="28"/>
      <c r="D135" s="28"/>
      <c r="E135" s="25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7"/>
    </row>
    <row r="136" spans="1:20">
      <c r="A136" s="28"/>
      <c r="B136" s="23"/>
      <c r="C136" s="28"/>
      <c r="D136" s="28"/>
      <c r="E136" s="25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7"/>
    </row>
    <row r="137" spans="1:20">
      <c r="A137" s="28"/>
      <c r="B137" s="23"/>
      <c r="C137" s="28"/>
      <c r="D137" s="28"/>
      <c r="E137" s="25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7"/>
    </row>
    <row r="138" spans="1:20">
      <c r="A138" s="28"/>
      <c r="B138" s="23"/>
      <c r="C138" s="28"/>
      <c r="D138" s="28"/>
      <c r="E138" s="25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7"/>
    </row>
    <row r="139" spans="1:20">
      <c r="A139" s="28"/>
      <c r="B139" s="23"/>
      <c r="C139" s="28"/>
      <c r="D139" s="28"/>
      <c r="E139" s="25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7"/>
    </row>
    <row r="140" spans="1:20">
      <c r="A140" s="28"/>
      <c r="B140" s="23"/>
      <c r="C140" s="28"/>
      <c r="D140" s="28"/>
      <c r="E140" s="25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7"/>
    </row>
    <row r="141" spans="1:20">
      <c r="A141" s="28"/>
      <c r="B141" s="23"/>
      <c r="C141" s="28"/>
      <c r="D141" s="28"/>
      <c r="E141" s="25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7"/>
    </row>
    <row r="142" spans="1:20">
      <c r="A142" s="28"/>
      <c r="B142" s="23"/>
      <c r="C142" s="28"/>
      <c r="D142" s="28"/>
      <c r="E142" s="25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7"/>
    </row>
    <row r="143" spans="1:20">
      <c r="A143" s="28"/>
      <c r="B143" s="23"/>
      <c r="C143" s="28"/>
      <c r="D143" s="28"/>
      <c r="E143" s="25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7"/>
    </row>
    <row r="144" spans="1:20">
      <c r="A144" s="28"/>
      <c r="B144" s="23"/>
      <c r="C144" s="28"/>
      <c r="D144" s="28"/>
      <c r="E144" s="25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7"/>
    </row>
    <row r="145" spans="1:20">
      <c r="A145" s="28"/>
      <c r="B145" s="23"/>
      <c r="C145" s="28"/>
      <c r="D145" s="28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7"/>
    </row>
    <row r="146" spans="1:20">
      <c r="A146" s="28"/>
      <c r="B146" s="23"/>
      <c r="C146" s="28"/>
      <c r="D146" s="28"/>
      <c r="E146" s="25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7"/>
    </row>
    <row r="147" spans="1:20">
      <c r="A147" s="28"/>
      <c r="B147" s="23"/>
      <c r="C147" s="28"/>
      <c r="D147" s="28"/>
      <c r="E147" s="25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7"/>
    </row>
    <row r="148" spans="1:20">
      <c r="A148" s="28"/>
      <c r="B148" s="23"/>
      <c r="C148" s="28"/>
      <c r="D148" s="28"/>
      <c r="E148" s="25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7"/>
    </row>
    <row r="149" spans="1:20">
      <c r="A149" s="28"/>
      <c r="B149" s="23"/>
      <c r="C149" s="28"/>
      <c r="D149" s="28"/>
      <c r="E149" s="25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7"/>
    </row>
    <row r="150" spans="1:20">
      <c r="A150" s="28"/>
      <c r="B150" s="23"/>
      <c r="C150" s="28"/>
      <c r="D150" s="28"/>
      <c r="E150" s="25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7"/>
    </row>
    <row r="151" spans="1:20">
      <c r="A151" s="28"/>
      <c r="B151" s="23"/>
      <c r="C151" s="28"/>
      <c r="D151" s="28"/>
      <c r="E151" s="25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7"/>
    </row>
  </sheetData>
  <sortState xmlns:xlrd2="http://schemas.microsoft.com/office/spreadsheetml/2017/richdata2" ref="A39:S68">
    <sortCondition ref="A39:A68"/>
    <sortCondition ref="E39:E68"/>
  </sortState>
  <mergeCells count="12">
    <mergeCell ref="A16:E16"/>
    <mergeCell ref="A1:T1"/>
    <mergeCell ref="A2:T2"/>
    <mergeCell ref="G4:R4"/>
    <mergeCell ref="A4:A5"/>
    <mergeCell ref="B4:B5"/>
    <mergeCell ref="C4:C5"/>
    <mergeCell ref="D4:D5"/>
    <mergeCell ref="E4:E5"/>
    <mergeCell ref="F4:F5"/>
    <mergeCell ref="S4:S5"/>
    <mergeCell ref="T4:T5"/>
  </mergeCells>
  <pageMargins left="0.35433070866141736" right="0.15748031496062992" top="0.59055118110236227" bottom="0.35433070866141736" header="0.51181102362204722" footer="0.31496062992125984"/>
  <pageSetup paperSize="9" scale="92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7196-4BB3-4E4A-8E08-47BDDE1DD6B7}">
  <dimension ref="A3:N14"/>
  <sheetViews>
    <sheetView topLeftCell="B1" workbookViewId="0">
      <selection activeCell="C4" sqref="C4:N13"/>
    </sheetView>
  </sheetViews>
  <sheetFormatPr baseColWidth="10" defaultRowHeight="15"/>
  <cols>
    <col min="1" max="1" width="18.42578125" bestFit="1" customWidth="1"/>
    <col min="2" max="2" width="24.85546875" bestFit="1" customWidth="1"/>
    <col min="3" max="3" width="14.7109375" bestFit="1" customWidth="1"/>
    <col min="4" max="4" width="14.140625" bestFit="1" customWidth="1"/>
    <col min="5" max="5" width="15.140625" bestFit="1" customWidth="1"/>
    <col min="6" max="6" width="14.5703125" bestFit="1" customWidth="1"/>
    <col min="7" max="7" width="14.7109375" bestFit="1" customWidth="1"/>
    <col min="8" max="8" width="15.28515625" bestFit="1" customWidth="1"/>
    <col min="9" max="9" width="14.42578125" bestFit="1" customWidth="1"/>
    <col min="10" max="11" width="15" bestFit="1" customWidth="1"/>
    <col min="12" max="12" width="15.28515625" bestFit="1" customWidth="1"/>
    <col min="13" max="13" width="14.85546875" bestFit="1" customWidth="1"/>
    <col min="14" max="14" width="15.5703125" bestFit="1" customWidth="1"/>
  </cols>
  <sheetData>
    <row r="3" spans="1:14">
      <c r="A3" s="122" t="s">
        <v>143</v>
      </c>
      <c r="B3" t="s">
        <v>142</v>
      </c>
      <c r="C3" t="s">
        <v>144</v>
      </c>
      <c r="D3" t="s">
        <v>145</v>
      </c>
      <c r="E3" t="s">
        <v>146</v>
      </c>
      <c r="F3" t="s">
        <v>147</v>
      </c>
      <c r="G3" t="s">
        <v>148</v>
      </c>
      <c r="H3" t="s">
        <v>149</v>
      </c>
      <c r="I3" t="s">
        <v>150</v>
      </c>
      <c r="J3" t="s">
        <v>151</v>
      </c>
      <c r="K3" t="s">
        <v>152</v>
      </c>
      <c r="L3" t="s">
        <v>153</v>
      </c>
      <c r="M3" t="s">
        <v>154</v>
      </c>
      <c r="N3" t="s">
        <v>155</v>
      </c>
    </row>
    <row r="4" spans="1:14">
      <c r="A4" s="123" t="s">
        <v>116</v>
      </c>
      <c r="B4">
        <v>25</v>
      </c>
      <c r="C4">
        <v>25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s="123" t="s">
        <v>115</v>
      </c>
      <c r="B5">
        <v>25</v>
      </c>
      <c r="C5">
        <v>25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>
      <c r="A6" s="123" t="s">
        <v>103</v>
      </c>
      <c r="B6">
        <v>125</v>
      </c>
      <c r="C6">
        <v>125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>
      <c r="A7" s="123" t="s">
        <v>95</v>
      </c>
      <c r="B7">
        <v>75</v>
      </c>
      <c r="C7">
        <v>75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>
      <c r="A8" s="123" t="s">
        <v>120</v>
      </c>
      <c r="B8">
        <v>200</v>
      </c>
      <c r="C8">
        <v>100</v>
      </c>
      <c r="D8">
        <v>0</v>
      </c>
      <c r="E8">
        <v>0</v>
      </c>
      <c r="F8">
        <v>0</v>
      </c>
      <c r="G8">
        <v>0</v>
      </c>
      <c r="H8">
        <v>0</v>
      </c>
      <c r="I8">
        <v>100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>
      <c r="A9" s="123" t="s">
        <v>107</v>
      </c>
      <c r="B9">
        <v>100</v>
      </c>
      <c r="C9">
        <v>75</v>
      </c>
      <c r="D9">
        <v>0</v>
      </c>
      <c r="E9">
        <v>0</v>
      </c>
      <c r="F9">
        <v>0</v>
      </c>
      <c r="G9">
        <v>0</v>
      </c>
      <c r="H9">
        <v>25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s="123" t="s">
        <v>117</v>
      </c>
      <c r="B10">
        <v>25</v>
      </c>
      <c r="C10">
        <v>25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>
      <c r="A11" s="123" t="s">
        <v>98</v>
      </c>
      <c r="B11">
        <v>50</v>
      </c>
      <c r="C11">
        <v>50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>
      <c r="A12" s="123" t="s">
        <v>104</v>
      </c>
      <c r="B12">
        <v>25</v>
      </c>
      <c r="C12">
        <v>25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4">
      <c r="A13" s="123" t="s">
        <v>111</v>
      </c>
      <c r="B13">
        <v>25</v>
      </c>
      <c r="C13">
        <v>25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>
      <c r="A14" s="123" t="s">
        <v>2</v>
      </c>
      <c r="B14">
        <v>675</v>
      </c>
      <c r="C14">
        <v>550</v>
      </c>
      <c r="D14">
        <v>0</v>
      </c>
      <c r="E14">
        <v>0</v>
      </c>
      <c r="F14">
        <v>0</v>
      </c>
      <c r="G14">
        <v>0</v>
      </c>
      <c r="H14">
        <v>25</v>
      </c>
      <c r="I14">
        <v>100</v>
      </c>
      <c r="J14">
        <v>0</v>
      </c>
      <c r="K14">
        <v>0</v>
      </c>
      <c r="L14">
        <v>0</v>
      </c>
      <c r="M14">
        <v>0</v>
      </c>
      <c r="N1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43C0-06BA-4A06-99A3-775E83E1A2AD}">
  <dimension ref="A1:Y15"/>
  <sheetViews>
    <sheetView workbookViewId="0">
      <selection activeCell="I18" sqref="I18"/>
    </sheetView>
  </sheetViews>
  <sheetFormatPr baseColWidth="10" defaultRowHeight="15"/>
  <cols>
    <col min="3" max="3" width="13.7109375" bestFit="1" customWidth="1"/>
    <col min="4" max="4" width="22.7109375" customWidth="1"/>
    <col min="5" max="5" width="6.7109375" bestFit="1" customWidth="1"/>
    <col min="6" max="6" width="34.28515625" customWidth="1"/>
    <col min="7" max="7" width="33.42578125" customWidth="1"/>
    <col min="8" max="8" width="8.140625" customWidth="1"/>
    <col min="9" max="9" width="40.140625" customWidth="1"/>
    <col min="10" max="10" width="10.7109375" bestFit="1" customWidth="1"/>
    <col min="11" max="12" width="9.7109375" bestFit="1" customWidth="1"/>
    <col min="13" max="13" width="10.7109375" bestFit="1" customWidth="1"/>
    <col min="14" max="14" width="8" bestFit="1" customWidth="1"/>
    <col min="15" max="15" width="11" bestFit="1" customWidth="1"/>
    <col min="16" max="17" width="8" bestFit="1" customWidth="1"/>
    <col min="18" max="18" width="11" bestFit="1" customWidth="1"/>
    <col min="19" max="19" width="10.85546875" bestFit="1" customWidth="1"/>
    <col min="20" max="20" width="7.140625" bestFit="1" customWidth="1"/>
    <col min="21" max="21" width="12" bestFit="1" customWidth="1"/>
    <col min="22" max="22" width="12.5703125" customWidth="1"/>
  </cols>
  <sheetData>
    <row r="1" spans="1:25">
      <c r="A1" s="84"/>
      <c r="E1" s="84"/>
      <c r="J1" s="144" t="s">
        <v>130</v>
      </c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5" ht="24">
      <c r="A2" s="111" t="s">
        <v>123</v>
      </c>
      <c r="B2" s="112" t="s">
        <v>124</v>
      </c>
      <c r="C2" s="112" t="s">
        <v>125</v>
      </c>
      <c r="D2" s="112" t="s">
        <v>94</v>
      </c>
      <c r="E2" s="111" t="s">
        <v>126</v>
      </c>
      <c r="F2" s="112" t="s">
        <v>127</v>
      </c>
      <c r="G2" s="112" t="s">
        <v>128</v>
      </c>
      <c r="H2" s="112" t="s">
        <v>0</v>
      </c>
      <c r="I2" s="112" t="s">
        <v>129</v>
      </c>
      <c r="J2" s="113" t="s">
        <v>131</v>
      </c>
      <c r="K2" s="113" t="s">
        <v>132</v>
      </c>
      <c r="L2" s="113" t="s">
        <v>133</v>
      </c>
      <c r="M2" s="113" t="s">
        <v>134</v>
      </c>
      <c r="N2" s="113" t="s">
        <v>135</v>
      </c>
      <c r="O2" s="113" t="s">
        <v>136</v>
      </c>
      <c r="P2" s="113" t="s">
        <v>137</v>
      </c>
      <c r="Q2" s="113" t="s">
        <v>138</v>
      </c>
      <c r="R2" s="113" t="s">
        <v>139</v>
      </c>
      <c r="S2" s="113" t="s">
        <v>140</v>
      </c>
      <c r="T2" s="113" t="s">
        <v>141</v>
      </c>
      <c r="U2" s="114">
        <v>45778</v>
      </c>
      <c r="V2" s="115" t="s">
        <v>1</v>
      </c>
      <c r="W2" t="s">
        <v>199</v>
      </c>
      <c r="X2" t="s">
        <v>200</v>
      </c>
      <c r="Y2" t="s">
        <v>201</v>
      </c>
    </row>
    <row r="3" spans="1:25" ht="24">
      <c r="A3" s="116" t="s">
        <v>54</v>
      </c>
      <c r="B3" s="117" t="s">
        <v>54</v>
      </c>
      <c r="C3" s="117" t="s">
        <v>117</v>
      </c>
      <c r="D3" s="117" t="s">
        <v>117</v>
      </c>
      <c r="E3" s="116" t="s">
        <v>118</v>
      </c>
      <c r="F3" s="117" t="s">
        <v>119</v>
      </c>
      <c r="G3" s="117" t="s">
        <v>119</v>
      </c>
      <c r="H3" s="117" t="s">
        <v>197</v>
      </c>
      <c r="I3" s="117" t="s">
        <v>198</v>
      </c>
      <c r="J3" s="117">
        <v>25</v>
      </c>
      <c r="K3" s="117">
        <v>0</v>
      </c>
      <c r="L3" s="117">
        <v>0</v>
      </c>
      <c r="M3" s="117">
        <v>0</v>
      </c>
      <c r="N3" s="117">
        <v>0</v>
      </c>
      <c r="O3" s="117">
        <v>0</v>
      </c>
      <c r="P3" s="117">
        <v>0</v>
      </c>
      <c r="Q3" s="117">
        <v>0</v>
      </c>
      <c r="R3" s="117">
        <v>0</v>
      </c>
      <c r="S3" s="117">
        <v>0</v>
      </c>
      <c r="T3" s="117">
        <v>0</v>
      </c>
      <c r="U3" s="116">
        <v>0</v>
      </c>
      <c r="V3" s="116">
        <v>25</v>
      </c>
      <c r="W3">
        <v>63.25</v>
      </c>
      <c r="X3">
        <v>1581.25</v>
      </c>
      <c r="Y3" t="s">
        <v>202</v>
      </c>
    </row>
    <row r="4" spans="1:25" ht="24">
      <c r="A4" s="116" t="s">
        <v>54</v>
      </c>
      <c r="B4" s="117" t="s">
        <v>54</v>
      </c>
      <c r="C4" s="117" t="s">
        <v>103</v>
      </c>
      <c r="D4" s="117" t="s">
        <v>196</v>
      </c>
      <c r="E4" s="116" t="s">
        <v>188</v>
      </c>
      <c r="F4" s="117" t="s">
        <v>189</v>
      </c>
      <c r="G4" s="117" t="s">
        <v>189</v>
      </c>
      <c r="H4" s="117" t="s">
        <v>197</v>
      </c>
      <c r="I4" s="117" t="s">
        <v>198</v>
      </c>
      <c r="J4" s="117">
        <v>25</v>
      </c>
      <c r="K4" s="117">
        <v>0</v>
      </c>
      <c r="L4" s="117">
        <v>0</v>
      </c>
      <c r="M4" s="117">
        <v>0</v>
      </c>
      <c r="N4" s="117">
        <v>0</v>
      </c>
      <c r="O4" s="117">
        <v>0</v>
      </c>
      <c r="P4" s="117">
        <v>0</v>
      </c>
      <c r="Q4" s="117">
        <v>0</v>
      </c>
      <c r="R4" s="117">
        <v>0</v>
      </c>
      <c r="S4" s="117">
        <v>0</v>
      </c>
      <c r="T4" s="117">
        <v>0</v>
      </c>
      <c r="U4" s="116">
        <v>0</v>
      </c>
      <c r="V4" s="118">
        <v>25</v>
      </c>
      <c r="W4">
        <v>63.25</v>
      </c>
      <c r="X4">
        <v>1581.25</v>
      </c>
      <c r="Y4" t="s">
        <v>202</v>
      </c>
    </row>
    <row r="5" spans="1:25" ht="36">
      <c r="A5" s="116" t="s">
        <v>54</v>
      </c>
      <c r="B5" s="119" t="s">
        <v>54</v>
      </c>
      <c r="C5" s="119" t="s">
        <v>98</v>
      </c>
      <c r="D5" s="119" t="s">
        <v>98</v>
      </c>
      <c r="E5" s="120" t="s">
        <v>99</v>
      </c>
      <c r="F5" s="119" t="s">
        <v>100</v>
      </c>
      <c r="G5" s="119" t="s">
        <v>100</v>
      </c>
      <c r="H5" s="119" t="s">
        <v>197</v>
      </c>
      <c r="I5" s="119" t="s">
        <v>198</v>
      </c>
      <c r="J5" s="119">
        <v>50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v>0</v>
      </c>
      <c r="R5" s="119">
        <v>0</v>
      </c>
      <c r="S5" s="119">
        <v>0</v>
      </c>
      <c r="T5" s="119">
        <v>0</v>
      </c>
      <c r="U5" s="120">
        <v>0</v>
      </c>
      <c r="V5" s="121">
        <v>50</v>
      </c>
      <c r="W5">
        <v>63.25</v>
      </c>
      <c r="X5">
        <v>3162.5</v>
      </c>
      <c r="Y5" t="s">
        <v>202</v>
      </c>
    </row>
    <row r="6" spans="1:25" ht="24">
      <c r="A6" s="116" t="s">
        <v>54</v>
      </c>
      <c r="B6" s="119" t="s">
        <v>54</v>
      </c>
      <c r="C6" s="119" t="s">
        <v>111</v>
      </c>
      <c r="D6" s="119" t="s">
        <v>111</v>
      </c>
      <c r="E6" s="120" t="s">
        <v>78</v>
      </c>
      <c r="F6" s="119" t="s">
        <v>80</v>
      </c>
      <c r="G6" s="119" t="s">
        <v>80</v>
      </c>
      <c r="H6" s="119" t="s">
        <v>197</v>
      </c>
      <c r="I6" s="119" t="s">
        <v>198</v>
      </c>
      <c r="J6" s="119">
        <v>25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20">
        <v>0</v>
      </c>
      <c r="V6" s="121">
        <v>25</v>
      </c>
      <c r="W6">
        <v>63.25</v>
      </c>
      <c r="X6">
        <v>1581.25</v>
      </c>
      <c r="Y6" t="s">
        <v>202</v>
      </c>
    </row>
    <row r="7" spans="1:25" ht="24">
      <c r="A7" s="116" t="s">
        <v>54</v>
      </c>
      <c r="B7" s="117" t="s">
        <v>54</v>
      </c>
      <c r="C7" s="117" t="s">
        <v>116</v>
      </c>
      <c r="D7" s="117" t="s">
        <v>116</v>
      </c>
      <c r="E7" s="116" t="s">
        <v>190</v>
      </c>
      <c r="F7" s="117" t="s">
        <v>191</v>
      </c>
      <c r="G7" s="117" t="s">
        <v>191</v>
      </c>
      <c r="H7" s="117" t="s">
        <v>197</v>
      </c>
      <c r="I7" s="117" t="s">
        <v>198</v>
      </c>
      <c r="J7" s="117">
        <v>25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6">
        <v>0</v>
      </c>
      <c r="V7" s="118">
        <v>25</v>
      </c>
      <c r="W7">
        <v>63.25</v>
      </c>
      <c r="X7">
        <v>1581.25</v>
      </c>
      <c r="Y7" t="s">
        <v>202</v>
      </c>
    </row>
    <row r="8" spans="1:25" ht="24">
      <c r="A8" s="116" t="s">
        <v>54</v>
      </c>
      <c r="B8" s="117" t="s">
        <v>54</v>
      </c>
      <c r="C8" s="117" t="s">
        <v>107</v>
      </c>
      <c r="D8" s="117" t="s">
        <v>108</v>
      </c>
      <c r="E8" s="116" t="s">
        <v>192</v>
      </c>
      <c r="F8" s="117" t="s">
        <v>193</v>
      </c>
      <c r="G8" s="117" t="s">
        <v>193</v>
      </c>
      <c r="H8" s="117" t="s">
        <v>197</v>
      </c>
      <c r="I8" s="117" t="s">
        <v>198</v>
      </c>
      <c r="J8" s="117">
        <v>50</v>
      </c>
      <c r="K8" s="117">
        <v>0</v>
      </c>
      <c r="L8" s="117">
        <v>0</v>
      </c>
      <c r="M8" s="117">
        <v>0</v>
      </c>
      <c r="N8" s="117">
        <v>0</v>
      </c>
      <c r="O8" s="117">
        <v>25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6">
        <v>0</v>
      </c>
      <c r="V8" s="116">
        <v>75</v>
      </c>
      <c r="W8">
        <v>63.25</v>
      </c>
      <c r="X8">
        <v>4743.75</v>
      </c>
      <c r="Y8" t="s">
        <v>202</v>
      </c>
    </row>
    <row r="9" spans="1:25" ht="24">
      <c r="A9" s="116" t="s">
        <v>54</v>
      </c>
      <c r="B9" s="117" t="s">
        <v>54</v>
      </c>
      <c r="C9" s="117" t="s">
        <v>107</v>
      </c>
      <c r="D9" s="117" t="s">
        <v>108</v>
      </c>
      <c r="E9" s="116" t="s">
        <v>109</v>
      </c>
      <c r="F9" s="117" t="s">
        <v>110</v>
      </c>
      <c r="G9" s="117" t="s">
        <v>110</v>
      </c>
      <c r="H9" s="117" t="s">
        <v>197</v>
      </c>
      <c r="I9" s="117" t="s">
        <v>198</v>
      </c>
      <c r="J9" s="117">
        <v>25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6">
        <v>0</v>
      </c>
      <c r="V9" s="118">
        <v>25</v>
      </c>
      <c r="W9">
        <v>63.25</v>
      </c>
      <c r="X9">
        <v>1581.25</v>
      </c>
      <c r="Y9" t="s">
        <v>202</v>
      </c>
    </row>
    <row r="10" spans="1:25" ht="24">
      <c r="A10" s="116" t="s">
        <v>54</v>
      </c>
      <c r="B10" s="119" t="s">
        <v>54</v>
      </c>
      <c r="C10" s="119" t="s">
        <v>103</v>
      </c>
      <c r="D10" s="119" t="s">
        <v>112</v>
      </c>
      <c r="E10" s="120" t="s">
        <v>113</v>
      </c>
      <c r="F10" s="119" t="s">
        <v>114</v>
      </c>
      <c r="G10" s="119" t="s">
        <v>114</v>
      </c>
      <c r="H10" s="119" t="s">
        <v>197</v>
      </c>
      <c r="I10" s="119" t="s">
        <v>198</v>
      </c>
      <c r="J10" s="119">
        <v>100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20">
        <v>0</v>
      </c>
      <c r="V10" s="121">
        <v>100</v>
      </c>
      <c r="W10">
        <v>63.25</v>
      </c>
      <c r="X10">
        <v>6325</v>
      </c>
      <c r="Y10" t="s">
        <v>202</v>
      </c>
    </row>
    <row r="11" spans="1:25">
      <c r="A11" s="116" t="s">
        <v>54</v>
      </c>
      <c r="B11" s="117" t="s">
        <v>54</v>
      </c>
      <c r="C11" s="117" t="s">
        <v>115</v>
      </c>
      <c r="D11" s="117" t="s">
        <v>115</v>
      </c>
      <c r="E11" s="116" t="s">
        <v>194</v>
      </c>
      <c r="F11" s="117" t="s">
        <v>195</v>
      </c>
      <c r="G11" s="117" t="s">
        <v>195</v>
      </c>
      <c r="H11" s="117" t="s">
        <v>197</v>
      </c>
      <c r="I11" s="117" t="s">
        <v>198</v>
      </c>
      <c r="J11" s="117">
        <v>25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6">
        <v>0</v>
      </c>
      <c r="V11" s="118">
        <v>25</v>
      </c>
      <c r="W11">
        <v>63.25</v>
      </c>
      <c r="X11">
        <v>1581.25</v>
      </c>
      <c r="Y11" t="s">
        <v>202</v>
      </c>
    </row>
    <row r="12" spans="1:25" ht="24">
      <c r="A12" s="116" t="s">
        <v>54</v>
      </c>
      <c r="B12" s="117" t="s">
        <v>54</v>
      </c>
      <c r="C12" s="117" t="s">
        <v>95</v>
      </c>
      <c r="D12" s="117" t="s">
        <v>95</v>
      </c>
      <c r="E12" s="116" t="s">
        <v>101</v>
      </c>
      <c r="F12" s="117" t="s">
        <v>102</v>
      </c>
      <c r="G12" s="117" t="s">
        <v>102</v>
      </c>
      <c r="H12" s="117" t="s">
        <v>197</v>
      </c>
      <c r="I12" s="117" t="s">
        <v>198</v>
      </c>
      <c r="J12" s="117">
        <v>50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6">
        <v>0</v>
      </c>
      <c r="V12" s="118">
        <v>50</v>
      </c>
      <c r="W12">
        <v>63.25</v>
      </c>
      <c r="X12">
        <v>3162.5</v>
      </c>
      <c r="Y12" t="s">
        <v>202</v>
      </c>
    </row>
    <row r="13" spans="1:25" ht="24">
      <c r="A13" s="116" t="s">
        <v>54</v>
      </c>
      <c r="B13" s="117" t="s">
        <v>54</v>
      </c>
      <c r="C13" s="117" t="s">
        <v>95</v>
      </c>
      <c r="D13" s="117" t="s">
        <v>95</v>
      </c>
      <c r="E13" s="116" t="s">
        <v>96</v>
      </c>
      <c r="F13" s="117" t="s">
        <v>97</v>
      </c>
      <c r="G13" s="117" t="s">
        <v>97</v>
      </c>
      <c r="H13" s="117" t="s">
        <v>197</v>
      </c>
      <c r="I13" s="117" t="s">
        <v>198</v>
      </c>
      <c r="J13" s="117">
        <v>25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6">
        <v>0</v>
      </c>
      <c r="V13" s="118">
        <v>25</v>
      </c>
      <c r="W13">
        <v>63.25</v>
      </c>
      <c r="X13">
        <v>1581.25</v>
      </c>
      <c r="Y13" t="s">
        <v>202</v>
      </c>
    </row>
    <row r="14" spans="1:25" ht="24">
      <c r="A14" s="116" t="s">
        <v>54</v>
      </c>
      <c r="B14" s="119" t="s">
        <v>54</v>
      </c>
      <c r="C14" s="119" t="s">
        <v>120</v>
      </c>
      <c r="D14" s="119" t="s">
        <v>120</v>
      </c>
      <c r="E14" s="120" t="s">
        <v>121</v>
      </c>
      <c r="F14" s="119" t="s">
        <v>122</v>
      </c>
      <c r="G14" s="119" t="s">
        <v>122</v>
      </c>
      <c r="H14" s="119" t="s">
        <v>197</v>
      </c>
      <c r="I14" s="119" t="s">
        <v>198</v>
      </c>
      <c r="J14" s="119">
        <v>100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100</v>
      </c>
      <c r="Q14" s="119">
        <v>0</v>
      </c>
      <c r="R14" s="119">
        <v>0</v>
      </c>
      <c r="S14" s="119">
        <v>0</v>
      </c>
      <c r="T14" s="119">
        <v>0</v>
      </c>
      <c r="U14" s="120">
        <v>0</v>
      </c>
      <c r="V14" s="121">
        <v>200</v>
      </c>
      <c r="W14">
        <v>63.25</v>
      </c>
      <c r="X14">
        <v>12650</v>
      </c>
      <c r="Y14" t="s">
        <v>202</v>
      </c>
    </row>
    <row r="15" spans="1:25" ht="24">
      <c r="A15" s="116" t="s">
        <v>54</v>
      </c>
      <c r="B15" s="117" t="s">
        <v>54</v>
      </c>
      <c r="C15" s="117" t="s">
        <v>104</v>
      </c>
      <c r="D15" s="117" t="s">
        <v>104</v>
      </c>
      <c r="E15" s="116" t="s">
        <v>105</v>
      </c>
      <c r="F15" s="117" t="s">
        <v>106</v>
      </c>
      <c r="G15" s="117" t="s">
        <v>106</v>
      </c>
      <c r="H15" s="117" t="s">
        <v>197</v>
      </c>
      <c r="I15" s="117" t="s">
        <v>198</v>
      </c>
      <c r="J15" s="117">
        <v>25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6">
        <v>0</v>
      </c>
      <c r="V15" s="118">
        <v>25</v>
      </c>
      <c r="W15">
        <v>63.25</v>
      </c>
      <c r="X15">
        <v>1581.25</v>
      </c>
      <c r="Y15" t="s">
        <v>202</v>
      </c>
    </row>
  </sheetData>
  <mergeCells count="1">
    <mergeCell ref="J1: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pageSetUpPr fitToPage="1"/>
  </sheetPr>
  <dimension ref="A1:CU408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S6" sqref="S6"/>
    </sheetView>
  </sheetViews>
  <sheetFormatPr baseColWidth="10" defaultRowHeight="15"/>
  <cols>
    <col min="1" max="1" width="5.140625" style="16" customWidth="1"/>
    <col min="2" max="2" width="6.85546875" style="16" bestFit="1" customWidth="1"/>
    <col min="3" max="3" width="14.42578125" style="16" hidden="1" customWidth="1"/>
    <col min="4" max="4" width="52.5703125" style="20" customWidth="1"/>
    <col min="5" max="5" width="10.85546875" style="16" bestFit="1" customWidth="1"/>
    <col min="6" max="17" width="7.140625" style="16" customWidth="1"/>
    <col min="18" max="18" width="11.5703125" style="16" bestFit="1" customWidth="1"/>
    <col min="19" max="19" width="9" style="18" bestFit="1" customWidth="1"/>
    <col min="20" max="43" width="11.42578125" style="17"/>
    <col min="44" max="16384" width="11.42578125" style="18"/>
  </cols>
  <sheetData>
    <row r="1" spans="1:99" ht="23.25" customHeight="1">
      <c r="A1" s="142" t="s">
        <v>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99" ht="15.75" customHeight="1">
      <c r="A2" s="142" t="s">
        <v>74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99" ht="17.2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99" s="36" customFormat="1" ht="21.75" customHeight="1">
      <c r="A4" s="143" t="s">
        <v>47</v>
      </c>
      <c r="B4" s="143" t="s">
        <v>7</v>
      </c>
      <c r="C4" s="143" t="s">
        <v>6</v>
      </c>
      <c r="D4" s="143" t="s">
        <v>45</v>
      </c>
      <c r="E4" s="143" t="s">
        <v>3</v>
      </c>
      <c r="F4" s="143" t="s">
        <v>9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 t="s">
        <v>10</v>
      </c>
      <c r="S4" s="143" t="s">
        <v>11</v>
      </c>
      <c r="T4" s="51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</row>
    <row r="5" spans="1:99" s="36" customFormat="1" ht="24.75" customHeight="1">
      <c r="A5" s="143"/>
      <c r="B5" s="143"/>
      <c r="C5" s="143"/>
      <c r="D5" s="143"/>
      <c r="E5" s="143"/>
      <c r="F5" s="82" t="s">
        <v>12</v>
      </c>
      <c r="G5" s="82" t="s">
        <v>13</v>
      </c>
      <c r="H5" s="82" t="s">
        <v>14</v>
      </c>
      <c r="I5" s="82" t="s">
        <v>15</v>
      </c>
      <c r="J5" s="82" t="s">
        <v>16</v>
      </c>
      <c r="K5" s="82" t="s">
        <v>17</v>
      </c>
      <c r="L5" s="82" t="s">
        <v>18</v>
      </c>
      <c r="M5" s="82" t="s">
        <v>19</v>
      </c>
      <c r="N5" s="82" t="s">
        <v>20</v>
      </c>
      <c r="O5" s="82" t="s">
        <v>21</v>
      </c>
      <c r="P5" s="82" t="s">
        <v>22</v>
      </c>
      <c r="Q5" s="82" t="s">
        <v>23</v>
      </c>
      <c r="R5" s="143"/>
      <c r="S5" s="143"/>
      <c r="T5" s="50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</row>
    <row r="6" spans="1:99" s="21" customFormat="1" ht="12">
      <c r="A6" s="80">
        <f>'ANEXO 01'!A5</f>
        <v>1</v>
      </c>
      <c r="B6" s="80" t="str">
        <f>'ANEXO 01'!B5</f>
        <v>06188</v>
      </c>
      <c r="C6" s="64" t="s">
        <v>48</v>
      </c>
      <c r="D6" s="62" t="str">
        <f>'ANEXO 01'!C5</f>
        <v>TIOPENTAL SODICO 1 g INYECTABLE</v>
      </c>
      <c r="E6" s="63">
        <f>'ANEXO 01'!G5</f>
        <v>675</v>
      </c>
      <c r="F6" s="63">
        <f>SUM('ANEXO 02'!G6:G15)</f>
        <v>550</v>
      </c>
      <c r="G6" s="63">
        <f>SUM('ANEXO 02'!H6:H15)</f>
        <v>0</v>
      </c>
      <c r="H6" s="63">
        <f>SUM('ANEXO 02'!I6:I15)</f>
        <v>0</v>
      </c>
      <c r="I6" s="63">
        <f>SUM('ANEXO 02'!J6:J15)</f>
        <v>0</v>
      </c>
      <c r="J6" s="63">
        <f>SUM('ANEXO 02'!K6:K15)</f>
        <v>0</v>
      </c>
      <c r="K6" s="63">
        <f>SUM('ANEXO 02'!L6:L15)</f>
        <v>25</v>
      </c>
      <c r="L6" s="63">
        <f>SUM('ANEXO 02'!M6:M15)</f>
        <v>100</v>
      </c>
      <c r="M6" s="63">
        <f>SUM('ANEXO 02'!N6:N15)</f>
        <v>0</v>
      </c>
      <c r="N6" s="63">
        <f>SUM('ANEXO 02'!O6:O15)</f>
        <v>0</v>
      </c>
      <c r="O6" s="63">
        <f>SUM('ANEXO 02'!P6:P15)</f>
        <v>0</v>
      </c>
      <c r="P6" s="63">
        <f>SUM('ANEXO 02'!Q6:Q15)</f>
        <v>0</v>
      </c>
      <c r="Q6" s="63">
        <f>SUM('ANEXO 02'!R6:R15)</f>
        <v>0</v>
      </c>
      <c r="R6" s="63">
        <f>SUM(F6:Q6)</f>
        <v>675</v>
      </c>
      <c r="S6" s="104">
        <f t="shared" ref="S6" si="0" xml:space="preserve"> COUNTIF(F6:Q6,"&gt;0")</f>
        <v>3</v>
      </c>
      <c r="T6" s="10" t="str">
        <f>IFERROR(IF(D6=VLOOKUP(A6,'ANEXO 01'!$A$4:$C$5,4,0),"OK","VERIFICAR"),"")</f>
        <v/>
      </c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</row>
    <row r="7" spans="1:99" s="22" customFormat="1" ht="15" customHeight="1">
      <c r="A7" s="137" t="s">
        <v>2</v>
      </c>
      <c r="B7" s="138"/>
      <c r="C7" s="138"/>
      <c r="D7" s="139"/>
      <c r="E7" s="43">
        <f t="shared" ref="E7:R7" si="1">SUM(E6:E6)</f>
        <v>675</v>
      </c>
      <c r="F7" s="43">
        <f t="shared" si="1"/>
        <v>550</v>
      </c>
      <c r="G7" s="43">
        <f t="shared" si="1"/>
        <v>0</v>
      </c>
      <c r="H7" s="43">
        <f t="shared" si="1"/>
        <v>0</v>
      </c>
      <c r="I7" s="43">
        <f t="shared" si="1"/>
        <v>0</v>
      </c>
      <c r="J7" s="43">
        <f t="shared" si="1"/>
        <v>0</v>
      </c>
      <c r="K7" s="43">
        <f t="shared" si="1"/>
        <v>25</v>
      </c>
      <c r="L7" s="43">
        <f t="shared" si="1"/>
        <v>100</v>
      </c>
      <c r="M7" s="43">
        <f t="shared" si="1"/>
        <v>0</v>
      </c>
      <c r="N7" s="43">
        <f t="shared" si="1"/>
        <v>0</v>
      </c>
      <c r="O7" s="43">
        <f t="shared" si="1"/>
        <v>0</v>
      </c>
      <c r="P7" s="43">
        <f t="shared" si="1"/>
        <v>0</v>
      </c>
      <c r="Q7" s="43">
        <f t="shared" si="1"/>
        <v>0</v>
      </c>
      <c r="R7" s="43">
        <f t="shared" si="1"/>
        <v>675</v>
      </c>
      <c r="S7" s="26"/>
      <c r="T7" s="1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99" ht="15" customHeight="1">
      <c r="A8" s="23"/>
      <c r="B8" s="31"/>
      <c r="C8" s="31"/>
      <c r="D8" s="32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31"/>
      <c r="S8" s="26"/>
    </row>
    <row r="9" spans="1:99" ht="15" customHeight="1">
      <c r="A9" s="23"/>
      <c r="B9" s="33"/>
      <c r="C9" s="33"/>
      <c r="D9" s="34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33"/>
      <c r="S9" s="26"/>
    </row>
    <row r="10" spans="1:99" s="17" customFormat="1">
      <c r="A10" s="15"/>
      <c r="B10" s="15"/>
      <c r="C10" s="15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99" s="17" customFormat="1">
      <c r="A11" s="15"/>
      <c r="B11" s="15"/>
      <c r="C11" s="15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99" s="17" customFormat="1">
      <c r="A12" s="15"/>
      <c r="B12" s="15"/>
      <c r="C12" s="15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99" s="17" customFormat="1">
      <c r="A13" s="15"/>
      <c r="B13" s="15"/>
      <c r="C13" s="15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99" s="17" customFormat="1">
      <c r="A14" s="15"/>
      <c r="B14" s="15"/>
      <c r="C14" s="15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99" s="17" customFormat="1">
      <c r="A15" s="15"/>
      <c r="B15" s="15"/>
      <c r="C15" s="15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99" s="17" customFormat="1">
      <c r="A16" s="15"/>
      <c r="B16" s="15"/>
      <c r="C16" s="15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17" customFormat="1">
      <c r="A17" s="15"/>
      <c r="B17" s="15"/>
      <c r="C17" s="15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17" customFormat="1">
      <c r="A18" s="15"/>
      <c r="B18" s="15"/>
      <c r="C18" s="15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s="17" customFormat="1">
      <c r="A19" s="15"/>
      <c r="B19" s="15"/>
      <c r="C19" s="15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s="17" customFormat="1">
      <c r="A20" s="15"/>
      <c r="B20" s="15"/>
      <c r="C20" s="15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7" customFormat="1">
      <c r="A21" s="15"/>
      <c r="B21" s="15"/>
      <c r="C21" s="15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17" customFormat="1">
      <c r="A22" s="15"/>
      <c r="B22" s="15"/>
      <c r="C22" s="15"/>
      <c r="D22" s="19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s="17" customFormat="1">
      <c r="A23" s="15"/>
      <c r="B23" s="15"/>
      <c r="C23" s="15"/>
      <c r="D23" s="1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7" customFormat="1">
      <c r="A24" s="15"/>
      <c r="B24" s="15"/>
      <c r="C24" s="15"/>
      <c r="D24" s="19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7" customFormat="1">
      <c r="A25" s="15"/>
      <c r="B25" s="15"/>
      <c r="C25" s="15"/>
      <c r="D25" s="1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7" customFormat="1">
      <c r="A26" s="15"/>
      <c r="B26" s="15"/>
      <c r="C26" s="15"/>
      <c r="D26" s="1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7" customFormat="1">
      <c r="A27" s="15"/>
      <c r="B27" s="15"/>
      <c r="C27" s="15"/>
      <c r="D27" s="19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s="17" customFormat="1">
      <c r="A28" s="15"/>
      <c r="B28" s="15"/>
      <c r="C28" s="15"/>
      <c r="D28" s="19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17" customFormat="1">
      <c r="A29" s="15"/>
      <c r="B29" s="15"/>
      <c r="C29" s="15"/>
      <c r="D29" s="19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7" customFormat="1">
      <c r="A30" s="15"/>
      <c r="B30" s="15"/>
      <c r="C30" s="15"/>
      <c r="D30" s="1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7" customFormat="1">
      <c r="A31" s="15"/>
      <c r="B31" s="15"/>
      <c r="C31" s="15"/>
      <c r="D31" s="1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7" customFormat="1">
      <c r="A32" s="15"/>
      <c r="B32" s="15"/>
      <c r="C32" s="15"/>
      <c r="D32" s="1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s="17" customFormat="1">
      <c r="A33" s="15"/>
      <c r="B33" s="15"/>
      <c r="C33" s="15"/>
      <c r="D33" s="1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s="17" customFormat="1">
      <c r="A34" s="15"/>
      <c r="B34" s="15"/>
      <c r="C34" s="15"/>
      <c r="D34" s="19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s="17" customFormat="1">
      <c r="A35" s="15"/>
      <c r="B35" s="15"/>
      <c r="C35" s="15"/>
      <c r="D35" s="1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s="17" customFormat="1">
      <c r="A36" s="15"/>
      <c r="B36" s="15"/>
      <c r="C36" s="15"/>
      <c r="D36" s="19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17" customFormat="1">
      <c r="A37" s="15"/>
      <c r="B37" s="15"/>
      <c r="C37" s="15"/>
      <c r="D37" s="19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s="17" customFormat="1">
      <c r="A38" s="15"/>
      <c r="B38" s="15"/>
      <c r="C38" s="15"/>
      <c r="D38" s="19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s="17" customFormat="1">
      <c r="A39" s="15"/>
      <c r="B39" s="15"/>
      <c r="C39" s="15"/>
      <c r="D39" s="1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s="17" customFormat="1">
      <c r="A40" s="15"/>
      <c r="B40" s="15"/>
      <c r="C40" s="15"/>
      <c r="D40" s="1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17" customFormat="1">
      <c r="A41" s="15"/>
      <c r="B41" s="15"/>
      <c r="C41" s="15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17" customFormat="1">
      <c r="A42" s="15"/>
      <c r="B42" s="15"/>
      <c r="C42" s="15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17" customFormat="1">
      <c r="A43" s="15"/>
      <c r="B43" s="15"/>
      <c r="C43" s="15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s="17" customFormat="1">
      <c r="A44" s="15"/>
      <c r="B44" s="15"/>
      <c r="C44" s="15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17" customFormat="1">
      <c r="A45" s="15"/>
      <c r="B45" s="15"/>
      <c r="C45" s="15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s="17" customFormat="1">
      <c r="A46" s="15"/>
      <c r="B46" s="15"/>
      <c r="C46" s="15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17" customFormat="1">
      <c r="A47" s="15"/>
      <c r="B47" s="15"/>
      <c r="C47" s="15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s="17" customFormat="1">
      <c r="A48" s="15"/>
      <c r="B48" s="15"/>
      <c r="C48" s="15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s="17" customFormat="1">
      <c r="A49" s="15"/>
      <c r="B49" s="15"/>
      <c r="C49" s="15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17" customFormat="1">
      <c r="A50" s="15"/>
      <c r="B50" s="15"/>
      <c r="C50" s="15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s="17" customFormat="1">
      <c r="A51" s="15"/>
      <c r="B51" s="15"/>
      <c r="C51" s="15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17" customFormat="1">
      <c r="A52" s="15"/>
      <c r="B52" s="15"/>
      <c r="C52" s="15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s="17" customFormat="1">
      <c r="A53" s="15"/>
      <c r="B53" s="15"/>
      <c r="C53" s="15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s="17" customFormat="1">
      <c r="A54" s="15"/>
      <c r="B54" s="15"/>
      <c r="C54" s="15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17" customFormat="1">
      <c r="A55" s="15"/>
      <c r="B55" s="15"/>
      <c r="C55" s="15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s="17" customFormat="1">
      <c r="A56" s="15"/>
      <c r="B56" s="15"/>
      <c r="C56" s="15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17" customFormat="1">
      <c r="A57" s="15"/>
      <c r="B57" s="15"/>
      <c r="C57" s="15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s="17" customFormat="1">
      <c r="A58" s="15"/>
      <c r="B58" s="15"/>
      <c r="C58" s="15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s="17" customFormat="1">
      <c r="A59" s="15"/>
      <c r="B59" s="15"/>
      <c r="C59" s="15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s="17" customFormat="1">
      <c r="A60" s="15"/>
      <c r="B60" s="15"/>
      <c r="C60" s="15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s="17" customFormat="1">
      <c r="A61" s="15"/>
      <c r="B61" s="15"/>
      <c r="C61" s="15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17" customFormat="1">
      <c r="A62" s="15"/>
      <c r="B62" s="15"/>
      <c r="C62" s="15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17" customFormat="1">
      <c r="A63" s="15"/>
      <c r="B63" s="15"/>
      <c r="C63" s="15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s="17" customFormat="1">
      <c r="A64" s="15"/>
      <c r="B64" s="15"/>
      <c r="C64" s="15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s="17" customFormat="1">
      <c r="A65" s="15"/>
      <c r="B65" s="15"/>
      <c r="C65" s="15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s="17" customFormat="1">
      <c r="A66" s="15"/>
      <c r="B66" s="15"/>
      <c r="C66" s="15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17" customFormat="1">
      <c r="A67" s="15"/>
      <c r="B67" s="15"/>
      <c r="C67" s="15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s="17" customFormat="1">
      <c r="A68" s="15"/>
      <c r="B68" s="15"/>
      <c r="C68" s="15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s="17" customFormat="1">
      <c r="A69" s="15"/>
      <c r="B69" s="15"/>
      <c r="C69" s="15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s="17" customFormat="1">
      <c r="A70" s="15"/>
      <c r="B70" s="15"/>
      <c r="C70" s="15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s="17" customFormat="1">
      <c r="A71" s="15"/>
      <c r="B71" s="15"/>
      <c r="C71" s="15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17" customFormat="1">
      <c r="A72" s="15"/>
      <c r="B72" s="15"/>
      <c r="C72" s="15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s="17" customFormat="1">
      <c r="A73" s="15"/>
      <c r="B73" s="15"/>
      <c r="C73" s="15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s="17" customFormat="1">
      <c r="A74" s="15"/>
      <c r="B74" s="15"/>
      <c r="C74" s="15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s="17" customFormat="1">
      <c r="A75" s="15"/>
      <c r="B75" s="15"/>
      <c r="C75" s="15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17" customFormat="1">
      <c r="A76" s="15"/>
      <c r="B76" s="15"/>
      <c r="C76" s="15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17" customFormat="1">
      <c r="A77" s="15"/>
      <c r="B77" s="15"/>
      <c r="C77" s="15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s="17" customFormat="1">
      <c r="A78" s="15"/>
      <c r="B78" s="15"/>
      <c r="C78" s="15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s="17" customFormat="1">
      <c r="A79" s="15"/>
      <c r="B79" s="15"/>
      <c r="C79" s="15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s="17" customFormat="1">
      <c r="A80" s="15"/>
      <c r="B80" s="15"/>
      <c r="C80" s="15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s="17" customFormat="1">
      <c r="A81" s="15"/>
      <c r="B81" s="15"/>
      <c r="C81" s="15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17" customFormat="1">
      <c r="A82" s="15"/>
      <c r="B82" s="15"/>
      <c r="C82" s="15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s="17" customFormat="1">
      <c r="A83" s="15"/>
      <c r="B83" s="15"/>
      <c r="C83" s="15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s="17" customFormat="1">
      <c r="A84" s="15"/>
      <c r="B84" s="15"/>
      <c r="C84" s="15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s="17" customFormat="1">
      <c r="A85" s="15"/>
      <c r="B85" s="15"/>
      <c r="C85" s="15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s="17" customFormat="1">
      <c r="A86" s="15"/>
      <c r="B86" s="15"/>
      <c r="C86" s="15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17" customFormat="1">
      <c r="A87" s="15"/>
      <c r="B87" s="15"/>
      <c r="C87" s="15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s="17" customFormat="1">
      <c r="A88" s="15"/>
      <c r="B88" s="15"/>
      <c r="C88" s="15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17" customFormat="1">
      <c r="A89" s="15"/>
      <c r="B89" s="15"/>
      <c r="C89" s="15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s="17" customFormat="1">
      <c r="A90" s="15"/>
      <c r="B90" s="15"/>
      <c r="C90" s="15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s="17" customFormat="1">
      <c r="A91" s="15"/>
      <c r="B91" s="15"/>
      <c r="C91" s="15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17" customFormat="1">
      <c r="A92" s="15"/>
      <c r="B92" s="15"/>
      <c r="C92" s="15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s="17" customFormat="1">
      <c r="A93" s="15"/>
      <c r="B93" s="15"/>
      <c r="C93" s="15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s="17" customFormat="1">
      <c r="A94" s="15"/>
      <c r="B94" s="15"/>
      <c r="C94" s="15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s="17" customFormat="1">
      <c r="A95" s="15"/>
      <c r="B95" s="15"/>
      <c r="C95" s="15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s="17" customFormat="1">
      <c r="A96" s="15"/>
      <c r="B96" s="15"/>
      <c r="C96" s="15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17" customFormat="1">
      <c r="A97" s="15"/>
      <c r="B97" s="15"/>
      <c r="C97" s="15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s="17" customFormat="1">
      <c r="A98" s="15"/>
      <c r="B98" s="15"/>
      <c r="C98" s="15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s="17" customFormat="1">
      <c r="A99" s="15"/>
      <c r="B99" s="15"/>
      <c r="C99" s="15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s="17" customFormat="1">
      <c r="A100" s="15"/>
      <c r="B100" s="15"/>
      <c r="C100" s="15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s="17" customFormat="1">
      <c r="A101" s="15"/>
      <c r="B101" s="15"/>
      <c r="C101" s="15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17" customFormat="1">
      <c r="A102" s="15"/>
      <c r="B102" s="15"/>
      <c r="C102" s="15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s="17" customFormat="1">
      <c r="A103" s="15"/>
      <c r="B103" s="15"/>
      <c r="C103" s="15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s="17" customFormat="1">
      <c r="A104" s="15"/>
      <c r="B104" s="15"/>
      <c r="C104" s="15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s="17" customFormat="1">
      <c r="A105" s="15"/>
      <c r="B105" s="15"/>
      <c r="C105" s="15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s="17" customFormat="1">
      <c r="A106" s="15"/>
      <c r="B106" s="15"/>
      <c r="C106" s="15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17" customFormat="1">
      <c r="A107" s="15"/>
      <c r="B107" s="15"/>
      <c r="C107" s="15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s="17" customFormat="1">
      <c r="A108" s="15"/>
      <c r="B108" s="15"/>
      <c r="C108" s="15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s="17" customFormat="1">
      <c r="A109" s="15"/>
      <c r="B109" s="15"/>
      <c r="C109" s="15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s="17" customFormat="1">
      <c r="A110" s="15"/>
      <c r="B110" s="15"/>
      <c r="C110" s="15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s="17" customFormat="1">
      <c r="A111" s="15"/>
      <c r="B111" s="15"/>
      <c r="C111" s="15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17" customFormat="1">
      <c r="A112" s="15"/>
      <c r="B112" s="15"/>
      <c r="C112" s="15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s="17" customFormat="1">
      <c r="A113" s="15"/>
      <c r="B113" s="15"/>
      <c r="C113" s="15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s="17" customFormat="1">
      <c r="A114" s="15"/>
      <c r="B114" s="15"/>
      <c r="C114" s="15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17" customFormat="1">
      <c r="A115" s="15"/>
      <c r="B115" s="15"/>
      <c r="C115" s="15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s="17" customFormat="1">
      <c r="A116" s="15"/>
      <c r="B116" s="15"/>
      <c r="C116" s="15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s="17" customFormat="1">
      <c r="A117" s="15"/>
      <c r="B117" s="15"/>
      <c r="C117" s="15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s="17" customFormat="1">
      <c r="A118" s="15"/>
      <c r="B118" s="15"/>
      <c r="C118" s="15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s="17" customFormat="1">
      <c r="A119" s="15"/>
      <c r="B119" s="15"/>
      <c r="C119" s="15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s="17" customFormat="1">
      <c r="A120" s="15"/>
      <c r="B120" s="15"/>
      <c r="C120" s="15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s="17" customFormat="1">
      <c r="A121" s="15"/>
      <c r="B121" s="15"/>
      <c r="C121" s="15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s="17" customFormat="1">
      <c r="A122" s="15"/>
      <c r="B122" s="15"/>
      <c r="C122" s="15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s="17" customFormat="1">
      <c r="A123" s="15"/>
      <c r="B123" s="15"/>
      <c r="C123" s="15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s="17" customFormat="1">
      <c r="A124" s="15"/>
      <c r="B124" s="15"/>
      <c r="C124" s="15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s="17" customFormat="1">
      <c r="A125" s="15"/>
      <c r="B125" s="15"/>
      <c r="C125" s="15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s="17" customFormat="1">
      <c r="A126" s="15"/>
      <c r="B126" s="15"/>
      <c r="C126" s="15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s="17" customFormat="1">
      <c r="A127" s="15"/>
      <c r="B127" s="15"/>
      <c r="C127" s="15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17" customFormat="1">
      <c r="A128" s="15"/>
      <c r="B128" s="15"/>
      <c r="C128" s="15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s="17" customFormat="1">
      <c r="A129" s="15"/>
      <c r="B129" s="15"/>
      <c r="C129" s="15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s="17" customFormat="1">
      <c r="A130" s="15"/>
      <c r="B130" s="15"/>
      <c r="C130" s="15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s="17" customFormat="1">
      <c r="A131" s="15"/>
      <c r="B131" s="15"/>
      <c r="C131" s="15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s="17" customFormat="1">
      <c r="A132" s="15"/>
      <c r="B132" s="15"/>
      <c r="C132" s="15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s="17" customFormat="1">
      <c r="A133" s="15"/>
      <c r="B133" s="15"/>
      <c r="C133" s="15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s="17" customFormat="1">
      <c r="A134" s="15"/>
      <c r="B134" s="15"/>
      <c r="C134" s="15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s="17" customFormat="1">
      <c r="A135" s="15"/>
      <c r="B135" s="15"/>
      <c r="C135" s="15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s="17" customFormat="1">
      <c r="A136" s="15"/>
      <c r="B136" s="15"/>
      <c r="C136" s="15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s="17" customFormat="1">
      <c r="A137" s="15"/>
      <c r="B137" s="15"/>
      <c r="C137" s="15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17" customFormat="1">
      <c r="A138" s="15"/>
      <c r="B138" s="15"/>
      <c r="C138" s="15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s="17" customFormat="1">
      <c r="A139" s="15"/>
      <c r="B139" s="15"/>
      <c r="C139" s="15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s="17" customFormat="1">
      <c r="A140" s="15"/>
      <c r="B140" s="15"/>
      <c r="C140" s="15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17" customFormat="1">
      <c r="A141" s="15"/>
      <c r="B141" s="15"/>
      <c r="C141" s="15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s="17" customFormat="1">
      <c r="A142" s="15"/>
      <c r="B142" s="15"/>
      <c r="C142" s="15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s="17" customFormat="1">
      <c r="A143" s="15"/>
      <c r="B143" s="15"/>
      <c r="C143" s="15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s="17" customFormat="1">
      <c r="A144" s="15"/>
      <c r="B144" s="15"/>
      <c r="C144" s="15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s="17" customFormat="1">
      <c r="A145" s="15"/>
      <c r="B145" s="15"/>
      <c r="C145" s="15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s="17" customFormat="1">
      <c r="A146" s="15"/>
      <c r="B146" s="15"/>
      <c r="C146" s="15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s="17" customFormat="1">
      <c r="A147" s="15"/>
      <c r="B147" s="15"/>
      <c r="C147" s="15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s="17" customFormat="1">
      <c r="A148" s="15"/>
      <c r="B148" s="15"/>
      <c r="C148" s="15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s="17" customFormat="1">
      <c r="A149" s="15"/>
      <c r="B149" s="15"/>
      <c r="C149" s="15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s="17" customFormat="1">
      <c r="A150" s="15"/>
      <c r="B150" s="15"/>
      <c r="C150" s="15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s="17" customFormat="1">
      <c r="A151" s="15"/>
      <c r="B151" s="15"/>
      <c r="C151" s="15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s="17" customFormat="1">
      <c r="A152" s="15"/>
      <c r="B152" s="15"/>
      <c r="C152" s="15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s="17" customFormat="1">
      <c r="A153" s="15"/>
      <c r="B153" s="15"/>
      <c r="C153" s="15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17" customFormat="1">
      <c r="A154" s="15"/>
      <c r="B154" s="15"/>
      <c r="C154" s="15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s="17" customFormat="1">
      <c r="A155" s="15"/>
      <c r="B155" s="15"/>
      <c r="C155" s="15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s="17" customFormat="1">
      <c r="A156" s="15"/>
      <c r="B156" s="15"/>
      <c r="C156" s="15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s="17" customFormat="1">
      <c r="A157" s="15"/>
      <c r="B157" s="15"/>
      <c r="C157" s="15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s="17" customFormat="1">
      <c r="A158" s="15"/>
      <c r="B158" s="15"/>
      <c r="C158" s="15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s="17" customFormat="1">
      <c r="A159" s="15"/>
      <c r="B159" s="15"/>
      <c r="C159" s="15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s="17" customFormat="1">
      <c r="A160" s="15"/>
      <c r="B160" s="15"/>
      <c r="C160" s="15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s="17" customFormat="1">
      <c r="A161" s="15"/>
      <c r="B161" s="15"/>
      <c r="C161" s="15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s="17" customFormat="1">
      <c r="A162" s="15"/>
      <c r="B162" s="15"/>
      <c r="C162" s="15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s="17" customFormat="1">
      <c r="A163" s="15"/>
      <c r="B163" s="15"/>
      <c r="C163" s="15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s="17" customFormat="1">
      <c r="A164" s="15"/>
      <c r="B164" s="15"/>
      <c r="C164" s="15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s="17" customFormat="1">
      <c r="A165" s="15"/>
      <c r="B165" s="15"/>
      <c r="C165" s="15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s="17" customFormat="1">
      <c r="A166" s="15"/>
      <c r="B166" s="15"/>
      <c r="C166" s="15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17" customFormat="1">
      <c r="A167" s="15"/>
      <c r="B167" s="15"/>
      <c r="C167" s="15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s="17" customFormat="1">
      <c r="A168" s="15"/>
      <c r="B168" s="15"/>
      <c r="C168" s="15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s="17" customFormat="1">
      <c r="A169" s="15"/>
      <c r="B169" s="15"/>
      <c r="C169" s="15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s="17" customFormat="1">
      <c r="A170" s="15"/>
      <c r="B170" s="15"/>
      <c r="C170" s="15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s="17" customFormat="1">
      <c r="A171" s="15"/>
      <c r="B171" s="15"/>
      <c r="C171" s="15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s="17" customFormat="1">
      <c r="A172" s="15"/>
      <c r="B172" s="15"/>
      <c r="C172" s="15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s="17" customFormat="1">
      <c r="A173" s="15"/>
      <c r="B173" s="15"/>
      <c r="C173" s="15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s="17" customFormat="1">
      <c r="A174" s="15"/>
      <c r="B174" s="15"/>
      <c r="C174" s="15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s="17" customFormat="1">
      <c r="A175" s="15"/>
      <c r="B175" s="15"/>
      <c r="C175" s="15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s="17" customFormat="1">
      <c r="A176" s="15"/>
      <c r="B176" s="15"/>
      <c r="C176" s="15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s="17" customFormat="1">
      <c r="A177" s="15"/>
      <c r="B177" s="15"/>
      <c r="C177" s="15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s="17" customFormat="1">
      <c r="A178" s="15"/>
      <c r="B178" s="15"/>
      <c r="C178" s="15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s="17" customFormat="1">
      <c r="A179" s="15"/>
      <c r="B179" s="15"/>
      <c r="C179" s="15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s="17" customFormat="1">
      <c r="A180" s="15"/>
      <c r="B180" s="15"/>
      <c r="C180" s="15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s="17" customFormat="1">
      <c r="A181" s="15"/>
      <c r="B181" s="15"/>
      <c r="C181" s="15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s="17" customFormat="1">
      <c r="A182" s="15"/>
      <c r="B182" s="15"/>
      <c r="C182" s="15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s="17" customFormat="1">
      <c r="A183" s="15"/>
      <c r="B183" s="15"/>
      <c r="C183" s="15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s="17" customFormat="1">
      <c r="A184" s="15"/>
      <c r="B184" s="15"/>
      <c r="C184" s="15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s="17" customFormat="1">
      <c r="A185" s="15"/>
      <c r="B185" s="15"/>
      <c r="C185" s="15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s="17" customFormat="1">
      <c r="A186" s="15"/>
      <c r="B186" s="15"/>
      <c r="C186" s="15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s="17" customFormat="1">
      <c r="A187" s="15"/>
      <c r="B187" s="15"/>
      <c r="C187" s="15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s="17" customFormat="1">
      <c r="A188" s="15"/>
      <c r="B188" s="15"/>
      <c r="C188" s="15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s="17" customFormat="1">
      <c r="A189" s="15"/>
      <c r="B189" s="15"/>
      <c r="C189" s="15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s="17" customFormat="1">
      <c r="A190" s="15"/>
      <c r="B190" s="15"/>
      <c r="C190" s="15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s="17" customFormat="1">
      <c r="A191" s="15"/>
      <c r="B191" s="15"/>
      <c r="C191" s="15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s="17" customFormat="1">
      <c r="A192" s="15"/>
      <c r="B192" s="15"/>
      <c r="C192" s="15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s="17" customFormat="1">
      <c r="A193" s="15"/>
      <c r="B193" s="15"/>
      <c r="C193" s="15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s="17" customFormat="1">
      <c r="A194" s="15"/>
      <c r="B194" s="15"/>
      <c r="C194" s="15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s="17" customFormat="1">
      <c r="A195" s="15"/>
      <c r="B195" s="15"/>
      <c r="C195" s="15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s="17" customFormat="1">
      <c r="A196" s="15"/>
      <c r="B196" s="15"/>
      <c r="C196" s="15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s="17" customFormat="1">
      <c r="A197" s="15"/>
      <c r="B197" s="15"/>
      <c r="C197" s="15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s="17" customFormat="1">
      <c r="A198" s="15"/>
      <c r="B198" s="15"/>
      <c r="C198" s="15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s="17" customFormat="1">
      <c r="A199" s="15"/>
      <c r="B199" s="15"/>
      <c r="C199" s="15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s="17" customFormat="1">
      <c r="A200" s="15"/>
      <c r="B200" s="15"/>
      <c r="C200" s="15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s="17" customFormat="1">
      <c r="A201" s="15"/>
      <c r="B201" s="15"/>
      <c r="C201" s="15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s="17" customFormat="1">
      <c r="A202" s="15"/>
      <c r="B202" s="15"/>
      <c r="C202" s="15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s="17" customFormat="1">
      <c r="A203" s="15"/>
      <c r="B203" s="15"/>
      <c r="C203" s="15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s="17" customFormat="1">
      <c r="A204" s="15"/>
      <c r="B204" s="15"/>
      <c r="C204" s="15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s="17" customFormat="1">
      <c r="A205" s="15"/>
      <c r="B205" s="15"/>
      <c r="C205" s="15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s="17" customFormat="1">
      <c r="A206" s="15"/>
      <c r="B206" s="15"/>
      <c r="C206" s="15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s="17" customFormat="1">
      <c r="A207" s="15"/>
      <c r="B207" s="15"/>
      <c r="C207" s="15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s="17" customFormat="1">
      <c r="A208" s="15"/>
      <c r="B208" s="15"/>
      <c r="C208" s="15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s="17" customFormat="1">
      <c r="A209" s="15"/>
      <c r="B209" s="15"/>
      <c r="C209" s="15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s="17" customFormat="1">
      <c r="A210" s="15"/>
      <c r="B210" s="15"/>
      <c r="C210" s="15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s="17" customFormat="1">
      <c r="A211" s="15"/>
      <c r="B211" s="15"/>
      <c r="C211" s="15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s="17" customFormat="1">
      <c r="A212" s="15"/>
      <c r="B212" s="15"/>
      <c r="C212" s="15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s="17" customFormat="1">
      <c r="A213" s="15"/>
      <c r="B213" s="15"/>
      <c r="C213" s="15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s="17" customFormat="1">
      <c r="A214" s="15"/>
      <c r="B214" s="15"/>
      <c r="C214" s="15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s="17" customFormat="1">
      <c r="A215" s="15"/>
      <c r="B215" s="15"/>
      <c r="C215" s="15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s="17" customFormat="1">
      <c r="A216" s="15"/>
      <c r="B216" s="15"/>
      <c r="C216" s="15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s="17" customFormat="1">
      <c r="A217" s="15"/>
      <c r="B217" s="15"/>
      <c r="C217" s="15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s="17" customFormat="1">
      <c r="A218" s="15"/>
      <c r="B218" s="15"/>
      <c r="C218" s="15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s="17" customFormat="1">
      <c r="A219" s="15"/>
      <c r="B219" s="15"/>
      <c r="C219" s="15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s="17" customFormat="1">
      <c r="A220" s="15"/>
      <c r="B220" s="15"/>
      <c r="C220" s="15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s="17" customFormat="1">
      <c r="A221" s="15"/>
      <c r="B221" s="15"/>
      <c r="C221" s="15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s="17" customFormat="1">
      <c r="A222" s="15"/>
      <c r="B222" s="15"/>
      <c r="C222" s="15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s="17" customFormat="1">
      <c r="A223" s="15"/>
      <c r="B223" s="15"/>
      <c r="C223" s="15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s="17" customFormat="1">
      <c r="A224" s="15"/>
      <c r="B224" s="15"/>
      <c r="C224" s="15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s="17" customFormat="1">
      <c r="A225" s="15"/>
      <c r="B225" s="15"/>
      <c r="C225" s="15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s="17" customFormat="1">
      <c r="A226" s="15"/>
      <c r="B226" s="15"/>
      <c r="C226" s="15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s="17" customFormat="1">
      <c r="A227" s="15"/>
      <c r="B227" s="15"/>
      <c r="C227" s="15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s="17" customFormat="1">
      <c r="A228" s="15"/>
      <c r="B228" s="15"/>
      <c r="C228" s="15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s="17" customFormat="1">
      <c r="A229" s="15"/>
      <c r="B229" s="15"/>
      <c r="C229" s="15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s="17" customFormat="1">
      <c r="A230" s="15"/>
      <c r="B230" s="15"/>
      <c r="C230" s="15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s="17" customFormat="1">
      <c r="A231" s="15"/>
      <c r="B231" s="15"/>
      <c r="C231" s="15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s="17" customFormat="1">
      <c r="A232" s="15"/>
      <c r="B232" s="15"/>
      <c r="C232" s="15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s="17" customFormat="1">
      <c r="A233" s="15"/>
      <c r="B233" s="15"/>
      <c r="C233" s="15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s="17" customFormat="1">
      <c r="A234" s="15"/>
      <c r="B234" s="15"/>
      <c r="C234" s="15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s="17" customFormat="1">
      <c r="A235" s="15"/>
      <c r="B235" s="15"/>
      <c r="C235" s="15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s="17" customFormat="1">
      <c r="A236" s="15"/>
      <c r="B236" s="15"/>
      <c r="C236" s="15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s="17" customFormat="1">
      <c r="A237" s="15"/>
      <c r="B237" s="15"/>
      <c r="C237" s="15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s="17" customFormat="1">
      <c r="A238" s="15"/>
      <c r="B238" s="15"/>
      <c r="C238" s="15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s="17" customFormat="1">
      <c r="A239" s="15"/>
      <c r="B239" s="15"/>
      <c r="C239" s="15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s="17" customFormat="1">
      <c r="A240" s="15"/>
      <c r="B240" s="15"/>
      <c r="C240" s="15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s="17" customFormat="1">
      <c r="A241" s="15"/>
      <c r="B241" s="15"/>
      <c r="C241" s="15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s="17" customFormat="1">
      <c r="A242" s="15"/>
      <c r="B242" s="15"/>
      <c r="C242" s="15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s="17" customFormat="1">
      <c r="A243" s="15"/>
      <c r="B243" s="15"/>
      <c r="C243" s="15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s="17" customFormat="1">
      <c r="A244" s="15"/>
      <c r="B244" s="15"/>
      <c r="C244" s="15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s="17" customFormat="1">
      <c r="A245" s="15"/>
      <c r="B245" s="15"/>
      <c r="C245" s="15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s="17" customFormat="1">
      <c r="A246" s="15"/>
      <c r="B246" s="15"/>
      <c r="C246" s="15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s="17" customFormat="1">
      <c r="A247" s="15"/>
      <c r="B247" s="15"/>
      <c r="C247" s="15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s="17" customFormat="1">
      <c r="A248" s="15"/>
      <c r="B248" s="15"/>
      <c r="C248" s="15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s="17" customFormat="1">
      <c r="A249" s="15"/>
      <c r="B249" s="15"/>
      <c r="C249" s="15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s="17" customFormat="1">
      <c r="A250" s="15"/>
      <c r="B250" s="15"/>
      <c r="C250" s="15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s="17" customFormat="1">
      <c r="A251" s="15"/>
      <c r="B251" s="15"/>
      <c r="C251" s="15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s="17" customFormat="1">
      <c r="A252" s="15"/>
      <c r="B252" s="15"/>
      <c r="C252" s="15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s="17" customFormat="1">
      <c r="A253" s="15"/>
      <c r="B253" s="15"/>
      <c r="C253" s="15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s="17" customFormat="1">
      <c r="A254" s="15"/>
      <c r="B254" s="15"/>
      <c r="C254" s="15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s="17" customFormat="1">
      <c r="A255" s="15"/>
      <c r="B255" s="15"/>
      <c r="C255" s="15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s="17" customFormat="1">
      <c r="A256" s="15"/>
      <c r="B256" s="15"/>
      <c r="C256" s="15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s="17" customFormat="1">
      <c r="A257" s="15"/>
      <c r="B257" s="15"/>
      <c r="C257" s="15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s="17" customFormat="1">
      <c r="A258" s="15"/>
      <c r="B258" s="15"/>
      <c r="C258" s="15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s="17" customFormat="1">
      <c r="A259" s="15"/>
      <c r="B259" s="15"/>
      <c r="C259" s="15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s="17" customFormat="1">
      <c r="A260" s="15"/>
      <c r="B260" s="15"/>
      <c r="C260" s="15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s="17" customFormat="1">
      <c r="A261" s="15"/>
      <c r="B261" s="15"/>
      <c r="C261" s="15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s="17" customFormat="1">
      <c r="A262" s="15"/>
      <c r="B262" s="15"/>
      <c r="C262" s="15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s="17" customFormat="1">
      <c r="A263" s="15"/>
      <c r="B263" s="15"/>
      <c r="C263" s="15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s="17" customFormat="1">
      <c r="A264" s="15"/>
      <c r="B264" s="15"/>
      <c r="C264" s="15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s="17" customFormat="1">
      <c r="A265" s="15"/>
      <c r="B265" s="15"/>
      <c r="C265" s="15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s="17" customFormat="1">
      <c r="A266" s="15"/>
      <c r="B266" s="15"/>
      <c r="C266" s="15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s="17" customFormat="1">
      <c r="A267" s="15"/>
      <c r="B267" s="15"/>
      <c r="C267" s="15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s="17" customFormat="1">
      <c r="A268" s="15"/>
      <c r="B268" s="15"/>
      <c r="C268" s="15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s="17" customFormat="1">
      <c r="A269" s="15"/>
      <c r="B269" s="15"/>
      <c r="C269" s="15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s="17" customFormat="1">
      <c r="A270" s="15"/>
      <c r="B270" s="15"/>
      <c r="C270" s="15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s="17" customFormat="1">
      <c r="A271" s="15"/>
      <c r="B271" s="15"/>
      <c r="C271" s="15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s="17" customFormat="1">
      <c r="A272" s="15"/>
      <c r="B272" s="15"/>
      <c r="C272" s="15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s="17" customFormat="1">
      <c r="A273" s="15"/>
      <c r="B273" s="15"/>
      <c r="C273" s="15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s="17" customFormat="1">
      <c r="A274" s="15"/>
      <c r="B274" s="15"/>
      <c r="C274" s="15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s="17" customFormat="1">
      <c r="A275" s="15"/>
      <c r="B275" s="15"/>
      <c r="C275" s="15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s="17" customFormat="1">
      <c r="A276" s="15"/>
      <c r="B276" s="15"/>
      <c r="C276" s="15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s="17" customFormat="1">
      <c r="A277" s="15"/>
      <c r="B277" s="15"/>
      <c r="C277" s="15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s="17" customFormat="1">
      <c r="A278" s="15"/>
      <c r="B278" s="15"/>
      <c r="C278" s="15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s="17" customFormat="1">
      <c r="A279" s="15"/>
      <c r="B279" s="15"/>
      <c r="C279" s="15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s="17" customFormat="1">
      <c r="A280" s="15"/>
      <c r="B280" s="15"/>
      <c r="C280" s="15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s="17" customFormat="1">
      <c r="A281" s="15"/>
      <c r="B281" s="15"/>
      <c r="C281" s="15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s="17" customFormat="1">
      <c r="A282" s="15"/>
      <c r="B282" s="15"/>
      <c r="C282" s="15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s="17" customFormat="1">
      <c r="A283" s="15"/>
      <c r="B283" s="15"/>
      <c r="C283" s="15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s="17" customFormat="1">
      <c r="A284" s="15"/>
      <c r="B284" s="15"/>
      <c r="C284" s="15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s="17" customFormat="1">
      <c r="A285" s="15"/>
      <c r="B285" s="15"/>
      <c r="C285" s="15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s="17" customFormat="1">
      <c r="A286" s="15"/>
      <c r="B286" s="15"/>
      <c r="C286" s="15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s="17" customFormat="1">
      <c r="A287" s="15"/>
      <c r="B287" s="15"/>
      <c r="C287" s="15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s="17" customFormat="1">
      <c r="A288" s="15"/>
      <c r="B288" s="15"/>
      <c r="C288" s="15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s="17" customFormat="1">
      <c r="A289" s="15"/>
      <c r="B289" s="15"/>
      <c r="C289" s="15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s="17" customFormat="1">
      <c r="A290" s="15"/>
      <c r="B290" s="15"/>
      <c r="C290" s="15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s="17" customFormat="1">
      <c r="A291" s="15"/>
      <c r="B291" s="15"/>
      <c r="C291" s="15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s="17" customFormat="1">
      <c r="A292" s="15"/>
      <c r="B292" s="15"/>
      <c r="C292" s="15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s="17" customFormat="1">
      <c r="A293" s="15"/>
      <c r="B293" s="15"/>
      <c r="C293" s="15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s="17" customFormat="1">
      <c r="A294" s="15"/>
      <c r="B294" s="15"/>
      <c r="C294" s="15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s="17" customFormat="1">
      <c r="A295" s="15"/>
      <c r="B295" s="15"/>
      <c r="C295" s="15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s="17" customFormat="1">
      <c r="A296" s="15"/>
      <c r="B296" s="15"/>
      <c r="C296" s="15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s="17" customFormat="1">
      <c r="A297" s="15"/>
      <c r="B297" s="15"/>
      <c r="C297" s="15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s="17" customFormat="1">
      <c r="A298" s="15"/>
      <c r="B298" s="15"/>
      <c r="C298" s="15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s="17" customFormat="1">
      <c r="A299" s="15"/>
      <c r="B299" s="15"/>
      <c r="C299" s="15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s="17" customFormat="1">
      <c r="A300" s="15"/>
      <c r="B300" s="15"/>
      <c r="C300" s="15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s="17" customFormat="1">
      <c r="A301" s="15"/>
      <c r="B301" s="15"/>
      <c r="C301" s="15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s="17" customFormat="1">
      <c r="A302" s="15"/>
      <c r="B302" s="15"/>
      <c r="C302" s="15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s="17" customFormat="1">
      <c r="A303" s="15"/>
      <c r="B303" s="15"/>
      <c r="C303" s="15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s="17" customFormat="1">
      <c r="A304" s="15"/>
      <c r="B304" s="15"/>
      <c r="C304" s="15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s="17" customFormat="1">
      <c r="A305" s="15"/>
      <c r="B305" s="15"/>
      <c r="C305" s="15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s="17" customFormat="1">
      <c r="A306" s="15"/>
      <c r="B306" s="15"/>
      <c r="C306" s="15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s="17" customFormat="1">
      <c r="A307" s="15"/>
      <c r="B307" s="15"/>
      <c r="C307" s="15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s="17" customFormat="1">
      <c r="A308" s="15"/>
      <c r="B308" s="15"/>
      <c r="C308" s="15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s="17" customFormat="1">
      <c r="A309" s="15"/>
      <c r="B309" s="15"/>
      <c r="C309" s="15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s="17" customFormat="1">
      <c r="A310" s="15"/>
      <c r="B310" s="15"/>
      <c r="C310" s="15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s="17" customFormat="1">
      <c r="A311" s="15"/>
      <c r="B311" s="15"/>
      <c r="C311" s="15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s="17" customFormat="1">
      <c r="A312" s="15"/>
      <c r="B312" s="15"/>
      <c r="C312" s="15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s="17" customFormat="1">
      <c r="A313" s="15"/>
      <c r="B313" s="15"/>
      <c r="C313" s="15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s="17" customFormat="1">
      <c r="A314" s="15"/>
      <c r="B314" s="15"/>
      <c r="C314" s="15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s="17" customFormat="1">
      <c r="A315" s="15"/>
      <c r="B315" s="15"/>
      <c r="C315" s="15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s="17" customFormat="1">
      <c r="A316" s="15"/>
      <c r="B316" s="15"/>
      <c r="C316" s="15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s="17" customFormat="1">
      <c r="A317" s="15"/>
      <c r="B317" s="15"/>
      <c r="C317" s="15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s="17" customFormat="1">
      <c r="A318" s="15"/>
      <c r="B318" s="15"/>
      <c r="C318" s="15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s="17" customFormat="1">
      <c r="A319" s="15"/>
      <c r="B319" s="15"/>
      <c r="C319" s="15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s="17" customFormat="1">
      <c r="A320" s="15"/>
      <c r="B320" s="15"/>
      <c r="C320" s="15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s="17" customFormat="1">
      <c r="A321" s="15"/>
      <c r="B321" s="15"/>
      <c r="C321" s="15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s="17" customFormat="1">
      <c r="A322" s="15"/>
      <c r="B322" s="15"/>
      <c r="C322" s="15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s="17" customFormat="1">
      <c r="A323" s="15"/>
      <c r="B323" s="15"/>
      <c r="C323" s="15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s="17" customFormat="1">
      <c r="A324" s="15"/>
      <c r="B324" s="15"/>
      <c r="C324" s="15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s="17" customFormat="1">
      <c r="A325" s="15"/>
      <c r="B325" s="15"/>
      <c r="C325" s="15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s="17" customFormat="1">
      <c r="A326" s="15"/>
      <c r="B326" s="15"/>
      <c r="C326" s="15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s="17" customFormat="1">
      <c r="A327" s="15"/>
      <c r="B327" s="15"/>
      <c r="C327" s="15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s="17" customFormat="1">
      <c r="A328" s="15"/>
      <c r="B328" s="15"/>
      <c r="C328" s="15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s="17" customFormat="1">
      <c r="A329" s="15"/>
      <c r="B329" s="15"/>
      <c r="C329" s="15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s="17" customFormat="1">
      <c r="A330" s="15"/>
      <c r="B330" s="15"/>
      <c r="C330" s="15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s="17" customFormat="1">
      <c r="A331" s="15"/>
      <c r="B331" s="15"/>
      <c r="C331" s="15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s="17" customFormat="1">
      <c r="A332" s="15"/>
      <c r="B332" s="15"/>
      <c r="C332" s="15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s="17" customFormat="1">
      <c r="A333" s="15"/>
      <c r="B333" s="15"/>
      <c r="C333" s="15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s="17" customFormat="1">
      <c r="A334" s="15"/>
      <c r="B334" s="15"/>
      <c r="C334" s="15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s="17" customFormat="1">
      <c r="A335" s="15"/>
      <c r="B335" s="15"/>
      <c r="C335" s="15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s="17" customFormat="1">
      <c r="A336" s="15"/>
      <c r="B336" s="15"/>
      <c r="C336" s="15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s="17" customFormat="1">
      <c r="A337" s="15"/>
      <c r="B337" s="15"/>
      <c r="C337" s="15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s="17" customFormat="1">
      <c r="A338" s="15"/>
      <c r="B338" s="15"/>
      <c r="C338" s="15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s="17" customFormat="1">
      <c r="A339" s="15"/>
      <c r="B339" s="15"/>
      <c r="C339" s="15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s="17" customFormat="1">
      <c r="A340" s="15"/>
      <c r="B340" s="15"/>
      <c r="C340" s="15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s="17" customFormat="1">
      <c r="A341" s="15"/>
      <c r="B341" s="15"/>
      <c r="C341" s="15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s="17" customFormat="1">
      <c r="A342" s="15"/>
      <c r="B342" s="15"/>
      <c r="C342" s="15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s="17" customFormat="1">
      <c r="A343" s="15"/>
      <c r="B343" s="15"/>
      <c r="C343" s="15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s="17" customFormat="1">
      <c r="A344" s="15"/>
      <c r="B344" s="15"/>
      <c r="C344" s="15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s="17" customFormat="1">
      <c r="A345" s="15"/>
      <c r="B345" s="15"/>
      <c r="C345" s="15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s="17" customFormat="1">
      <c r="A346" s="15"/>
      <c r="B346" s="15"/>
      <c r="C346" s="15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s="17" customFormat="1">
      <c r="A347" s="15"/>
      <c r="B347" s="15"/>
      <c r="C347" s="15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s="17" customFormat="1">
      <c r="A348" s="15"/>
      <c r="B348" s="15"/>
      <c r="C348" s="15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s="17" customFormat="1">
      <c r="A349" s="15"/>
      <c r="B349" s="15"/>
      <c r="C349" s="15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s="17" customFormat="1">
      <c r="A350" s="15"/>
      <c r="B350" s="15"/>
      <c r="C350" s="15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s="17" customFormat="1">
      <c r="A351" s="15"/>
      <c r="B351" s="15"/>
      <c r="C351" s="15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s="17" customFormat="1">
      <c r="A352" s="15"/>
      <c r="B352" s="15"/>
      <c r="C352" s="15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s="17" customFormat="1">
      <c r="A353" s="15"/>
      <c r="B353" s="15"/>
      <c r="C353" s="15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s="17" customFormat="1">
      <c r="A354" s="15"/>
      <c r="B354" s="15"/>
      <c r="C354" s="15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s="17" customFormat="1">
      <c r="A355" s="15"/>
      <c r="B355" s="15"/>
      <c r="C355" s="15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s="17" customFormat="1">
      <c r="A356" s="15"/>
      <c r="B356" s="15"/>
      <c r="C356" s="15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s="17" customFormat="1">
      <c r="A357" s="15"/>
      <c r="B357" s="15"/>
      <c r="C357" s="15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s="17" customFormat="1">
      <c r="A358" s="15"/>
      <c r="B358" s="15"/>
      <c r="C358" s="15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s="17" customFormat="1">
      <c r="A359" s="15"/>
      <c r="B359" s="15"/>
      <c r="C359" s="15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s="17" customFormat="1">
      <c r="A360" s="15"/>
      <c r="B360" s="15"/>
      <c r="C360" s="15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s="17" customFormat="1">
      <c r="A361" s="15"/>
      <c r="B361" s="15"/>
      <c r="C361" s="15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s="17" customFormat="1">
      <c r="A362" s="15"/>
      <c r="B362" s="15"/>
      <c r="C362" s="15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s="17" customFormat="1">
      <c r="A363" s="15"/>
      <c r="B363" s="15"/>
      <c r="C363" s="15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s="17" customFormat="1">
      <c r="A364" s="15"/>
      <c r="B364" s="15"/>
      <c r="C364" s="15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s="17" customFormat="1">
      <c r="A365" s="15"/>
      <c r="B365" s="15"/>
      <c r="C365" s="15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s="17" customFormat="1">
      <c r="A366" s="15"/>
      <c r="B366" s="15"/>
      <c r="C366" s="15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s="17" customFormat="1">
      <c r="A367" s="15"/>
      <c r="B367" s="15"/>
      <c r="C367" s="15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s="17" customFormat="1">
      <c r="A368" s="15"/>
      <c r="B368" s="15"/>
      <c r="C368" s="15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s="17" customFormat="1">
      <c r="A369" s="15"/>
      <c r="B369" s="15"/>
      <c r="C369" s="15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s="17" customFormat="1">
      <c r="A370" s="15"/>
      <c r="B370" s="15"/>
      <c r="C370" s="15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s="17" customFormat="1">
      <c r="A371" s="15"/>
      <c r="B371" s="15"/>
      <c r="C371" s="15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s="17" customFormat="1">
      <c r="A372" s="15"/>
      <c r="B372" s="15"/>
      <c r="C372" s="15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s="17" customFormat="1">
      <c r="A373" s="15"/>
      <c r="B373" s="15"/>
      <c r="C373" s="15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s="17" customFormat="1">
      <c r="A374" s="15"/>
      <c r="B374" s="15"/>
      <c r="C374" s="15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s="17" customFormat="1">
      <c r="A375" s="15"/>
      <c r="B375" s="15"/>
      <c r="C375" s="15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s="17" customFormat="1">
      <c r="A376" s="15"/>
      <c r="B376" s="15"/>
      <c r="C376" s="15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s="17" customFormat="1">
      <c r="A377" s="15"/>
      <c r="B377" s="15"/>
      <c r="C377" s="15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s="17" customFormat="1">
      <c r="A378" s="15"/>
      <c r="B378" s="15"/>
      <c r="C378" s="15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s="17" customFormat="1">
      <c r="A379" s="15"/>
      <c r="B379" s="15"/>
      <c r="C379" s="15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s="17" customFormat="1">
      <c r="A380" s="15"/>
      <c r="B380" s="15"/>
      <c r="C380" s="15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s="17" customFormat="1">
      <c r="A381" s="15"/>
      <c r="B381" s="15"/>
      <c r="C381" s="15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s="17" customFormat="1">
      <c r="A382" s="15"/>
      <c r="B382" s="15"/>
      <c r="C382" s="15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s="17" customFormat="1">
      <c r="A383" s="15"/>
      <c r="B383" s="15"/>
      <c r="C383" s="15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s="17" customFormat="1">
      <c r="A384" s="15"/>
      <c r="B384" s="15"/>
      <c r="C384" s="15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s="17" customFormat="1">
      <c r="A385" s="15"/>
      <c r="B385" s="15"/>
      <c r="C385" s="15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s="17" customFormat="1">
      <c r="A386" s="15"/>
      <c r="B386" s="15"/>
      <c r="C386" s="15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s="17" customFormat="1">
      <c r="A387" s="15"/>
      <c r="B387" s="15"/>
      <c r="C387" s="15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s="17" customFormat="1">
      <c r="A388" s="15"/>
      <c r="B388" s="15"/>
      <c r="C388" s="15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s="17" customFormat="1">
      <c r="A389" s="15"/>
      <c r="B389" s="15"/>
      <c r="C389" s="15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s="17" customFormat="1">
      <c r="A390" s="15"/>
      <c r="B390" s="15"/>
      <c r="C390" s="15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s="17" customFormat="1">
      <c r="A391" s="15"/>
      <c r="B391" s="15"/>
      <c r="C391" s="15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s="17" customFormat="1">
      <c r="A392" s="15"/>
      <c r="B392" s="15"/>
      <c r="C392" s="15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s="17" customFormat="1">
      <c r="A393" s="15"/>
      <c r="B393" s="15"/>
      <c r="C393" s="15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s="17" customFormat="1">
      <c r="A394" s="15"/>
      <c r="B394" s="15"/>
      <c r="C394" s="15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s="17" customFormat="1">
      <c r="A395" s="15"/>
      <c r="B395" s="15"/>
      <c r="C395" s="15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s="17" customFormat="1">
      <c r="A396" s="15"/>
      <c r="B396" s="15"/>
      <c r="C396" s="15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s="17" customFormat="1">
      <c r="A397" s="15"/>
      <c r="B397" s="15"/>
      <c r="C397" s="15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s="17" customFormat="1">
      <c r="A398" s="15"/>
      <c r="B398" s="15"/>
      <c r="C398" s="15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s="17" customFormat="1">
      <c r="A399" s="15"/>
      <c r="B399" s="15"/>
      <c r="C399" s="15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s="17" customFormat="1">
      <c r="A400" s="15"/>
      <c r="B400" s="15"/>
      <c r="C400" s="15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s="17" customFormat="1">
      <c r="A401" s="15"/>
      <c r="B401" s="15"/>
      <c r="C401" s="15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s="17" customFormat="1">
      <c r="A402" s="15"/>
      <c r="B402" s="15"/>
      <c r="C402" s="15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s="17" customFormat="1">
      <c r="A403" s="15"/>
      <c r="B403" s="15"/>
      <c r="C403" s="15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s="17" customFormat="1">
      <c r="A404" s="15"/>
      <c r="B404" s="15"/>
      <c r="C404" s="15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s="17" customFormat="1">
      <c r="A405" s="15"/>
      <c r="B405" s="15"/>
      <c r="C405" s="15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s="17" customFormat="1">
      <c r="A406" s="15"/>
      <c r="B406" s="15"/>
      <c r="C406" s="15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s="17" customFormat="1">
      <c r="A407" s="15"/>
      <c r="B407" s="15"/>
      <c r="C407" s="15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s="17" customFormat="1">
      <c r="A408" s="15"/>
      <c r="B408" s="15"/>
      <c r="C408" s="15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</sheetData>
  <sortState xmlns:xlrd2="http://schemas.microsoft.com/office/spreadsheetml/2017/richdata2" ref="A6:S10">
    <sortCondition ref="D6:D10"/>
  </sortState>
  <mergeCells count="11">
    <mergeCell ref="A7:D7"/>
    <mergeCell ref="A1:S1"/>
    <mergeCell ref="F4:Q4"/>
    <mergeCell ref="A4:A5"/>
    <mergeCell ref="B4:B5"/>
    <mergeCell ref="C4:C5"/>
    <mergeCell ref="D4:D5"/>
    <mergeCell ref="E4:E5"/>
    <mergeCell ref="R4:R5"/>
    <mergeCell ref="S4:S5"/>
    <mergeCell ref="A2:S3"/>
  </mergeCells>
  <conditionalFormatting sqref="B6:D6">
    <cfRule type="cellIs" dxfId="0" priority="1" operator="equal">
      <formula>0</formula>
    </cfRule>
  </conditionalFormatting>
  <pageMargins left="0.48" right="0.15748031496062992" top="0.51181102362204722" bottom="0.59055118110236227" header="0.47244094488188981" footer="0.39370078740157483"/>
  <pageSetup paperSize="9" scale="77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pageSetUpPr fitToPage="1"/>
  </sheetPr>
  <dimension ref="A1:AG23"/>
  <sheetViews>
    <sheetView view="pageBreakPreview" zoomScaleNormal="100" zoomScaleSheetLayoutView="100" workbookViewId="0">
      <selection activeCell="H7" sqref="H7"/>
    </sheetView>
  </sheetViews>
  <sheetFormatPr baseColWidth="10" defaultRowHeight="15"/>
  <cols>
    <col min="1" max="1" width="13.5703125" style="13" customWidth="1"/>
    <col min="2" max="2" width="5.5703125" style="13" hidden="1" customWidth="1"/>
    <col min="3" max="3" width="19" style="37" customWidth="1"/>
    <col min="4" max="4" width="10.5703125" style="37" hidden="1" customWidth="1"/>
    <col min="5" max="5" width="7.28515625" style="52" customWidth="1"/>
    <col min="6" max="6" width="27.85546875" style="38" customWidth="1"/>
    <col min="7" max="7" width="7" style="38" hidden="1" customWidth="1"/>
    <col min="8" max="8" width="23.5703125" style="38" customWidth="1"/>
    <col min="9" max="9" width="7.7109375" style="52" customWidth="1"/>
    <col min="10" max="10" width="6" style="38" customWidth="1"/>
    <col min="11" max="11" width="6.5703125" style="38" customWidth="1"/>
    <col min="12" max="12" width="15.42578125" style="13" hidden="1" customWidth="1"/>
    <col min="13" max="13" width="32.42578125" style="13" customWidth="1"/>
    <col min="14" max="14" width="7.28515625" style="93" customWidth="1"/>
    <col min="15" max="26" width="7.7109375" style="13" customWidth="1"/>
    <col min="27" max="27" width="9.140625" style="13" customWidth="1"/>
    <col min="28" max="29" width="9.7109375" style="13" customWidth="1"/>
    <col min="30" max="16384" width="11.42578125" style="11"/>
  </cols>
  <sheetData>
    <row r="1" spans="1:33" ht="15.75">
      <c r="A1" s="148" t="s">
        <v>24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66"/>
    </row>
    <row r="2" spans="1:33" s="45" customFormat="1" ht="18.75">
      <c r="A2" s="149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67"/>
    </row>
    <row r="3" spans="1:33" s="45" customFormat="1" ht="18.7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33">
      <c r="A4" s="1"/>
      <c r="B4" s="1"/>
      <c r="C4" s="2"/>
      <c r="D4" s="2"/>
      <c r="E4" s="53"/>
      <c r="F4" s="3"/>
      <c r="G4" s="3"/>
      <c r="H4" s="3"/>
      <c r="I4" s="53"/>
      <c r="J4" s="3"/>
      <c r="K4" s="3"/>
      <c r="L4" s="1"/>
      <c r="M4" s="1"/>
      <c r="N4" s="95"/>
      <c r="O4" s="96"/>
      <c r="P4" s="1"/>
      <c r="Q4" s="1"/>
      <c r="R4" s="1"/>
      <c r="S4" s="96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22.5" customHeight="1">
      <c r="A5" s="146" t="s">
        <v>68</v>
      </c>
      <c r="B5" s="146" t="s">
        <v>56</v>
      </c>
      <c r="C5" s="146" t="s">
        <v>94</v>
      </c>
      <c r="D5" s="146" t="s">
        <v>42</v>
      </c>
      <c r="E5" s="146" t="s">
        <v>51</v>
      </c>
      <c r="F5" s="146" t="s">
        <v>25</v>
      </c>
      <c r="G5" s="146" t="s">
        <v>43</v>
      </c>
      <c r="H5" s="146" t="s">
        <v>26</v>
      </c>
      <c r="I5" s="146" t="s">
        <v>53</v>
      </c>
      <c r="J5" s="146" t="s">
        <v>47</v>
      </c>
      <c r="K5" s="146" t="s">
        <v>0</v>
      </c>
      <c r="L5" s="146" t="s">
        <v>6</v>
      </c>
      <c r="M5" s="146" t="s">
        <v>27</v>
      </c>
      <c r="N5" s="146" t="s">
        <v>52</v>
      </c>
      <c r="O5" s="150" t="s">
        <v>50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6" t="s">
        <v>1</v>
      </c>
      <c r="AB5" s="146" t="s">
        <v>28</v>
      </c>
      <c r="AC5" s="68"/>
      <c r="AD5" s="51">
        <f>COUNTIF(AD7:AD1048576,"OK")</f>
        <v>0</v>
      </c>
    </row>
    <row r="6" spans="1:33" s="46" customFormat="1" ht="18" customHeight="1">
      <c r="A6" s="147"/>
      <c r="B6" s="147"/>
      <c r="C6" s="151"/>
      <c r="D6" s="151"/>
      <c r="E6" s="147"/>
      <c r="F6" s="151"/>
      <c r="G6" s="151"/>
      <c r="H6" s="154"/>
      <c r="I6" s="146"/>
      <c r="J6" s="151"/>
      <c r="K6" s="147"/>
      <c r="L6" s="147"/>
      <c r="M6" s="154"/>
      <c r="N6" s="152"/>
      <c r="O6" s="100" t="s">
        <v>29</v>
      </c>
      <c r="P6" s="100" t="s">
        <v>30</v>
      </c>
      <c r="Q6" s="100" t="s">
        <v>31</v>
      </c>
      <c r="R6" s="100" t="s">
        <v>32</v>
      </c>
      <c r="S6" s="100" t="s">
        <v>33</v>
      </c>
      <c r="T6" s="100" t="s">
        <v>34</v>
      </c>
      <c r="U6" s="100" t="s">
        <v>35</v>
      </c>
      <c r="V6" s="100" t="s">
        <v>36</v>
      </c>
      <c r="W6" s="100" t="s">
        <v>37</v>
      </c>
      <c r="X6" s="100" t="s">
        <v>38</v>
      </c>
      <c r="Y6" s="100" t="s">
        <v>39</v>
      </c>
      <c r="Z6" s="100" t="s">
        <v>40</v>
      </c>
      <c r="AA6" s="147"/>
      <c r="AB6" s="147"/>
      <c r="AC6" s="69"/>
      <c r="AD6" s="50" t="s">
        <v>49</v>
      </c>
    </row>
    <row r="7" spans="1:33" s="22" customFormat="1" ht="36">
      <c r="A7" s="101" t="s">
        <v>117</v>
      </c>
      <c r="B7" s="101">
        <v>36</v>
      </c>
      <c r="C7" s="101" t="s">
        <v>117</v>
      </c>
      <c r="D7" s="101">
        <v>376</v>
      </c>
      <c r="E7" s="116" t="s">
        <v>118</v>
      </c>
      <c r="F7" s="117" t="s">
        <v>119</v>
      </c>
      <c r="G7" s="101" t="s">
        <v>77</v>
      </c>
      <c r="H7" s="101" t="s">
        <v>119</v>
      </c>
      <c r="I7" s="47" t="s">
        <v>54</v>
      </c>
      <c r="J7" s="47">
        <f>'ANEXO 01'!$A$5</f>
        <v>1</v>
      </c>
      <c r="K7" s="101" t="s">
        <v>197</v>
      </c>
      <c r="L7" s="47" t="s">
        <v>48</v>
      </c>
      <c r="M7" s="101" t="s">
        <v>198</v>
      </c>
      <c r="N7" s="102">
        <f>AA7</f>
        <v>25</v>
      </c>
      <c r="O7" s="97">
        <v>25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102">
        <f>SUM(O7:Z7)</f>
        <v>25</v>
      </c>
      <c r="AB7" s="47">
        <f xml:space="preserve"> COUNTIF(O7:Z7,"&gt;0")</f>
        <v>1</v>
      </c>
      <c r="AC7" s="71" t="b">
        <f>N7=AA7</f>
        <v>1</v>
      </c>
      <c r="AD7" s="10" t="str">
        <f>IFERROR(IF(M7=VLOOKUP(J7,'ANEXO 01'!$A$4:$C$5,4,0),"OK","VERIFICAR"),"")</f>
        <v/>
      </c>
      <c r="AE7" s="22" t="s">
        <v>79</v>
      </c>
      <c r="AF7" s="22">
        <v>2.6</v>
      </c>
      <c r="AG7" s="60"/>
    </row>
    <row r="8" spans="1:33" s="22" customFormat="1" ht="36">
      <c r="A8" s="101" t="s">
        <v>103</v>
      </c>
      <c r="B8" s="101"/>
      <c r="C8" s="101" t="s">
        <v>196</v>
      </c>
      <c r="D8" s="101"/>
      <c r="E8" s="116" t="s">
        <v>188</v>
      </c>
      <c r="F8" s="117" t="s">
        <v>189</v>
      </c>
      <c r="G8" s="101"/>
      <c r="H8" s="101" t="s">
        <v>189</v>
      </c>
      <c r="I8" s="47" t="s">
        <v>54</v>
      </c>
      <c r="J8" s="47">
        <v>1</v>
      </c>
      <c r="K8" s="101" t="s">
        <v>197</v>
      </c>
      <c r="L8" s="47" t="s">
        <v>48</v>
      </c>
      <c r="M8" s="101" t="s">
        <v>198</v>
      </c>
      <c r="N8" s="102">
        <f t="shared" ref="N8:N19" si="0">AA8</f>
        <v>25</v>
      </c>
      <c r="O8" s="97">
        <v>25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102">
        <f t="shared" ref="AA8:AA19" si="1">SUM(O8:Z8)</f>
        <v>25</v>
      </c>
      <c r="AB8" s="47">
        <f t="shared" ref="AB8:AB19" si="2" xml:space="preserve"> COUNTIF(O8:Z8,"&gt;0")</f>
        <v>1</v>
      </c>
      <c r="AC8" s="71"/>
      <c r="AD8" s="10"/>
      <c r="AG8" s="60"/>
    </row>
    <row r="9" spans="1:33" s="22" customFormat="1" ht="36">
      <c r="A9" s="101" t="s">
        <v>98</v>
      </c>
      <c r="B9" s="101"/>
      <c r="C9" s="101" t="s">
        <v>98</v>
      </c>
      <c r="D9" s="101"/>
      <c r="E9" s="116" t="s">
        <v>99</v>
      </c>
      <c r="F9" s="117" t="s">
        <v>100</v>
      </c>
      <c r="G9" s="101"/>
      <c r="H9" s="101" t="s">
        <v>100</v>
      </c>
      <c r="I9" s="47" t="s">
        <v>54</v>
      </c>
      <c r="J9" s="47">
        <v>1</v>
      </c>
      <c r="K9" s="101" t="s">
        <v>197</v>
      </c>
      <c r="L9" s="47" t="s">
        <v>48</v>
      </c>
      <c r="M9" s="101" t="s">
        <v>198</v>
      </c>
      <c r="N9" s="102">
        <f t="shared" si="0"/>
        <v>50</v>
      </c>
      <c r="O9" s="97">
        <v>50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102">
        <f t="shared" si="1"/>
        <v>50</v>
      </c>
      <c r="AB9" s="47">
        <f t="shared" si="2"/>
        <v>1</v>
      </c>
      <c r="AC9" s="71"/>
      <c r="AD9" s="10"/>
      <c r="AG9" s="60"/>
    </row>
    <row r="10" spans="1:33" s="22" customFormat="1" ht="24">
      <c r="A10" s="101" t="s">
        <v>111</v>
      </c>
      <c r="B10" s="101"/>
      <c r="C10" s="101" t="s">
        <v>111</v>
      </c>
      <c r="D10" s="101"/>
      <c r="E10" s="116" t="s">
        <v>78</v>
      </c>
      <c r="F10" s="117" t="s">
        <v>80</v>
      </c>
      <c r="G10" s="101"/>
      <c r="H10" s="101" t="s">
        <v>80</v>
      </c>
      <c r="I10" s="47" t="s">
        <v>54</v>
      </c>
      <c r="J10" s="47">
        <v>1</v>
      </c>
      <c r="K10" s="101" t="s">
        <v>197</v>
      </c>
      <c r="L10" s="47" t="s">
        <v>48</v>
      </c>
      <c r="M10" s="101" t="s">
        <v>198</v>
      </c>
      <c r="N10" s="102">
        <f t="shared" si="0"/>
        <v>25</v>
      </c>
      <c r="O10" s="97">
        <v>25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102">
        <f t="shared" si="1"/>
        <v>25</v>
      </c>
      <c r="AB10" s="47">
        <f t="shared" si="2"/>
        <v>1</v>
      </c>
      <c r="AC10" s="71"/>
      <c r="AD10" s="10"/>
      <c r="AG10" s="60"/>
    </row>
    <row r="11" spans="1:33" s="22" customFormat="1" ht="24">
      <c r="A11" s="101" t="s">
        <v>116</v>
      </c>
      <c r="B11" s="101"/>
      <c r="C11" s="101" t="s">
        <v>116</v>
      </c>
      <c r="D11" s="101"/>
      <c r="E11" s="116" t="s">
        <v>190</v>
      </c>
      <c r="F11" s="117" t="s">
        <v>191</v>
      </c>
      <c r="G11" s="101"/>
      <c r="H11" s="101" t="s">
        <v>191</v>
      </c>
      <c r="I11" s="47" t="s">
        <v>54</v>
      </c>
      <c r="J11" s="47">
        <v>1</v>
      </c>
      <c r="K11" s="101" t="s">
        <v>197</v>
      </c>
      <c r="L11" s="47" t="s">
        <v>48</v>
      </c>
      <c r="M11" s="101" t="s">
        <v>198</v>
      </c>
      <c r="N11" s="102">
        <f t="shared" si="0"/>
        <v>25</v>
      </c>
      <c r="O11" s="97">
        <v>25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102">
        <f t="shared" si="1"/>
        <v>25</v>
      </c>
      <c r="AB11" s="47">
        <f t="shared" si="2"/>
        <v>1</v>
      </c>
      <c r="AC11" s="71"/>
      <c r="AD11" s="10"/>
      <c r="AG11" s="60"/>
    </row>
    <row r="12" spans="1:33" s="22" customFormat="1" ht="24">
      <c r="A12" s="101" t="s">
        <v>107</v>
      </c>
      <c r="B12" s="101"/>
      <c r="C12" s="101" t="s">
        <v>108</v>
      </c>
      <c r="D12" s="101"/>
      <c r="E12" s="120" t="s">
        <v>192</v>
      </c>
      <c r="F12" s="119" t="s">
        <v>193</v>
      </c>
      <c r="G12" s="101"/>
      <c r="H12" s="101" t="s">
        <v>193</v>
      </c>
      <c r="I12" s="47" t="s">
        <v>54</v>
      </c>
      <c r="J12" s="47">
        <v>1</v>
      </c>
      <c r="K12" s="101" t="s">
        <v>197</v>
      </c>
      <c r="L12" s="47" t="s">
        <v>48</v>
      </c>
      <c r="M12" s="101" t="s">
        <v>198</v>
      </c>
      <c r="N12" s="102">
        <f t="shared" si="0"/>
        <v>75</v>
      </c>
      <c r="O12" s="97">
        <v>50</v>
      </c>
      <c r="P12" s="98">
        <v>0</v>
      </c>
      <c r="Q12" s="98">
        <v>0</v>
      </c>
      <c r="R12" s="98">
        <v>0</v>
      </c>
      <c r="S12" s="98">
        <v>0</v>
      </c>
      <c r="T12" s="98">
        <v>25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102">
        <f t="shared" si="1"/>
        <v>75</v>
      </c>
      <c r="AB12" s="47">
        <f t="shared" si="2"/>
        <v>2</v>
      </c>
      <c r="AC12" s="71"/>
      <c r="AD12" s="10"/>
      <c r="AG12" s="60"/>
    </row>
    <row r="13" spans="1:33" s="22" customFormat="1" ht="36">
      <c r="A13" s="101" t="s">
        <v>107</v>
      </c>
      <c r="B13" s="101"/>
      <c r="C13" s="101" t="s">
        <v>108</v>
      </c>
      <c r="D13" s="101"/>
      <c r="E13" s="120" t="s">
        <v>109</v>
      </c>
      <c r="F13" s="119" t="s">
        <v>110</v>
      </c>
      <c r="G13" s="101"/>
      <c r="H13" s="101" t="s">
        <v>110</v>
      </c>
      <c r="I13" s="47" t="s">
        <v>54</v>
      </c>
      <c r="J13" s="47">
        <v>1</v>
      </c>
      <c r="K13" s="101" t="s">
        <v>197</v>
      </c>
      <c r="L13" s="47" t="s">
        <v>48</v>
      </c>
      <c r="M13" s="101" t="s">
        <v>198</v>
      </c>
      <c r="N13" s="102">
        <f t="shared" si="0"/>
        <v>25</v>
      </c>
      <c r="O13" s="97">
        <v>25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102">
        <f t="shared" si="1"/>
        <v>25</v>
      </c>
      <c r="AB13" s="47">
        <f t="shared" si="2"/>
        <v>1</v>
      </c>
      <c r="AC13" s="71"/>
      <c r="AD13" s="10"/>
      <c r="AG13" s="60"/>
    </row>
    <row r="14" spans="1:33" s="22" customFormat="1" ht="24">
      <c r="A14" s="101" t="s">
        <v>103</v>
      </c>
      <c r="B14" s="101"/>
      <c r="C14" s="101" t="s">
        <v>112</v>
      </c>
      <c r="D14" s="101"/>
      <c r="E14" s="120" t="s">
        <v>113</v>
      </c>
      <c r="F14" s="119" t="s">
        <v>114</v>
      </c>
      <c r="G14" s="101"/>
      <c r="H14" s="101" t="s">
        <v>114</v>
      </c>
      <c r="I14" s="47" t="s">
        <v>54</v>
      </c>
      <c r="J14" s="47">
        <v>1</v>
      </c>
      <c r="K14" s="101" t="s">
        <v>197</v>
      </c>
      <c r="L14" s="47" t="s">
        <v>48</v>
      </c>
      <c r="M14" s="101" t="s">
        <v>198</v>
      </c>
      <c r="N14" s="102">
        <f t="shared" si="0"/>
        <v>100</v>
      </c>
      <c r="O14" s="97">
        <v>100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102">
        <f t="shared" si="1"/>
        <v>100</v>
      </c>
      <c r="AB14" s="47">
        <f t="shared" si="2"/>
        <v>1</v>
      </c>
      <c r="AC14" s="71"/>
      <c r="AD14" s="10"/>
      <c r="AG14" s="60"/>
    </row>
    <row r="15" spans="1:33" s="22" customFormat="1" ht="24">
      <c r="A15" s="101" t="s">
        <v>115</v>
      </c>
      <c r="B15" s="101"/>
      <c r="C15" s="101" t="s">
        <v>115</v>
      </c>
      <c r="D15" s="101"/>
      <c r="E15" s="120" t="s">
        <v>194</v>
      </c>
      <c r="F15" s="119" t="s">
        <v>195</v>
      </c>
      <c r="G15" s="101"/>
      <c r="H15" s="101" t="s">
        <v>195</v>
      </c>
      <c r="I15" s="47" t="s">
        <v>54</v>
      </c>
      <c r="J15" s="47">
        <v>1</v>
      </c>
      <c r="K15" s="101" t="s">
        <v>197</v>
      </c>
      <c r="L15" s="47" t="s">
        <v>48</v>
      </c>
      <c r="M15" s="101" t="s">
        <v>198</v>
      </c>
      <c r="N15" s="102">
        <f t="shared" si="0"/>
        <v>25</v>
      </c>
      <c r="O15" s="97">
        <v>25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102">
        <f t="shared" si="1"/>
        <v>25</v>
      </c>
      <c r="AB15" s="47">
        <f t="shared" si="2"/>
        <v>1</v>
      </c>
      <c r="AC15" s="71"/>
      <c r="AD15" s="10"/>
      <c r="AG15" s="60"/>
    </row>
    <row r="16" spans="1:33" s="22" customFormat="1" ht="36">
      <c r="A16" s="101" t="s">
        <v>95</v>
      </c>
      <c r="B16" s="101"/>
      <c r="C16" s="101" t="s">
        <v>95</v>
      </c>
      <c r="D16" s="101"/>
      <c r="E16" s="120" t="s">
        <v>101</v>
      </c>
      <c r="F16" s="119" t="s">
        <v>102</v>
      </c>
      <c r="G16" s="101"/>
      <c r="H16" s="101" t="s">
        <v>102</v>
      </c>
      <c r="I16" s="47" t="s">
        <v>54</v>
      </c>
      <c r="J16" s="47">
        <v>1</v>
      </c>
      <c r="K16" s="101" t="s">
        <v>197</v>
      </c>
      <c r="L16" s="47" t="s">
        <v>48</v>
      </c>
      <c r="M16" s="101" t="s">
        <v>198</v>
      </c>
      <c r="N16" s="102">
        <f t="shared" si="0"/>
        <v>50</v>
      </c>
      <c r="O16" s="97">
        <v>50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102">
        <f t="shared" si="1"/>
        <v>50</v>
      </c>
      <c r="AB16" s="47">
        <f t="shared" si="2"/>
        <v>1</v>
      </c>
      <c r="AC16" s="71"/>
      <c r="AD16" s="10"/>
      <c r="AG16" s="60"/>
    </row>
    <row r="17" spans="1:33" s="22" customFormat="1" ht="24">
      <c r="A17" s="101" t="s">
        <v>95</v>
      </c>
      <c r="B17" s="101"/>
      <c r="C17" s="101" t="s">
        <v>95</v>
      </c>
      <c r="D17" s="101"/>
      <c r="E17" s="116" t="s">
        <v>96</v>
      </c>
      <c r="F17" s="117" t="s">
        <v>97</v>
      </c>
      <c r="G17" s="101"/>
      <c r="H17" s="101" t="s">
        <v>97</v>
      </c>
      <c r="I17" s="47" t="s">
        <v>54</v>
      </c>
      <c r="J17" s="47">
        <v>1</v>
      </c>
      <c r="K17" s="101" t="s">
        <v>197</v>
      </c>
      <c r="L17" s="47" t="s">
        <v>48</v>
      </c>
      <c r="M17" s="101" t="s">
        <v>198</v>
      </c>
      <c r="N17" s="102">
        <f t="shared" si="0"/>
        <v>25</v>
      </c>
      <c r="O17" s="97">
        <v>25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102">
        <f t="shared" si="1"/>
        <v>25</v>
      </c>
      <c r="AB17" s="47">
        <f t="shared" si="2"/>
        <v>1</v>
      </c>
      <c r="AC17" s="71"/>
      <c r="AD17" s="10"/>
      <c r="AG17" s="60"/>
    </row>
    <row r="18" spans="1:33" s="22" customFormat="1" ht="36">
      <c r="A18" s="101" t="s">
        <v>120</v>
      </c>
      <c r="B18" s="101"/>
      <c r="C18" s="101" t="s">
        <v>120</v>
      </c>
      <c r="D18" s="101"/>
      <c r="E18" s="116" t="s">
        <v>121</v>
      </c>
      <c r="F18" s="117" t="s">
        <v>122</v>
      </c>
      <c r="G18" s="101"/>
      <c r="H18" s="101" t="s">
        <v>122</v>
      </c>
      <c r="I18" s="47" t="s">
        <v>54</v>
      </c>
      <c r="J18" s="47">
        <v>1</v>
      </c>
      <c r="K18" s="101" t="s">
        <v>197</v>
      </c>
      <c r="L18" s="47" t="s">
        <v>48</v>
      </c>
      <c r="M18" s="101" t="s">
        <v>198</v>
      </c>
      <c r="N18" s="102">
        <f t="shared" si="0"/>
        <v>200</v>
      </c>
      <c r="O18" s="97">
        <v>100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100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102">
        <f t="shared" si="1"/>
        <v>200</v>
      </c>
      <c r="AB18" s="47">
        <f t="shared" si="2"/>
        <v>2</v>
      </c>
      <c r="AC18" s="71"/>
      <c r="AD18" s="10"/>
      <c r="AG18" s="60"/>
    </row>
    <row r="19" spans="1:33" s="22" customFormat="1" ht="24">
      <c r="A19" s="101" t="s">
        <v>104</v>
      </c>
      <c r="B19" s="101"/>
      <c r="C19" s="101" t="s">
        <v>104</v>
      </c>
      <c r="D19" s="101"/>
      <c r="E19" s="116" t="s">
        <v>105</v>
      </c>
      <c r="F19" s="117" t="s">
        <v>106</v>
      </c>
      <c r="G19" s="101"/>
      <c r="H19" s="101" t="s">
        <v>106</v>
      </c>
      <c r="I19" s="47" t="s">
        <v>54</v>
      </c>
      <c r="J19" s="47">
        <v>1</v>
      </c>
      <c r="K19" s="101" t="s">
        <v>197</v>
      </c>
      <c r="L19" s="47" t="s">
        <v>48</v>
      </c>
      <c r="M19" s="101" t="s">
        <v>198</v>
      </c>
      <c r="N19" s="102">
        <f t="shared" si="0"/>
        <v>25</v>
      </c>
      <c r="O19" s="97">
        <v>25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102">
        <f t="shared" si="1"/>
        <v>25</v>
      </c>
      <c r="AB19" s="47">
        <f t="shared" si="2"/>
        <v>1</v>
      </c>
      <c r="AC19" s="71"/>
      <c r="AD19" s="10"/>
      <c r="AG19" s="60"/>
    </row>
    <row r="20" spans="1:33" s="22" customFormat="1" ht="12" customHeight="1">
      <c r="A20" s="155" t="s">
        <v>2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43">
        <f>SUM(N7:N19)</f>
        <v>675</v>
      </c>
      <c r="O20" s="43">
        <f t="shared" ref="O20:AA20" si="3">SUBTOTAL(9,O7:O19)</f>
        <v>550</v>
      </c>
      <c r="P20" s="43">
        <f t="shared" si="3"/>
        <v>0</v>
      </c>
      <c r="Q20" s="43">
        <f t="shared" si="3"/>
        <v>0</v>
      </c>
      <c r="R20" s="43">
        <f t="shared" si="3"/>
        <v>0</v>
      </c>
      <c r="S20" s="43">
        <f t="shared" si="3"/>
        <v>0</v>
      </c>
      <c r="T20" s="43">
        <f t="shared" si="3"/>
        <v>25</v>
      </c>
      <c r="U20" s="43">
        <f t="shared" si="3"/>
        <v>100</v>
      </c>
      <c r="V20" s="43">
        <f t="shared" si="3"/>
        <v>0</v>
      </c>
      <c r="W20" s="43">
        <f t="shared" si="3"/>
        <v>0</v>
      </c>
      <c r="X20" s="43">
        <f t="shared" si="3"/>
        <v>0</v>
      </c>
      <c r="Y20" s="43">
        <f t="shared" si="3"/>
        <v>0</v>
      </c>
      <c r="Z20" s="43">
        <f t="shared" si="3"/>
        <v>0</v>
      </c>
      <c r="AA20" s="43">
        <f t="shared" si="3"/>
        <v>675</v>
      </c>
      <c r="AB20" s="103"/>
      <c r="AC20" s="70"/>
      <c r="AD20" s="10"/>
    </row>
    <row r="21" spans="1:33" s="8" customFormat="1">
      <c r="A21" s="78"/>
      <c r="B21" s="78"/>
      <c r="C21" s="81"/>
      <c r="D21" s="81"/>
      <c r="E21" s="93"/>
      <c r="F21" s="39"/>
      <c r="G21" s="39"/>
      <c r="H21" s="39"/>
      <c r="I21" s="93"/>
      <c r="J21" s="39"/>
      <c r="K21" s="39"/>
      <c r="L21" s="78"/>
      <c r="M21" s="78"/>
      <c r="N21" s="93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33" s="8" customFormat="1">
      <c r="A22" s="94"/>
      <c r="B22" s="78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78"/>
      <c r="AC22" s="78"/>
    </row>
    <row r="23" spans="1:33" s="8" customFormat="1">
      <c r="A23" s="78"/>
      <c r="B23" s="78"/>
      <c r="C23" s="81"/>
      <c r="D23" s="81"/>
      <c r="E23" s="93"/>
      <c r="F23" s="39"/>
      <c r="G23" s="39"/>
      <c r="H23" s="39"/>
      <c r="I23" s="93"/>
      <c r="J23" s="39"/>
      <c r="K23" s="39"/>
      <c r="L23" s="78"/>
      <c r="M23" s="78"/>
      <c r="N23" s="93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</sheetData>
  <sortState xmlns:xlrd2="http://schemas.microsoft.com/office/spreadsheetml/2017/richdata2" ref="A6:AB170">
    <sortCondition ref="A6:A170"/>
    <sortCondition ref="C6:C170"/>
    <sortCondition ref="H6:H170"/>
    <sortCondition ref="J6:J170"/>
  </sortState>
  <mergeCells count="21">
    <mergeCell ref="C22:M22"/>
    <mergeCell ref="H5:H6"/>
    <mergeCell ref="K5:K6"/>
    <mergeCell ref="L5:L6"/>
    <mergeCell ref="M5:M6"/>
    <mergeCell ref="A20:M20"/>
    <mergeCell ref="AA5:AA6"/>
    <mergeCell ref="AB5:AB6"/>
    <mergeCell ref="A1:AB1"/>
    <mergeCell ref="A2:AB2"/>
    <mergeCell ref="O5:Z5"/>
    <mergeCell ref="F5:F6"/>
    <mergeCell ref="N5:N6"/>
    <mergeCell ref="D5:D6"/>
    <mergeCell ref="E5:E6"/>
    <mergeCell ref="I5:I6"/>
    <mergeCell ref="A5:A6"/>
    <mergeCell ref="J5:J6"/>
    <mergeCell ref="B5:B6"/>
    <mergeCell ref="C5:C6"/>
    <mergeCell ref="G5:G6"/>
  </mergeCells>
  <phoneticPr fontId="49" type="noConversion"/>
  <pageMargins left="0.28999999999999998" right="0.15748031496062992" top="0.65" bottom="0.67" header="0.54" footer="0.43"/>
  <pageSetup paperSize="9" scale="54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"/>
  <sheetViews>
    <sheetView view="pageBreakPreview" zoomScale="115" zoomScaleNormal="100" zoomScaleSheetLayoutView="115" workbookViewId="0">
      <selection activeCell="C6" sqref="C6"/>
    </sheetView>
  </sheetViews>
  <sheetFormatPr baseColWidth="10" defaultRowHeight="15"/>
  <cols>
    <col min="1" max="1" width="6.85546875" customWidth="1"/>
    <col min="2" max="2" width="8.42578125" customWidth="1"/>
    <col min="3" max="3" width="51" customWidth="1"/>
    <col min="4" max="15" width="9.7109375" customWidth="1"/>
    <col min="16" max="16" width="9.42578125" customWidth="1"/>
  </cols>
  <sheetData>
    <row r="1" spans="1:16" ht="15.75">
      <c r="A1" s="134" t="s">
        <v>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ht="46.5" customHeight="1">
      <c r="A2" s="136" t="s">
        <v>91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6">
      <c r="A3" s="78"/>
      <c r="B3" s="78"/>
      <c r="C3" s="79"/>
      <c r="D3" s="81"/>
      <c r="E3" s="78"/>
      <c r="F3" s="78"/>
      <c r="G3" s="78"/>
      <c r="H3" s="78"/>
      <c r="I3" s="78"/>
      <c r="J3" s="78"/>
      <c r="K3" s="78"/>
      <c r="L3" s="77"/>
      <c r="M3" s="77"/>
      <c r="N3" s="77"/>
      <c r="O3" s="77"/>
      <c r="P3" s="77"/>
    </row>
    <row r="4" spans="1:16">
      <c r="A4" s="143" t="s">
        <v>47</v>
      </c>
      <c r="B4" s="143" t="s">
        <v>7</v>
      </c>
      <c r="C4" s="143" t="s">
        <v>84</v>
      </c>
      <c r="D4" s="156" t="s">
        <v>85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43" t="s">
        <v>4</v>
      </c>
    </row>
    <row r="5" spans="1:16">
      <c r="A5" s="143"/>
      <c r="B5" s="143"/>
      <c r="C5" s="143"/>
      <c r="D5" s="82" t="s">
        <v>29</v>
      </c>
      <c r="E5" s="82" t="s">
        <v>30</v>
      </c>
      <c r="F5" s="82" t="s">
        <v>31</v>
      </c>
      <c r="G5" s="82" t="s">
        <v>32</v>
      </c>
      <c r="H5" s="82" t="s">
        <v>33</v>
      </c>
      <c r="I5" s="82" t="s">
        <v>34</v>
      </c>
      <c r="J5" s="82" t="s">
        <v>35</v>
      </c>
      <c r="K5" s="82" t="s">
        <v>36</v>
      </c>
      <c r="L5" s="82" t="s">
        <v>37</v>
      </c>
      <c r="M5" s="82" t="s">
        <v>38</v>
      </c>
      <c r="N5" s="82" t="s">
        <v>39</v>
      </c>
      <c r="O5" s="82" t="s">
        <v>40</v>
      </c>
      <c r="P5" s="143"/>
    </row>
    <row r="6" spans="1:16">
      <c r="A6" s="80">
        <v>1</v>
      </c>
      <c r="B6" s="107" t="str">
        <f>'ANEXO 01'!B5</f>
        <v>06188</v>
      </c>
      <c r="C6" s="107" t="str">
        <f>'ANEXO 01'!C5</f>
        <v>TIOPENTAL SODICO 1 g INYECTABLE</v>
      </c>
      <c r="D6" s="108" t="s">
        <v>55</v>
      </c>
      <c r="E6" s="108">
        <v>0</v>
      </c>
      <c r="F6" s="108">
        <v>0</v>
      </c>
      <c r="G6" s="108"/>
      <c r="H6" s="108">
        <v>0</v>
      </c>
      <c r="I6" s="108"/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  <c r="P6" s="83">
        <v>1</v>
      </c>
    </row>
    <row r="7" spans="1:16">
      <c r="A7" s="78"/>
      <c r="B7" s="78"/>
      <c r="C7" s="79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8"/>
    </row>
    <row r="8" spans="1:16">
      <c r="A8" s="78"/>
      <c r="B8" s="78"/>
      <c r="C8" s="79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8"/>
    </row>
    <row r="9" spans="1:16">
      <c r="A9" s="78"/>
      <c r="B9" s="78"/>
      <c r="C9" s="79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8"/>
    </row>
  </sheetData>
  <mergeCells count="7">
    <mergeCell ref="A1:P1"/>
    <mergeCell ref="D4:O4"/>
    <mergeCell ref="A2:P2"/>
    <mergeCell ref="A4:A5"/>
    <mergeCell ref="B4:B5"/>
    <mergeCell ref="C4:C5"/>
    <mergeCell ref="P4:P5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pageSetUpPr fitToPage="1"/>
  </sheetPr>
  <dimension ref="A1:Q18"/>
  <sheetViews>
    <sheetView showGridLines="0" view="pageBreakPreview" zoomScale="106" zoomScaleNormal="106" zoomScaleSheetLayoutView="106" workbookViewId="0">
      <pane ySplit="4" topLeftCell="A5" activePane="bottomLeft" state="frozen"/>
      <selection activeCell="A6" sqref="A6"/>
      <selection pane="bottomLeft" activeCell="G16" sqref="G16"/>
    </sheetView>
  </sheetViews>
  <sheetFormatPr baseColWidth="10" defaultColWidth="9.140625" defaultRowHeight="12"/>
  <cols>
    <col min="1" max="1" width="12.85546875" style="40" customWidth="1"/>
    <col min="2" max="3" width="6.140625" style="40" hidden="1" customWidth="1"/>
    <col min="4" max="4" width="6.42578125" style="40" customWidth="1"/>
    <col min="5" max="5" width="34.140625" style="40" customWidth="1"/>
    <col min="6" max="6" width="4.28515625" style="40" hidden="1" customWidth="1"/>
    <col min="7" max="7" width="28.5703125" style="40" customWidth="1"/>
    <col min="8" max="8" width="30.42578125" style="7" customWidth="1"/>
    <col min="9" max="9" width="16.85546875" style="109" bestFit="1" customWidth="1"/>
    <col min="10" max="10" width="13.5703125" style="109" bestFit="1" customWidth="1"/>
    <col min="11" max="11" width="15.28515625" style="109" bestFit="1" customWidth="1"/>
    <col min="12" max="12" width="9.140625" style="40"/>
    <col min="13" max="13" width="9.140625" style="41"/>
    <col min="14" max="14" width="21.140625" style="41" customWidth="1"/>
    <col min="15" max="16384" width="9.140625" style="41"/>
  </cols>
  <sheetData>
    <row r="1" spans="1:17" s="5" customFormat="1" ht="15.75">
      <c r="A1" s="157" t="s">
        <v>83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58"/>
      <c r="N1" s="4"/>
    </row>
    <row r="2" spans="1:17" s="5" customFormat="1" ht="29.25" customHeight="1">
      <c r="A2" s="157" t="s">
        <v>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58"/>
      <c r="N2" s="4"/>
    </row>
    <row r="3" spans="1:17" s="5" customFormat="1" ht="18.7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58"/>
      <c r="N3" s="4"/>
    </row>
    <row r="4" spans="1:17" s="5" customFormat="1" ht="15">
      <c r="A4" s="158" t="s">
        <v>65</v>
      </c>
      <c r="B4" s="158" t="s">
        <v>56</v>
      </c>
      <c r="C4" s="158" t="s">
        <v>69</v>
      </c>
      <c r="D4" s="158" t="s">
        <v>51</v>
      </c>
      <c r="E4" s="158" t="s">
        <v>64</v>
      </c>
      <c r="F4" s="158" t="s">
        <v>43</v>
      </c>
      <c r="G4" s="158" t="s">
        <v>63</v>
      </c>
      <c r="H4" s="158" t="s">
        <v>67</v>
      </c>
      <c r="I4" s="158"/>
      <c r="J4" s="158"/>
      <c r="K4" s="158"/>
      <c r="L4" s="58"/>
    </row>
    <row r="5" spans="1:17" s="5" customFormat="1" ht="15">
      <c r="A5" s="158"/>
      <c r="B5" s="158"/>
      <c r="C5" s="158"/>
      <c r="D5" s="158"/>
      <c r="E5" s="158"/>
      <c r="F5" s="158"/>
      <c r="G5" s="158"/>
      <c r="H5" s="72" t="s">
        <v>66</v>
      </c>
      <c r="I5" s="73" t="s">
        <v>57</v>
      </c>
      <c r="J5" s="72" t="s">
        <v>58</v>
      </c>
      <c r="K5" s="72" t="s">
        <v>59</v>
      </c>
      <c r="L5" s="58"/>
    </row>
    <row r="6" spans="1:17" s="6" customFormat="1" ht="24">
      <c r="A6" s="74" t="s">
        <v>117</v>
      </c>
      <c r="B6" s="74"/>
      <c r="C6" s="74"/>
      <c r="D6" s="64" t="s">
        <v>118</v>
      </c>
      <c r="E6" s="74" t="s">
        <v>119</v>
      </c>
      <c r="F6" s="75"/>
      <c r="G6" s="74" t="s">
        <v>119</v>
      </c>
      <c r="H6" s="76" t="s">
        <v>173</v>
      </c>
      <c r="I6" s="76" t="s">
        <v>174</v>
      </c>
      <c r="J6" s="76" t="s">
        <v>175</v>
      </c>
      <c r="K6" s="76" t="s">
        <v>172</v>
      </c>
      <c r="L6" s="57"/>
      <c r="N6" s="57"/>
      <c r="O6" s="57"/>
      <c r="P6" s="57"/>
      <c r="Q6" s="57"/>
    </row>
    <row r="7" spans="1:17" s="6" customFormat="1" ht="24">
      <c r="A7" s="74" t="s">
        <v>103</v>
      </c>
      <c r="B7" s="74"/>
      <c r="C7" s="74"/>
      <c r="D7" s="64" t="s">
        <v>188</v>
      </c>
      <c r="E7" s="74" t="s">
        <v>189</v>
      </c>
      <c r="F7" s="75"/>
      <c r="G7" s="74" t="s">
        <v>189</v>
      </c>
      <c r="H7" s="76" t="s">
        <v>203</v>
      </c>
      <c r="I7" s="76" t="s">
        <v>204</v>
      </c>
      <c r="J7" s="76" t="s">
        <v>204</v>
      </c>
      <c r="K7" s="76" t="s">
        <v>164</v>
      </c>
      <c r="L7" s="57"/>
      <c r="N7" s="57"/>
      <c r="O7" s="57"/>
      <c r="P7" s="57"/>
      <c r="Q7" s="57"/>
    </row>
    <row r="8" spans="1:17" s="6" customFormat="1" ht="36">
      <c r="A8" s="74" t="s">
        <v>98</v>
      </c>
      <c r="B8" s="74"/>
      <c r="C8" s="74"/>
      <c r="D8" s="64" t="s">
        <v>99</v>
      </c>
      <c r="E8" s="74" t="s">
        <v>100</v>
      </c>
      <c r="F8" s="75"/>
      <c r="G8" s="74" t="s">
        <v>100</v>
      </c>
      <c r="H8" s="76" t="s">
        <v>160</v>
      </c>
      <c r="I8" s="76" t="s">
        <v>161</v>
      </c>
      <c r="J8" s="76" t="s">
        <v>161</v>
      </c>
      <c r="K8" s="76" t="s">
        <v>162</v>
      </c>
      <c r="L8" s="57"/>
      <c r="N8" s="57"/>
      <c r="O8" s="57"/>
      <c r="P8" s="57"/>
      <c r="Q8" s="57"/>
    </row>
    <row r="9" spans="1:17" s="6" customFormat="1" ht="24">
      <c r="A9" s="74" t="s">
        <v>111</v>
      </c>
      <c r="B9" s="74"/>
      <c r="C9" s="74"/>
      <c r="D9" s="64" t="s">
        <v>78</v>
      </c>
      <c r="E9" s="74" t="s">
        <v>80</v>
      </c>
      <c r="F9" s="75"/>
      <c r="G9" s="74" t="s">
        <v>80</v>
      </c>
      <c r="H9" s="76" t="s">
        <v>169</v>
      </c>
      <c r="I9" s="76" t="s">
        <v>62</v>
      </c>
      <c r="J9" s="76" t="s">
        <v>61</v>
      </c>
      <c r="K9" s="76" t="s">
        <v>61</v>
      </c>
      <c r="L9" s="57"/>
      <c r="N9" s="57"/>
      <c r="O9" s="57"/>
      <c r="P9" s="57"/>
      <c r="Q9" s="57"/>
    </row>
    <row r="10" spans="1:17" s="6" customFormat="1" ht="24">
      <c r="A10" s="74" t="s">
        <v>116</v>
      </c>
      <c r="B10" s="74"/>
      <c r="C10" s="74"/>
      <c r="D10" s="64" t="s">
        <v>190</v>
      </c>
      <c r="E10" s="74" t="s">
        <v>191</v>
      </c>
      <c r="F10" s="75"/>
      <c r="G10" s="74" t="s">
        <v>191</v>
      </c>
      <c r="H10" s="76" t="s">
        <v>205</v>
      </c>
      <c r="I10" s="76" t="s">
        <v>206</v>
      </c>
      <c r="J10" s="76" t="s">
        <v>207</v>
      </c>
      <c r="K10" s="76" t="s">
        <v>171</v>
      </c>
      <c r="L10" s="57"/>
      <c r="N10" s="57"/>
      <c r="O10" s="57"/>
      <c r="P10" s="57"/>
      <c r="Q10" s="57"/>
    </row>
    <row r="11" spans="1:17" s="6" customFormat="1" ht="24">
      <c r="A11" s="74" t="s">
        <v>107</v>
      </c>
      <c r="B11" s="74"/>
      <c r="C11" s="74"/>
      <c r="D11" s="64" t="s">
        <v>192</v>
      </c>
      <c r="E11" s="74" t="s">
        <v>193</v>
      </c>
      <c r="F11" s="75"/>
      <c r="G11" s="74" t="s">
        <v>193</v>
      </c>
      <c r="H11" s="76" t="s">
        <v>208</v>
      </c>
      <c r="I11" s="76" t="s">
        <v>209</v>
      </c>
      <c r="J11" s="76" t="s">
        <v>60</v>
      </c>
      <c r="K11" s="76" t="s">
        <v>60</v>
      </c>
      <c r="L11" s="57"/>
      <c r="N11" s="57"/>
      <c r="O11" s="57"/>
      <c r="P11" s="57"/>
      <c r="Q11" s="57"/>
    </row>
    <row r="12" spans="1:17" s="6" customFormat="1" ht="24">
      <c r="A12" s="74" t="s">
        <v>107</v>
      </c>
      <c r="B12" s="74"/>
      <c r="C12" s="74"/>
      <c r="D12" s="64" t="s">
        <v>109</v>
      </c>
      <c r="E12" s="74" t="s">
        <v>110</v>
      </c>
      <c r="F12" s="75"/>
      <c r="G12" s="74" t="s">
        <v>110</v>
      </c>
      <c r="H12" s="76" t="s">
        <v>168</v>
      </c>
      <c r="I12" s="76" t="s">
        <v>60</v>
      </c>
      <c r="J12" s="76" t="s">
        <v>60</v>
      </c>
      <c r="K12" s="76" t="s">
        <v>60</v>
      </c>
      <c r="L12" s="57"/>
      <c r="N12" s="57"/>
      <c r="O12" s="57"/>
      <c r="P12" s="57"/>
      <c r="Q12" s="57"/>
    </row>
    <row r="13" spans="1:17" s="6" customFormat="1" ht="24">
      <c r="A13" s="74" t="s">
        <v>103</v>
      </c>
      <c r="B13" s="74"/>
      <c r="C13" s="74"/>
      <c r="D13" s="64" t="s">
        <v>113</v>
      </c>
      <c r="E13" s="74" t="s">
        <v>114</v>
      </c>
      <c r="F13" s="75"/>
      <c r="G13" s="74" t="s">
        <v>114</v>
      </c>
      <c r="H13" s="76" t="s">
        <v>170</v>
      </c>
      <c r="I13" s="76" t="s">
        <v>164</v>
      </c>
      <c r="J13" s="76" t="s">
        <v>164</v>
      </c>
      <c r="K13" s="76" t="s">
        <v>164</v>
      </c>
      <c r="L13" s="57"/>
      <c r="N13" s="57"/>
      <c r="O13" s="57"/>
      <c r="P13" s="57"/>
      <c r="Q13" s="57"/>
    </row>
    <row r="14" spans="1:17" s="6" customFormat="1" ht="24">
      <c r="A14" s="74" t="s">
        <v>115</v>
      </c>
      <c r="B14" s="74"/>
      <c r="C14" s="74"/>
      <c r="D14" s="64" t="s">
        <v>194</v>
      </c>
      <c r="E14" s="74" t="s">
        <v>195</v>
      </c>
      <c r="F14" s="75"/>
      <c r="G14" s="74" t="s">
        <v>195</v>
      </c>
      <c r="H14" s="76" t="s">
        <v>210</v>
      </c>
      <c r="I14" s="76" t="s">
        <v>211</v>
      </c>
      <c r="J14" s="76" t="s">
        <v>212</v>
      </c>
      <c r="K14" s="76" t="s">
        <v>93</v>
      </c>
      <c r="L14" s="57"/>
      <c r="N14" s="57"/>
      <c r="O14" s="57"/>
      <c r="P14" s="57"/>
      <c r="Q14" s="57"/>
    </row>
    <row r="15" spans="1:17" s="6" customFormat="1" ht="24">
      <c r="A15" s="74" t="s">
        <v>95</v>
      </c>
      <c r="B15" s="74"/>
      <c r="C15" s="74"/>
      <c r="D15" s="64" t="s">
        <v>101</v>
      </c>
      <c r="E15" s="74" t="s">
        <v>102</v>
      </c>
      <c r="F15" s="75"/>
      <c r="G15" s="74" t="s">
        <v>102</v>
      </c>
      <c r="H15" s="76" t="s">
        <v>163</v>
      </c>
      <c r="I15" s="76" t="s">
        <v>159</v>
      </c>
      <c r="J15" s="76" t="s">
        <v>159</v>
      </c>
      <c r="K15" s="76" t="s">
        <v>159</v>
      </c>
      <c r="L15" s="57"/>
      <c r="N15" s="57"/>
      <c r="O15" s="57"/>
      <c r="P15" s="57"/>
      <c r="Q15" s="57"/>
    </row>
    <row r="16" spans="1:17" s="6" customFormat="1" ht="24">
      <c r="A16" s="74" t="s">
        <v>95</v>
      </c>
      <c r="B16" s="74"/>
      <c r="C16" s="74"/>
      <c r="D16" s="64" t="s">
        <v>96</v>
      </c>
      <c r="E16" s="74" t="s">
        <v>97</v>
      </c>
      <c r="F16" s="75"/>
      <c r="G16" s="74" t="s">
        <v>97</v>
      </c>
      <c r="H16" s="76" t="s">
        <v>156</v>
      </c>
      <c r="I16" s="76" t="s">
        <v>157</v>
      </c>
      <c r="J16" s="76" t="s">
        <v>158</v>
      </c>
      <c r="K16" s="76" t="s">
        <v>159</v>
      </c>
      <c r="L16" s="57"/>
      <c r="N16" s="57"/>
      <c r="O16" s="57"/>
      <c r="P16" s="57"/>
      <c r="Q16" s="57"/>
    </row>
    <row r="17" spans="1:17" s="6" customFormat="1" ht="60">
      <c r="A17" s="74" t="s">
        <v>120</v>
      </c>
      <c r="B17" s="74"/>
      <c r="C17" s="74"/>
      <c r="D17" s="64" t="s">
        <v>121</v>
      </c>
      <c r="E17" s="74" t="s">
        <v>122</v>
      </c>
      <c r="F17" s="75"/>
      <c r="G17" s="74" t="s">
        <v>122</v>
      </c>
      <c r="H17" s="76" t="s">
        <v>178</v>
      </c>
      <c r="I17" s="76" t="s">
        <v>179</v>
      </c>
      <c r="J17" s="76" t="s">
        <v>176</v>
      </c>
      <c r="K17" s="76" t="s">
        <v>177</v>
      </c>
      <c r="L17" s="57"/>
      <c r="N17" s="57"/>
      <c r="O17" s="57"/>
      <c r="P17" s="57"/>
      <c r="Q17" s="57"/>
    </row>
    <row r="18" spans="1:17" s="6" customFormat="1" ht="24">
      <c r="A18" s="74" t="s">
        <v>104</v>
      </c>
      <c r="B18" s="74"/>
      <c r="C18" s="74"/>
      <c r="D18" s="64" t="s">
        <v>105</v>
      </c>
      <c r="E18" s="74" t="s">
        <v>106</v>
      </c>
      <c r="F18" s="75"/>
      <c r="G18" s="74" t="s">
        <v>106</v>
      </c>
      <c r="H18" s="76" t="s">
        <v>165</v>
      </c>
      <c r="I18" s="76" t="s">
        <v>166</v>
      </c>
      <c r="J18" s="76" t="s">
        <v>167</v>
      </c>
      <c r="K18" s="76" t="s">
        <v>167</v>
      </c>
      <c r="L18" s="57"/>
      <c r="N18" s="57"/>
      <c r="O18" s="57"/>
      <c r="P18" s="57"/>
      <c r="Q18" s="57"/>
    </row>
  </sheetData>
  <sortState xmlns:xlrd2="http://schemas.microsoft.com/office/spreadsheetml/2017/richdata2" ref="A5:O77">
    <sortCondition ref="A22:A109"/>
    <sortCondition ref="G22:G109"/>
  </sortState>
  <mergeCells count="10">
    <mergeCell ref="A1:K1"/>
    <mergeCell ref="A2:K2"/>
    <mergeCell ref="A4:A5"/>
    <mergeCell ref="B4:B5"/>
    <mergeCell ref="D4:D5"/>
    <mergeCell ref="E4:E5"/>
    <mergeCell ref="F4:F5"/>
    <mergeCell ref="G4:G5"/>
    <mergeCell ref="H4:K4"/>
    <mergeCell ref="C4:C5"/>
  </mergeCells>
  <printOptions horizontalCentered="1"/>
  <pageMargins left="0.51181102362204722" right="0.27559055118110237" top="0.55000000000000004" bottom="0.59055118110236227" header="0.31496062992125984" footer="0.55118110236220474"/>
  <pageSetup paperSize="9" scale="87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3"/>
  <sheetViews>
    <sheetView topLeftCell="E1" workbookViewId="0">
      <selection activeCell="N23" sqref="N23"/>
    </sheetView>
  </sheetViews>
  <sheetFormatPr baseColWidth="10" defaultRowHeight="15"/>
  <cols>
    <col min="1" max="1" width="0" hidden="1" customWidth="1"/>
    <col min="2" max="2" width="8.140625" hidden="1" customWidth="1"/>
    <col min="3" max="3" width="0" hidden="1" customWidth="1"/>
    <col min="4" max="4" width="51.5703125" hidden="1" customWidth="1"/>
    <col min="5" max="5" width="10.28515625" customWidth="1"/>
    <col min="6" max="6" width="82.42578125" customWidth="1"/>
    <col min="7" max="7" width="10.7109375" customWidth="1"/>
    <col min="8" max="8" width="16.42578125" customWidth="1"/>
    <col min="9" max="9" width="10.7109375" customWidth="1"/>
    <col min="22" max="22" width="11.42578125" style="84"/>
    <col min="25" max="25" width="13.5703125" customWidth="1"/>
  </cols>
  <sheetData>
    <row r="1" spans="1:25">
      <c r="A1" s="159" t="s">
        <v>187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X2" s="88" t="s">
        <v>55</v>
      </c>
      <c r="Y2" s="88" t="s">
        <v>89</v>
      </c>
    </row>
    <row r="3" spans="1:25" hidden="1">
      <c r="V3" s="85" t="s">
        <v>88</v>
      </c>
      <c r="X3" s="86">
        <v>0.05</v>
      </c>
      <c r="Y3" s="87">
        <f>R15*5%</f>
        <v>85690</v>
      </c>
    </row>
    <row r="4" spans="1:25" hidden="1">
      <c r="A4" s="143" t="s">
        <v>65</v>
      </c>
      <c r="B4" s="143" t="s">
        <v>47</v>
      </c>
      <c r="C4" s="143" t="s">
        <v>7</v>
      </c>
      <c r="D4" s="143" t="s">
        <v>45</v>
      </c>
      <c r="E4" s="143" t="s">
        <v>3</v>
      </c>
      <c r="F4" s="143" t="s">
        <v>9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 t="s">
        <v>10</v>
      </c>
      <c r="S4" s="143" t="s">
        <v>11</v>
      </c>
      <c r="V4" s="85">
        <v>209</v>
      </c>
    </row>
    <row r="5" spans="1:25" hidden="1">
      <c r="A5" s="143"/>
      <c r="B5" s="143"/>
      <c r="C5" s="143"/>
      <c r="D5" s="143"/>
      <c r="E5" s="143"/>
      <c r="F5" s="82" t="s">
        <v>12</v>
      </c>
      <c r="G5" s="82" t="s">
        <v>13</v>
      </c>
      <c r="H5" s="82" t="s">
        <v>14</v>
      </c>
      <c r="I5" s="82" t="s">
        <v>15</v>
      </c>
      <c r="J5" s="82" t="s">
        <v>16</v>
      </c>
      <c r="K5" s="82" t="s">
        <v>17</v>
      </c>
      <c r="L5" s="82" t="s">
        <v>18</v>
      </c>
      <c r="M5" s="82" t="s">
        <v>19</v>
      </c>
      <c r="N5" s="82" t="s">
        <v>20</v>
      </c>
      <c r="O5" s="82" t="s">
        <v>21</v>
      </c>
      <c r="P5" s="82" t="s">
        <v>22</v>
      </c>
      <c r="Q5" s="82" t="s">
        <v>23</v>
      </c>
      <c r="R5" s="143"/>
      <c r="S5" s="143"/>
    </row>
    <row r="6" spans="1:25" hidden="1">
      <c r="A6" s="62" t="s">
        <v>81</v>
      </c>
      <c r="B6" s="47">
        <f>'ANEXO 01'!$A$5</f>
        <v>1</v>
      </c>
      <c r="C6" s="80" t="str">
        <f>'ANEXO 01'!$B$5</f>
        <v>06188</v>
      </c>
      <c r="D6" s="62" t="str">
        <f>'ANEXO 01'!$C$5</f>
        <v>TIOPENTAL SODICO 1 g INYECTABLE</v>
      </c>
      <c r="E6" s="65">
        <v>8000</v>
      </c>
      <c r="F6" s="56">
        <v>1400</v>
      </c>
      <c r="G6" s="59">
        <v>600</v>
      </c>
      <c r="H6" s="59">
        <v>600</v>
      </c>
      <c r="I6" s="59">
        <v>600</v>
      </c>
      <c r="J6" s="59">
        <v>600</v>
      </c>
      <c r="K6" s="59">
        <v>600</v>
      </c>
      <c r="L6" s="59">
        <v>600</v>
      </c>
      <c r="M6" s="59">
        <v>600</v>
      </c>
      <c r="N6" s="59">
        <v>600</v>
      </c>
      <c r="O6" s="59">
        <v>600</v>
      </c>
      <c r="P6" s="59">
        <v>600</v>
      </c>
      <c r="Q6" s="59">
        <v>600</v>
      </c>
      <c r="R6" s="65">
        <f>SUM(F6:Q6)</f>
        <v>8000</v>
      </c>
      <c r="S6" s="63">
        <f xml:space="preserve"> COUNTIF(F6:Q6,"&gt;0")</f>
        <v>12</v>
      </c>
    </row>
    <row r="7" spans="1:25" hidden="1">
      <c r="A7" s="62" t="s">
        <v>61</v>
      </c>
      <c r="B7" s="47">
        <f>'ANEXO 01'!$A$5</f>
        <v>1</v>
      </c>
      <c r="C7" s="80" t="str">
        <f>'ANEXO 01'!$B$5</f>
        <v>06188</v>
      </c>
      <c r="D7" s="62" t="str">
        <f>'ANEXO 01'!$C$5</f>
        <v>TIOPENTAL SODICO 1 g INYECTABLE</v>
      </c>
      <c r="E7" s="65">
        <v>200</v>
      </c>
      <c r="F7" s="56">
        <v>100</v>
      </c>
      <c r="G7" s="59">
        <v>0</v>
      </c>
      <c r="H7" s="59">
        <v>0</v>
      </c>
      <c r="I7" s="59">
        <v>0</v>
      </c>
      <c r="J7" s="59">
        <v>0</v>
      </c>
      <c r="K7" s="59">
        <v>100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65">
        <f t="shared" ref="R7" si="0">SUM(F7:Q7)</f>
        <v>200</v>
      </c>
      <c r="S7" s="63">
        <f t="shared" ref="S7" si="1" xml:space="preserve"> COUNTIF(F7:Q7,"&gt;0")</f>
        <v>2</v>
      </c>
    </row>
    <row r="8" spans="1:25" hidden="1"/>
    <row r="9" spans="1:25" hidden="1"/>
    <row r="10" spans="1:25" hidden="1"/>
    <row r="11" spans="1:25" ht="15" hidden="1" customHeight="1">
      <c r="A11" s="143" t="s">
        <v>65</v>
      </c>
      <c r="B11" s="143" t="s">
        <v>47</v>
      </c>
      <c r="C11" s="143" t="s">
        <v>7</v>
      </c>
      <c r="D11" s="143" t="s">
        <v>45</v>
      </c>
      <c r="E11" s="143" t="s">
        <v>3</v>
      </c>
      <c r="F11" s="143" t="s">
        <v>86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 t="s">
        <v>87</v>
      </c>
      <c r="S11" s="160"/>
    </row>
    <row r="12" spans="1:25" hidden="1">
      <c r="A12" s="143"/>
      <c r="B12" s="143"/>
      <c r="C12" s="143"/>
      <c r="D12" s="143"/>
      <c r="E12" s="143"/>
      <c r="F12" s="82" t="s">
        <v>12</v>
      </c>
      <c r="G12" s="82" t="s">
        <v>13</v>
      </c>
      <c r="H12" s="82" t="s">
        <v>14</v>
      </c>
      <c r="I12" s="82" t="s">
        <v>15</v>
      </c>
      <c r="J12" s="82" t="s">
        <v>16</v>
      </c>
      <c r="K12" s="82" t="s">
        <v>17</v>
      </c>
      <c r="L12" s="82" t="s">
        <v>18</v>
      </c>
      <c r="M12" s="82" t="s">
        <v>19</v>
      </c>
      <c r="N12" s="82" t="s">
        <v>20</v>
      </c>
      <c r="O12" s="82" t="s">
        <v>21</v>
      </c>
      <c r="P12" s="82" t="s">
        <v>22</v>
      </c>
      <c r="Q12" s="82" t="s">
        <v>23</v>
      </c>
      <c r="R12" s="143"/>
      <c r="S12" s="160"/>
    </row>
    <row r="13" spans="1:25" hidden="1">
      <c r="A13" s="62" t="s">
        <v>81</v>
      </c>
      <c r="B13" s="47">
        <f>'ANEXO 01'!$A$5</f>
        <v>1</v>
      </c>
      <c r="C13" s="80" t="str">
        <f>'ANEXO 01'!$B$5</f>
        <v>06188</v>
      </c>
      <c r="D13" s="62" t="str">
        <f>'ANEXO 01'!$C$5</f>
        <v>TIOPENTAL SODICO 1 g INYECTABLE</v>
      </c>
      <c r="E13" s="65">
        <v>8000</v>
      </c>
      <c r="F13" s="56">
        <f>F6*$V$4</f>
        <v>292600</v>
      </c>
      <c r="G13" s="56">
        <f t="shared" ref="G13:Q13" si="2">G6*$V$4</f>
        <v>125400</v>
      </c>
      <c r="H13" s="56">
        <f t="shared" si="2"/>
        <v>125400</v>
      </c>
      <c r="I13" s="56">
        <f t="shared" si="2"/>
        <v>125400</v>
      </c>
      <c r="J13" s="56">
        <f t="shared" si="2"/>
        <v>125400</v>
      </c>
      <c r="K13" s="56">
        <f t="shared" si="2"/>
        <v>125400</v>
      </c>
      <c r="L13" s="56">
        <f t="shared" si="2"/>
        <v>125400</v>
      </c>
      <c r="M13" s="56">
        <f t="shared" si="2"/>
        <v>125400</v>
      </c>
      <c r="N13" s="56">
        <f t="shared" si="2"/>
        <v>125400</v>
      </c>
      <c r="O13" s="56">
        <f t="shared" si="2"/>
        <v>125400</v>
      </c>
      <c r="P13" s="56">
        <f t="shared" si="2"/>
        <v>125400</v>
      </c>
      <c r="Q13" s="56">
        <f t="shared" si="2"/>
        <v>125400</v>
      </c>
      <c r="R13" s="65">
        <f>SUM(F13:Q13)</f>
        <v>1672000</v>
      </c>
      <c r="S13" s="91"/>
    </row>
    <row r="14" spans="1:25" hidden="1">
      <c r="A14" s="62" t="s">
        <v>61</v>
      </c>
      <c r="B14" s="47">
        <f>'ANEXO 01'!$A$5</f>
        <v>1</v>
      </c>
      <c r="C14" s="80" t="str">
        <f>'ANEXO 01'!$B$5</f>
        <v>06188</v>
      </c>
      <c r="D14" s="62" t="str">
        <f>'ANEXO 01'!$C$5</f>
        <v>TIOPENTAL SODICO 1 g INYECTABLE</v>
      </c>
      <c r="E14" s="65">
        <v>200</v>
      </c>
      <c r="F14" s="56">
        <f>F7*$V$4</f>
        <v>20900</v>
      </c>
      <c r="G14" s="56">
        <f t="shared" ref="G14:Q14" si="3">G7*$V$4</f>
        <v>0</v>
      </c>
      <c r="H14" s="56">
        <f t="shared" si="3"/>
        <v>0</v>
      </c>
      <c r="I14" s="56">
        <f t="shared" si="3"/>
        <v>0</v>
      </c>
      <c r="J14" s="56">
        <f t="shared" si="3"/>
        <v>0</v>
      </c>
      <c r="K14" s="56">
        <f t="shared" si="3"/>
        <v>20900</v>
      </c>
      <c r="L14" s="56">
        <f t="shared" si="3"/>
        <v>0</v>
      </c>
      <c r="M14" s="56">
        <f t="shared" si="3"/>
        <v>0</v>
      </c>
      <c r="N14" s="56">
        <f t="shared" si="3"/>
        <v>0</v>
      </c>
      <c r="O14" s="56">
        <f t="shared" si="3"/>
        <v>0</v>
      </c>
      <c r="P14" s="56">
        <f t="shared" si="3"/>
        <v>0</v>
      </c>
      <c r="Q14" s="56">
        <f t="shared" si="3"/>
        <v>0</v>
      </c>
      <c r="R14" s="65">
        <f t="shared" ref="R14" si="4">SUM(F14:Q14)</f>
        <v>41800</v>
      </c>
      <c r="S14" s="91"/>
    </row>
    <row r="15" spans="1:25" hidden="1">
      <c r="R15" s="65">
        <f>SUM(R13:R14)</f>
        <v>1713800</v>
      </c>
    </row>
    <row r="16" spans="1:25" hidden="1"/>
    <row r="17" spans="1:19" ht="15" hidden="1" customHeight="1">
      <c r="A17" s="143" t="s">
        <v>65</v>
      </c>
      <c r="B17" s="143" t="s">
        <v>47</v>
      </c>
      <c r="C17" s="143" t="s">
        <v>7</v>
      </c>
      <c r="D17" s="143" t="s">
        <v>45</v>
      </c>
      <c r="E17" s="143" t="s">
        <v>3</v>
      </c>
      <c r="F17" s="143" t="s">
        <v>86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 t="s">
        <v>90</v>
      </c>
      <c r="S17" s="160"/>
    </row>
    <row r="18" spans="1:19" hidden="1">
      <c r="A18" s="143"/>
      <c r="B18" s="143"/>
      <c r="C18" s="143"/>
      <c r="D18" s="143"/>
      <c r="E18" s="143"/>
      <c r="F18" s="82" t="s">
        <v>12</v>
      </c>
      <c r="G18" s="82" t="s">
        <v>13</v>
      </c>
      <c r="H18" s="82" t="s">
        <v>14</v>
      </c>
      <c r="I18" s="82" t="s">
        <v>15</v>
      </c>
      <c r="J18" s="82" t="s">
        <v>16</v>
      </c>
      <c r="K18" s="82" t="s">
        <v>17</v>
      </c>
      <c r="L18" s="82" t="s">
        <v>18</v>
      </c>
      <c r="M18" s="82" t="s">
        <v>19</v>
      </c>
      <c r="N18" s="82" t="s">
        <v>20</v>
      </c>
      <c r="O18" s="82" t="s">
        <v>21</v>
      </c>
      <c r="P18" s="82" t="s">
        <v>22</v>
      </c>
      <c r="Q18" s="82" t="s">
        <v>23</v>
      </c>
      <c r="R18" s="143"/>
      <c r="S18" s="160"/>
    </row>
    <row r="19" spans="1:19" hidden="1">
      <c r="A19" s="62" t="s">
        <v>81</v>
      </c>
      <c r="B19" s="47">
        <f>'ANEXO 01'!$A$5</f>
        <v>1</v>
      </c>
      <c r="C19" s="80" t="str">
        <f>'ANEXO 01'!$B$5</f>
        <v>06188</v>
      </c>
      <c r="D19" s="62" t="str">
        <f>'ANEXO 01'!$C$5</f>
        <v>TIOPENTAL SODICO 1 g INYECTABLE</v>
      </c>
      <c r="E19" s="65">
        <v>8000</v>
      </c>
      <c r="F19" s="92">
        <f>F13/$R$15</f>
        <v>0.17073170731707318</v>
      </c>
      <c r="G19" s="89">
        <f t="shared" ref="G19:Q20" si="5">G13/$R$15</f>
        <v>7.3170731707317069E-2</v>
      </c>
      <c r="H19" s="89">
        <f t="shared" si="5"/>
        <v>7.3170731707317069E-2</v>
      </c>
      <c r="I19" s="89">
        <f t="shared" si="5"/>
        <v>7.3170731707317069E-2</v>
      </c>
      <c r="J19" s="89">
        <f t="shared" si="5"/>
        <v>7.3170731707317069E-2</v>
      </c>
      <c r="K19" s="92">
        <f t="shared" si="5"/>
        <v>7.3170731707317069E-2</v>
      </c>
      <c r="L19" s="89">
        <f t="shared" si="5"/>
        <v>7.3170731707317069E-2</v>
      </c>
      <c r="M19" s="89">
        <f t="shared" si="5"/>
        <v>7.3170731707317069E-2</v>
      </c>
      <c r="N19" s="89">
        <f t="shared" si="5"/>
        <v>7.3170731707317069E-2</v>
      </c>
      <c r="O19" s="89">
        <f t="shared" si="5"/>
        <v>7.3170731707317069E-2</v>
      </c>
      <c r="P19" s="89">
        <f t="shared" si="5"/>
        <v>7.3170731707317069E-2</v>
      </c>
      <c r="Q19" s="89">
        <f t="shared" si="5"/>
        <v>7.3170731707317069E-2</v>
      </c>
      <c r="R19" s="90">
        <f>SUM(F19:Q19)</f>
        <v>0.97560975609756073</v>
      </c>
      <c r="S19" s="91"/>
    </row>
    <row r="20" spans="1:19" hidden="1">
      <c r="A20" s="62" t="s">
        <v>61</v>
      </c>
      <c r="B20" s="47">
        <f>'ANEXO 01'!$A$5</f>
        <v>1</v>
      </c>
      <c r="C20" s="80" t="str">
        <f>'ANEXO 01'!$B$5</f>
        <v>06188</v>
      </c>
      <c r="D20" s="62" t="str">
        <f>'ANEXO 01'!$C$5</f>
        <v>TIOPENTAL SODICO 1 g INYECTABLE</v>
      </c>
      <c r="E20" s="65">
        <v>200</v>
      </c>
      <c r="F20" s="89">
        <f>F14/$R$15</f>
        <v>1.2195121951219513E-2</v>
      </c>
      <c r="G20" s="89">
        <f t="shared" si="5"/>
        <v>0</v>
      </c>
      <c r="H20" s="89">
        <f t="shared" si="5"/>
        <v>0</v>
      </c>
      <c r="I20" s="89">
        <f t="shared" si="5"/>
        <v>0</v>
      </c>
      <c r="J20" s="89">
        <f t="shared" si="5"/>
        <v>0</v>
      </c>
      <c r="K20" s="89">
        <f t="shared" si="5"/>
        <v>1.2195121951219513E-2</v>
      </c>
      <c r="L20" s="89">
        <f t="shared" si="5"/>
        <v>0</v>
      </c>
      <c r="M20" s="89">
        <f t="shared" si="5"/>
        <v>0</v>
      </c>
      <c r="N20" s="89">
        <f t="shared" si="5"/>
        <v>0</v>
      </c>
      <c r="O20" s="89">
        <f t="shared" si="5"/>
        <v>0</v>
      </c>
      <c r="P20" s="89">
        <f t="shared" si="5"/>
        <v>0</v>
      </c>
      <c r="Q20" s="89">
        <f t="shared" si="5"/>
        <v>0</v>
      </c>
      <c r="R20" s="90">
        <f>SUM(F20:Q20)</f>
        <v>2.4390243902439025E-2</v>
      </c>
      <c r="S20" s="91"/>
    </row>
    <row r="21" spans="1:19">
      <c r="R21" s="90">
        <f>SUM(R19:R20)</f>
        <v>0.99999999999999978</v>
      </c>
    </row>
    <row r="22" spans="1:19" ht="36">
      <c r="E22" s="124" t="s">
        <v>0</v>
      </c>
      <c r="F22" s="124" t="s">
        <v>129</v>
      </c>
      <c r="G22" s="125" t="s">
        <v>142</v>
      </c>
      <c r="H22" s="126" t="s">
        <v>180</v>
      </c>
      <c r="I22" s="127" t="s">
        <v>181</v>
      </c>
      <c r="J22" s="128" t="s">
        <v>182</v>
      </c>
      <c r="K22" s="129" t="s">
        <v>183</v>
      </c>
      <c r="L22" s="129" t="s">
        <v>184</v>
      </c>
      <c r="M22" s="129" t="s">
        <v>185</v>
      </c>
      <c r="N22" s="129" t="s">
        <v>186</v>
      </c>
    </row>
    <row r="23" spans="1:19">
      <c r="E23" s="130" t="s">
        <v>197</v>
      </c>
      <c r="F23" s="130" t="s">
        <v>198</v>
      </c>
      <c r="G23" s="131">
        <v>675</v>
      </c>
      <c r="H23" s="132">
        <f>J23*G23</f>
        <v>42693.75</v>
      </c>
      <c r="I23" s="130" t="e">
        <v>#N/A</v>
      </c>
      <c r="J23" s="130">
        <v>63.25</v>
      </c>
      <c r="K23" s="130">
        <v>230</v>
      </c>
      <c r="L23" s="130">
        <v>5090.1900000000005</v>
      </c>
      <c r="M23" s="133">
        <f t="shared" ref="M23" si="6">(K23*J23+L23)/H23</f>
        <v>0.45996638852291033</v>
      </c>
      <c r="N23" s="130">
        <f t="shared" ref="N23" si="7">IFERROR(IF(0.03/M23&gt;4,4,IF(0.03/M23&lt;=4,ROUNDDOWN(0.03/M23,0),0)),"")</f>
        <v>0</v>
      </c>
    </row>
  </sheetData>
  <mergeCells count="25">
    <mergeCell ref="S17:S18"/>
    <mergeCell ref="F11:Q11"/>
    <mergeCell ref="R11:R12"/>
    <mergeCell ref="S11:S12"/>
    <mergeCell ref="A17:A18"/>
    <mergeCell ref="B17:B18"/>
    <mergeCell ref="C17:C18"/>
    <mergeCell ref="D17:D18"/>
    <mergeCell ref="E17:E18"/>
    <mergeCell ref="F17:Q17"/>
    <mergeCell ref="R17:R18"/>
    <mergeCell ref="F4:Q4"/>
    <mergeCell ref="R4:R5"/>
    <mergeCell ref="S4:S5"/>
    <mergeCell ref="A1:S2"/>
    <mergeCell ref="A11:A12"/>
    <mergeCell ref="B11:B12"/>
    <mergeCell ref="C11:C12"/>
    <mergeCell ref="D11:D12"/>
    <mergeCell ref="E11:E1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ANEXO 01</vt:lpstr>
      <vt:lpstr>ANEXO 02</vt:lpstr>
      <vt:lpstr>TD_BD</vt:lpstr>
      <vt:lpstr>BD</vt:lpstr>
      <vt:lpstr>ANEXO 03</vt:lpstr>
      <vt:lpstr>ANEXO 4</vt:lpstr>
      <vt:lpstr>ANEXO 5</vt:lpstr>
      <vt:lpstr>ANEXO 6</vt:lpstr>
      <vt:lpstr>CONTROLES</vt:lpstr>
      <vt:lpstr>'ANEXO 01'!Área_de_impresión</vt:lpstr>
      <vt:lpstr>'ANEXO 02'!Área_de_impresión</vt:lpstr>
      <vt:lpstr>'ANEXO 03'!Área_de_impresión</vt:lpstr>
      <vt:lpstr>'ANEXO 4'!Área_de_impresión</vt:lpstr>
      <vt:lpstr>'ANEXO 5'!Área_de_impresión</vt:lpstr>
      <vt:lpstr>'ANEXO 6'!Área_de_impresión</vt:lpstr>
      <vt:lpstr>nume</vt:lpstr>
      <vt:lpstr>'ANEXO 01'!Títulos_a_imprimir</vt:lpstr>
      <vt:lpstr>'ANEXO 02'!Títulos_a_imprimir</vt:lpstr>
      <vt:lpstr>'ANEXO 03'!Títulos_a_imprimir</vt:lpstr>
      <vt:lpstr>'ANEXO 4'!Títulos_a_imprimir</vt:lpstr>
      <vt:lpstr>'ANEXO 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Jorge Luis Curi Quinto</cp:lastModifiedBy>
  <cp:lastPrinted>2024-01-12T22:50:48Z</cp:lastPrinted>
  <dcterms:created xsi:type="dcterms:W3CDTF">2018-01-23T19:29:54Z</dcterms:created>
  <dcterms:modified xsi:type="dcterms:W3CDTF">2024-01-15T22:03:55Z</dcterms:modified>
</cp:coreProperties>
</file>