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4E229255-1CC7-4C58-9B86-46B5819DA775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1" i="4"/>
  <c r="Q209" i="4"/>
  <c r="F52" i="4"/>
  <c r="F53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J35" i="4"/>
  <c r="J17" i="4"/>
  <c r="F25" i="4"/>
  <c r="J9" i="4"/>
  <c r="F26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<sst xmlns="http://schemas.openxmlformats.org/spreadsheetml/2006/main" count="210" uniqueCount="124">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</sst>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10">
    <dxf>
      <numFmt numFmtId="3" formatCode="#,##0"/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9"/>
      <tableStyleElement type="headerRow" dxfId="8"/>
    </tableStyle>
    <tableStyle name="Mi Estilo2" pivot="0" table="0" count="10" xr9:uid="{A089D2CD-0074-4F63-9202-4284957C9321}">
      <tableStyleElement type="wholeTable" dxfId="7"/>
      <tableStyleElement type="headerRow" dxfId="6"/>
    </tableStyle>
    <tableStyle name="Mi Estilo3" pivot="0" table="0" count="10" xr9:uid="{58CFD053-B530-4D56-88C0-49A5DDBB1EBE}">
      <tableStyleElement type="wholeTable" dxfId="5"/>
      <tableStyleElement type="headerRow" dxfId="4"/>
    </tableStyle>
    <tableStyle name="Mi Estilo4" pivot="0" table="0" count="10" xr9:uid="{6D8EAF6D-A408-4458-9452-EB50C672C8D4}">
      <tableStyleElement type="wholeTable" dxfId="3"/>
      <tableStyleElement type="headerRow" dxfId="2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577494228204347E-2"/>
          <c:y val="3.6081187704297704E-2"/>
          <c:w val="0.89598997767563604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Analisis!$C$80:$C$100</c:f>
              <c:strCache>
                <c:ptCount val="20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E.S I-4 LA UNION</c:v>
                </c:pt>
                <c:pt idx="4">
                  <c:v>HOSPITAL SANTA ROSA DE PIURA</c:v>
                </c:pt>
                <c:pt idx="5">
                  <c:v>HOSP. CHULUCANAS</c:v>
                </c:pt>
                <c:pt idx="6">
                  <c:v>E.S I-3 BERNAL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C.S. TAMBOGRANDE</c:v>
                </c:pt>
                <c:pt idx="10">
                  <c:v>HOSPITAL III JOSE CAYETANO HEREDIA</c:v>
                </c:pt>
                <c:pt idx="11">
                  <c:v>E.S I-4 CASTILLA</c:v>
                </c:pt>
                <c:pt idx="12">
                  <c:v>E.S I-4 SANTA JULIA</c:v>
                </c:pt>
                <c:pt idx="13">
                  <c:v>HOSPITAL ESSALUD TALARA</c:v>
                </c:pt>
                <c:pt idx="14">
                  <c:v>SALITRAL</c:v>
                </c:pt>
                <c:pt idx="15">
                  <c:v>C.S. BELLAVISTA</c:v>
                </c:pt>
                <c:pt idx="16">
                  <c:v>SANNA CLINICA BELEN</c:v>
                </c:pt>
                <c:pt idx="17">
                  <c:v>HOSPITAL ESSALUD SULLANA</c:v>
                </c:pt>
                <c:pt idx="18">
                  <c:v>AUNA CLINICA MIRAFLORES</c:v>
                </c:pt>
                <c:pt idx="19">
                  <c:v>P.S. COMUNIDAD SALUDABLE</c:v>
                </c:pt>
              </c:strCache>
            </c:strRef>
          </c:cat>
          <c:val>
            <c:numRef>
              <c:f>Analisis!$D$80:$D$100</c:f>
              <c:numCache>
                <c:formatCode>General</c:formatCode>
                <c:ptCount val="20"/>
                <c:pt idx="0">
                  <c:v>163</c:v>
                </c:pt>
                <c:pt idx="1">
                  <c:v>61</c:v>
                </c:pt>
                <c:pt idx="2">
                  <c:v>54</c:v>
                </c:pt>
                <c:pt idx="3">
                  <c:v>52</c:v>
                </c:pt>
                <c:pt idx="4">
                  <c:v>40</c:v>
                </c:pt>
                <c:pt idx="5">
                  <c:v>38</c:v>
                </c:pt>
                <c:pt idx="6">
                  <c:v>34</c:v>
                </c:pt>
                <c:pt idx="7">
                  <c:v>31</c:v>
                </c:pt>
                <c:pt idx="8">
                  <c:v>22</c:v>
                </c:pt>
                <c:pt idx="9">
                  <c:v>19</c:v>
                </c:pt>
                <c:pt idx="10">
                  <c:v>18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384</c:v>
                </c:pt>
                <c:pt idx="1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23</c:v>
                </c:pt>
                <c:pt idx="1">
                  <c:v>34</c:v>
                </c:pt>
                <c:pt idx="2">
                  <c:v>42</c:v>
                </c:pt>
                <c:pt idx="3">
                  <c:v>55</c:v>
                </c:pt>
                <c:pt idx="4">
                  <c:v>85</c:v>
                </c:pt>
                <c:pt idx="5">
                  <c:v>104</c:v>
                </c:pt>
                <c:pt idx="6">
                  <c:v>96</c:v>
                </c:pt>
                <c:pt idx="7">
                  <c:v>60</c:v>
                </c:pt>
                <c:pt idx="8">
                  <c:v>43</c:v>
                </c:pt>
                <c:pt idx="9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132</c:v>
                </c:pt>
                <c:pt idx="1">
                  <c:v>429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Analisis!$C$80:$C$100</c:f>
              <c:strCache>
                <c:ptCount val="20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E.S I-4 LA UNION</c:v>
                </c:pt>
                <c:pt idx="4">
                  <c:v>HOSPITAL SANTA ROSA DE PIURA</c:v>
                </c:pt>
                <c:pt idx="5">
                  <c:v>HOSP. CHULUCANAS</c:v>
                </c:pt>
                <c:pt idx="6">
                  <c:v>E.S I-3 BERNAL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C.S. TAMBOGRANDE</c:v>
                </c:pt>
                <c:pt idx="10">
                  <c:v>HOSPITAL III JOSE CAYETANO HEREDIA</c:v>
                </c:pt>
                <c:pt idx="11">
                  <c:v>E.S I-4 CASTILLA</c:v>
                </c:pt>
                <c:pt idx="12">
                  <c:v>E.S I-4 SANTA JULIA</c:v>
                </c:pt>
                <c:pt idx="13">
                  <c:v>HOSPITAL ESSALUD TALARA</c:v>
                </c:pt>
                <c:pt idx="14">
                  <c:v>SALITRAL</c:v>
                </c:pt>
                <c:pt idx="15">
                  <c:v>C.S. BELLAVISTA</c:v>
                </c:pt>
                <c:pt idx="16">
                  <c:v>SANNA CLINICA BELEN</c:v>
                </c:pt>
                <c:pt idx="17">
                  <c:v>HOSPITAL ESSALUD SULLANA</c:v>
                </c:pt>
                <c:pt idx="18">
                  <c:v>AUNA CLINICA MIRAFLORES</c:v>
                </c:pt>
                <c:pt idx="19">
                  <c:v>P.S. COMUNIDAD SALUDABLE</c:v>
                </c:pt>
              </c:strCache>
            </c:strRef>
          </c:cat>
          <c:val>
            <c:numRef>
              <c:f>Analisis!$D$80:$D$100</c:f>
              <c:numCache>
                <c:formatCode>General</c:formatCode>
                <c:ptCount val="20"/>
                <c:pt idx="0">
                  <c:v>163</c:v>
                </c:pt>
                <c:pt idx="1">
                  <c:v>61</c:v>
                </c:pt>
                <c:pt idx="2">
                  <c:v>54</c:v>
                </c:pt>
                <c:pt idx="3">
                  <c:v>52</c:v>
                </c:pt>
                <c:pt idx="4">
                  <c:v>40</c:v>
                </c:pt>
                <c:pt idx="5">
                  <c:v>38</c:v>
                </c:pt>
                <c:pt idx="6">
                  <c:v>34</c:v>
                </c:pt>
                <c:pt idx="7">
                  <c:v>31</c:v>
                </c:pt>
                <c:pt idx="8">
                  <c:v>22</c:v>
                </c:pt>
                <c:pt idx="9">
                  <c:v>19</c:v>
                </c:pt>
                <c:pt idx="10">
                  <c:v>18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47</c:v>
                </c:pt>
                <c:pt idx="1">
                  <c:v>69</c:v>
                </c:pt>
                <c:pt idx="2">
                  <c:v>92</c:v>
                </c:pt>
                <c:pt idx="3">
                  <c:v>69</c:v>
                </c:pt>
                <c:pt idx="4">
                  <c:v>62</c:v>
                </c:pt>
                <c:pt idx="5">
                  <c:v>71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125</c:v>
                </c:pt>
                <c:pt idx="7">
                  <c:v>159</c:v>
                </c:pt>
                <c:pt idx="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Analisis!$L$9:$L$28</c:f>
              <c:strCach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29</c:v>
                </c:pt>
              </c:strCache>
            </c:strRef>
          </c:cat>
          <c:val>
            <c:numRef>
              <c:f>Analisis!$M$9:$M$28</c:f>
              <c:numCache>
                <c:formatCode>General</c:formatCode>
                <c:ptCount val="19"/>
                <c:pt idx="0">
                  <c:v>35</c:v>
                </c:pt>
                <c:pt idx="1">
                  <c:v>75</c:v>
                </c:pt>
                <c:pt idx="2">
                  <c:v>108</c:v>
                </c:pt>
                <c:pt idx="3">
                  <c:v>98</c:v>
                </c:pt>
                <c:pt idx="4">
                  <c:v>107</c:v>
                </c:pt>
                <c:pt idx="5">
                  <c:v>54</c:v>
                </c:pt>
                <c:pt idx="6">
                  <c:v>46</c:v>
                </c:pt>
                <c:pt idx="7">
                  <c:v>25</c:v>
                </c:pt>
                <c:pt idx="8">
                  <c:v>17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Pediatria</c:v>
                </c:pt>
                <c:pt idx="3">
                  <c:v>Emergencia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171</c:v>
                </c:pt>
                <c:pt idx="1">
                  <c:v>165</c:v>
                </c:pt>
                <c:pt idx="2">
                  <c:v>91</c:v>
                </c:pt>
                <c:pt idx="3">
                  <c:v>85</c:v>
                </c:pt>
                <c:pt idx="4">
                  <c:v>33</c:v>
                </c:pt>
                <c:pt idx="5">
                  <c:v>21</c:v>
                </c:pt>
                <c:pt idx="6">
                  <c:v>10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CHULUCANAS</c:v>
                </c:pt>
                <c:pt idx="5">
                  <c:v>SECHURA</c:v>
                </c:pt>
                <c:pt idx="6">
                  <c:v>TAMBO GRANDE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IGNACIO ESCUDERO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184</c:v>
                </c:pt>
                <c:pt idx="1">
                  <c:v>59</c:v>
                </c:pt>
                <c:pt idx="2">
                  <c:v>56</c:v>
                </c:pt>
                <c:pt idx="3">
                  <c:v>31</c:v>
                </c:pt>
                <c:pt idx="4">
                  <c:v>31</c:v>
                </c:pt>
                <c:pt idx="5">
                  <c:v>28</c:v>
                </c:pt>
                <c:pt idx="6">
                  <c:v>23</c:v>
                </c:pt>
                <c:pt idx="7">
                  <c:v>22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CHULUCANAS</c:v>
                </c:pt>
                <c:pt idx="5">
                  <c:v>SECHURA</c:v>
                </c:pt>
                <c:pt idx="6">
                  <c:v>TAMBO GRANDE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IGNACIO ESCUDERO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0.33333333333333331</c:v>
                </c:pt>
                <c:pt idx="1">
                  <c:v>0.44021739130434778</c:v>
                </c:pt>
                <c:pt idx="2">
                  <c:v>0.54166666666666663</c:v>
                </c:pt>
                <c:pt idx="3">
                  <c:v>0.59782608695652173</c:v>
                </c:pt>
                <c:pt idx="4">
                  <c:v>0.65398550724637683</c:v>
                </c:pt>
                <c:pt idx="5">
                  <c:v>0.70471014492753625</c:v>
                </c:pt>
                <c:pt idx="6">
                  <c:v>0.74637681159420288</c:v>
                </c:pt>
                <c:pt idx="7">
                  <c:v>0.78623188405797095</c:v>
                </c:pt>
                <c:pt idx="8">
                  <c:v>0.81521739130434778</c:v>
                </c:pt>
                <c:pt idx="9">
                  <c:v>0.84239130434782605</c:v>
                </c:pt>
                <c:pt idx="10">
                  <c:v>0.86775362318840576</c:v>
                </c:pt>
                <c:pt idx="11">
                  <c:v>0.8876811594202898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23</c:v>
                </c:pt>
                <c:pt idx="1">
                  <c:v>34</c:v>
                </c:pt>
                <c:pt idx="2">
                  <c:v>42</c:v>
                </c:pt>
                <c:pt idx="3">
                  <c:v>55</c:v>
                </c:pt>
                <c:pt idx="4">
                  <c:v>85</c:v>
                </c:pt>
                <c:pt idx="5">
                  <c:v>104</c:v>
                </c:pt>
                <c:pt idx="6">
                  <c:v>96</c:v>
                </c:pt>
                <c:pt idx="7">
                  <c:v>60</c:v>
                </c:pt>
                <c:pt idx="8">
                  <c:v>43</c:v>
                </c:pt>
                <c:pt idx="9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47</c:v>
                </c:pt>
                <c:pt idx="1">
                  <c:v>69</c:v>
                </c:pt>
                <c:pt idx="2">
                  <c:v>92</c:v>
                </c:pt>
                <c:pt idx="3">
                  <c:v>69</c:v>
                </c:pt>
                <c:pt idx="4">
                  <c:v>62</c:v>
                </c:pt>
                <c:pt idx="5">
                  <c:v>71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Pediatria</c:v>
                </c:pt>
                <c:pt idx="3">
                  <c:v>Emergencia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171</c:v>
                </c:pt>
                <c:pt idx="1">
                  <c:v>165</c:v>
                </c:pt>
                <c:pt idx="2">
                  <c:v>91</c:v>
                </c:pt>
                <c:pt idx="3">
                  <c:v>85</c:v>
                </c:pt>
                <c:pt idx="4">
                  <c:v>33</c:v>
                </c:pt>
                <c:pt idx="5">
                  <c:v>21</c:v>
                </c:pt>
                <c:pt idx="6">
                  <c:v>10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125</c:v>
                </c:pt>
                <c:pt idx="7">
                  <c:v>159</c:v>
                </c:pt>
                <c:pt idx="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Analisis!$L$9:$L$28</c:f>
              <c:strCach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29</c:v>
                </c:pt>
              </c:strCache>
            </c:strRef>
          </c:cat>
          <c:val>
            <c:numRef>
              <c:f>Analisis!$M$9:$M$28</c:f>
              <c:numCache>
                <c:formatCode>General</c:formatCode>
                <c:ptCount val="19"/>
                <c:pt idx="0">
                  <c:v>35</c:v>
                </c:pt>
                <c:pt idx="1">
                  <c:v>75</c:v>
                </c:pt>
                <c:pt idx="2">
                  <c:v>108</c:v>
                </c:pt>
                <c:pt idx="3">
                  <c:v>98</c:v>
                </c:pt>
                <c:pt idx="4">
                  <c:v>107</c:v>
                </c:pt>
                <c:pt idx="5">
                  <c:v>54</c:v>
                </c:pt>
                <c:pt idx="6">
                  <c:v>46</c:v>
                </c:pt>
                <c:pt idx="7">
                  <c:v>25</c:v>
                </c:pt>
                <c:pt idx="8">
                  <c:v>17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CHULUCANAS</c:v>
                </c:pt>
                <c:pt idx="5">
                  <c:v>SECHURA</c:v>
                </c:pt>
                <c:pt idx="6">
                  <c:v>TAMBO GRANDE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IGNACIO ESCUDERO</c:v>
                </c:pt>
                <c:pt idx="12">
                  <c:v>PIURA</c:v>
                </c:pt>
                <c:pt idx="13">
                  <c:v>CRISTO NOS VALGA</c:v>
                </c:pt>
                <c:pt idx="14">
                  <c:v>VICE</c:v>
                </c:pt>
                <c:pt idx="15">
                  <c:v>SALITRAL</c:v>
                </c:pt>
                <c:pt idx="16">
                  <c:v>BELLAVISTA</c:v>
                </c:pt>
                <c:pt idx="17">
                  <c:v>MARCAVELICA</c:v>
                </c:pt>
                <c:pt idx="18">
                  <c:v>LA MATANZA</c:v>
                </c:pt>
                <c:pt idx="19">
                  <c:v>LA BREA</c:v>
                </c:pt>
                <c:pt idx="20">
                  <c:v>QUERECOTILLO</c:v>
                </c:pt>
                <c:pt idx="21">
                  <c:v>Total general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strCache>
            </c:strRef>
          </c:cat>
          <c:val>
            <c:numRef>
              <c:f>Analisis!$Q$90:$Q$115</c:f>
              <c:numCache>
                <c:formatCode>General</c:formatCode>
                <c:ptCount val="26"/>
                <c:pt idx="0">
                  <c:v>184</c:v>
                </c:pt>
                <c:pt idx="1">
                  <c:v>59</c:v>
                </c:pt>
                <c:pt idx="2">
                  <c:v>56</c:v>
                </c:pt>
                <c:pt idx="3">
                  <c:v>31</c:v>
                </c:pt>
                <c:pt idx="4">
                  <c:v>31</c:v>
                </c:pt>
                <c:pt idx="5">
                  <c:v>28</c:v>
                </c:pt>
                <c:pt idx="6">
                  <c:v>23</c:v>
                </c:pt>
                <c:pt idx="7">
                  <c:v>22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9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4</c:v>
                </c:pt>
                <c:pt idx="21">
                  <c:v>552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CHULUCANAS</c:v>
                </c:pt>
                <c:pt idx="5">
                  <c:v>SECHURA</c:v>
                </c:pt>
                <c:pt idx="6">
                  <c:v>TAMBO GRANDE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IGNACIO ESCUDERO</c:v>
                </c:pt>
                <c:pt idx="12">
                  <c:v>PIURA</c:v>
                </c:pt>
                <c:pt idx="13">
                  <c:v>CRISTO NOS VALGA</c:v>
                </c:pt>
                <c:pt idx="14">
                  <c:v>VICE</c:v>
                </c:pt>
                <c:pt idx="15">
                  <c:v>SALITRAL</c:v>
                </c:pt>
                <c:pt idx="16">
                  <c:v>BELLAVISTA</c:v>
                </c:pt>
                <c:pt idx="17">
                  <c:v>MARCAVELICA</c:v>
                </c:pt>
                <c:pt idx="18">
                  <c:v>LA MATANZA</c:v>
                </c:pt>
                <c:pt idx="19">
                  <c:v>LA BREA</c:v>
                </c:pt>
                <c:pt idx="20">
                  <c:v>QUERECOTILLO</c:v>
                </c:pt>
                <c:pt idx="21">
                  <c:v>Total general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strCache>
            </c:strRef>
          </c:cat>
          <c:val>
            <c:numRef>
              <c:f>Analisis!$S$90:$S$115</c:f>
              <c:numCache>
                <c:formatCode>0.0%</c:formatCode>
                <c:ptCount val="26"/>
                <c:pt idx="0">
                  <c:v>0.33333333333333331</c:v>
                </c:pt>
                <c:pt idx="1">
                  <c:v>0.44021739130434778</c:v>
                </c:pt>
                <c:pt idx="2">
                  <c:v>0.54166666666666663</c:v>
                </c:pt>
                <c:pt idx="3">
                  <c:v>0.59782608695652173</c:v>
                </c:pt>
                <c:pt idx="4">
                  <c:v>0.65398550724637683</c:v>
                </c:pt>
                <c:pt idx="5">
                  <c:v>0.70471014492753625</c:v>
                </c:pt>
                <c:pt idx="6">
                  <c:v>0.74637681159420288</c:v>
                </c:pt>
                <c:pt idx="7">
                  <c:v>0.78623188405797095</c:v>
                </c:pt>
                <c:pt idx="8">
                  <c:v>0.81521739130434778</c:v>
                </c:pt>
                <c:pt idx="9">
                  <c:v>0.84239130434782605</c:v>
                </c:pt>
                <c:pt idx="10">
                  <c:v>0.86775362318840576</c:v>
                </c:pt>
                <c:pt idx="11">
                  <c:v>0.8876811594202898</c:v>
                </c:pt>
                <c:pt idx="12">
                  <c:v>0.90760869565217384</c:v>
                </c:pt>
                <c:pt idx="13">
                  <c:v>0.92391304347826075</c:v>
                </c:pt>
                <c:pt idx="14">
                  <c:v>0.94021739130434767</c:v>
                </c:pt>
                <c:pt idx="15">
                  <c:v>0.95289855072463747</c:v>
                </c:pt>
                <c:pt idx="16">
                  <c:v>0.96376811594202882</c:v>
                </c:pt>
                <c:pt idx="17">
                  <c:v>0.97463768115942018</c:v>
                </c:pt>
                <c:pt idx="18">
                  <c:v>0.98369565217391297</c:v>
                </c:pt>
                <c:pt idx="19">
                  <c:v>0.99275362318840576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</a:t>
            </a:r>
            <a:r>
              <a:rPr lang="es-PE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HOSPITALIZADOS</a:t>
            </a:r>
            <a:r>
              <a:rPr lang="es-PE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POR SEMANAS</a:t>
            </a:r>
          </a:p>
          <a:p>
            <a:pPr>
              <a:defRPr b="1">
                <a:solidFill>
                  <a:schemeClr val="lt1"/>
                </a:solidFill>
              </a:defRPr>
            </a:pPr>
            <a:r>
              <a:rPr lang="es-PE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REGION PIURA SE 01-08 / 2023 - 2024</a:t>
            </a:r>
            <a:endParaRPr lang="es-PE" b="1"/>
          </a:p>
        </c:rich>
      </c:tx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Analisis!$C$133:$C$141</c:f>
              <c:strCach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Analisis!$D$133:$D$141</c:f>
              <c:numCache>
                <c:formatCode>General</c:formatCode>
                <c:ptCount val="8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Analisis!$C$133:$C$141</c:f>
              <c:strCach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Analisis!$E$133:$E$141</c:f>
              <c:numCache>
                <c:formatCode>General</c:formatCode>
                <c:ptCount val="8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125</c:v>
                </c:pt>
                <c:pt idx="7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7184587176838646"/>
          <c:w val="0.15069890207306555"/>
          <c:h val="0.11775467834600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25</xdr:row>
      <xdr:rowOff>19843</xdr:rowOff>
    </xdr:from>
    <xdr:to>
      <xdr:col>11</xdr:col>
      <xdr:colOff>334213</xdr:colOff>
      <xdr:row>36</xdr:row>
      <xdr:rowOff>154453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2588" y="4980781"/>
          <a:ext cx="3096000" cy="231742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25</xdr:row>
      <xdr:rowOff>39687</xdr:rowOff>
    </xdr:from>
    <xdr:to>
      <xdr:col>19</xdr:col>
      <xdr:colOff>168672</xdr:colOff>
      <xdr:row>36</xdr:row>
      <xdr:rowOff>128984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581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416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165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525857</xdr:colOff>
      <xdr:row>25</xdr:row>
      <xdr:rowOff>39687</xdr:rowOff>
    </xdr:from>
    <xdr:to>
      <xdr:col>11</xdr:col>
      <xdr:colOff>301160</xdr:colOff>
      <xdr:row>27</xdr:row>
      <xdr:rowOff>39687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5857" y="5000625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22</xdr:row>
      <xdr:rowOff>99220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384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197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66.1%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33.9%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132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429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22.7%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73.8%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20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28 de Febrero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0.3542</cdr:x>
      <cdr:y>0.24851</cdr:y>
    </cdr:from>
    <cdr:to>
      <cdr:x>0.3542</cdr:x>
      <cdr:y>0.67992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371725" y="1190625"/>
          <a:ext cx="0" cy="2066925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50.452888888889" createdVersion="6" refreshedVersion="6" minRefreshableVersion="3" recordCount="9562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2-29T00:00:00"/>
    </cacheField>
    <cacheField name="fecha_ing_ipress" numFmtId="0">
      <sharedItems containsSemiMixedTypes="0" containsNonDate="0" containsDate="1" containsString="0" minDate="2023-01-02T00:00:00" maxDate="2024-02-29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7"/>
        <n v="41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2-27T00:00:00"/>
    </cacheField>
    <cacheField name="diagnostic_ini" numFmtId="0">
      <sharedItems containsBlank="1" count="12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0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INFECCION URINARIA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6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0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5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19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</sharedItems>
    </cacheField>
    <cacheField name="infeccion_distrito" numFmtId="0">
      <sharedItems containsBlank="1" count="72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COMAS"/>
        <s v="SAN ISIDRO"/>
        <s v="VILLA MARIA DEL TRIUNFO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2-26T00:00:00" count="135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6-07T00:00:00"/>
        <d v="2023-06-06T00:00:00"/>
        <d v="2023-04-12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19T00:00:00"/>
        <d v="2023-05-01T00:00:00"/>
        <d v="2023-05-18T00:00:00"/>
        <d v="2023-05-28T00:00:00"/>
        <d v="2023-05-17T00:00:00"/>
        <d v="2023-05-22T00:00:00"/>
        <d v="2023-05-16T00:00:00"/>
        <d v="2023-05-15T00:00:00"/>
        <d v="2023-05-13T00:00:00"/>
        <d v="2023-05-20T00:00:00"/>
        <d v="2023-06-01T00:00:00"/>
        <d v="2023-05-27T00:00:00"/>
        <d v="2023-05-31T00:00:00"/>
        <d v="2023-05-23T00:00:00"/>
        <d v="2023-06-04T00:00:00"/>
        <d v="2023-06-03T00:00:00"/>
        <d v="2023-05-30T00:00:00"/>
        <d v="2023-06-08T00:00:00"/>
        <d v="2023-06-13T00:00:00"/>
        <d v="2023-06-17T00:00:00"/>
        <d v="2023-06-21T00:00:00"/>
        <d v="2023-06-15T00:00:00"/>
        <d v="2023-07-13T00:00:00"/>
        <d v="2023-03-02T00:00:00"/>
        <d v="2023-03-30T00:00:00"/>
        <d v="2023-07-02T00:00:00"/>
        <d v="2023-07-03T00:00:00"/>
        <d v="2023-07-07T00:00:00"/>
        <d v="2023-07-11T00:00:00"/>
        <d v="2023-06-29T00:00:00"/>
        <d v="2023-07-01T00:00:00"/>
        <d v="2023-07-05T00:00:00"/>
        <d v="2023-07-04T00:00:00"/>
        <d v="2023-07-12T00:00:00"/>
        <d v="2023-07-23T00:00:00"/>
        <d v="2023-07-24T00:00:00"/>
        <d v="2023-07-26T00:00:00"/>
        <d v="2023-07-06T00:00:00"/>
        <d v="2023-07-30T00:00:00"/>
        <d v="2023-08-01T00:00:00"/>
        <d v="2023-07-10T00:00:00"/>
        <d v="2023-07-25T00:00:00"/>
        <d v="2023-07-14T00:00:00"/>
        <d v="2023-07-17T00:00:00"/>
        <d v="2023-07-15T00:00:00"/>
        <d v="2023-07-16T00:00:00"/>
        <d v="2023-07-18T00:00:00"/>
        <d v="2023-07-28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9-07T00:00:00"/>
        <d v="2023-08-03T00:00:00"/>
        <d v="2023-08-04T00:00:00"/>
        <d v="2023-08-09T00:00:00"/>
        <d v="2023-08-11T00:00:00"/>
        <d v="2023-09-03T00:00:00"/>
        <d v="2023-10-12T00:00:00"/>
        <d v="2023-09-15T00:00:00"/>
        <d v="2023-09-29T00:00:00"/>
        <d v="2023-08-24T00:00:00"/>
        <d v="2023-09-02T00:00:00"/>
        <d v="2023-09-17T00:00:00"/>
        <d v="2023-11-02T00:00:00"/>
        <d v="2023-08-27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9-30T00:00:00"/>
        <d v="2023-10-03T00:00:00"/>
        <d v="2023-10-05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2-01T00:00:00"/>
        <d v="2024-02-15T00:00:00"/>
        <d v="2024-01-28T00:00:00"/>
        <d v="2024-01-30T00:00:00"/>
        <d v="2024-02-13T00:00:00"/>
        <d v="2024-02-14T00:00:00"/>
        <d v="2024-02-18T00:00:00"/>
        <d v="2024-02-20T00:00:00"/>
        <d v="2024-02-21T00:00:00"/>
        <d v="2024-01-25T00:00:00"/>
        <d v="2024-02-16T00:00:00"/>
        <d v="2024-01-26T00:00:00"/>
        <d v="2024-02-11T00:00:00"/>
        <d v="2024-02-09T00:00:00"/>
        <d v="2024-02-25T00:00:00"/>
        <d v="2024-01-08T00:00:00"/>
        <d v="2023-12-23T00:00:00"/>
        <d v="2024-02-02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2-11T00:00:00"/>
    </cacheField>
    <cacheField name="fecha_alta" numFmtId="0">
      <sharedItems containsNonDate="0" containsDate="1" containsString="0" containsBlank="1" minDate="2023-01-10T00:00:00" maxDate="2024-02-28T00:00:00" count="398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6-11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5-10T00:00:00"/>
        <d v="2023-05-12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6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6T00:00:00"/>
        <d v="2023-05-27T00:00:00"/>
        <d v="2023-05-21T00:00:00"/>
        <d v="2023-05-24T00:00:00"/>
        <d v="2023-05-30T00:00:00"/>
        <d v="2023-06-01T00:00:00"/>
        <d v="2023-10-01T00:00:00"/>
        <d v="2023-07-08T00:00:00"/>
        <d v="2023-07-07T00:00:00"/>
        <d v="2023-11-19T00:00:00"/>
        <d v="2023-07-10T00:00:00"/>
        <d v="2023-11-20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1-10T00:00:00"/>
        <d v="2023-01-23T00:00:00"/>
        <d v="2023-07-13T00:00:00"/>
        <d v="2023-01-14T00:00:00"/>
        <d v="2023-07-18T00:00:00"/>
        <d v="2023-07-22T00:00:00"/>
        <d v="2023-07-14T00:00:00"/>
        <d v="2023-02-02T00:00:00"/>
        <d v="2023-02-17T00:00:00"/>
        <d v="2023-02-16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9-05T00:00:00"/>
        <d v="2023-08-06T00:00:00"/>
        <d v="2023-10-13T00:00:00"/>
        <d v="2023-08-12T00:00:00"/>
        <d v="2023-08-05T00:00:00"/>
        <d v="2023-08-17T00:00:00"/>
        <d v="2023-08-14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09-13T00:00:00"/>
        <d v="2023-09-23T00:00:00"/>
        <d v="2023-10-31T00:00:00"/>
        <d v="2023-09-03T00:00:00"/>
        <d v="2023-09-27T00:00:00"/>
        <d v="2023-10-06T00:00:00"/>
        <d v="2023-11-15T00:00:00"/>
        <d v="2023-08-22T00:00:00"/>
        <d v="2023-09-16T00:00:00"/>
        <d v="2023-09-30T00:00:00"/>
        <d v="2023-10-07T00:00:00"/>
        <d v="2023-11-22T00:00:00"/>
        <d v="2023-11-25T00:00:00"/>
        <d v="2023-11-11T00:00:00"/>
        <d v="2023-11-04T00:00:00"/>
        <d v="2023-11-16T00:00:00"/>
        <d v="2023-11-17T00:00:00"/>
        <d v="2023-08-29T00:00:00"/>
        <d v="2023-08-31T00:00:00"/>
        <d v="2023-09-10T00:00:00"/>
        <d v="2023-09-15T00:00:00"/>
        <d v="2023-09-24T00:00:00"/>
        <d v="2023-09-22T00:00:00"/>
        <d v="2023-09-26T00:00:00"/>
        <d v="2023-10-02T00:00:00"/>
        <d v="2023-11-14T00:00:00"/>
        <d v="2023-10-03T00:00:00"/>
        <d v="2023-10-18T00:00:00"/>
        <d v="2023-10-15T00:00:00"/>
        <d v="2023-11-21T00:00:00"/>
        <d v="2023-11-09T00:00:00"/>
        <d v="2023-12-07T00:00:00"/>
        <d v="2023-10-10T00:00:00"/>
        <d v="2023-10-08T00:00:00"/>
        <d v="2023-10-12T00:00:00"/>
        <d v="2023-10-14T00:00:00"/>
        <d v="2023-10-11T00:00:00"/>
        <d v="2023-10-26T00:00:00"/>
        <d v="2023-10-24T00:00:00"/>
        <d v="2023-11-07T00:00:00"/>
        <d v="2023-11-01T00:00:00"/>
        <d v="2023-11-10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8T00:00:00"/>
        <d v="2023-09-20T00:00:00"/>
        <d v="2023-10-23T00:00:00"/>
        <d v="2023-10-16T00:00:00"/>
        <d v="2023-11-23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3-10-04T00:00:00"/>
        <d v="2023-10-17T00:00:00"/>
        <d v="2023-11-05T00:00:00"/>
        <d v="2023-11-12T00:00:00"/>
        <d v="2023-10-30T00:00:00"/>
        <d v="2023-10-22T00:00:00"/>
        <d v="2023-12-01T00:00:00"/>
        <d v="2024-01-23T00:00:00"/>
        <d v="2024-02-11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07T00:00:00"/>
        <d v="2024-02-16T00:00:00"/>
        <d v="2024-02-17T00:00:00"/>
        <d v="2024-02-19T00:00:00"/>
        <d v="2024-02-23T00:00:00"/>
        <d v="2024-02-26T00:00:00"/>
        <d v="2023-12-08T00:00:00"/>
        <d v="2023-12-19T00:00:00"/>
        <d v="2024-01-11T00:00:00"/>
        <d v="2023-12-06T00:00:00"/>
        <d v="2024-01-14T00:00:00"/>
        <d v="2024-01-18T00:00:00"/>
        <d v="2023-12-10T00:00:00"/>
        <d v="2024-02-25T00:00:00"/>
        <d v="2023-12-24T00:00:00"/>
        <d v="2024-01-06T00:00:00"/>
        <d v="2024-01-07T00:00:00"/>
        <d v="2023-12-03T00:00:00"/>
        <d v="2023-12-14T00:00:00"/>
        <d v="2023-12-25T00:00:00"/>
        <d v="2024-01-19T00:00:00"/>
        <d v="2024-02-27T00:00:00"/>
        <d v="2023-12-11T00:00:00"/>
        <d v="2023-12-22T00:00:00"/>
        <d v="2023-12-02T00:00:00"/>
        <d v="2023-12-13T00:00:00"/>
        <d v="2023-12-26T00:00:00"/>
        <d v="2024-01-05T00:00:00"/>
        <d v="2024-01-20T00:00:00"/>
        <d v="2023-11-29T00:00:00"/>
        <d v="2023-12-15T00:00:00"/>
        <d v="2023-12-17T00:00:00"/>
        <d v="2024-01-22T00:00:00"/>
        <d v="2024-01-30T00:00:00"/>
        <d v="2024-01-21T00:00:00"/>
        <d v="2024-01-26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6">
        <s v="LUCIANO CASTILLO"/>
        <s v="PIURA"/>
        <s v="MORROPON-HUANCABAMBA"/>
        <s v="TUMBES"/>
        <s v="DIRIS LIMA CENTRO"/>
        <s v="LIMA PROVINCIAS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7"/>
        <n v="25"/>
        <n v="36"/>
        <n v="-16"/>
        <n v="15"/>
        <n v="-12"/>
        <n v="-13"/>
        <n v="-9"/>
        <n v="21"/>
        <n v="64"/>
        <n v="22"/>
        <n v="16"/>
        <n v="28"/>
        <n v="26"/>
        <n v="-129"/>
        <n v="-195"/>
        <n v="63"/>
        <n v="-3"/>
        <n v="14"/>
        <n v="-1"/>
        <n v="-4"/>
        <n v="30"/>
        <n v="-112"/>
        <n v="-21"/>
        <n v="13"/>
        <n v="17"/>
        <n v="23"/>
        <n v="20"/>
        <n v="-109"/>
        <n v="32"/>
        <n v="-5"/>
        <n v="29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62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1274650"/>
    <x v="0"/>
    <n v="12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m/>
    <s v="2020"/>
    <x v="6"/>
    <x v="9"/>
    <x v="0"/>
    <x v="2"/>
    <m/>
    <x v="5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4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8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9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9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90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1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5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6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10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7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0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8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8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4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5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3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8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2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3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6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7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8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1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8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13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100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2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00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5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8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2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8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00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1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2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8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8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7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2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8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8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4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0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5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1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12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3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3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8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1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38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39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1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8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40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41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41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41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9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0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2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9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8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0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9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0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9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d v="2023-05-04T00:00:00"/>
    <x v="2"/>
    <x v="1"/>
    <x v="1"/>
    <s v="72367398"/>
    <x v="0"/>
    <n v="17"/>
    <x v="1"/>
    <x v="2"/>
    <m/>
    <x v="2"/>
    <x v="4"/>
    <x v="1"/>
    <x v="0"/>
    <x v="2"/>
    <x v="2"/>
    <x v="0"/>
    <x v="0"/>
    <x v="2"/>
    <x v="1"/>
    <x v="7"/>
    <x v="29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3"/>
    <x v="3"/>
    <x v="5"/>
    <x v="0"/>
    <n v="1"/>
    <x v="1"/>
    <x v="28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1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1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3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8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7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1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3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4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5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4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5-21T00:00:00"/>
    <x v="2"/>
    <x v="1"/>
    <x v="1"/>
    <s v="02803795"/>
    <x v="0"/>
    <n v="51"/>
    <x v="0"/>
    <x v="2"/>
    <m/>
    <x v="2"/>
    <x v="16"/>
    <x v="1"/>
    <x v="0"/>
    <x v="1"/>
    <x v="4"/>
    <x v="1"/>
    <x v="0"/>
    <x v="2"/>
    <x v="4"/>
    <x v="13"/>
    <x v="4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5"/>
    <x v="0"/>
    <x v="1"/>
    <n v="0"/>
    <x v="7"/>
    <x v="28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8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5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8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4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5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6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6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5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5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5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4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8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4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3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8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3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8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4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8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7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7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7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8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8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7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7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5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7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1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5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61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4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2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3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0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9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0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4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3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3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70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7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2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2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2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4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4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6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6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0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6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9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9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4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4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5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9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7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2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4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4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5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57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4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0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8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1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2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5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4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7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8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7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70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2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2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9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8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9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7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6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6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70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5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4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7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2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9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6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6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6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6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2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4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61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6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6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7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7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7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8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3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5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4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4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2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3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30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59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1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8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4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6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5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2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6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4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5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6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4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2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4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59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8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6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5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2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4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9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7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57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5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6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7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8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3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7"/>
    <x v="0"/>
    <m/>
    <x v="16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3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1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8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7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57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7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6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5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3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7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9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4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2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8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6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8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3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2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70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1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1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15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6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7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8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7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7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6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7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3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3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2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15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3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2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8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7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7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2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2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4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4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0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5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6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2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5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7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7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2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70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7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6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4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70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8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6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6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6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6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7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70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3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70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58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3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5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56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57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m/>
    <s v="77797"/>
    <x v="1"/>
    <x v="1"/>
    <x v="8"/>
    <x v="5"/>
    <m/>
    <x v="5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58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8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9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5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2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3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4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65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5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6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5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5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6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6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68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68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8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6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0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85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71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4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3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9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75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61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76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7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6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1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4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71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9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2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3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4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7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6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7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76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76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2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54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09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6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7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0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4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9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1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5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82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9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2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3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83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8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0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2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77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6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6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5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6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6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3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6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6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6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6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9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92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4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5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5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97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6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5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98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8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4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9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5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299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8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6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6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5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5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7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3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58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15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68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5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71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9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4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5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85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2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2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4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4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7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8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6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99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0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02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6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4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29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6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05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1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5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2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6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3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4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5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306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5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5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5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68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9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7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5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0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0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09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0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2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3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1-27 07:19:40"/>
    <s v="96071"/>
    <x v="4"/>
    <x v="5"/>
    <x v="3"/>
    <x v="3"/>
    <m/>
    <x v="5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m/>
    <s v="100808"/>
    <x v="4"/>
    <x v="12"/>
    <x v="2"/>
    <x v="3"/>
    <m/>
    <x v="5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m/>
    <s v="100810"/>
    <x v="9"/>
    <x v="11"/>
    <x v="2"/>
    <x v="3"/>
    <m/>
    <x v="5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m/>
    <s v="101682"/>
    <x v="0"/>
    <x v="7"/>
    <x v="2"/>
    <x v="5"/>
    <m/>
    <x v="5"/>
    <x v="9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29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0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1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3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2-11 11:41:18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4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2-22 11:12:25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27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m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5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m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3-11-25T00:00:00"/>
    <d v="2023-11-23T00:00:00"/>
    <x v="0"/>
    <x v="45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3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3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8"/>
    <s v=""/>
    <m/>
    <x v="0"/>
    <x v="0"/>
    <m/>
    <x v="316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0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3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3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6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2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3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7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2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8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3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1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84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6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7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6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86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6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6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8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6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9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6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1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6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6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6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8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9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8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4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47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5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5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4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9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1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54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4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6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09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1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9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73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29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9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99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71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71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6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6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78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7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7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9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4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5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5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5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82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5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2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5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50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m/>
    <s v="97530"/>
    <x v="2"/>
    <x v="4"/>
    <x v="2"/>
    <x v="1"/>
    <m/>
    <x v="5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51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2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2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53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3T00:00:00"/>
    <d v="2024-02-22T00:00:00"/>
    <x v="1"/>
    <x v="3"/>
    <d v="2024-02-22T00:00:00"/>
    <x v="0"/>
    <x v="1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m/>
    <s v="101686"/>
    <x v="3"/>
    <x v="3"/>
    <x v="2"/>
    <x v="5"/>
    <m/>
    <x v="5"/>
    <x v="9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38MOMOCH1M"/>
    <s v="2024-02-26 07:47:34"/>
    <s v="2024-02-26 09:32:11"/>
    <s v="102284"/>
    <x v="2"/>
    <x v="2"/>
    <x v="2"/>
    <x v="2"/>
    <m/>
    <x v="5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39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41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19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0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43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2-09 17:02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m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26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3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5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3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5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m/>
    <s v="101559"/>
    <x v="9"/>
    <x v="15"/>
    <x v="2"/>
    <x v="5"/>
    <m/>
    <x v="5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2-25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2-25 10:23:15"/>
    <s v="101831"/>
    <x v="0"/>
    <x v="7"/>
    <x v="2"/>
    <x v="5"/>
    <m/>
    <x v="5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5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5 10:36:35"/>
    <s v="102119"/>
    <x v="1"/>
    <x v="1"/>
    <x v="2"/>
    <x v="0"/>
    <m/>
    <x v="5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5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2-25 10:38:50"/>
    <s v="102226"/>
    <x v="2"/>
    <x v="2"/>
    <x v="2"/>
    <x v="0"/>
    <m/>
    <x v="5"/>
    <x v="1"/>
  </r>
  <r>
    <d v="2024-02-25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m/>
    <s v="102239"/>
    <x v="9"/>
    <x v="13"/>
    <x v="2"/>
    <x v="6"/>
    <m/>
    <x v="5"/>
    <x v="1"/>
  </r>
  <r>
    <d v="2024-02-26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m/>
    <s v="102843"/>
    <x v="3"/>
    <x v="3"/>
    <x v="2"/>
    <x v="2"/>
    <m/>
    <x v="5"/>
    <x v="0"/>
  </r>
  <r>
    <d v="2024-02-26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m/>
    <s v="102845"/>
    <x v="4"/>
    <x v="5"/>
    <x v="2"/>
    <x v="2"/>
    <m/>
    <x v="5"/>
    <x v="11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25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27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64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4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6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0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m/>
    <s v="97528"/>
    <x v="7"/>
    <x v="10"/>
    <x v="2"/>
    <x v="1"/>
    <m/>
    <x v="5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6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6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0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1-25 08:22:17"/>
    <s v="95810"/>
    <x v="6"/>
    <x v="9"/>
    <x v="3"/>
    <x v="1"/>
    <m/>
    <x v="5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8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6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6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m/>
    <s v="100652"/>
    <x v="0"/>
    <x v="0"/>
    <x v="2"/>
    <x v="2"/>
    <m/>
    <x v="5"/>
    <x v="1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6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86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6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3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3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0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3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1"/>
    <m/>
    <s v="100594"/>
    <x v="7"/>
    <x v="10"/>
    <x v="2"/>
    <x v="3"/>
    <n v="7"/>
    <x v="3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5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2-25 10:21:07"/>
    <s v="100902"/>
    <x v="8"/>
    <x v="10"/>
    <x v="2"/>
    <x v="3"/>
    <m/>
    <x v="5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25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m/>
    <s v="101372"/>
    <x v="5"/>
    <x v="8"/>
    <x v="2"/>
    <x v="2"/>
    <m/>
    <x v="5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200110A201"/>
    <s v="E.S I-4 LA UNION"/>
    <x v="117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m/>
    <s v="97164"/>
    <x v="1"/>
    <x v="6"/>
    <x v="2"/>
    <x v="5"/>
    <m/>
    <x v="5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m/>
    <s v="101875"/>
    <x v="9"/>
    <x v="15"/>
    <x v="2"/>
    <x v="5"/>
    <m/>
    <x v="5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m/>
    <s v="101896"/>
    <x v="9"/>
    <x v="14"/>
    <x v="2"/>
    <x v="0"/>
    <m/>
    <x v="5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5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5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5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7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09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8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37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58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59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m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m/>
    <s v="102518"/>
    <x v="1"/>
    <x v="1"/>
    <x v="2"/>
    <x v="5"/>
    <m/>
    <x v="5"/>
    <x v="3"/>
  </r>
  <r>
    <d v="2024-02-27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9"/>
    <x v="0"/>
    <x v="1"/>
    <x v="4"/>
    <x v="0"/>
    <x v="0"/>
    <x v="0"/>
    <x v="0"/>
    <x v="0"/>
    <x v="0"/>
    <x v="0"/>
    <x v="0"/>
    <x v="0"/>
    <x v="6"/>
    <s v=""/>
    <x v="2"/>
    <s v="HOSP. CHULUCANAS"/>
    <s v=""/>
    <x v="0"/>
    <s v="20247200401A101A97.053SICRSA1M"/>
    <s v="2024-02-27 16:05:59"/>
    <m/>
    <s v="102956"/>
    <x v="4"/>
    <x v="5"/>
    <x v="2"/>
    <x v="6"/>
    <m/>
    <x v="5"/>
    <x v="8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76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200101A202"/>
    <s v="E.S I-4 LOS ALGARROBOS"/>
    <x v="118"/>
    <x v="0"/>
    <m/>
    <x v="9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m/>
    <s v="100518"/>
    <x v="6"/>
    <x v="9"/>
    <x v="2"/>
    <x v="5"/>
    <m/>
    <x v="5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4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75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0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7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7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7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7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70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1-25 08:21:12"/>
    <s v="95690"/>
    <x v="0"/>
    <x v="0"/>
    <x v="3"/>
    <x v="6"/>
    <m/>
    <x v="5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6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5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5 10:36:15"/>
    <s v="102219"/>
    <x v="1"/>
    <x v="6"/>
    <x v="2"/>
    <x v="0"/>
    <m/>
    <x v="5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297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9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1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81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81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1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m/>
    <s v="97464"/>
    <x v="5"/>
    <x v="8"/>
    <x v="2"/>
    <x v="0"/>
    <m/>
    <x v="5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m/>
    <s v="101350"/>
    <x v="1"/>
    <x v="1"/>
    <x v="2"/>
    <x v="1"/>
    <m/>
    <x v="5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m/>
    <s v="102100"/>
    <x v="1"/>
    <x v="1"/>
    <x v="2"/>
    <x v="0"/>
    <m/>
    <x v="5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m/>
    <s v="102808"/>
    <x v="1"/>
    <x v="6"/>
    <x v="2"/>
    <x v="3"/>
    <m/>
    <x v="5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E EN INTERNAMIENTO   28 /02/2024"/>
    <x v="0"/>
    <s v="20248200110A201A97.039FEPIMA0F"/>
    <s v="2024-02-28 09:43:28"/>
    <m/>
    <s v="103137"/>
    <x v="2"/>
    <x v="2"/>
    <x v="2"/>
    <x v="5"/>
    <m/>
    <x v="5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3-11-24T00:00:00"/>
    <d v="2023-11-24T00:00:00"/>
    <x v="0"/>
    <x v="45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3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m/>
    <s v="103065"/>
    <x v="1"/>
    <x v="1"/>
    <x v="2"/>
    <x v="2"/>
    <m/>
    <x v="5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25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63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53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26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5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7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m/>
    <s v="100903"/>
    <x v="5"/>
    <x v="8"/>
    <x v="2"/>
    <x v="4"/>
    <m/>
    <x v="5"/>
    <x v="0"/>
  </r>
  <r>
    <d v="2024-02-27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2VACRIA1F"/>
    <s v="2024-02-21 17:26:59"/>
    <s v="2024-02-27 12:23:33"/>
    <s v="101112"/>
    <x v="7"/>
    <x v="10"/>
    <x v="2"/>
    <x v="1"/>
    <m/>
    <x v="5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66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m/>
    <s v="101555"/>
    <x v="8"/>
    <x v="10"/>
    <x v="2"/>
    <x v="5"/>
    <m/>
    <x v="5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m/>
    <s v="101578"/>
    <x v="8"/>
    <x v="10"/>
    <x v="2"/>
    <x v="5"/>
    <m/>
    <x v="5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5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m/>
    <s v="102243"/>
    <x v="5"/>
    <x v="8"/>
    <x v="2"/>
    <x v="6"/>
    <m/>
    <x v="5"/>
    <x v="1"/>
  </r>
  <r>
    <d v="2024-02-25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m/>
    <s v="102246"/>
    <x v="5"/>
    <x v="8"/>
    <x v="2"/>
    <x v="6"/>
    <m/>
    <x v="5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2-27 12:42:34"/>
    <s v="102403"/>
    <x v="5"/>
    <x v="8"/>
    <x v="2"/>
    <x v="2"/>
    <n v="2"/>
    <x v="2"/>
    <x v="4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3:44"/>
    <m/>
    <s v="102407"/>
    <x v="5"/>
    <x v="8"/>
    <x v="2"/>
    <x v="2"/>
    <m/>
    <x v="5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m/>
    <s v="102502"/>
    <x v="5"/>
    <x v="8"/>
    <x v="2"/>
    <x v="0"/>
    <m/>
    <x v="5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m/>
    <s v="102795"/>
    <x v="8"/>
    <x v="10"/>
    <x v="2"/>
    <x v="1"/>
    <m/>
    <x v="5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m/>
    <s v="102804"/>
    <x v="5"/>
    <x v="8"/>
    <x v="2"/>
    <x v="3"/>
    <m/>
    <x v="5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m/>
    <s v="102824"/>
    <x v="5"/>
    <x v="8"/>
    <x v="2"/>
    <x v="3"/>
    <m/>
    <x v="5"/>
    <x v="0"/>
  </r>
  <r>
    <d v="2024-02-27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m/>
    <s v="102960"/>
    <x v="7"/>
    <x v="10"/>
    <x v="2"/>
    <x v="5"/>
    <m/>
    <x v="5"/>
    <x v="4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46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08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09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4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09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51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2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2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200110A201"/>
    <s v="E.S I-4 LA UNION"/>
    <x v="119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m/>
    <s v="96495"/>
    <x v="2"/>
    <x v="4"/>
    <x v="3"/>
    <x v="2"/>
    <m/>
    <x v="5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200803A201"/>
    <s v="E.S I-3 BERNAL"/>
    <x v="120"/>
    <x v="0"/>
    <m/>
    <x v="9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m/>
    <s v="96771"/>
    <x v="8"/>
    <x v="10"/>
    <x v="3"/>
    <x v="3"/>
    <m/>
    <x v="5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200801A201"/>
    <s v="E.S I-4 SECHURA"/>
    <x v="121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2-22 12:15:11"/>
    <s v="99286"/>
    <x v="6"/>
    <x v="9"/>
    <x v="2"/>
    <x v="3"/>
    <m/>
    <x v="5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200803A201"/>
    <s v="E.S I-3 BERNAL"/>
    <x v="122"/>
    <x v="0"/>
    <m/>
    <x v="9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2-22 12:20:52"/>
    <s v="99291"/>
    <x v="7"/>
    <x v="10"/>
    <x v="2"/>
    <x v="4"/>
    <m/>
    <x v="5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200101A204"/>
    <s v="E.S I-3 MICAELA BASTIDAS"/>
    <x v="123"/>
    <x v="0"/>
    <m/>
    <x v="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2-22 12:22:58"/>
    <s v="100567"/>
    <x v="5"/>
    <x v="8"/>
    <x v="2"/>
    <x v="2"/>
    <m/>
    <x v="5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200801A201"/>
    <s v="E.S I-4 SECHURA"/>
    <x v="116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m/>
    <s v="100571"/>
    <x v="0"/>
    <x v="0"/>
    <x v="2"/>
    <x v="1"/>
    <m/>
    <x v="5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200101A208"/>
    <s v="E.S I-3 SAN JOSE"/>
    <x v="116"/>
    <x v="0"/>
    <m/>
    <x v="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2-22 12:38:16"/>
    <s v="100578"/>
    <x v="1"/>
    <x v="1"/>
    <x v="2"/>
    <x v="1"/>
    <m/>
    <x v="5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16"/>
    <s v="200104D101"/>
    <s v="HOSPITAL MILITAR I DIVISION DE EJERCITO PIURA"/>
    <x v="116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2-20 11:42:48"/>
    <s v="100584"/>
    <x v="3"/>
    <x v="3"/>
    <x v="2"/>
    <x v="1"/>
    <m/>
    <x v="5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200101A210"/>
    <s v="E.S I-3 VICTOR RAUL HAYA DE LA TORRE"/>
    <x v="124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m/>
    <s v="100820"/>
    <x v="1"/>
    <x v="6"/>
    <x v="2"/>
    <x v="3"/>
    <m/>
    <x v="5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5"/>
    <x v="0"/>
    <m/>
    <x v="9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m/>
    <s v="101422"/>
    <x v="3"/>
    <x v="3"/>
    <x v="2"/>
    <x v="4"/>
    <m/>
    <x v="5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05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m/>
    <s v="101880"/>
    <x v="2"/>
    <x v="4"/>
    <x v="2"/>
    <x v="5"/>
    <m/>
    <x v="5"/>
    <x v="0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4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7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0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8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54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19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16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0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1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1"/>
    <x v="0"/>
    <x v="0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m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18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61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m/>
    <s v="97336"/>
    <x v="1"/>
    <x v="1"/>
    <x v="2"/>
    <x v="5"/>
    <m/>
    <x v="5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m/>
    <s v="97338"/>
    <x v="6"/>
    <x v="9"/>
    <x v="2"/>
    <x v="0"/>
    <m/>
    <x v="5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m/>
    <s v="97339"/>
    <x v="4"/>
    <x v="12"/>
    <x v="2"/>
    <x v="0"/>
    <m/>
    <x v="5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1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3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m/>
    <s v="97899"/>
    <x v="3"/>
    <x v="3"/>
    <x v="2"/>
    <x v="4"/>
    <m/>
    <x v="5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18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2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m/>
    <s v="100587"/>
    <x v="2"/>
    <x v="4"/>
    <x v="2"/>
    <x v="2"/>
    <m/>
    <x v="5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m/>
    <s v="101375"/>
    <x v="9"/>
    <x v="11"/>
    <x v="2"/>
    <x v="4"/>
    <m/>
    <x v="5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m/>
    <s v="102357"/>
    <x v="0"/>
    <x v="7"/>
    <x v="2"/>
    <x v="2"/>
    <m/>
    <x v="5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m/>
    <s v="102470"/>
    <x v="0"/>
    <x v="0"/>
    <x v="2"/>
    <x v="1"/>
    <m/>
    <x v="5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m/>
    <s v="102484"/>
    <x v="3"/>
    <x v="3"/>
    <x v="2"/>
    <x v="1"/>
    <m/>
    <x v="5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m/>
    <s v="102490"/>
    <x v="3"/>
    <x v="3"/>
    <x v="2"/>
    <x v="2"/>
    <m/>
    <x v="5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34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5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75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7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m/>
    <s v="103171"/>
    <x v="4"/>
    <x v="5"/>
    <x v="2"/>
    <x v="4"/>
    <m/>
    <x v="5"/>
    <x v="1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76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m/>
    <s v="97538"/>
    <x v="9"/>
    <x v="11"/>
    <x v="2"/>
    <x v="2"/>
    <m/>
    <x v="5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05"/>
    <x v="0"/>
    <m/>
    <x v="9"/>
    <x v="1"/>
    <x v="1"/>
    <x v="0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m/>
    <s v="101860"/>
    <x v="0"/>
    <x v="7"/>
    <x v="2"/>
    <x v="5"/>
    <m/>
    <x v="5"/>
    <x v="4"/>
  </r>
  <r>
    <d v="2023-11-27T00:00:00"/>
    <d v="2023-11-23T00:00:00"/>
    <x v="0"/>
    <x v="45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m/>
    <s v="101368"/>
    <x v="4"/>
    <x v="5"/>
    <x v="2"/>
    <x v="0"/>
    <m/>
    <x v="5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34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53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200101X202"/>
    <s v="SANNA CLINICA BELEN"/>
    <x v="126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m/>
    <s v="96222"/>
    <x v="1"/>
    <x v="1"/>
    <x v="3"/>
    <x v="5"/>
    <m/>
    <x v="5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32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200104A203"/>
    <s v="E.S I-3 TACALA"/>
    <x v="103"/>
    <x v="0"/>
    <m/>
    <x v="9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2-22 12:17:21"/>
    <s v="99258"/>
    <x v="1"/>
    <x v="6"/>
    <x v="2"/>
    <x v="6"/>
    <m/>
    <x v="5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200803A201"/>
    <s v="E.S I-3 BERNAL"/>
    <x v="121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2-22 12:19:29"/>
    <s v="99287"/>
    <x v="3"/>
    <x v="3"/>
    <x v="2"/>
    <x v="3"/>
    <m/>
    <x v="5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200803A201"/>
    <s v="E.S I-3 BERNAL"/>
    <x v="127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m/>
    <s v="100528"/>
    <x v="1"/>
    <x v="6"/>
    <x v="2"/>
    <x v="0"/>
    <m/>
    <x v="5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4"/>
    <x v="0"/>
    <m/>
    <x v="9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2-22 12:30:58"/>
    <s v="101491"/>
    <x v="3"/>
    <x v="3"/>
    <x v="2"/>
    <x v="6"/>
    <m/>
    <x v="5"/>
    <x v="7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3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28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1-27 16:36:0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64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m/>
    <s v="101858"/>
    <x v="3"/>
    <x v="3"/>
    <x v="2"/>
    <x v="5"/>
    <m/>
    <x v="5"/>
    <x v="1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5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2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5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5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1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98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8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79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3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5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31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7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5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395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1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96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19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58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m/>
    <s v="96827"/>
    <x v="2"/>
    <x v="4"/>
    <x v="3"/>
    <x v="2"/>
    <m/>
    <x v="5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m/>
    <s v="96830"/>
    <x v="6"/>
    <x v="9"/>
    <x v="3"/>
    <x v="1"/>
    <m/>
    <x v="5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2-06 11:04:49"/>
    <s v="96833"/>
    <x v="1"/>
    <x v="1"/>
    <x v="3"/>
    <x v="4"/>
    <m/>
    <x v="5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1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9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1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3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2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4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063SIDEMA1F"/>
    <s v="2024-02-14 15:55:28"/>
    <s v="2024-02-19 19:05:41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14T00:00:00"/>
    <d v="2024-02-13T00:00:00"/>
    <x v="1"/>
    <x v="9"/>
    <d v="2024-02-11T00:00:00"/>
    <x v="0"/>
    <x v="1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2-19 19:05:14"/>
    <s v="99099"/>
    <x v="3"/>
    <x v="3"/>
    <x v="2"/>
    <x v="3"/>
    <n v="1"/>
    <x v="1"/>
    <x v="1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3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4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4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1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2 11:36:28"/>
    <s v="101050"/>
    <x v="6"/>
    <x v="9"/>
    <x v="2"/>
    <x v="4"/>
    <m/>
    <x v="5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24POSAJO1M"/>
    <s v="2024-02-21 15:55:52"/>
    <s v="2024-02-22 11:17:37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2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m/>
    <s v="101752"/>
    <x v="1"/>
    <x v="1"/>
    <x v="2"/>
    <x v="3"/>
    <m/>
    <x v="5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m/>
    <s v="101784"/>
    <x v="9"/>
    <x v="13"/>
    <x v="2"/>
    <x v="5"/>
    <m/>
    <x v="5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1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m/>
    <s v="101802"/>
    <x v="7"/>
    <x v="10"/>
    <x v="2"/>
    <x v="5"/>
    <m/>
    <x v="5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0SAPEAN1F"/>
    <s v="2024-02-23 12:01:02"/>
    <m/>
    <s v="101804"/>
    <x v="9"/>
    <x v="15"/>
    <x v="2"/>
    <x v="5"/>
    <m/>
    <x v="5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3 19:57:06"/>
    <s v="101816"/>
    <x v="2"/>
    <x v="2"/>
    <x v="2"/>
    <x v="3"/>
    <m/>
    <x v="5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8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3 19:53:04"/>
    <s v="101839"/>
    <x v="3"/>
    <x v="3"/>
    <x v="2"/>
    <x v="2"/>
    <n v="3"/>
    <x v="4"/>
    <x v="1"/>
  </r>
  <r>
    <d v="2024-02-25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2-25 10:25:55"/>
    <s v="102002"/>
    <x v="2"/>
    <x v="4"/>
    <x v="2"/>
    <x v="5"/>
    <m/>
    <x v="5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4 12:19:30"/>
    <s v="102156"/>
    <x v="9"/>
    <x v="15"/>
    <x v="2"/>
    <x v="0"/>
    <m/>
    <x v="5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14RAHODA1F"/>
    <s v="2024-02-26 19:41:49"/>
    <m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92994393"/>
    <x v="1"/>
    <s v="E.S I-4 CATACAOS"/>
    <s v=""/>
    <x v="0"/>
    <s v="20248200105A201A97.026AMSAWI1M"/>
    <s v="2024-02-26 19:45:30"/>
    <s v="2024-02-26 19:45:55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7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m/>
    <s v="102816"/>
    <x v="5"/>
    <x v="8"/>
    <x v="2"/>
    <x v="2"/>
    <m/>
    <x v="5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m/>
    <s v="102819"/>
    <x v="8"/>
    <x v="10"/>
    <x v="2"/>
    <x v="2"/>
    <m/>
    <x v="5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m/>
    <s v="102821"/>
    <x v="7"/>
    <x v="10"/>
    <x v="2"/>
    <x v="2"/>
    <m/>
    <x v="5"/>
    <x v="7"/>
  </r>
  <r>
    <d v="2024-02-26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m/>
    <s v="102831"/>
    <x v="7"/>
    <x v="10"/>
    <x v="2"/>
    <x v="2"/>
    <m/>
    <x v="5"/>
    <x v="0"/>
  </r>
  <r>
    <d v="2024-02-26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m/>
    <s v="102838"/>
    <x v="4"/>
    <x v="5"/>
    <x v="2"/>
    <x v="2"/>
    <m/>
    <x v="5"/>
    <x v="2"/>
  </r>
  <r>
    <d v="2024-02-26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m/>
    <s v="102857"/>
    <x v="6"/>
    <x v="9"/>
    <x v="2"/>
    <x v="1"/>
    <m/>
    <x v="5"/>
    <x v="4"/>
  </r>
  <r>
    <d v="2024-02-27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m/>
    <s v="102859"/>
    <x v="6"/>
    <x v="9"/>
    <x v="2"/>
    <x v="3"/>
    <m/>
    <x v="5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m/>
    <s v="103174"/>
    <x v="4"/>
    <x v="12"/>
    <x v="2"/>
    <x v="6"/>
    <m/>
    <x v="5"/>
    <x v="1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82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1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6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2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65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28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28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27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28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23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m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m/>
    <s v="102854"/>
    <x v="7"/>
    <x v="10"/>
    <x v="2"/>
    <x v="3"/>
    <m/>
    <x v="5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m/>
    <s v="99766"/>
    <x v="1"/>
    <x v="1"/>
    <x v="2"/>
    <x v="6"/>
    <m/>
    <x v="5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m/>
    <s v="100940"/>
    <x v="8"/>
    <x v="10"/>
    <x v="2"/>
    <x v="3"/>
    <m/>
    <x v="5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63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2-21 10:17:26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2-15 12:07:56"/>
    <s v="97533"/>
    <x v="3"/>
    <x v="3"/>
    <x v="2"/>
    <x v="2"/>
    <m/>
    <x v="5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0T00:00:00"/>
    <d v="2024-02-10T00:00:00"/>
    <x v="1"/>
    <x v="16"/>
    <d v="2024-02-07T00:00:00"/>
    <x v="5"/>
    <x v="2"/>
    <x v="0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200701A202"/>
    <s v="C.S. TALARA II"/>
    <x v="103"/>
    <x v="0"/>
    <m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2-12 10:25:29"/>
    <s v="98305"/>
    <x v="8"/>
    <x v="10"/>
    <x v="2"/>
    <x v="6"/>
    <m/>
    <x v="5"/>
    <x v="2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200801A201"/>
    <s v="E.S I-4 SECHURA"/>
    <x v="13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2-15 12:09:06"/>
    <s v="99251"/>
    <x v="9"/>
    <x v="13"/>
    <x v="2"/>
    <x v="0"/>
    <m/>
    <x v="5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25"/>
    <x v="0"/>
    <m/>
    <x v="9"/>
    <x v="0"/>
    <x v="1"/>
    <x v="0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m/>
    <s v="101407"/>
    <x v="1"/>
    <x v="1"/>
    <x v="2"/>
    <x v="4"/>
    <m/>
    <x v="5"/>
    <x v="2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31"/>
    <x v="0"/>
    <m/>
    <x v="9"/>
    <x v="0"/>
    <x v="5"/>
    <x v="0"/>
    <x v="0"/>
    <x v="0"/>
    <x v="22"/>
    <x v="1"/>
    <x v="1"/>
    <x v="0"/>
    <x v="0"/>
    <x v="1"/>
    <x v="1"/>
    <x v="7"/>
    <s v=""/>
    <x v="2"/>
    <s v="HOSP. CHULUCANAS"/>
    <s v=""/>
    <x v="0"/>
    <s v="20248200401A101A97.075VIDETE1F"/>
    <s v="2024-02-27 17:48:42"/>
    <m/>
    <s v="102991"/>
    <x v="9"/>
    <x v="13"/>
    <x v="2"/>
    <x v="2"/>
    <m/>
    <x v="5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32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m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m/>
    <s v="99092"/>
    <x v="3"/>
    <x v="3"/>
    <x v="2"/>
    <x v="3"/>
    <m/>
    <x v="5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m/>
    <s v="101044"/>
    <x v="3"/>
    <x v="3"/>
    <x v="2"/>
    <x v="3"/>
    <n v="0"/>
    <x v="7"/>
    <x v="1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33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92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4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19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399">
        <item x="172"/>
        <item x="175"/>
        <item x="30"/>
        <item x="125"/>
        <item x="88"/>
        <item x="119"/>
        <item x="126"/>
        <item x="120"/>
        <item x="173"/>
        <item x="84"/>
        <item x="159"/>
        <item x="128"/>
        <item x="121"/>
        <item x="122"/>
        <item x="179"/>
        <item x="123"/>
        <item x="127"/>
        <item x="85"/>
        <item x="86"/>
        <item x="161"/>
        <item x="87"/>
        <item x="89"/>
        <item x="67"/>
        <item x="124"/>
        <item x="171"/>
        <item x="181"/>
        <item x="180"/>
        <item x="74"/>
        <item x="73"/>
        <item x="39"/>
        <item x="90"/>
        <item x="77"/>
        <item x="8"/>
        <item x="29"/>
        <item x="91"/>
        <item x="19"/>
        <item x="21"/>
        <item x="182"/>
        <item x="10"/>
        <item x="129"/>
        <item x="92"/>
        <item x="93"/>
        <item x="27"/>
        <item x="40"/>
        <item x="76"/>
        <item x="160"/>
        <item x="94"/>
        <item x="82"/>
        <item x="130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10"/>
        <item x="70"/>
        <item x="104"/>
        <item x="69"/>
        <item x="131"/>
        <item x="100"/>
        <item x="139"/>
        <item x="38"/>
        <item x="95"/>
        <item x="101"/>
        <item x="134"/>
        <item x="111"/>
        <item x="144"/>
        <item x="140"/>
        <item x="135"/>
        <item x="96"/>
        <item x="107"/>
        <item x="102"/>
        <item x="99"/>
        <item x="105"/>
        <item x="106"/>
        <item x="97"/>
        <item x="103"/>
        <item x="112"/>
        <item x="136"/>
        <item x="113"/>
        <item x="98"/>
        <item x="71"/>
        <item x="108"/>
        <item x="132"/>
        <item x="137"/>
        <item x="142"/>
        <item x="138"/>
        <item x="133"/>
        <item x="149"/>
        <item x="109"/>
        <item x="141"/>
        <item x="150"/>
        <item x="75"/>
        <item x="147"/>
        <item x="148"/>
        <item x="145"/>
        <item x="143"/>
        <item x="151"/>
        <item x="146"/>
        <item x="152"/>
        <item x="49"/>
        <item x="51"/>
        <item x="50"/>
        <item x="52"/>
        <item x="54"/>
        <item x="55"/>
        <item x="53"/>
        <item x="57"/>
        <item x="56"/>
        <item x="81"/>
        <item x="115"/>
        <item x="114"/>
        <item x="48"/>
        <item x="116"/>
        <item x="83"/>
        <item x="117"/>
        <item x="118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3"/>
        <item x="162"/>
        <item x="164"/>
        <item x="155"/>
        <item x="154"/>
        <item x="169"/>
        <item x="157"/>
        <item x="165"/>
        <item x="166"/>
        <item x="174"/>
        <item x="178"/>
        <item x="168"/>
        <item x="170"/>
        <item x="167"/>
        <item x="176"/>
        <item x="187"/>
        <item x="185"/>
        <item x="186"/>
        <item x="177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3"/>
        <item x="210"/>
        <item x="207"/>
        <item x="201"/>
        <item x="200"/>
        <item x="206"/>
        <item x="202"/>
        <item x="212"/>
        <item x="208"/>
        <item x="215"/>
        <item x="203"/>
        <item x="204"/>
        <item x="214"/>
        <item x="219"/>
        <item x="218"/>
        <item x="188"/>
        <item x="220"/>
        <item x="258"/>
        <item x="217"/>
        <item x="221"/>
        <item x="222"/>
        <item x="223"/>
        <item x="216"/>
        <item x="224"/>
        <item x="268"/>
        <item x="229"/>
        <item x="269"/>
        <item x="225"/>
        <item x="248"/>
        <item x="254"/>
        <item x="301"/>
        <item x="209"/>
        <item x="226"/>
        <item x="230"/>
        <item x="227"/>
        <item x="228"/>
        <item x="270"/>
        <item x="299"/>
        <item x="231"/>
        <item x="251"/>
        <item x="232"/>
        <item x="271"/>
        <item x="259"/>
        <item x="249"/>
        <item x="233"/>
        <item x="234"/>
        <item x="303"/>
        <item x="190"/>
        <item x="273"/>
        <item x="252"/>
        <item x="272"/>
        <item x="235"/>
        <item x="274"/>
        <item x="255"/>
        <item x="302"/>
        <item x="236"/>
        <item x="260"/>
        <item x="153"/>
        <item x="275"/>
        <item x="277"/>
        <item x="344"/>
        <item x="237"/>
        <item x="256"/>
        <item x="261"/>
        <item x="284"/>
        <item x="238"/>
        <item x="283"/>
        <item x="287"/>
        <item x="285"/>
        <item x="211"/>
        <item x="286"/>
        <item x="279"/>
        <item x="305"/>
        <item x="345"/>
        <item x="278"/>
        <item x="300"/>
        <item x="240"/>
        <item x="239"/>
        <item x="349"/>
        <item x="304"/>
        <item x="289"/>
        <item x="242"/>
        <item x="288"/>
        <item x="241"/>
        <item x="243"/>
        <item x="294"/>
        <item x="348"/>
        <item x="253"/>
        <item x="291"/>
        <item x="244"/>
        <item x="245"/>
        <item x="265"/>
        <item x="346"/>
        <item x="246"/>
        <item x="290"/>
        <item x="293"/>
        <item x="281"/>
        <item x="292"/>
        <item x="264"/>
        <item x="347"/>
        <item x="250"/>
        <item x="276"/>
        <item x="257"/>
        <item x="266"/>
        <item x="267"/>
        <item x="247"/>
        <item x="156"/>
        <item x="158"/>
        <item x="280"/>
        <item x="262"/>
        <item x="306"/>
        <item x="295"/>
        <item x="263"/>
        <item x="307"/>
        <item x="296"/>
        <item x="298"/>
        <item x="391"/>
        <item x="308"/>
        <item x="350"/>
        <item x="386"/>
        <item x="379"/>
        <item x="297"/>
        <item x="371"/>
        <item x="282"/>
        <item x="368"/>
        <item x="309"/>
        <item x="374"/>
        <item x="384"/>
        <item x="380"/>
        <item x="392"/>
        <item x="336"/>
        <item x="393"/>
        <item x="330"/>
        <item x="9"/>
        <item x="310"/>
        <item x="311"/>
        <item x="312"/>
        <item x="313"/>
        <item x="329"/>
        <item x="339"/>
        <item x="376"/>
        <item x="381"/>
        <item x="354"/>
        <item x="355"/>
        <item x="369"/>
        <item x="385"/>
        <item x="388"/>
        <item x="314"/>
        <item x="315"/>
        <item x="337"/>
        <item x="340"/>
        <item x="377"/>
        <item x="378"/>
        <item x="389"/>
        <item x="316"/>
        <item x="341"/>
        <item x="370"/>
        <item x="372"/>
        <item x="357"/>
        <item x="331"/>
        <item x="338"/>
        <item x="382"/>
        <item x="373"/>
        <item x="317"/>
        <item x="319"/>
        <item x="342"/>
        <item x="358"/>
        <item x="397"/>
        <item x="356"/>
        <item x="351"/>
        <item x="394"/>
        <item x="318"/>
        <item x="320"/>
        <item x="321"/>
        <item x="359"/>
        <item x="390"/>
        <item x="396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x="387"/>
        <item x="363"/>
        <item x="364"/>
        <item x="353"/>
        <item x="327"/>
        <item x="365"/>
        <item x="334"/>
        <item x="328"/>
        <item x="366"/>
        <item x="335"/>
        <item x="395"/>
        <item x="375"/>
        <item x="367"/>
        <item x="3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3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6"/>
        <item x="39"/>
        <item x="40"/>
        <item x="41"/>
        <item x="43"/>
        <item x="42"/>
        <item x="45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99">
        <item h="1" x="172"/>
        <item h="1" x="175"/>
        <item h="1" x="30"/>
        <item h="1" x="125"/>
        <item h="1" x="88"/>
        <item h="1" x="119"/>
        <item h="1" x="126"/>
        <item h="1" x="120"/>
        <item h="1" x="173"/>
        <item h="1" x="84"/>
        <item h="1" x="159"/>
        <item h="1" x="128"/>
        <item h="1" x="121"/>
        <item h="1" x="122"/>
        <item h="1" x="179"/>
        <item h="1" x="123"/>
        <item h="1" x="127"/>
        <item h="1" x="85"/>
        <item h="1" x="86"/>
        <item h="1" x="161"/>
        <item h="1" x="87"/>
        <item h="1" x="89"/>
        <item h="1" x="67"/>
        <item h="1" x="124"/>
        <item h="1" x="171"/>
        <item h="1" x="181"/>
        <item h="1" x="180"/>
        <item h="1" x="74"/>
        <item h="1" x="73"/>
        <item h="1" x="39"/>
        <item h="1" x="90"/>
        <item h="1" x="77"/>
        <item h="1" x="8"/>
        <item h="1" x="29"/>
        <item h="1" x="91"/>
        <item h="1" x="19"/>
        <item h="1" x="21"/>
        <item h="1" x="182"/>
        <item h="1" x="10"/>
        <item h="1" x="129"/>
        <item h="1" x="92"/>
        <item h="1" x="93"/>
        <item h="1" x="27"/>
        <item h="1" x="40"/>
        <item h="1" x="76"/>
        <item h="1" x="160"/>
        <item h="1" x="94"/>
        <item h="1" x="82"/>
        <item h="1" x="130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10"/>
        <item h="1" x="70"/>
        <item h="1" x="104"/>
        <item h="1" x="69"/>
        <item h="1" x="131"/>
        <item h="1" x="100"/>
        <item h="1" x="139"/>
        <item h="1" x="38"/>
        <item h="1" x="95"/>
        <item h="1" x="101"/>
        <item h="1" x="134"/>
        <item h="1" x="111"/>
        <item h="1" x="144"/>
        <item h="1" x="140"/>
        <item h="1" x="135"/>
        <item h="1" x="96"/>
        <item h="1" x="107"/>
        <item h="1" x="102"/>
        <item h="1" x="99"/>
        <item h="1" x="105"/>
        <item h="1" x="106"/>
        <item h="1" x="97"/>
        <item h="1" x="103"/>
        <item h="1" x="112"/>
        <item h="1" x="136"/>
        <item h="1" x="113"/>
        <item h="1" x="98"/>
        <item h="1" x="71"/>
        <item h="1" x="108"/>
        <item h="1" x="132"/>
        <item h="1" x="137"/>
        <item h="1" x="142"/>
        <item h="1" x="138"/>
        <item h="1" x="133"/>
        <item h="1" x="149"/>
        <item h="1" x="109"/>
        <item h="1" x="141"/>
        <item h="1" x="150"/>
        <item h="1" x="75"/>
        <item h="1" x="147"/>
        <item h="1" x="148"/>
        <item h="1" x="145"/>
        <item h="1" x="143"/>
        <item h="1" x="151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81"/>
        <item h="1" x="115"/>
        <item h="1" x="114"/>
        <item h="1" x="48"/>
        <item h="1" x="116"/>
        <item h="1" x="83"/>
        <item h="1" x="117"/>
        <item h="1" x="118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3"/>
        <item h="1" x="162"/>
        <item h="1" x="164"/>
        <item h="1" x="155"/>
        <item h="1" x="154"/>
        <item h="1" x="169"/>
        <item h="1" x="157"/>
        <item h="1" x="165"/>
        <item h="1" x="166"/>
        <item h="1" x="174"/>
        <item h="1" x="178"/>
        <item h="1" x="168"/>
        <item h="1" x="170"/>
        <item h="1" x="167"/>
        <item h="1" x="176"/>
        <item h="1" x="187"/>
        <item h="1" x="185"/>
        <item h="1" x="186"/>
        <item h="1" x="177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3"/>
        <item h="1" x="210"/>
        <item h="1" x="207"/>
        <item h="1" x="201"/>
        <item h="1" x="200"/>
        <item h="1" x="206"/>
        <item h="1" x="202"/>
        <item h="1" x="212"/>
        <item h="1" x="208"/>
        <item h="1" x="215"/>
        <item h="1" x="203"/>
        <item h="1" x="204"/>
        <item h="1" x="214"/>
        <item h="1" x="219"/>
        <item h="1" x="218"/>
        <item h="1" x="188"/>
        <item h="1" x="220"/>
        <item h="1" x="258"/>
        <item h="1" x="217"/>
        <item h="1" x="221"/>
        <item h="1" x="222"/>
        <item h="1" x="223"/>
        <item h="1" x="216"/>
        <item h="1" x="224"/>
        <item h="1" x="268"/>
        <item h="1" x="229"/>
        <item h="1" x="269"/>
        <item h="1" x="225"/>
        <item h="1" x="248"/>
        <item h="1" x="254"/>
        <item h="1" x="301"/>
        <item h="1" x="209"/>
        <item h="1" x="226"/>
        <item h="1" x="230"/>
        <item h="1" x="227"/>
        <item h="1" x="228"/>
        <item h="1" x="270"/>
        <item h="1" x="299"/>
        <item h="1" x="231"/>
        <item h="1" x="251"/>
        <item h="1" x="232"/>
        <item h="1" x="271"/>
        <item h="1" x="259"/>
        <item h="1" x="249"/>
        <item h="1" x="233"/>
        <item h="1" x="234"/>
        <item h="1" x="303"/>
        <item h="1" x="190"/>
        <item h="1" x="273"/>
        <item h="1" x="252"/>
        <item h="1" x="272"/>
        <item h="1" x="235"/>
        <item h="1" x="274"/>
        <item h="1" x="255"/>
        <item h="1" x="302"/>
        <item h="1" x="236"/>
        <item h="1" x="260"/>
        <item h="1" x="153"/>
        <item h="1" x="275"/>
        <item h="1" x="277"/>
        <item h="1" x="344"/>
        <item h="1" x="237"/>
        <item h="1" x="256"/>
        <item h="1" x="261"/>
        <item h="1" x="284"/>
        <item h="1" x="238"/>
        <item h="1" x="283"/>
        <item h="1" x="287"/>
        <item h="1" x="285"/>
        <item h="1" x="211"/>
        <item h="1" x="286"/>
        <item h="1" x="279"/>
        <item h="1" x="305"/>
        <item h="1" x="345"/>
        <item h="1" x="278"/>
        <item h="1" x="300"/>
        <item h="1" x="240"/>
        <item h="1" x="239"/>
        <item h="1" x="349"/>
        <item h="1" x="304"/>
        <item h="1" x="289"/>
        <item h="1" x="242"/>
        <item h="1" x="288"/>
        <item h="1" x="241"/>
        <item h="1" x="243"/>
        <item h="1" x="294"/>
        <item h="1" x="348"/>
        <item h="1" x="253"/>
        <item h="1" x="291"/>
        <item h="1" x="244"/>
        <item h="1" x="245"/>
        <item h="1" x="265"/>
        <item h="1" x="346"/>
        <item h="1" x="246"/>
        <item h="1" x="290"/>
        <item h="1" x="293"/>
        <item h="1" x="281"/>
        <item h="1" x="292"/>
        <item h="1" x="264"/>
        <item h="1" x="347"/>
        <item h="1" x="250"/>
        <item h="1" x="276"/>
        <item h="1" x="257"/>
        <item h="1" x="266"/>
        <item h="1" x="267"/>
        <item h="1" x="247"/>
        <item h="1" x="156"/>
        <item h="1" x="158"/>
        <item h="1" x="280"/>
        <item h="1" x="262"/>
        <item h="1" x="306"/>
        <item h="1" x="295"/>
        <item h="1" x="263"/>
        <item h="1" x="307"/>
        <item h="1" x="296"/>
        <item h="1" x="298"/>
        <item h="1" x="391"/>
        <item h="1" x="308"/>
        <item h="1" x="350"/>
        <item h="1" x="386"/>
        <item h="1" x="379"/>
        <item h="1" x="297"/>
        <item h="1" x="371"/>
        <item h="1" x="282"/>
        <item h="1" x="368"/>
        <item h="1" x="309"/>
        <item h="1" x="374"/>
        <item h="1" x="384"/>
        <item h="1" x="380"/>
        <item h="1" x="392"/>
        <item h="1" x="336"/>
        <item h="1" x="393"/>
        <item h="1" x="330"/>
        <item h="1" x="9"/>
        <item h="1" x="310"/>
        <item h="1" x="311"/>
        <item h="1" x="312"/>
        <item x="313"/>
        <item h="1" x="329"/>
        <item h="1" x="339"/>
        <item h="1" x="376"/>
        <item h="1" x="381"/>
        <item h="1" x="354"/>
        <item h="1" x="355"/>
        <item h="1" x="369"/>
        <item h="1" x="385"/>
        <item h="1" x="388"/>
        <item x="314"/>
        <item x="315"/>
        <item x="337"/>
        <item x="340"/>
        <item x="377"/>
        <item x="378"/>
        <item x="389"/>
        <item x="316"/>
        <item x="341"/>
        <item x="370"/>
        <item x="372"/>
        <item x="357"/>
        <item x="331"/>
        <item x="338"/>
        <item x="382"/>
        <item x="373"/>
        <item x="317"/>
        <item x="319"/>
        <item x="342"/>
        <item x="358"/>
        <item x="397"/>
        <item x="356"/>
        <item x="351"/>
        <item x="394"/>
        <item x="318"/>
        <item x="320"/>
        <item x="321"/>
        <item x="359"/>
        <item x="390"/>
        <item x="396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h="1" x="387"/>
        <item x="363"/>
        <item x="364"/>
        <item x="353"/>
        <item x="327"/>
        <item x="365"/>
        <item x="334"/>
        <item x="328"/>
        <item x="366"/>
        <item x="335"/>
        <item x="395"/>
        <item x="375"/>
        <item x="367"/>
        <item x="3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36">
        <item h="1" x="21"/>
        <item h="1" x="18"/>
        <item h="1" x="20"/>
        <item h="1" x="19"/>
        <item h="1" x="53"/>
        <item h="1" x="22"/>
        <item h="1" x="17"/>
        <item h="1" x="23"/>
        <item h="1" x="54"/>
        <item h="1" x="10"/>
        <item h="1" x="24"/>
        <item h="1" x="25"/>
        <item h="1" x="31"/>
        <item h="1" x="26"/>
        <item h="1" x="27"/>
        <item h="1" x="28"/>
        <item h="1" x="38"/>
        <item h="1" x="29"/>
        <item h="1" x="37"/>
        <item h="1" x="36"/>
        <item h="1" x="34"/>
        <item h="1" x="32"/>
        <item h="1" x="30"/>
        <item h="1" x="39"/>
        <item h="1" x="35"/>
        <item h="1" x="43"/>
        <item h="1" x="41"/>
        <item h="1" x="33"/>
        <item h="1" x="46"/>
        <item h="1" x="42"/>
        <item h="1" x="40"/>
        <item h="1" x="45"/>
        <item h="1" x="44"/>
        <item h="1" x="7"/>
        <item h="1" x="9"/>
        <item h="1" x="8"/>
        <item h="1" x="47"/>
        <item h="1" x="12"/>
        <item h="1" x="11"/>
        <item h="1" x="13"/>
        <item h="1" x="48"/>
        <item h="1" x="14"/>
        <item h="1" x="51"/>
        <item h="1" x="49"/>
        <item h="1" x="15"/>
        <item h="1" x="3"/>
        <item h="1" x="16"/>
        <item h="1" x="50"/>
        <item h="1" x="2"/>
        <item h="1" x="5"/>
        <item h="1" x="6"/>
        <item h="1" x="4"/>
        <item h="1" x="1"/>
        <item h="1" x="59"/>
        <item h="1" x="60"/>
        <item h="1" x="55"/>
        <item h="1" x="56"/>
        <item h="1" x="62"/>
        <item h="1" x="61"/>
        <item h="1" x="67"/>
        <item h="1" x="57"/>
        <item h="1" x="70"/>
        <item h="1" x="58"/>
        <item h="1" x="63"/>
        <item h="1" x="52"/>
        <item h="1" x="72"/>
        <item h="1" x="74"/>
        <item h="1" x="75"/>
        <item h="1" x="73"/>
        <item h="1" x="76"/>
        <item h="1" x="80"/>
        <item h="1" x="81"/>
        <item h="1" x="82"/>
        <item h="1" x="64"/>
        <item h="1" x="65"/>
        <item h="1" x="71"/>
        <item h="1" x="66"/>
        <item h="1" x="77"/>
        <item h="1" x="83"/>
        <item h="1" x="68"/>
        <item h="1" x="84"/>
        <item h="1" x="69"/>
        <item h="1" x="86"/>
        <item h="1" x="87"/>
        <item h="1" x="78"/>
        <item h="1" x="88"/>
        <item h="1" x="79"/>
        <item h="1" x="89"/>
        <item h="1" x="109"/>
        <item h="1" x="101"/>
        <item h="1" x="110"/>
        <item h="1" x="111"/>
        <item h="1" x="94"/>
        <item h="1" x="98"/>
        <item h="1" x="95"/>
        <item h="1" x="90"/>
        <item h="1" x="85"/>
        <item h="1" x="92"/>
        <item h="1" x="96"/>
        <item h="1" x="100"/>
        <item h="1" x="93"/>
        <item h="1" x="106"/>
        <item h="1" x="107"/>
        <item h="1" x="108"/>
        <item h="1" x="99"/>
        <item h="1" x="115"/>
        <item h="1" x="91"/>
        <item h="1" x="97"/>
        <item h="1" x="0"/>
        <item h="1" x="113"/>
        <item h="1" x="133"/>
        <item x="102"/>
        <item x="132"/>
        <item x="119"/>
        <item x="126"/>
        <item x="128"/>
        <item x="117"/>
        <item x="120"/>
        <item m="1" x="134"/>
        <item x="114"/>
        <item x="103"/>
        <item x="129"/>
        <item x="121"/>
        <item x="122"/>
        <item x="130"/>
        <item x="104"/>
        <item x="123"/>
        <item x="116"/>
        <item x="118"/>
        <item x="127"/>
        <item x="124"/>
        <item x="125"/>
        <item x="105"/>
        <item x="112"/>
        <item h="1" x="131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11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3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8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1"/>
        <item x="57"/>
        <item x="6"/>
        <item x="66"/>
        <item x="23"/>
        <item x="25"/>
        <item x="41"/>
        <item x="8"/>
        <item x="60"/>
        <item x="69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22">
    <i>
      <x v="41"/>
    </i>
    <i>
      <x v="11"/>
    </i>
    <i>
      <x v="29"/>
    </i>
    <i>
      <x v="5"/>
    </i>
    <i>
      <x v="14"/>
    </i>
    <i>
      <x v="57"/>
    </i>
    <i>
      <x v="61"/>
    </i>
    <i>
      <x v="58"/>
    </i>
    <i>
      <x v="70"/>
    </i>
    <i>
      <x v="10"/>
    </i>
    <i>
      <x v="64"/>
    </i>
    <i>
      <x v="23"/>
    </i>
    <i>
      <x v="44"/>
    </i>
    <i>
      <x v="17"/>
    </i>
    <i>
      <x v="65"/>
    </i>
    <i>
      <x v="49"/>
    </i>
    <i>
      <x v="3"/>
    </i>
    <i>
      <x v="36"/>
    </i>
    <i>
      <x v="28"/>
    </i>
    <i>
      <x v="25"/>
    </i>
    <i>
      <x v="46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2"/>
    </i>
    <i>
      <x v="4"/>
    </i>
    <i>
      <x/>
    </i>
    <i>
      <x v="1"/>
    </i>
    <i>
      <x v="7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399">
        <item h="1" x="172"/>
        <item h="1" x="175"/>
        <item h="1" x="30"/>
        <item h="1" x="125"/>
        <item h="1" x="88"/>
        <item h="1" x="119"/>
        <item h="1" x="126"/>
        <item h="1" x="120"/>
        <item h="1" x="173"/>
        <item h="1" x="84"/>
        <item h="1" x="159"/>
        <item h="1" x="128"/>
        <item h="1" x="121"/>
        <item h="1" x="122"/>
        <item h="1" x="179"/>
        <item h="1" x="123"/>
        <item h="1" x="127"/>
        <item h="1" x="85"/>
        <item h="1" x="86"/>
        <item h="1" x="161"/>
        <item h="1" x="87"/>
        <item h="1" x="89"/>
        <item h="1" x="67"/>
        <item h="1" x="124"/>
        <item h="1" x="171"/>
        <item h="1" x="181"/>
        <item h="1" x="180"/>
        <item h="1" x="74"/>
        <item h="1" x="73"/>
        <item h="1" x="39"/>
        <item h="1" x="90"/>
        <item h="1" x="77"/>
        <item h="1" x="8"/>
        <item h="1" x="29"/>
        <item h="1" x="91"/>
        <item h="1" x="19"/>
        <item h="1" x="21"/>
        <item h="1" x="182"/>
        <item h="1" x="10"/>
        <item h="1" x="129"/>
        <item h="1" x="92"/>
        <item h="1" x="93"/>
        <item h="1" x="27"/>
        <item h="1" x="40"/>
        <item h="1" x="76"/>
        <item h="1" x="160"/>
        <item h="1" x="94"/>
        <item h="1" x="82"/>
        <item h="1" x="130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10"/>
        <item h="1" x="70"/>
        <item h="1" x="104"/>
        <item h="1" x="69"/>
        <item h="1" x="131"/>
        <item h="1" x="100"/>
        <item h="1" x="139"/>
        <item h="1" x="38"/>
        <item h="1" x="95"/>
        <item h="1" x="101"/>
        <item h="1" x="134"/>
        <item h="1" x="111"/>
        <item h="1" x="144"/>
        <item h="1" x="140"/>
        <item h="1" x="135"/>
        <item h="1" x="96"/>
        <item h="1" x="107"/>
        <item h="1" x="102"/>
        <item h="1" x="99"/>
        <item h="1" x="105"/>
        <item h="1" x="106"/>
        <item h="1" x="97"/>
        <item h="1" x="103"/>
        <item h="1" x="112"/>
        <item h="1" x="136"/>
        <item h="1" x="113"/>
        <item h="1" x="98"/>
        <item h="1" x="71"/>
        <item h="1" x="108"/>
        <item h="1" x="132"/>
        <item h="1" x="137"/>
        <item h="1" x="142"/>
        <item h="1" x="138"/>
        <item h="1" x="133"/>
        <item h="1" x="149"/>
        <item h="1" x="109"/>
        <item h="1" x="141"/>
        <item h="1" x="150"/>
        <item h="1" x="75"/>
        <item h="1" x="147"/>
        <item h="1" x="148"/>
        <item h="1" x="145"/>
        <item h="1" x="143"/>
        <item h="1" x="151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81"/>
        <item h="1" x="115"/>
        <item h="1" x="114"/>
        <item h="1" x="48"/>
        <item h="1" x="116"/>
        <item h="1" x="83"/>
        <item h="1" x="117"/>
        <item h="1" x="118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3"/>
        <item h="1" x="162"/>
        <item h="1" x="164"/>
        <item h="1" x="155"/>
        <item h="1" x="154"/>
        <item h="1" x="169"/>
        <item h="1" x="157"/>
        <item h="1" x="165"/>
        <item h="1" x="166"/>
        <item h="1" x="174"/>
        <item h="1" x="178"/>
        <item h="1" x="168"/>
        <item h="1" x="170"/>
        <item h="1" x="167"/>
        <item h="1" x="176"/>
        <item h="1" x="187"/>
        <item h="1" x="185"/>
        <item h="1" x="186"/>
        <item h="1" x="177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3"/>
        <item h="1" x="210"/>
        <item h="1" x="207"/>
        <item h="1" x="201"/>
        <item h="1" x="200"/>
        <item h="1" x="206"/>
        <item h="1" x="202"/>
        <item h="1" x="212"/>
        <item h="1" x="208"/>
        <item h="1" x="215"/>
        <item h="1" x="203"/>
        <item h="1" x="204"/>
        <item h="1" x="214"/>
        <item h="1" x="219"/>
        <item h="1" x="218"/>
        <item h="1" x="188"/>
        <item h="1" x="220"/>
        <item h="1" x="258"/>
        <item h="1" x="217"/>
        <item h="1" x="221"/>
        <item h="1" x="222"/>
        <item h="1" x="223"/>
        <item h="1" x="216"/>
        <item h="1" x="224"/>
        <item h="1" x="268"/>
        <item h="1" x="229"/>
        <item h="1" x="269"/>
        <item h="1" x="225"/>
        <item h="1" x="248"/>
        <item h="1" x="254"/>
        <item h="1" x="301"/>
        <item h="1" x="209"/>
        <item h="1" x="226"/>
        <item h="1" x="230"/>
        <item h="1" x="227"/>
        <item h="1" x="228"/>
        <item h="1" x="270"/>
        <item h="1" x="299"/>
        <item h="1" x="231"/>
        <item h="1" x="251"/>
        <item h="1" x="232"/>
        <item h="1" x="271"/>
        <item h="1" x="259"/>
        <item h="1" x="249"/>
        <item h="1" x="233"/>
        <item h="1" x="234"/>
        <item h="1" x="303"/>
        <item h="1" x="190"/>
        <item h="1" x="273"/>
        <item h="1" x="252"/>
        <item h="1" x="272"/>
        <item h="1" x="235"/>
        <item h="1" x="274"/>
        <item h="1" x="255"/>
        <item h="1" x="302"/>
        <item h="1" x="236"/>
        <item h="1" x="260"/>
        <item h="1" x="153"/>
        <item h="1" x="275"/>
        <item h="1" x="277"/>
        <item h="1" x="344"/>
        <item h="1" x="237"/>
        <item h="1" x="256"/>
        <item h="1" x="261"/>
        <item h="1" x="284"/>
        <item h="1" x="238"/>
        <item h="1" x="283"/>
        <item h="1" x="287"/>
        <item h="1" x="285"/>
        <item h="1" x="211"/>
        <item h="1" x="286"/>
        <item h="1" x="279"/>
        <item h="1" x="305"/>
        <item h="1" x="345"/>
        <item h="1" x="278"/>
        <item h="1" x="300"/>
        <item h="1" x="240"/>
        <item h="1" x="239"/>
        <item h="1" x="349"/>
        <item h="1" x="304"/>
        <item h="1" x="289"/>
        <item h="1" x="242"/>
        <item h="1" x="288"/>
        <item h="1" x="241"/>
        <item h="1" x="243"/>
        <item h="1" x="294"/>
        <item h="1" x="348"/>
        <item h="1" x="253"/>
        <item h="1" x="291"/>
        <item h="1" x="244"/>
        <item h="1" x="245"/>
        <item h="1" x="265"/>
        <item h="1" x="346"/>
        <item h="1" x="246"/>
        <item h="1" x="290"/>
        <item h="1" x="293"/>
        <item h="1" x="281"/>
        <item h="1" x="292"/>
        <item h="1" x="264"/>
        <item h="1" x="347"/>
        <item h="1" x="250"/>
        <item h="1" x="276"/>
        <item h="1" x="257"/>
        <item h="1" x="266"/>
        <item h="1" x="267"/>
        <item h="1" x="247"/>
        <item h="1" x="156"/>
        <item h="1" x="158"/>
        <item h="1" x="280"/>
        <item h="1" x="262"/>
        <item h="1" x="306"/>
        <item h="1" x="295"/>
        <item h="1" x="263"/>
        <item h="1" x="307"/>
        <item h="1" x="296"/>
        <item h="1" x="298"/>
        <item h="1" x="391"/>
        <item h="1" x="308"/>
        <item h="1" x="350"/>
        <item h="1" x="386"/>
        <item h="1" x="379"/>
        <item h="1" x="297"/>
        <item h="1" x="371"/>
        <item h="1" x="282"/>
        <item h="1" x="368"/>
        <item h="1" x="309"/>
        <item h="1" x="374"/>
        <item h="1" x="384"/>
        <item h="1" x="380"/>
        <item h="1" x="392"/>
        <item h="1" x="336"/>
        <item h="1" x="393"/>
        <item h="1" x="330"/>
        <item h="1" x="9"/>
        <item h="1" x="310"/>
        <item h="1" x="311"/>
        <item h="1" x="312"/>
        <item x="313"/>
        <item h="1" x="329"/>
        <item h="1" x="339"/>
        <item h="1" x="376"/>
        <item h="1" x="381"/>
        <item h="1" x="354"/>
        <item h="1" x="355"/>
        <item h="1" x="369"/>
        <item h="1" x="385"/>
        <item h="1" x="388"/>
        <item x="314"/>
        <item x="315"/>
        <item x="337"/>
        <item x="340"/>
        <item x="377"/>
        <item x="378"/>
        <item x="389"/>
        <item x="316"/>
        <item x="341"/>
        <item x="370"/>
        <item x="372"/>
        <item x="357"/>
        <item x="331"/>
        <item x="338"/>
        <item x="382"/>
        <item x="373"/>
        <item x="317"/>
        <item x="319"/>
        <item x="342"/>
        <item x="358"/>
        <item x="397"/>
        <item x="356"/>
        <item x="351"/>
        <item x="394"/>
        <item x="318"/>
        <item x="320"/>
        <item x="321"/>
        <item x="359"/>
        <item x="390"/>
        <item x="396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h="1" x="387"/>
        <item x="363"/>
        <item x="364"/>
        <item x="353"/>
        <item x="327"/>
        <item x="365"/>
        <item x="334"/>
        <item x="328"/>
        <item x="366"/>
        <item x="335"/>
        <item x="395"/>
        <item x="375"/>
        <item x="367"/>
        <item x="3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28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39"/>
        <item h="1" m="1" x="64"/>
        <item h="1" x="38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7"/>
        <item h="1" x="30"/>
        <item h="1" x="29"/>
        <item h="1" x="31"/>
        <item h="1" x="62"/>
        <item h="1" x="54"/>
        <item h="1" x="44"/>
        <item h="1" x="41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5"/>
        <item x="37"/>
        <item x="24"/>
        <item x="36"/>
        <item x="55"/>
        <item x="45"/>
        <item x="18"/>
        <item x="53"/>
        <item x="17"/>
        <item x="59"/>
        <item x="26"/>
        <item x="40"/>
        <item x="33"/>
        <item h="1" x="15"/>
        <item t="default"/>
      </items>
    </pivotField>
  </pivotFields>
  <rowFields count="1">
    <field x="60"/>
  </rowFields>
  <rowItems count="20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9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13" fieldListSortAscending="1">
  <location ref="C131:E141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h="1" x="12"/>
        <item h="1" x="10"/>
        <item h="1" x="11"/>
        <item h="1"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6"/>
        <item h="1" x="39"/>
        <item h="1" x="40"/>
        <item h="1" x="41"/>
        <item h="1" x="43"/>
        <item h="1" x="42"/>
        <item h="1" x="45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0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sortType="descending">
      <items count="37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5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1">
    <i>
      <x v="25"/>
    </i>
    <i>
      <x v="17"/>
    </i>
    <i>
      <x v="9"/>
    </i>
    <i>
      <x v="11"/>
    </i>
    <i>
      <x v="35"/>
    </i>
    <i>
      <x v="18"/>
    </i>
    <i>
      <x v="6"/>
    </i>
    <i>
      <x v="22"/>
    </i>
    <i>
      <x v="15"/>
    </i>
    <i>
      <x v="5"/>
    </i>
    <i>
      <x v="24"/>
    </i>
    <i>
      <x v="8"/>
    </i>
    <i>
      <x v="14"/>
    </i>
    <i>
      <x v="21"/>
    </i>
    <i>
      <x v="32"/>
    </i>
    <i>
      <x v="1"/>
    </i>
    <i>
      <x v="33"/>
    </i>
    <i>
      <x v="20"/>
    </i>
    <i>
      <x/>
    </i>
    <i>
      <x v="3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82" zoomScale="87" zoomScaleNormal="87" workbookViewId="0">
      <selection activeCell="M95" sqref="M95"/>
    </sheetView>
  </sheetViews>
  <sheetFormatPr baseColWidth="10" defaultRowHeight="15.75" x14ac:dyDescent="0.25"/>
  <cols>
    <col min="1" max="2" width="2.875" customWidth="1"/>
    <col min="3" max="3" width="30.875" customWidth="1"/>
    <col min="4" max="4" width="18.5" bestFit="1" customWidth="1"/>
    <col min="5" max="5" width="5" bestFit="1" customWidth="1"/>
    <col min="6" max="6" width="11.75" bestFit="1" customWidth="1"/>
    <col min="7" max="7" width="3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21.12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23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34</v>
      </c>
    </row>
    <row r="8" spans="3:13" x14ac:dyDescent="0.25">
      <c r="C8" s="2" t="s">
        <v>13</v>
      </c>
      <c r="D8">
        <v>42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55</v>
      </c>
      <c r="H9">
        <v>416</v>
      </c>
      <c r="J9" s="26">
        <f>+GETPIVOTDATA("id",$H$8)</f>
        <v>416</v>
      </c>
      <c r="L9" s="2">
        <v>0</v>
      </c>
      <c r="M9">
        <v>35</v>
      </c>
    </row>
    <row r="10" spans="3:13" x14ac:dyDescent="0.25">
      <c r="C10" s="2" t="s">
        <v>15</v>
      </c>
      <c r="D10">
        <v>85</v>
      </c>
      <c r="H10" s="9" t="s">
        <v>32</v>
      </c>
      <c r="I10" s="8"/>
      <c r="J10" s="8"/>
      <c r="L10" s="2">
        <v>1</v>
      </c>
      <c r="M10">
        <v>75</v>
      </c>
    </row>
    <row r="11" spans="3:13" x14ac:dyDescent="0.25">
      <c r="C11" s="2" t="s">
        <v>16</v>
      </c>
      <c r="D11">
        <v>104</v>
      </c>
      <c r="L11" s="2">
        <v>2</v>
      </c>
      <c r="M11">
        <v>108</v>
      </c>
    </row>
    <row r="12" spans="3:13" x14ac:dyDescent="0.25">
      <c r="C12" s="2" t="s">
        <v>17</v>
      </c>
      <c r="D12">
        <v>96</v>
      </c>
      <c r="L12" s="2">
        <v>3</v>
      </c>
      <c r="M12">
        <v>98</v>
      </c>
    </row>
    <row r="13" spans="3:13" x14ac:dyDescent="0.25">
      <c r="C13" s="2" t="s">
        <v>18</v>
      </c>
      <c r="D13">
        <v>60</v>
      </c>
      <c r="H13" s="1" t="s">
        <v>0</v>
      </c>
      <c r="I13" t="s">
        <v>24</v>
      </c>
      <c r="L13" s="2">
        <v>4</v>
      </c>
      <c r="M13">
        <v>107</v>
      </c>
    </row>
    <row r="14" spans="3:13" x14ac:dyDescent="0.25">
      <c r="C14" s="2" t="s">
        <v>19</v>
      </c>
      <c r="D14">
        <v>43</v>
      </c>
      <c r="H14" s="1" t="s">
        <v>112</v>
      </c>
      <c r="I14" t="s">
        <v>114</v>
      </c>
      <c r="L14" s="2">
        <v>5</v>
      </c>
      <c r="M14">
        <v>54</v>
      </c>
    </row>
    <row r="15" spans="3:13" x14ac:dyDescent="0.25">
      <c r="C15" s="2" t="s">
        <v>20</v>
      </c>
      <c r="D15">
        <v>39</v>
      </c>
      <c r="L15" s="2">
        <v>6</v>
      </c>
      <c r="M15">
        <v>46</v>
      </c>
    </row>
    <row r="16" spans="3:13" x14ac:dyDescent="0.25">
      <c r="C16" s="2" t="s">
        <v>22</v>
      </c>
      <c r="D16">
        <v>581</v>
      </c>
      <c r="H16" t="s">
        <v>38</v>
      </c>
      <c r="L16" s="2">
        <v>7</v>
      </c>
      <c r="M16">
        <v>25</v>
      </c>
    </row>
    <row r="17" spans="1:13" ht="26.25" x14ac:dyDescent="0.25">
      <c r="H17">
        <v>7</v>
      </c>
      <c r="J17" s="13">
        <f>+GETPIVOTDATA("id",$H$16)</f>
        <v>7</v>
      </c>
      <c r="L17" s="2">
        <v>8</v>
      </c>
      <c r="M17">
        <v>17</v>
      </c>
    </row>
    <row r="18" spans="1:13" x14ac:dyDescent="0.25">
      <c r="L18" s="2">
        <v>9</v>
      </c>
      <c r="M18">
        <v>3</v>
      </c>
    </row>
    <row r="19" spans="1:13" x14ac:dyDescent="0.25">
      <c r="L19" s="2">
        <v>10</v>
      </c>
      <c r="M19">
        <v>1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2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1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3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2</v>
      </c>
    </row>
    <row r="24" spans="1:13" x14ac:dyDescent="0.25">
      <c r="C24" s="1" t="s">
        <v>21</v>
      </c>
      <c r="D24" t="s">
        <v>38</v>
      </c>
      <c r="L24" s="2">
        <v>15</v>
      </c>
      <c r="M24">
        <v>1</v>
      </c>
    </row>
    <row r="25" spans="1:13" ht="26.25" x14ac:dyDescent="0.25">
      <c r="C25" s="2" t="s">
        <v>25</v>
      </c>
      <c r="D25" s="14">
        <v>384</v>
      </c>
      <c r="F25" s="15">
        <f>(GETPIVOTDATA("id",$C$24,"sexo","Femenino")/GETPIVOTDATA("id",$C$24))</f>
        <v>0.66092943201376941</v>
      </c>
      <c r="H25" t="s">
        <v>38</v>
      </c>
      <c r="L25" s="2">
        <v>16</v>
      </c>
      <c r="M25">
        <v>1</v>
      </c>
    </row>
    <row r="26" spans="1:13" ht="26.25" x14ac:dyDescent="0.25">
      <c r="C26" s="2" t="s">
        <v>26</v>
      </c>
      <c r="D26" s="14">
        <v>197</v>
      </c>
      <c r="F26" s="15">
        <f>(GETPIVOTDATA("id",$C$24,"sexo","Masculino")/GETPIVOTDATA("id",$C$24))</f>
        <v>0.33907056798623064</v>
      </c>
      <c r="H26">
        <v>36</v>
      </c>
      <c r="L26" s="2">
        <v>17</v>
      </c>
      <c r="M26">
        <v>1</v>
      </c>
    </row>
    <row r="27" spans="1:13" x14ac:dyDescent="0.25">
      <c r="C27" s="2" t="s">
        <v>22</v>
      </c>
      <c r="D27">
        <v>581</v>
      </c>
      <c r="L27" s="2">
        <v>29</v>
      </c>
      <c r="M27">
        <v>1</v>
      </c>
    </row>
    <row r="28" spans="1:13" x14ac:dyDescent="0.25">
      <c r="H28" s="9" t="s">
        <v>36</v>
      </c>
      <c r="I28" s="8"/>
      <c r="J28" s="8"/>
      <c r="L28" s="2" t="s">
        <v>22</v>
      </c>
      <c r="M28">
        <v>581</v>
      </c>
    </row>
    <row r="29" spans="1:13" x14ac:dyDescent="0.25">
      <c r="H29" s="1" t="s">
        <v>85</v>
      </c>
      <c r="I29" s="2">
        <v>2024</v>
      </c>
    </row>
    <row r="30" spans="1:13" x14ac:dyDescent="0.25">
      <c r="H30" s="1" t="s">
        <v>39</v>
      </c>
      <c r="I30" t="s">
        <v>30</v>
      </c>
    </row>
    <row r="31" spans="1:13" x14ac:dyDescent="0.25">
      <c r="C31" s="9" t="s">
        <v>82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581</v>
      </c>
      <c r="I35" s="1"/>
      <c r="J35" s="31">
        <f>+GETPIVOTDATA("id",$H$34)</f>
        <v>581</v>
      </c>
    </row>
    <row r="36" spans="3:10" x14ac:dyDescent="0.25">
      <c r="C36" s="2">
        <v>2024</v>
      </c>
      <c r="D36">
        <v>581</v>
      </c>
    </row>
    <row r="37" spans="3:10" x14ac:dyDescent="0.25">
      <c r="C37" s="2" t="s">
        <v>22</v>
      </c>
      <c r="D37">
        <v>581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416</v>
      </c>
      <c r="J45" s="26">
        <f>J35-J9</f>
        <v>165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132</v>
      </c>
      <c r="F51" s="15">
        <f>+GETPIVOTDATA("id",$C$50,"diagnostic_evo_nom","DENGUE SIN SIGNOS DE ALARMA")/GETPIVOTDATA("id",$C$50)</f>
        <v>0.22719449225473323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429</v>
      </c>
      <c r="F52" s="15">
        <f>+GETPIVOTDATA("id",$C$50,"diagnostic_evo_nom","DENGUE CON SIGNOS DE ALARMA")/GETPIVOTDATA("id",$C$50)</f>
        <v>0.73838209982788294</v>
      </c>
    </row>
    <row r="53" spans="3:13" ht="26.25" x14ac:dyDescent="0.25">
      <c r="C53" s="2" t="s">
        <v>10</v>
      </c>
      <c r="D53">
        <v>20</v>
      </c>
      <c r="F53" s="15">
        <f>+GETPIVOTDATA("id",$C$50,"diagnostic_evo_nom","DENGUE GRAVE")/GETPIVOTDATA("id",$C$50)</f>
        <v>3.4423407917383818E-2</v>
      </c>
    </row>
    <row r="54" spans="3:13" x14ac:dyDescent="0.25">
      <c r="C54" s="2" t="s">
        <v>22</v>
      </c>
      <c r="D54">
        <v>581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47</v>
      </c>
      <c r="L57" s="2" t="s">
        <v>50</v>
      </c>
      <c r="M57">
        <v>171</v>
      </c>
    </row>
    <row r="58" spans="3:13" x14ac:dyDescent="0.25">
      <c r="H58" s="2" t="s">
        <v>41</v>
      </c>
      <c r="I58">
        <v>69</v>
      </c>
      <c r="L58" s="2" t="s">
        <v>48</v>
      </c>
      <c r="M58">
        <v>165</v>
      </c>
    </row>
    <row r="59" spans="3:13" x14ac:dyDescent="0.25">
      <c r="H59" s="2" t="s">
        <v>42</v>
      </c>
      <c r="I59">
        <v>92</v>
      </c>
      <c r="L59" s="2" t="s">
        <v>52</v>
      </c>
      <c r="M59">
        <v>91</v>
      </c>
    </row>
    <row r="60" spans="3:13" x14ac:dyDescent="0.25">
      <c r="H60" s="2" t="s">
        <v>43</v>
      </c>
      <c r="I60">
        <v>69</v>
      </c>
      <c r="L60" s="2" t="s">
        <v>51</v>
      </c>
      <c r="M60">
        <v>85</v>
      </c>
    </row>
    <row r="61" spans="3:13" x14ac:dyDescent="0.25">
      <c r="H61" s="2" t="s">
        <v>44</v>
      </c>
      <c r="I61">
        <v>62</v>
      </c>
      <c r="L61" s="2" t="s">
        <v>53</v>
      </c>
      <c r="M61">
        <v>33</v>
      </c>
    </row>
    <row r="62" spans="3:13" x14ac:dyDescent="0.25">
      <c r="G62" s="1"/>
      <c r="H62" s="2" t="s">
        <v>40</v>
      </c>
      <c r="I62">
        <v>71</v>
      </c>
      <c r="J62" s="1"/>
      <c r="L62" s="2" t="s">
        <v>49</v>
      </c>
      <c r="M62">
        <v>21</v>
      </c>
    </row>
    <row r="63" spans="3:13" x14ac:dyDescent="0.25">
      <c r="H63" s="2" t="s">
        <v>97</v>
      </c>
      <c r="I63">
        <v>6</v>
      </c>
      <c r="L63" s="2" t="s">
        <v>86</v>
      </c>
      <c r="M63">
        <v>10</v>
      </c>
    </row>
    <row r="64" spans="3:13" x14ac:dyDescent="0.25">
      <c r="H64" s="2" t="s">
        <v>22</v>
      </c>
      <c r="I64">
        <v>416</v>
      </c>
      <c r="L64" s="2" t="s">
        <v>109</v>
      </c>
      <c r="M64">
        <v>5</v>
      </c>
    </row>
    <row r="65" spans="3:13" x14ac:dyDescent="0.25">
      <c r="C65" s="11" t="s">
        <v>108</v>
      </c>
      <c r="L65" s="2" t="s">
        <v>22</v>
      </c>
      <c r="M65">
        <v>581</v>
      </c>
    </row>
    <row r="67" spans="3:13" ht="39" customHeight="1" x14ac:dyDescent="0.25">
      <c r="C67" s="32">
        <f ca="1">NOW()</f>
        <v>45350.45395787037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19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18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14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2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53</v>
      </c>
    </row>
    <row r="79" spans="3:13" x14ac:dyDescent="0.25">
      <c r="C79" s="1" t="s">
        <v>21</v>
      </c>
      <c r="D79" t="s">
        <v>38</v>
      </c>
      <c r="H79" s="2">
        <v>6</v>
      </c>
      <c r="I79">
        <v>91</v>
      </c>
    </row>
    <row r="80" spans="3:13" x14ac:dyDescent="0.25">
      <c r="C80" s="2" t="s">
        <v>7</v>
      </c>
      <c r="D80">
        <v>163</v>
      </c>
      <c r="H80" s="2">
        <v>7</v>
      </c>
      <c r="I80">
        <v>125</v>
      </c>
    </row>
    <row r="81" spans="3:19" x14ac:dyDescent="0.25">
      <c r="C81" s="2" t="s">
        <v>6</v>
      </c>
      <c r="D81">
        <v>61</v>
      </c>
      <c r="H81" s="2">
        <v>8</v>
      </c>
      <c r="I81">
        <v>159</v>
      </c>
    </row>
    <row r="82" spans="3:19" x14ac:dyDescent="0.25">
      <c r="C82" s="2" t="s">
        <v>87</v>
      </c>
      <c r="D82">
        <v>54</v>
      </c>
      <c r="H82" s="2">
        <v>9</v>
      </c>
      <c r="I82">
        <v>27</v>
      </c>
    </row>
    <row r="83" spans="3:19" x14ac:dyDescent="0.25">
      <c r="C83" s="2" t="s">
        <v>102</v>
      </c>
      <c r="D83">
        <v>52</v>
      </c>
      <c r="H83" s="2" t="s">
        <v>22</v>
      </c>
      <c r="I83">
        <v>581</v>
      </c>
      <c r="L83" s="9" t="s">
        <v>78</v>
      </c>
      <c r="M83" s="8"/>
    </row>
    <row r="84" spans="3:19" x14ac:dyDescent="0.25">
      <c r="C84" s="2" t="s">
        <v>91</v>
      </c>
      <c r="D84">
        <v>40</v>
      </c>
      <c r="L84" s="1" t="s">
        <v>85</v>
      </c>
      <c r="M84" s="2">
        <v>2024</v>
      </c>
    </row>
    <row r="85" spans="3:19" x14ac:dyDescent="0.25">
      <c r="C85" s="2" t="s">
        <v>83</v>
      </c>
      <c r="D85">
        <v>38</v>
      </c>
      <c r="L85" s="1" t="s">
        <v>0</v>
      </c>
      <c r="M85" t="s">
        <v>24</v>
      </c>
    </row>
    <row r="86" spans="3:19" ht="21" x14ac:dyDescent="0.35">
      <c r="C86" s="2" t="s">
        <v>96</v>
      </c>
      <c r="D86">
        <v>34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5</v>
      </c>
      <c r="D87">
        <v>31</v>
      </c>
      <c r="L87" s="1" t="s">
        <v>1</v>
      </c>
      <c r="M87" t="s">
        <v>30</v>
      </c>
    </row>
    <row r="88" spans="3:19" x14ac:dyDescent="0.25">
      <c r="C88" s="2" t="s">
        <v>103</v>
      </c>
      <c r="D88">
        <v>22</v>
      </c>
    </row>
    <row r="89" spans="3:19" ht="56.25" x14ac:dyDescent="0.25">
      <c r="C89" s="2" t="s">
        <v>8</v>
      </c>
      <c r="D89">
        <v>19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116</v>
      </c>
      <c r="D90">
        <v>18</v>
      </c>
      <c r="L90" s="2" t="s">
        <v>73</v>
      </c>
      <c r="M90">
        <v>184</v>
      </c>
      <c r="P90" s="23" t="str">
        <f t="shared" ref="P90:Q90" si="0">+L90</f>
        <v>PAITA</v>
      </c>
      <c r="Q90" s="24">
        <f t="shared" si="0"/>
        <v>184</v>
      </c>
      <c r="R90" s="25">
        <f>(Q90/$Q$209)</f>
        <v>0.33333333333333331</v>
      </c>
      <c r="S90" s="20">
        <f>+R90</f>
        <v>0.33333333333333331</v>
      </c>
    </row>
    <row r="91" spans="3:19" x14ac:dyDescent="0.25">
      <c r="C91" s="2" t="s">
        <v>111</v>
      </c>
      <c r="D91">
        <v>10</v>
      </c>
      <c r="L91" s="2" t="s">
        <v>88</v>
      </c>
      <c r="M91">
        <v>59</v>
      </c>
      <c r="P91" s="23" t="str">
        <f t="shared" ref="P91:P154" si="1">+L91</f>
        <v>CATACAOS</v>
      </c>
      <c r="Q91" s="24">
        <f t="shared" ref="Q91:Q154" si="2">+M91</f>
        <v>59</v>
      </c>
      <c r="R91" s="25">
        <f t="shared" ref="R91:R154" si="3">(Q91/$Q$209)</f>
        <v>0.1068840579710145</v>
      </c>
      <c r="S91" s="20">
        <f>+S90+R91</f>
        <v>0.44021739130434778</v>
      </c>
    </row>
    <row r="92" spans="3:19" x14ac:dyDescent="0.25">
      <c r="C92" s="2" t="s">
        <v>107</v>
      </c>
      <c r="D92">
        <v>10</v>
      </c>
      <c r="L92" s="2" t="s">
        <v>95</v>
      </c>
      <c r="M92">
        <v>56</v>
      </c>
      <c r="P92" s="23" t="str">
        <f t="shared" si="1"/>
        <v>LA UNION</v>
      </c>
      <c r="Q92" s="24">
        <f t="shared" si="2"/>
        <v>56</v>
      </c>
      <c r="R92" s="25">
        <f t="shared" si="3"/>
        <v>0.10144927536231885</v>
      </c>
      <c r="S92" s="20">
        <f t="shared" ref="S92:S155" si="4">+S91+R92</f>
        <v>0.54166666666666663</v>
      </c>
    </row>
    <row r="93" spans="3:19" x14ac:dyDescent="0.25">
      <c r="C93" s="2" t="s">
        <v>110</v>
      </c>
      <c r="D93">
        <v>9</v>
      </c>
      <c r="L93" s="2" t="s">
        <v>89</v>
      </c>
      <c r="M93">
        <v>31</v>
      </c>
      <c r="P93" s="23" t="str">
        <f t="shared" si="1"/>
        <v>BERNAL</v>
      </c>
      <c r="Q93" s="24">
        <f t="shared" si="2"/>
        <v>31</v>
      </c>
      <c r="R93" s="25">
        <f t="shared" si="3"/>
        <v>5.6159420289855072E-2</v>
      </c>
      <c r="S93" s="20">
        <f t="shared" si="4"/>
        <v>0.59782608695652173</v>
      </c>
    </row>
    <row r="94" spans="3:19" x14ac:dyDescent="0.25">
      <c r="C94" s="2" t="s">
        <v>100</v>
      </c>
      <c r="D94">
        <v>7</v>
      </c>
      <c r="L94" s="2" t="s">
        <v>71</v>
      </c>
      <c r="M94">
        <v>31</v>
      </c>
      <c r="P94" s="23" t="str">
        <f t="shared" si="1"/>
        <v>CHULUCANAS</v>
      </c>
      <c r="Q94" s="24">
        <f t="shared" si="2"/>
        <v>31</v>
      </c>
      <c r="R94" s="25">
        <f t="shared" si="3"/>
        <v>5.6159420289855072E-2</v>
      </c>
      <c r="S94" s="20">
        <f t="shared" si="4"/>
        <v>0.65398550724637683</v>
      </c>
    </row>
    <row r="95" spans="3:19" x14ac:dyDescent="0.25">
      <c r="C95" s="2" t="s">
        <v>115</v>
      </c>
      <c r="D95">
        <v>4</v>
      </c>
      <c r="L95" s="2" t="s">
        <v>74</v>
      </c>
      <c r="M95">
        <v>28</v>
      </c>
      <c r="P95" s="23" t="str">
        <f t="shared" si="1"/>
        <v>SECHURA</v>
      </c>
      <c r="Q95" s="24">
        <f t="shared" si="2"/>
        <v>28</v>
      </c>
      <c r="R95" s="25">
        <f t="shared" si="3"/>
        <v>5.0724637681159424E-2</v>
      </c>
      <c r="S95" s="20">
        <f t="shared" si="4"/>
        <v>0.70471014492753625</v>
      </c>
    </row>
    <row r="96" spans="3:19" x14ac:dyDescent="0.25">
      <c r="C96" s="2" t="s">
        <v>117</v>
      </c>
      <c r="D96">
        <v>3</v>
      </c>
      <c r="L96" s="2" t="s">
        <v>76</v>
      </c>
      <c r="M96">
        <v>23</v>
      </c>
      <c r="P96" s="23" t="str">
        <f t="shared" si="1"/>
        <v>TAMBO GRANDE</v>
      </c>
      <c r="Q96" s="24">
        <f t="shared" si="2"/>
        <v>23</v>
      </c>
      <c r="R96" s="25">
        <f t="shared" si="3"/>
        <v>4.1666666666666664E-2</v>
      </c>
      <c r="S96" s="20">
        <f t="shared" si="4"/>
        <v>0.74637681159420288</v>
      </c>
    </row>
    <row r="97" spans="3:19" x14ac:dyDescent="0.25">
      <c r="C97" s="2" t="s">
        <v>105</v>
      </c>
      <c r="D97">
        <v>3</v>
      </c>
      <c r="L97" s="2" t="s">
        <v>75</v>
      </c>
      <c r="M97">
        <v>22</v>
      </c>
      <c r="P97" s="23" t="str">
        <f t="shared" si="1"/>
        <v>SULLANA</v>
      </c>
      <c r="Q97" s="24">
        <f t="shared" si="2"/>
        <v>22</v>
      </c>
      <c r="R97" s="25">
        <f t="shared" si="3"/>
        <v>3.9855072463768113E-2</v>
      </c>
      <c r="S97" s="20">
        <f t="shared" si="4"/>
        <v>0.78623188405797095</v>
      </c>
    </row>
    <row r="98" spans="3:19" x14ac:dyDescent="0.25">
      <c r="C98" s="2" t="s">
        <v>118</v>
      </c>
      <c r="D98">
        <v>2</v>
      </c>
      <c r="L98" s="2" t="s">
        <v>98</v>
      </c>
      <c r="M98">
        <v>16</v>
      </c>
      <c r="P98" s="23" t="str">
        <f t="shared" si="1"/>
        <v>PARI?AS</v>
      </c>
      <c r="Q98" s="24">
        <f t="shared" si="2"/>
        <v>16</v>
      </c>
      <c r="R98" s="25">
        <f t="shared" si="3"/>
        <v>2.8985507246376812E-2</v>
      </c>
      <c r="S98" s="20">
        <f t="shared" si="4"/>
        <v>0.81521739130434778</v>
      </c>
    </row>
    <row r="99" spans="3:19" x14ac:dyDescent="0.25">
      <c r="C99" s="2" t="s">
        <v>104</v>
      </c>
      <c r="D99">
        <v>1</v>
      </c>
      <c r="F99" s="1"/>
      <c r="G99" s="1"/>
      <c r="J99" s="1"/>
      <c r="K99" s="1"/>
      <c r="L99" s="2" t="s">
        <v>106</v>
      </c>
      <c r="M99">
        <v>15</v>
      </c>
      <c r="N99" s="1"/>
      <c r="O99" s="1"/>
      <c r="P99" s="27" t="str">
        <f t="shared" si="1"/>
        <v>CASTILLA</v>
      </c>
      <c r="Q99" s="28">
        <f t="shared" si="2"/>
        <v>15</v>
      </c>
      <c r="R99" s="29">
        <f t="shared" si="3"/>
        <v>2.717391304347826E-2</v>
      </c>
      <c r="S99" s="30">
        <f t="shared" si="4"/>
        <v>0.84239130434782605</v>
      </c>
    </row>
    <row r="100" spans="3:19" x14ac:dyDescent="0.25">
      <c r="C100" s="2" t="s">
        <v>22</v>
      </c>
      <c r="D100">
        <v>581</v>
      </c>
      <c r="L100" s="2" t="s">
        <v>101</v>
      </c>
      <c r="M100">
        <v>14</v>
      </c>
      <c r="P100" s="23" t="str">
        <f t="shared" si="1"/>
        <v>VEINTISEIS DE OCTUBRE</v>
      </c>
      <c r="Q100" s="24">
        <f t="shared" si="2"/>
        <v>14</v>
      </c>
      <c r="R100" s="25">
        <f t="shared" si="3"/>
        <v>2.5362318840579712E-2</v>
      </c>
      <c r="S100" s="20">
        <f t="shared" si="4"/>
        <v>0.86775362318840576</v>
      </c>
    </row>
    <row r="101" spans="3:19" x14ac:dyDescent="0.25">
      <c r="L101" s="2" t="s">
        <v>93</v>
      </c>
      <c r="M101">
        <v>11</v>
      </c>
      <c r="P101" s="23" t="str">
        <f t="shared" si="1"/>
        <v>IGNACIO ESCUDERO</v>
      </c>
      <c r="Q101" s="24">
        <f t="shared" si="2"/>
        <v>11</v>
      </c>
      <c r="R101" s="25">
        <f t="shared" si="3"/>
        <v>1.9927536231884056E-2</v>
      </c>
      <c r="S101" s="20">
        <f t="shared" si="4"/>
        <v>0.8876811594202898</v>
      </c>
    </row>
    <row r="102" spans="3:19" x14ac:dyDescent="0.25">
      <c r="L102" s="2" t="s">
        <v>113</v>
      </c>
      <c r="M102">
        <v>11</v>
      </c>
      <c r="P102" s="23" t="str">
        <f t="shared" si="1"/>
        <v>PIURA</v>
      </c>
      <c r="Q102" s="24">
        <f t="shared" si="2"/>
        <v>11</v>
      </c>
      <c r="R102" s="25">
        <f t="shared" si="3"/>
        <v>1.9927536231884056E-2</v>
      </c>
      <c r="S102" s="20">
        <f t="shared" si="4"/>
        <v>0.90760869565217384</v>
      </c>
    </row>
    <row r="103" spans="3:19" x14ac:dyDescent="0.25">
      <c r="L103" s="2" t="s">
        <v>99</v>
      </c>
      <c r="M103">
        <v>9</v>
      </c>
      <c r="P103" s="23" t="str">
        <f t="shared" si="1"/>
        <v>CRISTO NOS VALGA</v>
      </c>
      <c r="Q103" s="24">
        <f t="shared" si="2"/>
        <v>9</v>
      </c>
      <c r="R103" s="25">
        <f t="shared" si="3"/>
        <v>1.6304347826086956E-2</v>
      </c>
      <c r="S103" s="20">
        <f>+S102+R103</f>
        <v>0.92391304347826075</v>
      </c>
    </row>
    <row r="104" spans="3:19" x14ac:dyDescent="0.25">
      <c r="L104" s="2" t="s">
        <v>77</v>
      </c>
      <c r="M104">
        <v>9</v>
      </c>
      <c r="P104" s="23" t="str">
        <f t="shared" si="1"/>
        <v>VICE</v>
      </c>
      <c r="Q104" s="24">
        <f t="shared" si="2"/>
        <v>9</v>
      </c>
      <c r="R104" s="25">
        <f t="shared" si="3"/>
        <v>1.6304347826086956E-2</v>
      </c>
      <c r="S104" s="20">
        <f t="shared" si="4"/>
        <v>0.94021739130434767</v>
      </c>
    </row>
    <row r="105" spans="3:19" x14ac:dyDescent="0.25">
      <c r="L105" s="2" t="s">
        <v>100</v>
      </c>
      <c r="M105">
        <v>7</v>
      </c>
      <c r="P105" s="23" t="str">
        <f t="shared" si="1"/>
        <v>SALITRAL</v>
      </c>
      <c r="Q105" s="24">
        <f t="shared" si="2"/>
        <v>7</v>
      </c>
      <c r="R105" s="25">
        <f t="shared" si="3"/>
        <v>1.2681159420289856E-2</v>
      </c>
      <c r="S105" s="20">
        <f t="shared" si="4"/>
        <v>0.95289855072463747</v>
      </c>
    </row>
    <row r="106" spans="3:19" x14ac:dyDescent="0.25">
      <c r="L106" s="2" t="s">
        <v>94</v>
      </c>
      <c r="M106">
        <v>6</v>
      </c>
      <c r="P106" s="23" t="str">
        <f t="shared" si="1"/>
        <v>BELLAVISTA</v>
      </c>
      <c r="Q106" s="24">
        <f t="shared" si="2"/>
        <v>6</v>
      </c>
      <c r="R106" s="25">
        <f t="shared" si="3"/>
        <v>1.0869565217391304E-2</v>
      </c>
      <c r="S106" s="20">
        <f t="shared" si="4"/>
        <v>0.96376811594202882</v>
      </c>
    </row>
    <row r="107" spans="3:19" x14ac:dyDescent="0.25">
      <c r="L107" s="2" t="s">
        <v>72</v>
      </c>
      <c r="M107">
        <v>6</v>
      </c>
      <c r="P107" s="23" t="str">
        <f t="shared" si="1"/>
        <v>MARCAVELICA</v>
      </c>
      <c r="Q107" s="24">
        <f t="shared" si="2"/>
        <v>6</v>
      </c>
      <c r="R107" s="25">
        <f t="shared" si="3"/>
        <v>1.0869565217391304E-2</v>
      </c>
      <c r="S107" s="20">
        <f t="shared" si="4"/>
        <v>0.97463768115942018</v>
      </c>
    </row>
    <row r="108" spans="3:19" x14ac:dyDescent="0.25">
      <c r="L108" s="2" t="s">
        <v>84</v>
      </c>
      <c r="M108">
        <v>5</v>
      </c>
      <c r="P108" s="16" t="str">
        <f t="shared" si="1"/>
        <v>LA MATANZA</v>
      </c>
      <c r="Q108" s="18">
        <f t="shared" si="2"/>
        <v>5</v>
      </c>
      <c r="R108" s="19">
        <f t="shared" si="3"/>
        <v>9.057971014492754E-3</v>
      </c>
      <c r="S108" s="20">
        <f t="shared" si="4"/>
        <v>0.98369565217391297</v>
      </c>
    </row>
    <row r="109" spans="3:19" x14ac:dyDescent="0.25">
      <c r="L109" s="2" t="s">
        <v>90</v>
      </c>
      <c r="M109">
        <v>5</v>
      </c>
      <c r="P109" s="16" t="str">
        <f t="shared" si="1"/>
        <v>LA BREA</v>
      </c>
      <c r="Q109" s="18">
        <f t="shared" si="2"/>
        <v>5</v>
      </c>
      <c r="R109" s="19">
        <f t="shared" si="3"/>
        <v>9.057971014492754E-3</v>
      </c>
      <c r="S109" s="20">
        <f t="shared" si="4"/>
        <v>0.99275362318840576</v>
      </c>
    </row>
    <row r="110" spans="3:19" x14ac:dyDescent="0.25">
      <c r="L110" s="2" t="s">
        <v>92</v>
      </c>
      <c r="M110">
        <v>4</v>
      </c>
      <c r="P110" s="16" t="str">
        <f t="shared" si="1"/>
        <v>QUERECOTILLO</v>
      </c>
      <c r="Q110" s="18">
        <f t="shared" si="2"/>
        <v>4</v>
      </c>
      <c r="R110" s="19">
        <f t="shared" si="3"/>
        <v>7.246376811594203E-3</v>
      </c>
      <c r="S110" s="20">
        <f t="shared" si="4"/>
        <v>1</v>
      </c>
    </row>
    <row r="111" spans="3:19" x14ac:dyDescent="0.25">
      <c r="L111" s="2" t="s">
        <v>22</v>
      </c>
      <c r="M111">
        <v>552</v>
      </c>
      <c r="P111" s="16" t="str">
        <f t="shared" si="1"/>
        <v>Total general</v>
      </c>
      <c r="Q111" s="18">
        <f t="shared" si="2"/>
        <v>552</v>
      </c>
      <c r="R111" s="19">
        <f t="shared" si="3"/>
        <v>1</v>
      </c>
      <c r="S111" s="20">
        <f t="shared" si="4"/>
        <v>2</v>
      </c>
    </row>
    <row r="112" spans="3:19" x14ac:dyDescent="0.25">
      <c r="P112" s="16">
        <f t="shared" si="1"/>
        <v>0</v>
      </c>
      <c r="Q112" s="18">
        <f t="shared" si="2"/>
        <v>0</v>
      </c>
      <c r="R112" s="19">
        <f t="shared" si="3"/>
        <v>0</v>
      </c>
      <c r="S112" s="20">
        <f>+S111+R112</f>
        <v>2</v>
      </c>
    </row>
    <row r="113" spans="3:19" x14ac:dyDescent="0.25">
      <c r="P113" s="16">
        <f t="shared" si="1"/>
        <v>0</v>
      </c>
      <c r="Q113" s="18">
        <f t="shared" si="2"/>
        <v>0</v>
      </c>
      <c r="R113" s="19">
        <f t="shared" si="3"/>
        <v>0</v>
      </c>
      <c r="S113" s="20">
        <f t="shared" si="4"/>
        <v>2</v>
      </c>
    </row>
    <row r="114" spans="3:19" x14ac:dyDescent="0.25">
      <c r="P114" s="16">
        <f t="shared" si="1"/>
        <v>0</v>
      </c>
      <c r="Q114" s="18">
        <f t="shared" si="2"/>
        <v>0</v>
      </c>
      <c r="R114" s="19">
        <f t="shared" si="3"/>
        <v>0</v>
      </c>
      <c r="S114" s="20">
        <f t="shared" si="4"/>
        <v>2</v>
      </c>
    </row>
    <row r="115" spans="3:19" x14ac:dyDescent="0.25">
      <c r="P115" s="16">
        <f t="shared" si="1"/>
        <v>0</v>
      </c>
      <c r="Q115" s="18">
        <f t="shared" si="2"/>
        <v>0</v>
      </c>
      <c r="R115" s="19">
        <f t="shared" si="3"/>
        <v>0</v>
      </c>
      <c r="S115" s="20">
        <f t="shared" si="4"/>
        <v>2</v>
      </c>
    </row>
    <row r="116" spans="3:19" x14ac:dyDescent="0.25">
      <c r="P116" s="16">
        <f t="shared" si="1"/>
        <v>0</v>
      </c>
      <c r="Q116" s="18">
        <f t="shared" si="2"/>
        <v>0</v>
      </c>
      <c r="R116" s="19">
        <f t="shared" si="3"/>
        <v>0</v>
      </c>
      <c r="S116" s="20">
        <f t="shared" si="4"/>
        <v>2</v>
      </c>
    </row>
    <row r="117" spans="3:19" x14ac:dyDescent="0.25">
      <c r="P117" s="16">
        <f t="shared" si="1"/>
        <v>0</v>
      </c>
      <c r="Q117" s="18">
        <f t="shared" si="2"/>
        <v>0</v>
      </c>
      <c r="R117" s="19">
        <f t="shared" si="3"/>
        <v>0</v>
      </c>
      <c r="S117" s="20">
        <f t="shared" si="4"/>
        <v>2</v>
      </c>
    </row>
    <row r="118" spans="3:19" x14ac:dyDescent="0.25">
      <c r="P118" s="16">
        <f t="shared" si="1"/>
        <v>0</v>
      </c>
      <c r="Q118" s="18">
        <f t="shared" si="2"/>
        <v>0</v>
      </c>
      <c r="R118" s="19">
        <f t="shared" si="3"/>
        <v>0</v>
      </c>
      <c r="S118" s="20">
        <f t="shared" si="4"/>
        <v>2</v>
      </c>
    </row>
    <row r="119" spans="3:19" x14ac:dyDescent="0.25">
      <c r="P119" s="16">
        <f t="shared" si="1"/>
        <v>0</v>
      </c>
      <c r="Q119" s="18">
        <f t="shared" si="2"/>
        <v>0</v>
      </c>
      <c r="R119" s="19">
        <f t="shared" si="3"/>
        <v>0</v>
      </c>
      <c r="S119" s="20">
        <f t="shared" si="4"/>
        <v>2</v>
      </c>
    </row>
    <row r="120" spans="3:19" x14ac:dyDescent="0.25">
      <c r="P120" s="16">
        <f t="shared" si="1"/>
        <v>0</v>
      </c>
      <c r="Q120" s="18">
        <f t="shared" si="2"/>
        <v>0</v>
      </c>
      <c r="R120" s="19">
        <f t="shared" si="3"/>
        <v>0</v>
      </c>
      <c r="S120" s="20">
        <f t="shared" si="4"/>
        <v>2</v>
      </c>
    </row>
    <row r="121" spans="3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2</v>
      </c>
    </row>
    <row r="122" spans="3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91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125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159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 t="s">
        <v>22</v>
      </c>
      <c r="D141">
        <v>111</v>
      </c>
      <c r="E141">
        <v>554</v>
      </c>
      <c r="I141" s="38">
        <f>(E141-GETPIVOTDATA("dni",$C$131,"ingreso_anio",2023))/GETPIVOTDATA("dni",$C$131,"ingreso_anio",2023)</f>
        <v>3.9909909909909911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2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552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zoomScale="110" zoomScaleNormal="110" workbookViewId="0">
      <selection activeCell="C40" sqref="C40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opLeftCell="A25" workbookViewId="0">
      <selection activeCell="K38" sqref="K38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h V Z c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h V Z c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V W X F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h V Z c W J R y d O q n A A A A + Q A A A B I A A A A A A A A A A A A A A A A A A A A A A E N v b m Z p Z y 9 Q Y W N r Y W d l L n h t b F B L A Q I t A B Q A A g A I A I V W X F g P y u m r p A A A A O k A A A A T A A A A A A A A A A A A A A A A A P M A A A B b Q 2 9 u d G V u d F 9 U e X B l c 1 0 u e G 1 s U E s B A i 0 A F A A C A A g A h V Z c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F o A A A A A A A A C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I t M j h U M T U 6 N T I 6 M T E u N T g x N T E x M F o i I C 8 + P E V u d H J 5 I F R 5 c G U 9 I k Z p b G x F c n J v c k N v d W 5 0 I i B W Y W x 1 Z T 0 i b D Q 0 M T Y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k 1 N j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0 N v b H V t b k N v d W 5 0 J n F 1 b 3 Q 7 O j Y x L C Z x d W 9 0 O 0 t l e U N v b H V t b k 5 h b W V z J n F 1 b 3 Q 7 O l t d L C Z x d W 9 0 O 0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R h d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N l J T I w Z X h w Y W 5 k a S V D M y V C M y U y M E V E Q U Q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t Z X M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k J U M z J U F E Y S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U G V y c 2 9 u Y W x p e m F k Y S U y M G F n c m V n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w r M Y t x u a d R 6 5 c R H U C L w S 9 A A A A A A I A A A A A A B B m A A A A A Q A A I A A A A M V Q L R o u I D 6 L 7 7 Y c x B k 8 s Z t t T k O 5 Z u q 8 J Z m z L o 7 8 4 L 6 k A A A A A A 6 A A A A A A g A A I A A A A P a J W p I t H Y Z r U s A p x B l U N C R g h F Q 3 F 9 W z p v g U e S + 2 w X F L U A A A A M v D E A q 1 K Z Q d l Y Y Y M X 7 S R p 5 M x W P + r H H a j I m J c b v 1 B V Z l X x T J G I 5 P i 8 L P h F G W o i N I z H 2 2 F 8 o M j U 0 7 7 V O j X V D I v D 6 4 A o 0 Q u 1 n G 7 l J 4 J p Q 8 D Q h n Q A A A A C a l e 7 S h Q x + a O v 4 + v E 6 T o 9 a 1 9 S v Y 1 U d 2 e A q m M p 8 i k O / + H l s o M d H 3 B V M D k N 9 7 x o u x F i L 1 i n r 0 o 8 A 3 q N q a A / B 3 h G E =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2024-02-28T15:54:38Z</dcterms:modified>
</cp:coreProperties>
</file>