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5043387C-340E-453E-8DDC-8191FA60070B}" xr6:coauthVersionLast="36" xr6:coauthVersionMax="47" xr10:uidLastSave="{00000000-0000-0000-0000-000000000000}"/>
  <bookViews>
    <workbookView xWindow="0" yWindow="0" windowWidth="28800" windowHeight="12105" firstSheet="1" activeTab="2" xr2:uid="{00000000-000D-0000-FFFF-FFFF00000000}"/>
  </bookViews>
  <sheets>
    <sheet name="Analisis" sheetId="4" state="hidden" r:id="rId1"/>
    <sheet name="DASHBOARD" sheetId="7" r:id="rId2"/>
    <sheet name="OTROS_GRAFICOS" sheetId="13" r:id="rId3"/>
    <sheet name="GRAF_DINAM" sheetId="9" state="hidden" r:id="rId4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33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91" i="4"/>
  <c r="P191" i="4"/>
  <c r="Q190" i="4"/>
  <c r="P190" i="4"/>
  <c r="Q189" i="4"/>
  <c r="P189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F53" i="4"/>
  <c r="Q209" i="4"/>
  <c r="F52" i="4"/>
  <c r="F51" i="4"/>
  <c r="R209" i="4" l="1"/>
  <c r="R193" i="4"/>
  <c r="R177" i="4"/>
  <c r="R161" i="4"/>
  <c r="R208" i="4"/>
  <c r="R192" i="4"/>
  <c r="R176" i="4"/>
  <c r="R160" i="4"/>
  <c r="R189" i="4"/>
  <c r="R141" i="4"/>
  <c r="R125" i="4"/>
  <c r="R93" i="4"/>
  <c r="R204" i="4"/>
  <c r="R172" i="4"/>
  <c r="R124" i="4"/>
  <c r="R203" i="4"/>
  <c r="R171" i="4"/>
  <c r="R170" i="4"/>
  <c r="R131" i="4"/>
  <c r="R207" i="4"/>
  <c r="R191" i="4"/>
  <c r="R175" i="4"/>
  <c r="R206" i="4"/>
  <c r="R190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 l="1"/>
  <c r="J17" i="4"/>
  <c r="J9" i="4"/>
  <c r="F25" i="4"/>
  <c r="F26" i="4"/>
  <c r="J35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<sst xmlns="http://schemas.openxmlformats.org/spreadsheetml/2006/main" count="212" uniqueCount="126">
  <si>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</si>
  <si>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</si>
  <si>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</si>
  <si>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</si>
  <si>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</si>
  <si>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</si>
  <si>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</si>
  <si>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</si>
  <si>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</si>
  <si>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</si>
  <si>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</si>
  <si>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</si>
  <si>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</si>
  <si>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</si>
  <si>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</si>
  <si>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</si>
  <si>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</si>
  <si>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</si>
  <si>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</si>
  <si>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</si>
  <si>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</si>
  <si>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</si>
  <si>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</si>
  <si>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</si>
  <si>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</si>
  <si>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</si>
  <si>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</si>
  <si>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</si>
  <si>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</si>
  <si>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</si>
  <si>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</si>
  <si>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</si>
  <si>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</si>
  <si>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</si>
  <si>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</si>
  <si>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</si>
  <si>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</si>
  <si>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</si>
  <si>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</si>
  <si>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</si>
  <si>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</si>
  <si>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</si>
  <si>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</si>
  <si>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</si>
  <si>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</si>
  <si>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</si>
  <si>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</si>
  <si>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</si>
  <si>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</si>
  <si>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</si>
  <si>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</si>
  <si>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</si>
  <si>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</si>
  <si>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</si>
  <si>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</si>
  <si>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</si>
  <si>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</si>
  <si>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</si>
  <si>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</si>
  <si>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</si>
  <si>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</si>
  <si>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</si>
  <si>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</si>
  <si>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</si>
  <si>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</si>
  <si>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</si>
  <si>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</si>
  <si>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</si>
  <si>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</si>
  <si>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</si>
  <si>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</si>
  <si>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</si>
  <si>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</si>
  <si>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</si>
  <si>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</si>
  <si>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</si>
  <si>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</si>
  <si>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</si>
  <si>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</si>
  <si>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</si>
  <si>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</si>
  <si>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</si>
  <si>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</si>
  <si>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</si>
  <si>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</si>
  <si>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</si>
  <si>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</si>
  <si>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</si>
  <si>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</si>
  <si>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</si>
  <si>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</si>
  <si>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</si>
  <si>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</si>
  <si>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</si>
  <si>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</si>
  <si>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</si>
  <si>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</si>
  <si>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</si>
  <si>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PARI?AS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</si>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</sst>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39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</cellXfs>
  <cellStyles count="3">
    <cellStyle name="Normal" xfId="0" builtinId="0"/>
    <cellStyle name="Normal 2" xfId="1" xr:uid="{EADD53B5-3A87-4241-957F-1BEA9892928E}"/>
    <cellStyle name="Porcentaje" xfId="2" builtinId="5"/>
  </cellStyles>
  <dxfs count="9"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8"/>
      <tableStyleElement type="headerRow" dxfId="7"/>
    </tableStyle>
    <tableStyle name="Mi Estilo2" pivot="0" table="0" count="10" xr9:uid="{A089D2CD-0074-4F63-9202-4284957C9321}">
      <tableStyleElement type="wholeTable" dxfId="6"/>
      <tableStyleElement type="headerRow" dxfId="5"/>
    </tableStyle>
    <tableStyle name="Mi Estilo3" pivot="0" table="0" count="10" xr9:uid="{58CFD053-B530-4D56-88C0-49A5DDBB1EBE}">
      <tableStyleElement type="wholeTable" dxfId="4"/>
      <tableStyleElement type="headerRow" dxfId="3"/>
    </tableStyle>
    <tableStyle name="Mi Estilo4" pivot="0" table="0" count="10" xr9:uid="{6D8EAF6D-A408-4458-9452-EB50C672C8D4}">
      <tableStyleElement type="wholeTable" dxfId="2"/>
      <tableStyleElement type="headerRow" dxfId="1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8577494228204347E-2"/>
          <c:y val="3.6081187704297704E-2"/>
          <c:w val="0.89598997767563604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Analisis!$C$80:$C$101</c:f>
              <c:strCache>
                <c:ptCount val="21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E.S I-4 LA UNION</c:v>
                </c:pt>
                <c:pt idx="4">
                  <c:v>HOSP. CHULUCANAS</c:v>
                </c:pt>
                <c:pt idx="5">
                  <c:v>HOSPITAL SANTA ROSA DE PIURA</c:v>
                </c:pt>
                <c:pt idx="6">
                  <c:v>E.S I-3 BERNAL</c:v>
                </c:pt>
                <c:pt idx="7">
                  <c:v>HOSPITAL I MIGUEL CRUZADO VERA - ESSALUD PAITA</c:v>
                </c:pt>
                <c:pt idx="8">
                  <c:v>C.S. TAMBOGRANDE</c:v>
                </c:pt>
                <c:pt idx="9">
                  <c:v>E.S I-4 SECHURA</c:v>
                </c:pt>
                <c:pt idx="10">
                  <c:v>HOSPITAL III JOSE CAYETANO HEREDIA</c:v>
                </c:pt>
                <c:pt idx="11">
                  <c:v>E.S I-4 CASTILLA</c:v>
                </c:pt>
                <c:pt idx="12">
                  <c:v>E.S I-4 SANTA JULIA</c:v>
                </c:pt>
                <c:pt idx="13">
                  <c:v>HOSPITAL ESSALUD TALARA</c:v>
                </c:pt>
                <c:pt idx="14">
                  <c:v>SALITRAL</c:v>
                </c:pt>
                <c:pt idx="15">
                  <c:v>C.S. BELLAVISTA</c:v>
                </c:pt>
                <c:pt idx="16">
                  <c:v>P.S. COMUNIDAD SALUDABLE</c:v>
                </c:pt>
                <c:pt idx="17">
                  <c:v>SANNA CLINICA BELEN</c:v>
                </c:pt>
                <c:pt idx="18">
                  <c:v>C.S. TALARA II</c:v>
                </c:pt>
                <c:pt idx="19">
                  <c:v>HOSPITAL ESSALUD SULLANA</c:v>
                </c:pt>
                <c:pt idx="20">
                  <c:v>AUNA CLINICA MIRAFLORES</c:v>
                </c:pt>
              </c:strCache>
            </c:strRef>
          </c:cat>
          <c:val>
            <c:numRef>
              <c:f>Analisis!$D$80:$D$101</c:f>
              <c:numCache>
                <c:formatCode>General</c:formatCode>
                <c:ptCount val="21"/>
                <c:pt idx="0">
                  <c:v>177</c:v>
                </c:pt>
                <c:pt idx="1">
                  <c:v>67</c:v>
                </c:pt>
                <c:pt idx="2">
                  <c:v>62</c:v>
                </c:pt>
                <c:pt idx="3">
                  <c:v>56</c:v>
                </c:pt>
                <c:pt idx="4">
                  <c:v>47</c:v>
                </c:pt>
                <c:pt idx="5">
                  <c:v>45</c:v>
                </c:pt>
                <c:pt idx="6">
                  <c:v>40</c:v>
                </c:pt>
                <c:pt idx="7">
                  <c:v>35</c:v>
                </c:pt>
                <c:pt idx="8">
                  <c:v>30</c:v>
                </c:pt>
                <c:pt idx="9">
                  <c:v>27</c:v>
                </c:pt>
                <c:pt idx="10">
                  <c:v>18</c:v>
                </c:pt>
                <c:pt idx="11">
                  <c:v>12</c:v>
                </c:pt>
                <c:pt idx="12">
                  <c:v>10</c:v>
                </c:pt>
                <c:pt idx="13">
                  <c:v>9</c:v>
                </c:pt>
                <c:pt idx="14">
                  <c:v>7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435</c:v>
                </c:pt>
                <c:pt idx="1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26</c:v>
                </c:pt>
                <c:pt idx="1">
                  <c:v>38</c:v>
                </c:pt>
                <c:pt idx="2">
                  <c:v>47</c:v>
                </c:pt>
                <c:pt idx="3">
                  <c:v>66</c:v>
                </c:pt>
                <c:pt idx="4">
                  <c:v>89</c:v>
                </c:pt>
                <c:pt idx="5">
                  <c:v>124</c:v>
                </c:pt>
                <c:pt idx="6">
                  <c:v>109</c:v>
                </c:pt>
                <c:pt idx="7">
                  <c:v>69</c:v>
                </c:pt>
                <c:pt idx="8">
                  <c:v>48</c:v>
                </c:pt>
                <c:pt idx="9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143</c:v>
                </c:pt>
                <c:pt idx="1">
                  <c:v>497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Analisis!$C$80:$C$101</c:f>
              <c:strCache>
                <c:ptCount val="21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E.S I-4 LA UNION</c:v>
                </c:pt>
                <c:pt idx="4">
                  <c:v>HOSP. CHULUCANAS</c:v>
                </c:pt>
                <c:pt idx="5">
                  <c:v>HOSPITAL SANTA ROSA DE PIURA</c:v>
                </c:pt>
                <c:pt idx="6">
                  <c:v>E.S I-3 BERNAL</c:v>
                </c:pt>
                <c:pt idx="7">
                  <c:v>HOSPITAL I MIGUEL CRUZADO VERA - ESSALUD PAITA</c:v>
                </c:pt>
                <c:pt idx="8">
                  <c:v>C.S. TAMBOGRANDE</c:v>
                </c:pt>
                <c:pt idx="9">
                  <c:v>E.S I-4 SECHURA</c:v>
                </c:pt>
                <c:pt idx="10">
                  <c:v>HOSPITAL III JOSE CAYETANO HEREDIA</c:v>
                </c:pt>
                <c:pt idx="11">
                  <c:v>E.S I-4 CASTILLA</c:v>
                </c:pt>
                <c:pt idx="12">
                  <c:v>E.S I-4 SANTA JULIA</c:v>
                </c:pt>
                <c:pt idx="13">
                  <c:v>HOSPITAL ESSALUD TALARA</c:v>
                </c:pt>
                <c:pt idx="14">
                  <c:v>SALITRAL</c:v>
                </c:pt>
                <c:pt idx="15">
                  <c:v>C.S. BELLAVISTA</c:v>
                </c:pt>
                <c:pt idx="16">
                  <c:v>P.S. COMUNIDAD SALUDABLE</c:v>
                </c:pt>
                <c:pt idx="17">
                  <c:v>SANNA CLINICA BELEN</c:v>
                </c:pt>
                <c:pt idx="18">
                  <c:v>C.S. TALARA II</c:v>
                </c:pt>
                <c:pt idx="19">
                  <c:v>HOSPITAL ESSALUD SULLANA</c:v>
                </c:pt>
                <c:pt idx="20">
                  <c:v>AUNA CLINICA MIRAFLORES</c:v>
                </c:pt>
              </c:strCache>
            </c:strRef>
          </c:cat>
          <c:val>
            <c:numRef>
              <c:f>Analisis!$D$80:$D$101</c:f>
              <c:numCache>
                <c:formatCode>General</c:formatCode>
                <c:ptCount val="21"/>
                <c:pt idx="0">
                  <c:v>177</c:v>
                </c:pt>
                <c:pt idx="1">
                  <c:v>67</c:v>
                </c:pt>
                <c:pt idx="2">
                  <c:v>62</c:v>
                </c:pt>
                <c:pt idx="3">
                  <c:v>56</c:v>
                </c:pt>
                <c:pt idx="4">
                  <c:v>47</c:v>
                </c:pt>
                <c:pt idx="5">
                  <c:v>45</c:v>
                </c:pt>
                <c:pt idx="6">
                  <c:v>40</c:v>
                </c:pt>
                <c:pt idx="7">
                  <c:v>35</c:v>
                </c:pt>
                <c:pt idx="8">
                  <c:v>30</c:v>
                </c:pt>
                <c:pt idx="9">
                  <c:v>27</c:v>
                </c:pt>
                <c:pt idx="10">
                  <c:v>18</c:v>
                </c:pt>
                <c:pt idx="11">
                  <c:v>12</c:v>
                </c:pt>
                <c:pt idx="12">
                  <c:v>10</c:v>
                </c:pt>
                <c:pt idx="13">
                  <c:v>9</c:v>
                </c:pt>
                <c:pt idx="14">
                  <c:v>7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54</c:v>
                </c:pt>
                <c:pt idx="1">
                  <c:v>77</c:v>
                </c:pt>
                <c:pt idx="2">
                  <c:v>105</c:v>
                </c:pt>
                <c:pt idx="3">
                  <c:v>78</c:v>
                </c:pt>
                <c:pt idx="4">
                  <c:v>65</c:v>
                </c:pt>
                <c:pt idx="5">
                  <c:v>78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Analisis!$H$74:$H$83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Analisis!$I$74:$I$83</c:f>
              <c:numCache>
                <c:formatCode>General</c:formatCode>
                <c:ptCount val="9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167</c:v>
                </c:pt>
                <c:pt idx="8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Analisis!$L$9:$L$29</c:f>
              <c:strCach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29</c:v>
                </c:pt>
              </c:strCache>
            </c:strRef>
          </c:cat>
          <c:val>
            <c:numRef>
              <c:f>Analisis!$M$9:$M$29</c:f>
              <c:numCache>
                <c:formatCode>General</c:formatCode>
                <c:ptCount val="20"/>
                <c:pt idx="0">
                  <c:v>38</c:v>
                </c:pt>
                <c:pt idx="1">
                  <c:v>82</c:v>
                </c:pt>
                <c:pt idx="2">
                  <c:v>132</c:v>
                </c:pt>
                <c:pt idx="3">
                  <c:v>113</c:v>
                </c:pt>
                <c:pt idx="4">
                  <c:v>121</c:v>
                </c:pt>
                <c:pt idx="5">
                  <c:v>58</c:v>
                </c:pt>
                <c:pt idx="6">
                  <c:v>52</c:v>
                </c:pt>
                <c:pt idx="7">
                  <c:v>30</c:v>
                </c:pt>
                <c:pt idx="8">
                  <c:v>18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Medicina general</c:v>
                </c:pt>
                <c:pt idx="2">
                  <c:v>Emergencia</c:v>
                </c:pt>
                <c:pt idx="3">
                  <c:v>Pediatria</c:v>
                </c:pt>
                <c:pt idx="4">
                  <c:v>Ginecologia</c:v>
                </c:pt>
                <c:pt idx="5">
                  <c:v>UVICLIN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200</c:v>
                </c:pt>
                <c:pt idx="1">
                  <c:v>183</c:v>
                </c:pt>
                <c:pt idx="2">
                  <c:v>104</c:v>
                </c:pt>
                <c:pt idx="3">
                  <c:v>97</c:v>
                </c:pt>
                <c:pt idx="4">
                  <c:v>38</c:v>
                </c:pt>
                <c:pt idx="5">
                  <c:v>25</c:v>
                </c:pt>
                <c:pt idx="6">
                  <c:v>9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19</c:v>
                </c:pt>
                <c:pt idx="1">
                  <c:v>21</c:v>
                </c:pt>
                <c:pt idx="2">
                  <c:v>15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CHULUCANAS</c:v>
                </c:pt>
                <c:pt idx="4">
                  <c:v>TAMBO GRANDE</c:v>
                </c:pt>
                <c:pt idx="5">
                  <c:v>BERNAL</c:v>
                </c:pt>
                <c:pt idx="6">
                  <c:v>SECHURA</c:v>
                </c:pt>
                <c:pt idx="7">
                  <c:v>SULLANA</c:v>
                </c:pt>
                <c:pt idx="8">
                  <c:v>PARI?AS</c:v>
                </c:pt>
                <c:pt idx="9">
                  <c:v>CASTILLA</c:v>
                </c:pt>
                <c:pt idx="10">
                  <c:v>VEINTISEIS DE OCTUBRE</c:v>
                </c:pt>
                <c:pt idx="11">
                  <c:v>PIURA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201</c:v>
                </c:pt>
                <c:pt idx="1">
                  <c:v>69</c:v>
                </c:pt>
                <c:pt idx="2">
                  <c:v>61</c:v>
                </c:pt>
                <c:pt idx="3">
                  <c:v>37</c:v>
                </c:pt>
                <c:pt idx="4">
                  <c:v>36</c:v>
                </c:pt>
                <c:pt idx="5">
                  <c:v>36</c:v>
                </c:pt>
                <c:pt idx="6">
                  <c:v>34</c:v>
                </c:pt>
                <c:pt idx="7">
                  <c:v>25</c:v>
                </c:pt>
                <c:pt idx="8">
                  <c:v>19</c:v>
                </c:pt>
                <c:pt idx="9">
                  <c:v>17</c:v>
                </c:pt>
                <c:pt idx="10">
                  <c:v>15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CHULUCANAS</c:v>
                </c:pt>
                <c:pt idx="4">
                  <c:v>TAMBO GRANDE</c:v>
                </c:pt>
                <c:pt idx="5">
                  <c:v>BERNAL</c:v>
                </c:pt>
                <c:pt idx="6">
                  <c:v>SECHURA</c:v>
                </c:pt>
                <c:pt idx="7">
                  <c:v>SULLANA</c:v>
                </c:pt>
                <c:pt idx="8">
                  <c:v>PARI?AS</c:v>
                </c:pt>
                <c:pt idx="9">
                  <c:v>CASTILLA</c:v>
                </c:pt>
                <c:pt idx="10">
                  <c:v>VEINTISEIS DE OCTUBRE</c:v>
                </c:pt>
                <c:pt idx="11">
                  <c:v>PIURA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0.31854199683042789</c:v>
                </c:pt>
                <c:pt idx="1">
                  <c:v>0.42789223454833597</c:v>
                </c:pt>
                <c:pt idx="2">
                  <c:v>0.52456418383518222</c:v>
                </c:pt>
                <c:pt idx="3">
                  <c:v>0.58320126782884307</c:v>
                </c:pt>
                <c:pt idx="4">
                  <c:v>0.64025356576862125</c:v>
                </c:pt>
                <c:pt idx="5">
                  <c:v>0.69730586370839942</c:v>
                </c:pt>
                <c:pt idx="6">
                  <c:v>0.75118858954041212</c:v>
                </c:pt>
                <c:pt idx="7">
                  <c:v>0.79080824088748025</c:v>
                </c:pt>
                <c:pt idx="8">
                  <c:v>0.82091917591125207</c:v>
                </c:pt>
                <c:pt idx="9">
                  <c:v>0.84786053882725843</c:v>
                </c:pt>
                <c:pt idx="10">
                  <c:v>0.8716323296354993</c:v>
                </c:pt>
                <c:pt idx="11">
                  <c:v>0.89064976228209203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26</c:v>
                </c:pt>
                <c:pt idx="1">
                  <c:v>38</c:v>
                </c:pt>
                <c:pt idx="2">
                  <c:v>47</c:v>
                </c:pt>
                <c:pt idx="3">
                  <c:v>66</c:v>
                </c:pt>
                <c:pt idx="4">
                  <c:v>89</c:v>
                </c:pt>
                <c:pt idx="5">
                  <c:v>124</c:v>
                </c:pt>
                <c:pt idx="6">
                  <c:v>109</c:v>
                </c:pt>
                <c:pt idx="7">
                  <c:v>69</c:v>
                </c:pt>
                <c:pt idx="8">
                  <c:v>48</c:v>
                </c:pt>
                <c:pt idx="9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19</c:v>
                </c:pt>
                <c:pt idx="1">
                  <c:v>21</c:v>
                </c:pt>
                <c:pt idx="2">
                  <c:v>15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54</c:v>
                </c:pt>
                <c:pt idx="1">
                  <c:v>77</c:v>
                </c:pt>
                <c:pt idx="2">
                  <c:v>105</c:v>
                </c:pt>
                <c:pt idx="3">
                  <c:v>78</c:v>
                </c:pt>
                <c:pt idx="4">
                  <c:v>65</c:v>
                </c:pt>
                <c:pt idx="5">
                  <c:v>78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Medicina general</c:v>
                </c:pt>
                <c:pt idx="2">
                  <c:v>Emergencia</c:v>
                </c:pt>
                <c:pt idx="3">
                  <c:v>Pediatria</c:v>
                </c:pt>
                <c:pt idx="4">
                  <c:v>Ginecologia</c:v>
                </c:pt>
                <c:pt idx="5">
                  <c:v>UVICLIN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200</c:v>
                </c:pt>
                <c:pt idx="1">
                  <c:v>183</c:v>
                </c:pt>
                <c:pt idx="2">
                  <c:v>104</c:v>
                </c:pt>
                <c:pt idx="3">
                  <c:v>97</c:v>
                </c:pt>
                <c:pt idx="4">
                  <c:v>38</c:v>
                </c:pt>
                <c:pt idx="5">
                  <c:v>25</c:v>
                </c:pt>
                <c:pt idx="6">
                  <c:v>9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Analisis!$H$74:$H$83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Analisis!$I$74:$I$83</c:f>
              <c:numCache>
                <c:formatCode>General</c:formatCode>
                <c:ptCount val="9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167</c:v>
                </c:pt>
                <c:pt idx="8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Analisis!$L$9:$L$29</c:f>
              <c:strCach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29</c:v>
                </c:pt>
              </c:strCache>
            </c:strRef>
          </c:cat>
          <c:val>
            <c:numRef>
              <c:f>Analisis!$M$9:$M$29</c:f>
              <c:numCache>
                <c:formatCode>General</c:formatCode>
                <c:ptCount val="20"/>
                <c:pt idx="0">
                  <c:v>38</c:v>
                </c:pt>
                <c:pt idx="1">
                  <c:v>82</c:v>
                </c:pt>
                <c:pt idx="2">
                  <c:v>132</c:v>
                </c:pt>
                <c:pt idx="3">
                  <c:v>113</c:v>
                </c:pt>
                <c:pt idx="4">
                  <c:v>121</c:v>
                </c:pt>
                <c:pt idx="5">
                  <c:v>58</c:v>
                </c:pt>
                <c:pt idx="6">
                  <c:v>52</c:v>
                </c:pt>
                <c:pt idx="7">
                  <c:v>30</c:v>
                </c:pt>
                <c:pt idx="8">
                  <c:v>18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Analisis!$P$90:$P$115</c:f>
              <c:strCache>
                <c:ptCount val="26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CHULUCANAS</c:v>
                </c:pt>
                <c:pt idx="4">
                  <c:v>TAMBO GRANDE</c:v>
                </c:pt>
                <c:pt idx="5">
                  <c:v>BERNAL</c:v>
                </c:pt>
                <c:pt idx="6">
                  <c:v>SECHURA</c:v>
                </c:pt>
                <c:pt idx="7">
                  <c:v>SULLANA</c:v>
                </c:pt>
                <c:pt idx="8">
                  <c:v>PARI?AS</c:v>
                </c:pt>
                <c:pt idx="9">
                  <c:v>CASTILLA</c:v>
                </c:pt>
                <c:pt idx="10">
                  <c:v>VEINTISEIS DE OCTUBRE</c:v>
                </c:pt>
                <c:pt idx="11">
                  <c:v>PIURA</c:v>
                </c:pt>
                <c:pt idx="12">
                  <c:v>IGNACIO ESCUDERO</c:v>
                </c:pt>
                <c:pt idx="13">
                  <c:v>VICE</c:v>
                </c:pt>
                <c:pt idx="14">
                  <c:v>CRISTO NOS VALGA</c:v>
                </c:pt>
                <c:pt idx="15">
                  <c:v>BELLAVISTA</c:v>
                </c:pt>
                <c:pt idx="16">
                  <c:v>SALITRAL</c:v>
                </c:pt>
                <c:pt idx="17">
                  <c:v>MARCAVELICA</c:v>
                </c:pt>
                <c:pt idx="18">
                  <c:v>LA BREA</c:v>
                </c:pt>
                <c:pt idx="19">
                  <c:v>LA MATANZA</c:v>
                </c:pt>
                <c:pt idx="20">
                  <c:v>BELLAVISTA DE LA UNION</c:v>
                </c:pt>
                <c:pt idx="21">
                  <c:v>QUERECOTILLO</c:v>
                </c:pt>
                <c:pt idx="22">
                  <c:v>Total general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strCache>
            </c:strRef>
          </c:cat>
          <c:val>
            <c:numRef>
              <c:f>Analisis!$Q$90:$Q$115</c:f>
              <c:numCache>
                <c:formatCode>General</c:formatCode>
                <c:ptCount val="26"/>
                <c:pt idx="0">
                  <c:v>201</c:v>
                </c:pt>
                <c:pt idx="1">
                  <c:v>69</c:v>
                </c:pt>
                <c:pt idx="2">
                  <c:v>61</c:v>
                </c:pt>
                <c:pt idx="3">
                  <c:v>37</c:v>
                </c:pt>
                <c:pt idx="4">
                  <c:v>36</c:v>
                </c:pt>
                <c:pt idx="5">
                  <c:v>36</c:v>
                </c:pt>
                <c:pt idx="6">
                  <c:v>34</c:v>
                </c:pt>
                <c:pt idx="7">
                  <c:v>25</c:v>
                </c:pt>
                <c:pt idx="8">
                  <c:v>19</c:v>
                </c:pt>
                <c:pt idx="9">
                  <c:v>17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  <c:pt idx="13">
                  <c:v>9</c:v>
                </c:pt>
                <c:pt idx="14">
                  <c:v>9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631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Analisis!$P$90:$P$115</c:f>
              <c:strCache>
                <c:ptCount val="26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CHULUCANAS</c:v>
                </c:pt>
                <c:pt idx="4">
                  <c:v>TAMBO GRANDE</c:v>
                </c:pt>
                <c:pt idx="5">
                  <c:v>BERNAL</c:v>
                </c:pt>
                <c:pt idx="6">
                  <c:v>SECHURA</c:v>
                </c:pt>
                <c:pt idx="7">
                  <c:v>SULLANA</c:v>
                </c:pt>
                <c:pt idx="8">
                  <c:v>PARI?AS</c:v>
                </c:pt>
                <c:pt idx="9">
                  <c:v>CASTILLA</c:v>
                </c:pt>
                <c:pt idx="10">
                  <c:v>VEINTISEIS DE OCTUBRE</c:v>
                </c:pt>
                <c:pt idx="11">
                  <c:v>PIURA</c:v>
                </c:pt>
                <c:pt idx="12">
                  <c:v>IGNACIO ESCUDERO</c:v>
                </c:pt>
                <c:pt idx="13">
                  <c:v>VICE</c:v>
                </c:pt>
                <c:pt idx="14">
                  <c:v>CRISTO NOS VALGA</c:v>
                </c:pt>
                <c:pt idx="15">
                  <c:v>BELLAVISTA</c:v>
                </c:pt>
                <c:pt idx="16">
                  <c:v>SALITRAL</c:v>
                </c:pt>
                <c:pt idx="17">
                  <c:v>MARCAVELICA</c:v>
                </c:pt>
                <c:pt idx="18">
                  <c:v>LA BREA</c:v>
                </c:pt>
                <c:pt idx="19">
                  <c:v>LA MATANZA</c:v>
                </c:pt>
                <c:pt idx="20">
                  <c:v>BELLAVISTA DE LA UNION</c:v>
                </c:pt>
                <c:pt idx="21">
                  <c:v>QUERECOTILLO</c:v>
                </c:pt>
                <c:pt idx="22">
                  <c:v>Total general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strCache>
            </c:strRef>
          </c:cat>
          <c:val>
            <c:numRef>
              <c:f>Analisis!$S$90:$S$115</c:f>
              <c:numCache>
                <c:formatCode>0.0%</c:formatCode>
                <c:ptCount val="26"/>
                <c:pt idx="0">
                  <c:v>0.31854199683042789</c:v>
                </c:pt>
                <c:pt idx="1">
                  <c:v>0.42789223454833597</c:v>
                </c:pt>
                <c:pt idx="2">
                  <c:v>0.52456418383518222</c:v>
                </c:pt>
                <c:pt idx="3">
                  <c:v>0.58320126782884307</c:v>
                </c:pt>
                <c:pt idx="4">
                  <c:v>0.64025356576862125</c:v>
                </c:pt>
                <c:pt idx="5">
                  <c:v>0.69730586370839942</c:v>
                </c:pt>
                <c:pt idx="6">
                  <c:v>0.75118858954041212</c:v>
                </c:pt>
                <c:pt idx="7">
                  <c:v>0.79080824088748025</c:v>
                </c:pt>
                <c:pt idx="8">
                  <c:v>0.82091917591125207</c:v>
                </c:pt>
                <c:pt idx="9">
                  <c:v>0.84786053882725843</c:v>
                </c:pt>
                <c:pt idx="10">
                  <c:v>0.8716323296354993</c:v>
                </c:pt>
                <c:pt idx="11">
                  <c:v>0.89064976228209203</c:v>
                </c:pt>
                <c:pt idx="12">
                  <c:v>0.90808240887480196</c:v>
                </c:pt>
                <c:pt idx="13">
                  <c:v>0.92234548335974653</c:v>
                </c:pt>
                <c:pt idx="14">
                  <c:v>0.9366085578446911</c:v>
                </c:pt>
                <c:pt idx="15">
                  <c:v>0.94928684627575288</c:v>
                </c:pt>
                <c:pt idx="16">
                  <c:v>0.96038034865293198</c:v>
                </c:pt>
                <c:pt idx="17">
                  <c:v>0.96988906497622829</c:v>
                </c:pt>
                <c:pt idx="18">
                  <c:v>0.97939778129952459</c:v>
                </c:pt>
                <c:pt idx="19">
                  <c:v>0.98732171156893822</c:v>
                </c:pt>
                <c:pt idx="20">
                  <c:v>0.99366085578446917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</a:t>
            </a:r>
            <a:r>
              <a:rPr lang="es-PE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HOSPITALIZADOS</a:t>
            </a:r>
            <a:r>
              <a:rPr lang="es-PE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POR SEMANAS</a:t>
            </a:r>
          </a:p>
          <a:p>
            <a:pPr>
              <a:defRPr b="1">
                <a:solidFill>
                  <a:schemeClr val="lt1"/>
                </a:solidFill>
              </a:defRPr>
            </a:pPr>
            <a:r>
              <a:rPr lang="es-PE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REGION PIURA SE 01-08 / 2023 - 2024</a:t>
            </a:r>
            <a:endParaRPr lang="es-PE" b="1"/>
          </a:p>
        </c:rich>
      </c:tx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Analisis!$C$133:$C$142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Analisis!$D$133:$D$142</c:f>
              <c:numCache>
                <c:formatCode>General</c:formatCode>
                <c:ptCount val="9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444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Analisis!$C$133:$C$142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Analisis!$E$133:$E$142</c:f>
              <c:numCache>
                <c:formatCode>General</c:formatCode>
                <c:ptCount val="9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167</c:v>
                </c:pt>
                <c:pt idx="8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7184587176838646"/>
          <c:w val="0.15069890207306555"/>
          <c:h val="0.11775467834600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25</xdr:row>
      <xdr:rowOff>19843</xdr:rowOff>
    </xdr:from>
    <xdr:to>
      <xdr:col>11</xdr:col>
      <xdr:colOff>334213</xdr:colOff>
      <xdr:row>36</xdr:row>
      <xdr:rowOff>154453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2588" y="4980781"/>
          <a:ext cx="3096000" cy="231742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25</xdr:row>
      <xdr:rowOff>39687</xdr:rowOff>
    </xdr:from>
    <xdr:to>
      <xdr:col>19</xdr:col>
      <xdr:colOff>168672</xdr:colOff>
      <xdr:row>36</xdr:row>
      <xdr:rowOff>128984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661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463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198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525857</xdr:colOff>
      <xdr:row>25</xdr:row>
      <xdr:rowOff>39687</xdr:rowOff>
    </xdr:from>
    <xdr:to>
      <xdr:col>11</xdr:col>
      <xdr:colOff>301160</xdr:colOff>
      <xdr:row>27</xdr:row>
      <xdr:rowOff>39687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5857" y="5000625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22</xdr:row>
      <xdr:rowOff>99220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435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226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65.8%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34.2%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143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497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21.6%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75.2%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21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3.2%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1 de Marzo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0.3542</cdr:x>
      <cdr:y>0.24851</cdr:y>
    </cdr:from>
    <cdr:to>
      <cdr:x>0.3542</cdr:x>
      <cdr:y>0.67992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371725" y="1190625"/>
          <a:ext cx="0" cy="2066925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51.736780671294" createdVersion="6" refreshedVersion="6" minRefreshableVersion="3" recordCount="9643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3-01T00:00:00"/>
    </cacheField>
    <cacheField name="fecha_ing_ipress" numFmtId="0">
      <sharedItems containsSemiMixedTypes="0" containsNonDate="0" containsDate="1" containsString="0" minDate="2023-01-02T00:00:00" maxDate="2024-03-01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1"/>
        <n v="47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2-29T00:00:00"/>
    </cacheField>
    <cacheField name="diagnostic_ini" numFmtId="0">
      <sharedItems containsBlank="1" count="12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1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INFECCION URINARIA"/>
        <s v="ITU 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6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0">
        <s v="PAITA"/>
        <s v="TAMBO GRANDE"/>
        <s v="SULLANA"/>
        <s v="PARI?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5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</sharedItems>
    </cacheField>
    <cacheField name="infeccion_departamento" numFmtId="0">
      <sharedItems containsBlank="1" count="9">
        <s v="PIURA"/>
        <s v="LAMBAYEQUE"/>
        <s v="TUMBES"/>
        <s v="LA LIBERTAD"/>
        <s v="ANCASH"/>
        <s v="LIMA"/>
        <m/>
        <s v="AREQUIPA"/>
        <s v="ICA"/>
      </sharedItems>
    </cacheField>
    <cacheField name="infeccion_provincia" numFmtId="0">
      <sharedItems containsBlank="1" count="20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  <s v="CAÑETE"/>
      </sharedItems>
    </cacheField>
    <cacheField name="infeccion_distrito" numFmtId="0">
      <sharedItems containsBlank="1" count="73">
        <s v="PAITA"/>
        <s v="TAMBO GRANDE"/>
        <s v="SULLANA"/>
        <s v="MARCAVELICA"/>
        <s v="PARI?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SAN ISIDRO"/>
        <s v="COMAS"/>
        <s v="VILLA MARIA DEL TRIUNFO"/>
        <s v="QUILMANA"/>
        <s v="PARIÑ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2-29T00:00:00" count="138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4-12T00:00:00"/>
        <d v="2023-06-07T00:00:00"/>
        <d v="2023-06-06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01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20T00:00:00"/>
        <d v="2023-05-13T00:00:00"/>
        <d v="2023-06-01T00:00:00"/>
        <d v="2023-05-27T00:00:00"/>
        <d v="2023-05-31T00:00:00"/>
        <d v="2023-05-23T00:00:00"/>
        <d v="2023-06-04T00:00:00"/>
        <d v="2023-05-30T00:00:00"/>
        <d v="2023-06-03T00:00:00"/>
        <d v="2023-06-08T00:00:00"/>
        <d v="2023-06-13T00:00:00"/>
        <d v="2023-06-17T00:00:00"/>
        <d v="2023-07-13T00:00:00"/>
        <d v="2023-03-02T00:00:00"/>
        <d v="2023-06-21T00:00:00"/>
        <d v="2023-06-15T00:00:00"/>
        <d v="2023-07-01T00:00:00"/>
        <d v="2023-07-03T00:00:00"/>
        <d v="2023-07-05T00:00:00"/>
        <d v="2023-07-04T00:00:00"/>
        <d v="2023-03-30T00:00:00"/>
        <d v="2023-07-02T00:00:00"/>
        <d v="2023-07-07T00:00:00"/>
        <d v="2023-07-11T00:00:00"/>
        <d v="2023-06-29T00:00:00"/>
        <d v="2023-07-06T00:00:00"/>
        <d v="2023-07-10T00:00:00"/>
        <d v="2023-07-12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7-25T00:00:00"/>
        <d v="2023-07-14T00:00:00"/>
        <d v="2023-07-17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9-07T00:00:00"/>
        <d v="2023-09-15T00:00:00"/>
        <d v="2023-09-29T00:00:00"/>
        <d v="2023-08-24T00:00:00"/>
        <d v="2023-09-02T00:00:00"/>
        <d v="2023-09-17T00:00:00"/>
        <d v="2023-09-30T00:00:00"/>
        <d v="2023-10-03T00:00:00"/>
        <d v="2023-10-05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4-02-01T00:00:00"/>
        <d v="2023-08-13T00:00:00"/>
        <d v="2023-08-15T00:00:00"/>
        <d v="2023-08-17T00:00:00"/>
        <d v="2024-02-24T00:00:00"/>
        <d v="2023-12-29T00:00:00"/>
        <d v="2024-02-04T00:00:00"/>
        <d v="2024-01-28T00:00:00"/>
        <d v="2024-01-30T00:00:00"/>
        <d v="2024-02-13T00:00:00"/>
        <d v="2024-02-14T00:00:00"/>
        <d v="2024-02-18T00:00:00"/>
        <d v="2024-02-19T00:00:00"/>
        <d v="2024-02-20T00:00:00"/>
        <d v="2024-02-21T00:00:00"/>
        <d v="2024-02-26T00:00:00"/>
        <d v="2023-10-10T00:00:00"/>
        <d v="2024-02-15T00:00:00"/>
        <d v="2024-01-25T00:00:00"/>
        <d v="2024-02-16T00:00:00"/>
        <d v="2024-02-27T00:00:00"/>
        <d v="2024-02-28T00:00:00"/>
        <d v="2024-01-26T00:00:00"/>
        <d v="2024-02-11T00:00:00"/>
        <d v="2024-02-09T00:00:00"/>
        <d v="2024-02-25T00:00:00"/>
        <d v="2024-01-08T00:00:00"/>
        <d v="2023-12-23T00:00:00"/>
        <d v="2024-02-02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2-26T00:00:00"/>
    </cacheField>
    <cacheField name="fecha_alta" numFmtId="0">
      <sharedItems containsNonDate="0" containsDate="1" containsString="0" containsBlank="1" minDate="2023-01-10T00:00:00" maxDate="2024-02-29T00:00:00" count="399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6-11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0T00:00:00"/>
        <d v="2023-05-16T00:00:00"/>
        <d v="2023-05-12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7-10T00:00:00"/>
        <d v="2023-01-10T00:00:00"/>
        <d v="2023-01-23T00:00:00"/>
        <d v="2023-11-20T00:00:00"/>
        <d v="2023-07-22T00:00:00"/>
        <d v="2023-07-14T00:00:00"/>
        <d v="2023-07-13T00:00:00"/>
        <d v="2023-07-18T00:00:00"/>
        <d v="2023-02-02T00:00:00"/>
        <d v="2023-02-17T00:00:00"/>
        <d v="2023-02-16T00:00:00"/>
        <d v="2023-01-14T00:00:00"/>
        <d v="2023-02-28T00:00:00"/>
        <d v="2023-07-23T00:00:00"/>
        <d v="2023-07-30T00:00:00"/>
        <d v="2023-07-20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3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8-14T00:00:00"/>
        <d v="2023-08-06T00:00:00"/>
        <d v="2023-09-05T00:00:00"/>
        <d v="2023-10-13T00:00:00"/>
        <d v="2023-08-12T00:00:00"/>
        <d v="2023-08-05T00:00:00"/>
        <d v="2023-08-17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10-02T00:00:00"/>
        <d v="2023-10-07T00:00:00"/>
        <d v="2023-11-14T00:00:00"/>
        <d v="2023-08-29T00:00:00"/>
        <d v="2023-09-22T00:00:00"/>
        <d v="2023-09-15T00:00:00"/>
        <d v="2023-09-27T00:00:00"/>
        <d v="2023-09-16T00:00:00"/>
        <d v="2023-09-23T00:00:00"/>
        <d v="2023-10-31T00:00:00"/>
        <d v="2023-09-13T00:00:00"/>
        <d v="2023-09-03T00:00:00"/>
        <d v="2023-10-06T00:00:00"/>
        <d v="2023-11-15T00:00:00"/>
        <d v="2023-08-22T00:00:00"/>
        <d v="2023-09-30T00:00:00"/>
        <d v="2023-11-22T00:00:00"/>
        <d v="2023-11-25T00:00:00"/>
        <d v="2023-11-11T00:00:00"/>
        <d v="2023-11-04T00:00:00"/>
        <d v="2023-11-16T00:00:00"/>
        <d v="2023-11-17T00:00:00"/>
        <d v="2023-08-31T00:00:00"/>
        <d v="2023-09-10T00:00:00"/>
        <d v="2023-09-24T00:00:00"/>
        <d v="2023-09-26T00:00:00"/>
        <d v="2023-10-08T00:00:00"/>
        <d v="2023-11-10T00:00:00"/>
        <d v="2023-10-10T00:00:00"/>
        <d v="2023-09-28T00:00:00"/>
        <d v="2023-10-12T00:00:00"/>
        <d v="2023-10-24T00:00:00"/>
        <d v="2023-10-23T00:00:00"/>
        <d v="2023-11-23T00:00:00"/>
        <d v="2023-11-21T00:00:00"/>
        <d v="2023-10-03T00:00:00"/>
        <d v="2023-10-18T00:00:00"/>
        <d v="2023-10-15T00:00:00"/>
        <d v="2023-11-09T00:00:00"/>
        <d v="2023-12-07T00:00:00"/>
        <d v="2023-10-14T00:00:00"/>
        <d v="2023-10-11T00:00:00"/>
        <d v="2023-10-26T00:00:00"/>
        <d v="2023-11-07T00:00:00"/>
        <d v="2023-11-01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0T00:00:00"/>
        <d v="2023-10-04T00:00:00"/>
        <d v="2023-10-17T00:00:00"/>
        <d v="2023-11-05T00:00:00"/>
        <d v="2023-11-12T00:00:00"/>
        <d v="2023-10-30T00:00:00"/>
        <d v="2023-10-16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4-02-26T00:00:00"/>
        <d v="2024-02-28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4-02-23T00:00:00"/>
        <d v="2023-12-06T00:00:00"/>
        <d v="2023-12-01T00:00:00"/>
        <d v="2023-12-10T00:00:00"/>
        <d v="2023-10-22T00:00:00"/>
        <d v="2024-01-23T00:00:00"/>
        <d v="2024-02-11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07T00:00:00"/>
        <d v="2024-02-16T00:00:00"/>
        <d v="2024-02-17T00:00:00"/>
        <d v="2024-02-19T00:00:00"/>
        <d v="2024-02-27T00:00:00"/>
        <d v="2023-12-08T00:00:00"/>
        <d v="2023-12-19T00:00:00"/>
        <d v="2024-01-11T00:00:00"/>
        <d v="2024-01-14T00:00:00"/>
        <d v="2024-01-18T00:00:00"/>
        <d v="2023-12-11T00:00:00"/>
        <d v="2023-12-22T00:00:00"/>
        <d v="2024-01-19T00:00:00"/>
        <d v="2023-12-02T00:00:00"/>
        <d v="2024-02-25T00:00:00"/>
        <d v="2023-12-24T00:00:00"/>
        <d v="2024-01-06T00:00:00"/>
        <d v="2024-01-07T00:00:00"/>
        <d v="2023-12-03T00:00:00"/>
        <d v="2023-12-14T00:00:00"/>
        <d v="2023-12-25T00:00:00"/>
        <d v="2023-12-13T00:00:00"/>
        <d v="2023-12-26T00:00:00"/>
        <d v="2024-01-05T00:00:00"/>
        <d v="2024-01-20T00:00:00"/>
        <d v="2023-11-29T00:00:00"/>
        <d v="2023-12-15T00:00:00"/>
        <d v="2023-12-17T00:00:00"/>
        <d v="2024-01-22T00:00:00"/>
        <d v="2024-01-30T00:00:00"/>
        <d v="2024-01-21T00:00:00"/>
        <d v="2024-01-26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4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7">
        <s v="LUCIANO CASTILLO"/>
        <s v="PIURA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5"/>
        <n v="36"/>
        <n v="-16"/>
        <n v="27"/>
        <n v="15"/>
        <n v="-12"/>
        <n v="-13"/>
        <n v="-9"/>
        <n v="21"/>
        <n v="64"/>
        <n v="22"/>
        <n v="16"/>
        <n v="28"/>
        <n v="26"/>
        <n v="63"/>
        <n v="-3"/>
        <n v="-129"/>
        <n v="-195"/>
        <n v="14"/>
        <n v="-1"/>
        <n v="-4"/>
        <n v="30"/>
        <n v="-112"/>
        <n v="-21"/>
        <n v="13"/>
        <n v="17"/>
        <n v="23"/>
        <n v="20"/>
        <n v="-109"/>
        <n v="-5"/>
        <n v="29"/>
        <n v="32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43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1274650"/>
    <x v="0"/>
    <n v="12"/>
    <x v="0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m/>
    <s v="2020"/>
    <x v="6"/>
    <x v="9"/>
    <x v="0"/>
    <x v="2"/>
    <m/>
    <x v="5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1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4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5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8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5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6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2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7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7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9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10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2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3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6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7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28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99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29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32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1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7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0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9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0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7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29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1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1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2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6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4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4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0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1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30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4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7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29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0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7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4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7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38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39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1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40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41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2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1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39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39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1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1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8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1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1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8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1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8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m/>
    <x v="2"/>
    <x v="1"/>
    <x v="1"/>
    <s v="72367398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6"/>
    <x v="9"/>
    <x v="5"/>
    <x v="0"/>
    <n v="1"/>
    <x v="1"/>
    <x v="15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0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8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9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4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0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0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3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4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7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6-02T00:00:00"/>
    <x v="2"/>
    <x v="1"/>
    <x v="1"/>
    <s v="0280379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12"/>
    <x v="0"/>
    <x v="1"/>
    <n v="0"/>
    <x v="7"/>
    <x v="2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5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3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5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5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4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9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4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7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9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7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5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6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3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4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6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7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5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6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59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2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2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0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1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7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69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2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5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7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2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3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8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6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1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2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3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3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2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7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3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0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7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28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0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28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3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8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2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1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4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2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7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5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5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68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0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8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3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4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7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4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4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4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2T00:00:00"/>
    <x v="0"/>
    <x v="0"/>
    <d v="2023-06-21T00:00:00"/>
    <x v="2"/>
    <x v="1"/>
    <x v="1"/>
    <s v="7378279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5200110A201A97.121MOMAMA1F"/>
    <s v="2023-06-21 00:00:00"/>
    <m/>
    <s v="50110"/>
    <x v="1"/>
    <x v="1"/>
    <x v="0"/>
    <x v="5"/>
    <m/>
    <x v="5"/>
    <x v="7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5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8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59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9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5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60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1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28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5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3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3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8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2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1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5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9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1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2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3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3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62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0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0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6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3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9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64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7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6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0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1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5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2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3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6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7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8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7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09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3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4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2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5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0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5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3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6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1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1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2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6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70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6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3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3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5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89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5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7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0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7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2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70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3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7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6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8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4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7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1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4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09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5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6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4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9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1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2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6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6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7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4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4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6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2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3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3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0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7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6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6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5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5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8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5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68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7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3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64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7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6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8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8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5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6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5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6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7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3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7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8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6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89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4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7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0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51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52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53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89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5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5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5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6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7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8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9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60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5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8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7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5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1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2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0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3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m/>
    <s v="77797"/>
    <x v="1"/>
    <x v="1"/>
    <x v="8"/>
    <x v="5"/>
    <m/>
    <x v="5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65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7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8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9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0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6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6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5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7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6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93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6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8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5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6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284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6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6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86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5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8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53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53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3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2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5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88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5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5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8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2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6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90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73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4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5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79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1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11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6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5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5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5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5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9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5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5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5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2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5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1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2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4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78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6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7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8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6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0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6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01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93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5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1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6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302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5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5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7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7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6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56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6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73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54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7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56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8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0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6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0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62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9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8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6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6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9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5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5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0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6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1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5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6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5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92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5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5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5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91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3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9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5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8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5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5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88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5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5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8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8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0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5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6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8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6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5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73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1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62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5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102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3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8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5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83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0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5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11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4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6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m/>
    <s v="88240"/>
    <x v="9"/>
    <x v="14"/>
    <x v="9"/>
    <x v="1"/>
    <m/>
    <x v="5"/>
    <x v="2"/>
  </r>
  <r>
    <d v="2023-10-13T00:00:00"/>
    <d v="2023-10-11T00:00:00"/>
    <x v="0"/>
    <x v="45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91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5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6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1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6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1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8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5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1-27 07:19:40"/>
    <s v="96071"/>
    <x v="4"/>
    <x v="5"/>
    <x v="3"/>
    <x v="3"/>
    <m/>
    <x v="5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4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s v="2024-02-29 12:22:09"/>
    <s v="100808"/>
    <x v="4"/>
    <x v="12"/>
    <x v="2"/>
    <x v="3"/>
    <n v="6"/>
    <x v="3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m/>
    <s v="100810"/>
    <x v="9"/>
    <x v="11"/>
    <x v="2"/>
    <x v="3"/>
    <m/>
    <x v="5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m/>
    <s v="101682"/>
    <x v="0"/>
    <x v="7"/>
    <x v="2"/>
    <x v="5"/>
    <m/>
    <x v="5"/>
    <x v="9"/>
  </r>
  <r>
    <d v="2024-02-28T00:00:00"/>
    <d v="2024-02-26T00:00:00"/>
    <x v="1"/>
    <x v="12"/>
    <d v="2024-02-19T00:00:00"/>
    <x v="0"/>
    <x v="0"/>
    <x v="0"/>
    <s v="80277537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4BUALGA1M"/>
    <s v="2024-02-29 07:32:31"/>
    <m/>
    <s v="103559"/>
    <x v="0"/>
    <x v="0"/>
    <x v="2"/>
    <x v="1"/>
    <n v="2"/>
    <x v="2"/>
    <x v="3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6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7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8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6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2-11 11:41:18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1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7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1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2-22 11:12:25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1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2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m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8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41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m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4-02-28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9"/>
    <x v="0"/>
    <x v="1"/>
    <x v="4"/>
    <x v="0"/>
    <x v="0"/>
    <x v="0"/>
    <x v="0"/>
    <x v="0"/>
    <x v="0"/>
    <x v="0"/>
    <x v="0"/>
    <x v="0"/>
    <x v="0"/>
    <s v=""/>
    <x v="2"/>
    <s v="HOSP. CHULUCANAS"/>
    <s v=""/>
    <x v="0"/>
    <s v="20247200401A101A97.053SICRSA1M"/>
    <s v="2024-02-27 16:05:59"/>
    <s v="2024-02-28 10:59:46"/>
    <s v="102956"/>
    <x v="4"/>
    <x v="5"/>
    <x v="2"/>
    <x v="6"/>
    <m/>
    <x v="5"/>
    <x v="8"/>
  </r>
  <r>
    <d v="2023-11-25T00:00:00"/>
    <d v="2023-11-23T00:00:00"/>
    <x v="0"/>
    <x v="46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3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6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9"/>
    <s v=""/>
    <m/>
    <x v="0"/>
    <x v="0"/>
    <m/>
    <x v="321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7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3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41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0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0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2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1"/>
    <m/>
    <s v="100594"/>
    <x v="7"/>
    <x v="10"/>
    <x v="2"/>
    <x v="3"/>
    <n v="7"/>
    <x v="3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2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2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8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2-28 11:28:07"/>
    <s v="100902"/>
    <x v="8"/>
    <x v="10"/>
    <x v="2"/>
    <x v="3"/>
    <m/>
    <x v="5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0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1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s v="2024-02-28 12:54:17"/>
    <s v="101372"/>
    <x v="5"/>
    <x v="8"/>
    <x v="2"/>
    <x v="2"/>
    <n v="5"/>
    <x v="3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200110A201"/>
    <s v="E.S I-4 LA UNION"/>
    <x v="109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m/>
    <s v="97164"/>
    <x v="1"/>
    <x v="6"/>
    <x v="2"/>
    <x v="5"/>
    <m/>
    <x v="5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m/>
    <s v="101875"/>
    <x v="9"/>
    <x v="15"/>
    <x v="2"/>
    <x v="5"/>
    <m/>
    <x v="5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m/>
    <s v="101896"/>
    <x v="9"/>
    <x v="14"/>
    <x v="2"/>
    <x v="0"/>
    <m/>
    <x v="5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2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6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5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5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5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5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1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2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11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62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6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6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02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02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56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4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5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87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7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1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6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6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90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6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7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6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53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m/>
    <s v="97530"/>
    <x v="2"/>
    <x v="4"/>
    <x v="2"/>
    <x v="1"/>
    <m/>
    <x v="5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56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0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0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5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58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58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3T00:00:00"/>
    <d v="2024-02-22T00:00:00"/>
    <x v="1"/>
    <x v="3"/>
    <d v="2024-02-22T00:00:00"/>
    <x v="0"/>
    <x v="1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m/>
    <s v="101686"/>
    <x v="3"/>
    <x v="3"/>
    <x v="2"/>
    <x v="5"/>
    <m/>
    <x v="5"/>
    <x v="9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3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38MOMOCH1M"/>
    <s v="2024-02-26 07:47:34"/>
    <s v="2024-02-26 09:32:11"/>
    <s v="102284"/>
    <x v="2"/>
    <x v="2"/>
    <x v="2"/>
    <x v="2"/>
    <m/>
    <x v="5"/>
    <x v="1"/>
  </r>
  <r>
    <d v="2024-02-29T00:00:00"/>
    <d v="2024-02-27T00:00:00"/>
    <x v="1"/>
    <x v="12"/>
    <d v="2024-02-24T00:00:00"/>
    <x v="0"/>
    <x v="1"/>
    <x v="0"/>
    <s v="6263352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14HUNIKI1F"/>
    <s v="2024-02-29 07:42:29"/>
    <m/>
    <s v="103565"/>
    <x v="6"/>
    <x v="9"/>
    <x v="2"/>
    <x v="3"/>
    <m/>
    <x v="5"/>
    <x v="2"/>
  </r>
  <r>
    <d v="2024-02-29T00:00:00"/>
    <d v="2024-02-27T00:00:00"/>
    <x v="1"/>
    <x v="12"/>
    <d v="2024-02-20T00:00:00"/>
    <x v="0"/>
    <x v="1"/>
    <x v="0"/>
    <s v="0359622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58COVAYN1F"/>
    <s v="2024-02-29 07:52:56"/>
    <m/>
    <s v="103566"/>
    <x v="4"/>
    <x v="12"/>
    <x v="2"/>
    <x v="3"/>
    <m/>
    <x v="5"/>
    <x v="3"/>
  </r>
  <r>
    <d v="2024-02-29T00:00:00"/>
    <d v="2024-02-28T00:00:00"/>
    <x v="1"/>
    <x v="12"/>
    <d v="2024-02-23T00:00:00"/>
    <x v="0"/>
    <x v="1"/>
    <x v="0"/>
    <s v="41576526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1CUSAYO1F"/>
    <s v="2024-02-29 08:04:54"/>
    <m/>
    <s v="103580"/>
    <x v="0"/>
    <x v="0"/>
    <x v="2"/>
    <x v="4"/>
    <m/>
    <x v="5"/>
    <x v="4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46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4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4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48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4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50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64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2-09 17:02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7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m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0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31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7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7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0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28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8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0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7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7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9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1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9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58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8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41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2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4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m/>
    <s v="101559"/>
    <x v="9"/>
    <x v="15"/>
    <x v="2"/>
    <x v="5"/>
    <m/>
    <x v="5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2-28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2-28 11:32:31"/>
    <s v="101831"/>
    <x v="0"/>
    <x v="7"/>
    <x v="2"/>
    <x v="5"/>
    <m/>
    <x v="5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7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8 10:38:25"/>
    <s v="102119"/>
    <x v="1"/>
    <x v="1"/>
    <x v="2"/>
    <x v="0"/>
    <n v="4"/>
    <x v="0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42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8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2-28 11:35:30"/>
    <s v="102226"/>
    <x v="2"/>
    <x v="2"/>
    <x v="2"/>
    <x v="0"/>
    <m/>
    <x v="5"/>
    <x v="1"/>
  </r>
  <r>
    <d v="2024-02-27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s v="2024-02-28 10:40:19"/>
    <s v="102239"/>
    <x v="9"/>
    <x v="13"/>
    <x v="2"/>
    <x v="6"/>
    <n v="3"/>
    <x v="4"/>
    <x v="1"/>
  </r>
  <r>
    <d v="2024-02-28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s v="2024-02-28 19:11:20"/>
    <s v="102843"/>
    <x v="3"/>
    <x v="3"/>
    <x v="2"/>
    <x v="2"/>
    <n v="3"/>
    <x v="4"/>
    <x v="0"/>
  </r>
  <r>
    <d v="2024-02-28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s v="2024-02-28 19:12:05"/>
    <s v="102845"/>
    <x v="4"/>
    <x v="5"/>
    <x v="2"/>
    <x v="2"/>
    <n v="3"/>
    <x v="4"/>
    <x v="11"/>
  </r>
  <r>
    <d v="2024-02-28T00:00:00"/>
    <d v="2024-02-23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6GADIMA1F"/>
    <s v="2024-02-28 12:01:58"/>
    <s v="2024-02-28 12:03:30"/>
    <s v="103317"/>
    <x v="4"/>
    <x v="12"/>
    <x v="2"/>
    <x v="0"/>
    <m/>
    <x v="5"/>
    <x v="1"/>
  </r>
  <r>
    <d v="2024-02-28T00:00:00"/>
    <d v="2024-02-26T00:00:00"/>
    <x v="1"/>
    <x v="12"/>
    <d v="2024-02-24T00:00:00"/>
    <x v="0"/>
    <x v="1"/>
    <x v="0"/>
    <s v="44923018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6COMEME1F"/>
    <s v="2024-02-28 12:07:39"/>
    <s v="2024-02-28 12:08:10"/>
    <s v="103321"/>
    <x v="2"/>
    <x v="2"/>
    <x v="2"/>
    <x v="1"/>
    <m/>
    <x v="5"/>
    <x v="1"/>
  </r>
  <r>
    <d v="2024-02-28T00:00:00"/>
    <d v="2024-02-27T00:00:00"/>
    <x v="1"/>
    <x v="12"/>
    <d v="2024-02-24T00:00:00"/>
    <x v="0"/>
    <x v="1"/>
    <x v="0"/>
    <s v="717195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7MOCAAL1F"/>
    <s v="2024-02-28 12:10:02"/>
    <s v="2024-02-28 12:10:14"/>
    <s v="103324"/>
    <x v="1"/>
    <x v="6"/>
    <x v="2"/>
    <x v="3"/>
    <m/>
    <x v="5"/>
    <x v="2"/>
  </r>
  <r>
    <d v="2024-02-28T00:00:00"/>
    <d v="2024-02-27T00:00:00"/>
    <x v="1"/>
    <x v="12"/>
    <d v="2024-02-20T00:00:00"/>
    <x v="0"/>
    <x v="1"/>
    <x v="0"/>
    <s v="16751190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8200501A101A97.157ROFELU10F"/>
    <s v="2024-02-28 12:14:59"/>
    <s v="2024-02-28 12:15:11"/>
    <s v="103326"/>
    <x v="4"/>
    <x v="12"/>
    <x v="2"/>
    <x v="3"/>
    <m/>
    <x v="5"/>
    <x v="3"/>
  </r>
  <r>
    <d v="2024-02-27T00:00:00"/>
    <d v="2024-02-27T00:00:00"/>
    <x v="1"/>
    <x v="12"/>
    <d v="2024-02-24T00:00:00"/>
    <x v="0"/>
    <x v="1"/>
    <x v="0"/>
    <s v="48412274"/>
    <x v="0"/>
    <n v="2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9GOALME1F"/>
    <s v="2024-02-28 12:17:59"/>
    <m/>
    <s v="103332"/>
    <x v="1"/>
    <x v="6"/>
    <x v="2"/>
    <x v="3"/>
    <m/>
    <x v="5"/>
    <x v="2"/>
  </r>
  <r>
    <d v="2024-02-28T00:00:00"/>
    <d v="2024-02-26T00:00:00"/>
    <x v="1"/>
    <x v="12"/>
    <d v="2024-02-21T00:00:00"/>
    <x v="0"/>
    <x v="1"/>
    <x v="0"/>
    <s v="4563318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7CHGUJU10F"/>
    <s v="2024-02-28 12:23:56"/>
    <s v="2024-02-28 12:24:20"/>
    <s v="103345"/>
    <x v="2"/>
    <x v="2"/>
    <x v="2"/>
    <x v="1"/>
    <m/>
    <x v="5"/>
    <x v="4"/>
  </r>
  <r>
    <d v="2024-02-28T00:00:00"/>
    <d v="2024-02-27T00:00:00"/>
    <x v="1"/>
    <x v="12"/>
    <d v="2024-02-25T00:00:00"/>
    <x v="0"/>
    <x v="1"/>
    <x v="0"/>
    <s v="7540883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6BEPARO1F"/>
    <s v="2024-02-28 12:26:31"/>
    <s v="2024-02-28 12:27:05"/>
    <s v="103346"/>
    <x v="1"/>
    <x v="6"/>
    <x v="2"/>
    <x v="3"/>
    <m/>
    <x v="5"/>
    <x v="1"/>
  </r>
  <r>
    <d v="2024-02-28T00:00:00"/>
    <d v="2024-02-26T00:00:00"/>
    <x v="1"/>
    <x v="12"/>
    <d v="2024-02-26T00:00:00"/>
    <x v="0"/>
    <x v="1"/>
    <x v="0"/>
    <s v="75321456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0ROVACR1M"/>
    <s v="2024-02-28 12:31:50"/>
    <s v="2024-02-28 12:32:09"/>
    <s v="103366"/>
    <x v="1"/>
    <x v="1"/>
    <x v="2"/>
    <x v="1"/>
    <m/>
    <x v="5"/>
    <x v="9"/>
  </r>
  <r>
    <d v="2024-02-27T00:00:00"/>
    <d v="2024-02-27T00:00:00"/>
    <x v="1"/>
    <x v="12"/>
    <d v="2024-02-21T00:00:00"/>
    <x v="0"/>
    <x v="1"/>
    <x v="0"/>
    <s v="73439522"/>
    <x v="0"/>
    <n v="30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TUECCY1F"/>
    <s v="2024-02-28 13:14:34"/>
    <m/>
    <s v="103409"/>
    <x v="2"/>
    <x v="4"/>
    <x v="2"/>
    <x v="3"/>
    <m/>
    <x v="5"/>
    <x v="5"/>
  </r>
  <r>
    <d v="2024-02-28T00:00:00"/>
    <d v="2024-02-28T00:00:00"/>
    <x v="1"/>
    <x v="12"/>
    <d v="2024-02-27T00:00:00"/>
    <x v="0"/>
    <x v="1"/>
    <x v="0"/>
    <s v="73519644"/>
    <x v="0"/>
    <n v="2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8PUANLO1F"/>
    <s v="2024-02-28 16:24:35"/>
    <s v="2024-02-28 18:29:03"/>
    <s v="103464"/>
    <x v="1"/>
    <x v="6"/>
    <x v="2"/>
    <x v="4"/>
    <m/>
    <x v="5"/>
    <x v="7"/>
  </r>
  <r>
    <d v="2024-02-28T00:00:00"/>
    <d v="2024-02-28T00:00:00"/>
    <x v="1"/>
    <x v="12"/>
    <d v="2024-02-25T00:00:00"/>
    <x v="1"/>
    <x v="1"/>
    <x v="0"/>
    <s v="62195734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3BEANFA1M"/>
    <s v="2024-02-28 16:25:49"/>
    <m/>
    <s v="103466"/>
    <x v="6"/>
    <x v="9"/>
    <x v="2"/>
    <x v="4"/>
    <m/>
    <x v="5"/>
    <x v="2"/>
  </r>
  <r>
    <d v="2024-02-28T00:00:00"/>
    <d v="2024-02-28T00:00:00"/>
    <x v="1"/>
    <x v="12"/>
    <d v="2024-02-21T00:00:00"/>
    <x v="0"/>
    <x v="1"/>
    <x v="0"/>
    <s v="70847026"/>
    <x v="0"/>
    <n v="2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5PUANMA1F"/>
    <s v="2024-02-29 11:11:39"/>
    <m/>
    <s v="103688"/>
    <x v="1"/>
    <x v="6"/>
    <x v="2"/>
    <x v="4"/>
    <m/>
    <x v="5"/>
    <x v="3"/>
  </r>
  <r>
    <d v="2024-02-29T00:00:00"/>
    <d v="2024-02-29T00:00:00"/>
    <x v="1"/>
    <x v="12"/>
    <d v="2024-02-28T00:00:00"/>
    <x v="0"/>
    <x v="1"/>
    <x v="0"/>
    <s v="75867406"/>
    <x v="0"/>
    <n v="2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1LOMEAA1M"/>
    <s v="2024-02-29 11:21:08"/>
    <m/>
    <s v="103699"/>
    <x v="1"/>
    <x v="1"/>
    <x v="2"/>
    <x v="5"/>
    <m/>
    <x v="5"/>
    <x v="7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0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40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32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69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9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2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3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4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9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m/>
    <s v="97528"/>
    <x v="7"/>
    <x v="10"/>
    <x v="2"/>
    <x v="1"/>
    <m/>
    <x v="5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6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6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2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6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3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74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76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1-25 08:22:17"/>
    <s v="95810"/>
    <x v="6"/>
    <x v="9"/>
    <x v="3"/>
    <x v="1"/>
    <m/>
    <x v="5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1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61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6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65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4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5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9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58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1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9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58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58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41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2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s v="2024-02-28 12:56:23"/>
    <s v="100903"/>
    <x v="5"/>
    <x v="8"/>
    <x v="2"/>
    <x v="4"/>
    <n v="3"/>
    <x v="4"/>
    <x v="0"/>
  </r>
  <r>
    <d v="2024-02-28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5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1"/>
    <n v="9"/>
    <x v="3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m/>
    <s v="101555"/>
    <x v="8"/>
    <x v="10"/>
    <x v="2"/>
    <x v="5"/>
    <m/>
    <x v="5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9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m/>
    <s v="101578"/>
    <x v="8"/>
    <x v="10"/>
    <x v="2"/>
    <x v="5"/>
    <m/>
    <x v="5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8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s v="2024-02-28 11:44:17"/>
    <s v="102243"/>
    <x v="5"/>
    <x v="8"/>
    <x v="2"/>
    <x v="6"/>
    <m/>
    <x v="5"/>
    <x v="1"/>
  </r>
  <r>
    <d v="2024-02-28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s v="2024-02-28 11:49:21"/>
    <s v="102246"/>
    <x v="5"/>
    <x v="8"/>
    <x v="2"/>
    <x v="6"/>
    <m/>
    <x v="5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2-27 12:42:34"/>
    <s v="102403"/>
    <x v="5"/>
    <x v="8"/>
    <x v="2"/>
    <x v="2"/>
    <n v="2"/>
    <x v="2"/>
    <x v="4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3:44"/>
    <m/>
    <s v="102407"/>
    <x v="5"/>
    <x v="8"/>
    <x v="2"/>
    <x v="2"/>
    <m/>
    <x v="5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4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s v="2024-02-28 12:57:48"/>
    <s v="102502"/>
    <x v="5"/>
    <x v="8"/>
    <x v="2"/>
    <x v="0"/>
    <n v="3"/>
    <x v="4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m/>
    <s v="102795"/>
    <x v="8"/>
    <x v="10"/>
    <x v="2"/>
    <x v="1"/>
    <m/>
    <x v="5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m/>
    <s v="102804"/>
    <x v="5"/>
    <x v="8"/>
    <x v="2"/>
    <x v="3"/>
    <m/>
    <x v="5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m/>
    <s v="102824"/>
    <x v="5"/>
    <x v="8"/>
    <x v="2"/>
    <x v="3"/>
    <m/>
    <x v="5"/>
    <x v="0"/>
  </r>
  <r>
    <d v="2024-02-28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s v="2024-02-28 10:27:34"/>
    <s v="102960"/>
    <x v="7"/>
    <x v="10"/>
    <x v="2"/>
    <x v="5"/>
    <m/>
    <x v="5"/>
    <x v="4"/>
  </r>
  <r>
    <d v="2024-02-28T00:00:00"/>
    <d v="2024-02-26T00:00:00"/>
    <x v="1"/>
    <x v="12"/>
    <d v="2024-02-24T00:00:00"/>
    <x v="0"/>
    <x v="1"/>
    <x v="0"/>
    <s v="90904934"/>
    <x v="0"/>
    <n v="5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8200401A101A97.105ROVIFE1F"/>
    <s v="2024-02-28 11:30:14"/>
    <s v="2024-02-28 16:02:09"/>
    <s v="103282"/>
    <x v="5"/>
    <x v="8"/>
    <x v="2"/>
    <x v="1"/>
    <m/>
    <x v="5"/>
    <x v="1"/>
  </r>
  <r>
    <d v="2024-02-28T00:00:00"/>
    <d v="2024-02-26T00:00:00"/>
    <x v="1"/>
    <x v="12"/>
    <d v="2024-02-22T00:00:00"/>
    <x v="0"/>
    <x v="1"/>
    <x v="0"/>
    <s v="7425712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13CRSICH1F"/>
    <s v="2024-02-28 12:16:51"/>
    <s v="2024-02-28 12:17:20"/>
    <s v="103328"/>
    <x v="6"/>
    <x v="9"/>
    <x v="2"/>
    <x v="1"/>
    <m/>
    <x v="5"/>
    <x v="0"/>
  </r>
  <r>
    <d v="2024-02-28T00:00:00"/>
    <d v="2024-02-27T00:00:00"/>
    <x v="1"/>
    <x v="12"/>
    <d v="2024-02-23T00:00:00"/>
    <x v="0"/>
    <x v="1"/>
    <x v="0"/>
    <s v="90089507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SEMERI10M"/>
    <s v="2024-02-28 12:50:54"/>
    <s v="2024-02-28 12:51:22"/>
    <s v="103387"/>
    <x v="5"/>
    <x v="8"/>
    <x v="2"/>
    <x v="3"/>
    <m/>
    <x v="5"/>
    <x v="0"/>
  </r>
  <r>
    <d v="2024-02-29T00:00:00"/>
    <d v="2024-02-28T00:00:00"/>
    <x v="1"/>
    <x v="12"/>
    <d v="2024-02-22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0SOCHBR1F"/>
    <s v="2024-02-29 10:20:10"/>
    <m/>
    <s v="103639"/>
    <x v="6"/>
    <x v="9"/>
    <x v="2"/>
    <x v="4"/>
    <m/>
    <x v="5"/>
    <x v="5"/>
  </r>
  <r>
    <d v="2024-02-29T00:00:00"/>
    <d v="2024-02-28T00:00:00"/>
    <x v="1"/>
    <x v="12"/>
    <d v="2024-02-23T00:00:00"/>
    <x v="0"/>
    <x v="1"/>
    <x v="0"/>
    <s v="9126253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4TOSAHE10F"/>
    <s v="2024-02-29 10:43:34"/>
    <m/>
    <s v="103652"/>
    <x v="7"/>
    <x v="10"/>
    <x v="2"/>
    <x v="4"/>
    <m/>
    <x v="5"/>
    <x v="4"/>
  </r>
  <r>
    <d v="2024-02-27T00:00:00"/>
    <d v="2024-02-27T00:00:00"/>
    <x v="1"/>
    <x v="12"/>
    <d v="2024-02-24T00:00:00"/>
    <x v="0"/>
    <x v="1"/>
    <x v="0"/>
    <s v="62842006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12NICOEL1M"/>
    <s v="2024-02-29 16:36:32"/>
    <m/>
    <s v="103931"/>
    <x v="6"/>
    <x v="9"/>
    <x v="2"/>
    <x v="3"/>
    <m/>
    <x v="5"/>
    <x v="2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8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13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14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77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14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78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56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79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79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200110A201"/>
    <s v="E.S I-4 LA UNION"/>
    <x v="116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m/>
    <s v="96495"/>
    <x v="2"/>
    <x v="4"/>
    <x v="3"/>
    <x v="2"/>
    <m/>
    <x v="5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200803A201"/>
    <s v="E.S I-3 BERNAL"/>
    <x v="117"/>
    <x v="0"/>
    <m/>
    <x v="9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m/>
    <s v="96771"/>
    <x v="8"/>
    <x v="10"/>
    <x v="3"/>
    <x v="3"/>
    <m/>
    <x v="5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200801A201"/>
    <s v="E.S I-4 SECHURA"/>
    <x v="118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2-22 12:15:11"/>
    <s v="99286"/>
    <x v="6"/>
    <x v="9"/>
    <x v="2"/>
    <x v="3"/>
    <m/>
    <x v="5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200803A201"/>
    <s v="E.S I-3 BERNAL"/>
    <x v="119"/>
    <x v="0"/>
    <m/>
    <x v="9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2-22 12:20:52"/>
    <s v="99291"/>
    <x v="7"/>
    <x v="10"/>
    <x v="2"/>
    <x v="4"/>
    <m/>
    <x v="5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200101A204"/>
    <s v="E.S I-3 MICAELA BASTIDAS"/>
    <x v="120"/>
    <x v="0"/>
    <m/>
    <x v="9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2-22 12:22:58"/>
    <s v="100567"/>
    <x v="5"/>
    <x v="8"/>
    <x v="2"/>
    <x v="2"/>
    <m/>
    <x v="5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200801A201"/>
    <s v="E.S I-4 SECHURA"/>
    <x v="121"/>
    <x v="0"/>
    <m/>
    <x v="9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m/>
    <s v="100571"/>
    <x v="0"/>
    <x v="0"/>
    <x v="2"/>
    <x v="1"/>
    <m/>
    <x v="5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200101A208"/>
    <s v="E.S I-3 SAN JOSE"/>
    <x v="121"/>
    <x v="0"/>
    <m/>
    <x v="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2-22 12:38:16"/>
    <s v="100578"/>
    <x v="1"/>
    <x v="1"/>
    <x v="2"/>
    <x v="1"/>
    <m/>
    <x v="5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16"/>
    <s v="200104D101"/>
    <s v="HOSPITAL MILITAR I DIVISION DE EJERCITO PIURA"/>
    <x v="121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2-20 11:42:48"/>
    <s v="100584"/>
    <x v="3"/>
    <x v="3"/>
    <x v="2"/>
    <x v="1"/>
    <m/>
    <x v="5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200101A210"/>
    <s v="E.S I-3 VICTOR RAUL HAYA DE LA TORRE"/>
    <x v="122"/>
    <x v="0"/>
    <m/>
    <x v="9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m/>
    <s v="100820"/>
    <x v="1"/>
    <x v="6"/>
    <x v="2"/>
    <x v="3"/>
    <m/>
    <x v="5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200801A201"/>
    <s v="E.S I-4 SECHURA"/>
    <x v="123"/>
    <x v="0"/>
    <m/>
    <x v="9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m/>
    <s v="101422"/>
    <x v="3"/>
    <x v="3"/>
    <x v="2"/>
    <x v="4"/>
    <m/>
    <x v="5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200101A209"/>
    <s v="E.S I-4 SAN PEDRO"/>
    <x v="108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m/>
    <s v="101880"/>
    <x v="2"/>
    <x v="4"/>
    <x v="2"/>
    <x v="5"/>
    <m/>
    <x v="5"/>
    <x v="0"/>
  </r>
  <r>
    <d v="2024-02-29T00:00:00"/>
    <d v="2024-02-26T00:00:00"/>
    <x v="1"/>
    <x v="12"/>
    <d v="2024-02-22T00:00:00"/>
    <x v="0"/>
    <x v="1"/>
    <x v="0"/>
    <s v="63798393"/>
    <x v="0"/>
    <n v="11"/>
    <x v="1"/>
    <x v="1"/>
    <s v="0"/>
    <x v="1"/>
    <x v="11"/>
    <x v="2"/>
    <x v="0"/>
    <x v="1"/>
    <x v="8"/>
    <x v="1"/>
    <x v="0"/>
    <x v="2"/>
    <x v="0"/>
    <x v="5"/>
    <x v="37"/>
    <s v="200801A201"/>
    <s v="E.S I-4 SECHURA"/>
    <x v="124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4 SECHURA"/>
    <s v="PRUEBA RAPIDA NS1 POSITIVO"/>
    <x v="0"/>
    <s v="20248200801A201A97.111ELFELI1M"/>
    <s v="2024-02-29 11:48:07"/>
    <m/>
    <s v="103731"/>
    <x v="6"/>
    <x v="9"/>
    <x v="2"/>
    <x v="1"/>
    <m/>
    <x v="5"/>
    <x v="0"/>
  </r>
  <r>
    <d v="2024-02-29T00:00:00"/>
    <d v="2024-02-28T00:00:00"/>
    <x v="1"/>
    <x v="12"/>
    <d v="2024-02-22T00:00:00"/>
    <x v="0"/>
    <x v="1"/>
    <x v="0"/>
    <s v="78496367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4 LOS ALGARROBOS"/>
    <s v="PRUEBA RAPIDA NS1 POSITIVO"/>
    <x v="0"/>
    <s v="20248200101A202A97.016LIGIAN1M"/>
    <s v="2024-02-29 12:35:12"/>
    <m/>
    <s v="103794"/>
    <x v="3"/>
    <x v="3"/>
    <x v="2"/>
    <x v="4"/>
    <m/>
    <x v="5"/>
    <x v="5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77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5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2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21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m/>
    <s v="100652"/>
    <x v="0"/>
    <x v="0"/>
    <x v="2"/>
    <x v="2"/>
    <m/>
    <x v="5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1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1"/>
    <d v="2024-02-25T00:00:00"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s v="2024-02-28 13:09:44"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m/>
    <s v="102854"/>
    <x v="7"/>
    <x v="10"/>
    <x v="2"/>
    <x v="3"/>
    <m/>
    <x v="5"/>
    <x v="2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5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0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14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m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54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44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2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63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64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0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1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2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m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1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1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m/>
    <s v="102518"/>
    <x v="1"/>
    <x v="1"/>
    <x v="2"/>
    <x v="5"/>
    <m/>
    <x v="5"/>
    <x v="3"/>
  </r>
  <r>
    <d v="2024-02-28T00:00:00"/>
    <d v="2024-02-26T00:00:00"/>
    <x v="1"/>
    <x v="12"/>
    <d v="2024-02-22T00:00:00"/>
    <x v="1"/>
    <x v="0"/>
    <x v="0"/>
    <s v="80662659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5"/>
    <x v="1"/>
    <x v="0"/>
    <x v="0"/>
    <x v="0"/>
    <x v="0"/>
    <x v="1"/>
    <x v="3"/>
    <s v=""/>
    <x v="2"/>
    <s v="HOSP. CHULUCANAS"/>
    <s v=""/>
    <x v="0"/>
    <s v="20248200401A101A97.075GIINRO1F"/>
    <s v="2024-02-28 11:52:23"/>
    <m/>
    <s v="103305"/>
    <x v="9"/>
    <x v="13"/>
    <x v="2"/>
    <x v="1"/>
    <m/>
    <x v="5"/>
    <x v="0"/>
  </r>
  <r>
    <d v="2024-02-28T00:00:00"/>
    <d v="2024-02-28T00:00:00"/>
    <x v="1"/>
    <x v="12"/>
    <d v="2024-02-24T00:00:00"/>
    <x v="1"/>
    <x v="0"/>
    <x v="0"/>
    <s v="8066538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48200401A101A97.068SAVASE1F"/>
    <s v="2024-02-28 12:05:11"/>
    <m/>
    <s v="103320"/>
    <x v="9"/>
    <x v="11"/>
    <x v="2"/>
    <x v="4"/>
    <m/>
    <x v="5"/>
    <x v="0"/>
  </r>
  <r>
    <d v="2024-02-29T00:00:00"/>
    <d v="2024-02-28T00:00:00"/>
    <x v="1"/>
    <x v="12"/>
    <d v="2024-02-24T00:00:00"/>
    <x v="1"/>
    <x v="0"/>
    <x v="0"/>
    <s v="80431946"/>
    <x v="0"/>
    <n v="4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4"/>
    <x v="0"/>
    <x v="0"/>
    <x v="1"/>
    <x v="0"/>
    <x v="0"/>
    <x v="1"/>
    <x v="3"/>
    <s v=""/>
    <x v="0"/>
    <s v="C.S. TALARA II"/>
    <s v=""/>
    <x v="0"/>
    <s v="20248200701A202A97.044CAFAMA1F"/>
    <s v="2024-02-29 11:02:50"/>
    <m/>
    <s v="103673"/>
    <x v="0"/>
    <x v="0"/>
    <x v="2"/>
    <x v="4"/>
    <m/>
    <x v="5"/>
    <x v="0"/>
  </r>
  <r>
    <d v="2024-02-29T00:00:00"/>
    <d v="2024-02-28T00:00:00"/>
    <x v="1"/>
    <x v="12"/>
    <d v="2024-02-27T00:00:00"/>
    <x v="1"/>
    <x v="0"/>
    <x v="0"/>
    <s v="62667935"/>
    <x v="0"/>
    <n v="13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0"/>
    <s v="C.S. TALARA II"/>
    <s v=""/>
    <x v="0"/>
    <s v="20249200701A202A97.013ZAGRRO1M"/>
    <s v="2024-02-29 11:03:42"/>
    <m/>
    <s v="103675"/>
    <x v="6"/>
    <x v="9"/>
    <x v="2"/>
    <x v="4"/>
    <m/>
    <x v="5"/>
    <x v="7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82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200101A202"/>
    <s v="E.S I-4 LOS ALGARROBOS"/>
    <x v="126"/>
    <x v="0"/>
    <m/>
    <x v="9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m/>
    <s v="100518"/>
    <x v="6"/>
    <x v="9"/>
    <x v="2"/>
    <x v="5"/>
    <m/>
    <x v="5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200109A201"/>
    <s v="E.S I-3 LA ARENA"/>
    <x v="107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m/>
    <s v="100591"/>
    <x v="3"/>
    <x v="3"/>
    <x v="2"/>
    <x v="6"/>
    <m/>
    <x v="5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1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14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7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74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2-29 16:20:44"/>
    <s v="95690"/>
    <x v="0"/>
    <x v="0"/>
    <x v="3"/>
    <x v="6"/>
    <n v="5"/>
    <x v="3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4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69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58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5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5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58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7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8 10:39:30"/>
    <s v="102219"/>
    <x v="1"/>
    <x v="6"/>
    <x v="2"/>
    <x v="0"/>
    <n v="4"/>
    <x v="0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81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4-02-28T00:00:00"/>
    <d v="2024-02-26T00:00:00"/>
    <x v="1"/>
    <x v="12"/>
    <d v="2024-02-26T00:00:00"/>
    <x v="1"/>
    <x v="0"/>
    <x v="0"/>
    <s v="72124144"/>
    <x v="0"/>
    <n v="25"/>
    <x v="0"/>
    <x v="3"/>
    <s v="35"/>
    <x v="0"/>
    <x v="9"/>
    <x v="1"/>
    <x v="0"/>
    <x v="5"/>
    <x v="6"/>
    <x v="2"/>
    <x v="2"/>
    <x v="5"/>
    <x v="0"/>
    <x v="4"/>
    <x v="56"/>
    <s v=""/>
    <m/>
    <x v="0"/>
    <x v="0"/>
    <m/>
    <x v="9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5GUGUDA10F"/>
    <s v="2024-02-28 13:03:25"/>
    <m/>
    <s v="103403"/>
    <x v="1"/>
    <x v="6"/>
    <x v="2"/>
    <x v="1"/>
    <m/>
    <x v="5"/>
    <x v="9"/>
  </r>
  <r>
    <d v="2024-02-29T00:00:00"/>
    <d v="2024-02-28T00:00:00"/>
    <x v="1"/>
    <x v="12"/>
    <d v="2024-02-27T00:00:00"/>
    <x v="1"/>
    <x v="0"/>
    <x v="0"/>
    <s v="77049689"/>
    <x v="0"/>
    <n v="23"/>
    <x v="0"/>
    <x v="3"/>
    <s v="25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4"/>
    <s v=""/>
    <x v="0"/>
    <s v="C.S. TALARA II"/>
    <s v=""/>
    <x v="0"/>
    <s v="20249200701A202A97.023ELZASO1F"/>
    <s v="2024-02-29 09:34:27"/>
    <m/>
    <s v="103617"/>
    <x v="1"/>
    <x v="1"/>
    <x v="2"/>
    <x v="4"/>
    <m/>
    <x v="5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85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87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87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1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6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m/>
    <s v="97464"/>
    <x v="5"/>
    <x v="8"/>
    <x v="2"/>
    <x v="0"/>
    <m/>
    <x v="5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m/>
    <s v="99681"/>
    <x v="3"/>
    <x v="3"/>
    <x v="2"/>
    <x v="4"/>
    <m/>
    <x v="5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m/>
    <s v="99719"/>
    <x v="2"/>
    <x v="4"/>
    <x v="2"/>
    <x v="4"/>
    <m/>
    <x v="5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70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m/>
    <s v="101350"/>
    <x v="1"/>
    <x v="1"/>
    <x v="2"/>
    <x v="1"/>
    <m/>
    <x v="5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342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s v="2024-02-28 12:55:24"/>
    <s v="102100"/>
    <x v="1"/>
    <x v="1"/>
    <x v="2"/>
    <x v="0"/>
    <n v="1"/>
    <x v="1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m/>
    <s v="102808"/>
    <x v="1"/>
    <x v="6"/>
    <x v="2"/>
    <x v="3"/>
    <m/>
    <x v="5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E EN INTERNAMIENTO   28 /02/2024"/>
    <x v="0"/>
    <s v="20248200110A201A97.039FEPIMA0F"/>
    <s v="2024-02-28 09:43:28"/>
    <m/>
    <s v="103137"/>
    <x v="2"/>
    <x v="2"/>
    <x v="2"/>
    <x v="5"/>
    <m/>
    <x v="5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42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4-02-26T00:00:00"/>
    <d v="2024-02-26T00:00:00"/>
    <x v="1"/>
    <x v="12"/>
    <d v="2024-02-24T00:00:00"/>
    <x v="1"/>
    <x v="0"/>
    <x v="0"/>
    <s v="44932518"/>
    <x v="0"/>
    <n v="37"/>
    <x v="0"/>
    <x v="3"/>
    <s v="27"/>
    <x v="0"/>
    <x v="4"/>
    <x v="1"/>
    <x v="0"/>
    <x v="2"/>
    <x v="2"/>
    <x v="0"/>
    <x v="0"/>
    <x v="2"/>
    <x v="0"/>
    <x v="2"/>
    <x v="7"/>
    <s v=""/>
    <m/>
    <x v="0"/>
    <x v="0"/>
    <m/>
    <x v="9"/>
    <x v="0"/>
    <x v="5"/>
    <x v="0"/>
    <x v="0"/>
    <x v="0"/>
    <x v="0"/>
    <x v="0"/>
    <x v="0"/>
    <x v="0"/>
    <x v="0"/>
    <x v="0"/>
    <x v="0"/>
    <x v="2"/>
    <s v="MATERNIDAD"/>
    <x v="0"/>
    <s v="C.S. BELLAVISTA"/>
    <s v=""/>
    <x v="0"/>
    <s v="20248200602A201A97.037FLGUAN1F"/>
    <s v="2024-02-29 13:09:06"/>
    <m/>
    <s v="103828"/>
    <x v="2"/>
    <x v="2"/>
    <x v="2"/>
    <x v="1"/>
    <m/>
    <x v="5"/>
    <x v="1"/>
  </r>
  <r>
    <d v="2023-11-24T00:00:00"/>
    <d v="2023-11-24T00:00:00"/>
    <x v="0"/>
    <x v="46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40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6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s v="2024-02-28 11:34:58"/>
    <s v="103065"/>
    <x v="1"/>
    <x v="1"/>
    <x v="2"/>
    <x v="2"/>
    <m/>
    <x v="5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0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68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24T00:00:00"/>
    <d v="2024-02-24T00:00:00"/>
    <x v="1"/>
    <x v="3"/>
    <d v="2024-02-22T00:00:00"/>
    <x v="1"/>
    <x v="0"/>
    <x v="0"/>
    <s v="75189229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4"/>
    <x v="0"/>
    <x v="5"/>
    <x v="0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CHCEAU1M"/>
    <s v="2024-02-28 10:23:56"/>
    <m/>
    <s v="103176"/>
    <x v="1"/>
    <x v="6"/>
    <x v="2"/>
    <x v="6"/>
    <n v="2"/>
    <x v="2"/>
    <x v="1"/>
  </r>
  <r>
    <d v="2024-02-26T00:00:00"/>
    <d v="2024-02-26T00:00:00"/>
    <x v="1"/>
    <x v="12"/>
    <d v="2024-02-22T00:00:00"/>
    <x v="1"/>
    <x v="0"/>
    <x v="0"/>
    <s v="76152126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1"/>
    <x v="0"/>
    <x v="5"/>
    <x v="4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HUNAMA1F"/>
    <s v="2024-02-28 10:39:50"/>
    <m/>
    <s v="103205"/>
    <x v="1"/>
    <x v="6"/>
    <x v="2"/>
    <x v="1"/>
    <n v="1"/>
    <x v="1"/>
    <x v="0"/>
  </r>
  <r>
    <d v="2024-02-28T00:00:00"/>
    <d v="2024-02-26T00:00:00"/>
    <x v="1"/>
    <x v="12"/>
    <d v="2024-02-20T00:00:00"/>
    <x v="1"/>
    <x v="0"/>
    <x v="0"/>
    <s v="70859848"/>
    <x v="0"/>
    <n v="22"/>
    <x v="0"/>
    <x v="0"/>
    <s v="0"/>
    <x v="0"/>
    <x v="9"/>
    <x v="1"/>
    <x v="0"/>
    <x v="5"/>
    <x v="6"/>
    <x v="2"/>
    <x v="2"/>
    <x v="5"/>
    <x v="5"/>
    <x v="19"/>
    <x v="7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6"/>
    <s v="HOSP. CARLOS LANFRANCO LA HOZ"/>
    <s v=""/>
    <x v="0"/>
    <s v="20248150125A101A97.022MACAAN1F"/>
    <s v="2024-02-28 11:39:18"/>
    <m/>
    <s v="103295"/>
    <x v="1"/>
    <x v="1"/>
    <x v="2"/>
    <x v="1"/>
    <m/>
    <x v="5"/>
    <x v="5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8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5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5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9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59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0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24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1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1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6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1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6"/>
    <x v="0"/>
    <x v="5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s v="2024-02-29 08:10:33"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23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66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64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m/>
    <s v="97336"/>
    <x v="1"/>
    <x v="1"/>
    <x v="2"/>
    <x v="5"/>
    <m/>
    <x v="5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m/>
    <s v="97338"/>
    <x v="6"/>
    <x v="9"/>
    <x v="2"/>
    <x v="0"/>
    <m/>
    <x v="5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m/>
    <s v="97339"/>
    <x v="4"/>
    <x v="12"/>
    <x v="2"/>
    <x v="0"/>
    <m/>
    <x v="5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6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0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m/>
    <s v="97899"/>
    <x v="3"/>
    <x v="3"/>
    <x v="2"/>
    <x v="4"/>
    <m/>
    <x v="5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2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7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23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6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68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4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s v="2024-02-28 12:59:04"/>
    <s v="100587"/>
    <x v="2"/>
    <x v="4"/>
    <x v="2"/>
    <x v="2"/>
    <n v="6"/>
    <x v="3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42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s v="2024-02-28 13:02:21"/>
    <s v="101375"/>
    <x v="9"/>
    <x v="11"/>
    <x v="2"/>
    <x v="4"/>
    <n v="3"/>
    <x v="4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1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s v="2024-02-28 13:04:33"/>
    <s v="102357"/>
    <x v="0"/>
    <x v="7"/>
    <x v="2"/>
    <x v="2"/>
    <n v="2"/>
    <x v="2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4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s v="2024-02-28 13:07:51"/>
    <s v="102470"/>
    <x v="0"/>
    <x v="0"/>
    <x v="2"/>
    <x v="1"/>
    <n v="0"/>
    <x v="7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m/>
    <s v="102484"/>
    <x v="3"/>
    <x v="3"/>
    <x v="2"/>
    <x v="1"/>
    <m/>
    <x v="5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4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s v="2024-02-28 13:08:40"/>
    <s v="102490"/>
    <x v="3"/>
    <x v="3"/>
    <x v="2"/>
    <x v="2"/>
    <n v="1"/>
    <x v="1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41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2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81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4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s v="2024-02-29 09:04:35"/>
    <s v="103171"/>
    <x v="4"/>
    <x v="5"/>
    <x v="2"/>
    <x v="4"/>
    <n v="0"/>
    <x v="7"/>
    <x v="1"/>
  </r>
  <r>
    <d v="2024-02-28T00:00:00"/>
    <d v="2024-02-27T00:00:00"/>
    <x v="1"/>
    <x v="12"/>
    <d v="2024-02-25T00:00:00"/>
    <x v="0"/>
    <x v="1"/>
    <x v="0"/>
    <s v="80802069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1RIMOJO10M"/>
    <s v="2024-02-28 11:09:43"/>
    <m/>
    <s v="103259"/>
    <x v="6"/>
    <x v="9"/>
    <x v="2"/>
    <x v="3"/>
    <m/>
    <x v="5"/>
    <x v="1"/>
  </r>
  <r>
    <d v="2024-02-28T00:00:00"/>
    <d v="2024-02-27T00:00:00"/>
    <x v="1"/>
    <x v="12"/>
    <d v="2024-02-20T00:00:00"/>
    <x v="0"/>
    <x v="1"/>
    <x v="0"/>
    <s v="90248268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48200401A101A97.106CAMOHI1M"/>
    <s v="2024-02-28 11:23:00"/>
    <m/>
    <s v="103275"/>
    <x v="5"/>
    <x v="8"/>
    <x v="2"/>
    <x v="3"/>
    <m/>
    <x v="5"/>
    <x v="3"/>
  </r>
  <r>
    <d v="2024-02-28T00:00:00"/>
    <d v="2024-02-27T00:00:00"/>
    <x v="1"/>
    <x v="12"/>
    <d v="2024-02-27T00:00:00"/>
    <x v="0"/>
    <x v="1"/>
    <x v="0"/>
    <s v="03304410"/>
    <x v="0"/>
    <n v="7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2"/>
    <x v="1"/>
    <x v="0"/>
    <x v="0"/>
    <x v="0"/>
    <x v="5"/>
    <x v="1"/>
    <x v="0"/>
    <x v="0"/>
    <x v="0"/>
    <x v="0"/>
    <x v="1"/>
    <x v="3"/>
    <s v=""/>
    <x v="2"/>
    <s v="HOSP. CHULUCANAS"/>
    <s v=""/>
    <x v="0"/>
    <s v="20249200401A101A97.076HEVAOC10M"/>
    <s v="2024-02-28 12:30:10"/>
    <m/>
    <s v="103361"/>
    <x v="9"/>
    <x v="13"/>
    <x v="2"/>
    <x v="3"/>
    <m/>
    <x v="5"/>
    <x v="9"/>
  </r>
  <r>
    <d v="2024-02-28T00:00:00"/>
    <d v="2024-02-28T00:00:00"/>
    <x v="1"/>
    <x v="12"/>
    <d v="2024-02-24T00:00:00"/>
    <x v="0"/>
    <x v="1"/>
    <x v="0"/>
    <s v="93334645"/>
    <x v="1"/>
    <n v="10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0SOCAAX1M"/>
    <s v="2024-02-28 18:56:50"/>
    <m/>
    <s v="103536"/>
    <x v="8"/>
    <x v="10"/>
    <x v="2"/>
    <x v="4"/>
    <m/>
    <x v="5"/>
    <x v="0"/>
  </r>
  <r>
    <d v="2024-02-28T00:00:00"/>
    <d v="2024-02-28T00:00:00"/>
    <x v="1"/>
    <x v="12"/>
    <d v="2024-02-24T00:00:00"/>
    <x v="0"/>
    <x v="1"/>
    <x v="0"/>
    <s v="80481931"/>
    <x v="0"/>
    <n v="47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2"/>
    <x v="0"/>
    <x v="0"/>
    <x v="7"/>
    <x v="0"/>
    <x v="1"/>
    <x v="0"/>
    <x v="0"/>
    <x v="0"/>
    <x v="1"/>
    <x v="3"/>
    <s v=""/>
    <x v="0"/>
    <s v="HOSP. APOYO II SULLANA"/>
    <s v=""/>
    <x v="0"/>
    <s v="20248200601A101A97.147SEPUYO1F"/>
    <s v="2024-02-28 19:01:37"/>
    <m/>
    <s v="103537"/>
    <x v="0"/>
    <x v="7"/>
    <x v="2"/>
    <x v="4"/>
    <m/>
    <x v="5"/>
    <x v="0"/>
  </r>
  <r>
    <d v="2024-02-26T00:00:00"/>
    <d v="2024-02-26T00:00:00"/>
    <x v="1"/>
    <x v="12"/>
    <d v="2024-02-22T00:00:00"/>
    <x v="0"/>
    <x v="1"/>
    <x v="0"/>
    <s v="73677156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20GACHNA1F"/>
    <s v="2024-02-29 06:01:28"/>
    <m/>
    <s v="103540"/>
    <x v="1"/>
    <x v="1"/>
    <x v="2"/>
    <x v="1"/>
    <n v="2"/>
    <x v="2"/>
    <x v="0"/>
  </r>
  <r>
    <d v="2024-02-26T00:00:00"/>
    <d v="2024-02-26T00:00:00"/>
    <x v="1"/>
    <x v="12"/>
    <d v="2024-02-24T00:00:00"/>
    <x v="1"/>
    <x v="1"/>
    <x v="0"/>
    <s v="80272861"/>
    <x v="0"/>
    <n v="4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44RUGOME1F"/>
    <s v="2024-02-29 06:04:51"/>
    <m/>
    <s v="103543"/>
    <x v="0"/>
    <x v="0"/>
    <x v="2"/>
    <x v="1"/>
    <n v="2"/>
    <x v="2"/>
    <x v="1"/>
  </r>
  <r>
    <d v="2024-02-27T00:00:00"/>
    <d v="2024-02-27T00:00:00"/>
    <x v="1"/>
    <x v="12"/>
    <d v="2024-02-23T00:00:00"/>
    <x v="0"/>
    <x v="1"/>
    <x v="0"/>
    <s v="48004890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30AYMOMA1F"/>
    <s v="2024-02-29 06:07:12"/>
    <m/>
    <s v="103546"/>
    <x v="2"/>
    <x v="4"/>
    <x v="2"/>
    <x v="3"/>
    <n v="1"/>
    <x v="1"/>
    <x v="0"/>
  </r>
  <r>
    <d v="2024-02-27T00:00:00"/>
    <d v="2024-02-27T00:00:00"/>
    <x v="1"/>
    <x v="12"/>
    <d v="2024-02-23T00:00:00"/>
    <x v="0"/>
    <x v="1"/>
    <x v="0"/>
    <s v="73727116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14GRECJE1M"/>
    <s v="2024-02-29 06:14:08"/>
    <m/>
    <s v="103548"/>
    <x v="6"/>
    <x v="9"/>
    <x v="2"/>
    <x v="3"/>
    <m/>
    <x v="5"/>
    <x v="0"/>
  </r>
  <r>
    <d v="2024-02-27T00:00:00"/>
    <d v="2024-02-27T00:00:00"/>
    <x v="1"/>
    <x v="12"/>
    <d v="2024-02-21T00:00:00"/>
    <x v="1"/>
    <x v="1"/>
    <x v="0"/>
    <s v="02742807"/>
    <x v="0"/>
    <n v="7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79SOFIJU1M"/>
    <s v="2024-02-29 06:22:52"/>
    <m/>
    <s v="103551"/>
    <x v="9"/>
    <x v="13"/>
    <x v="2"/>
    <x v="3"/>
    <m/>
    <x v="5"/>
    <x v="5"/>
  </r>
  <r>
    <d v="2024-02-29T00:00:00"/>
    <d v="2024-02-28T00:00:00"/>
    <x v="1"/>
    <x v="12"/>
    <d v="2024-02-26T00:00:00"/>
    <x v="1"/>
    <x v="1"/>
    <x v="0"/>
    <s v="03666361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49200601A307A97.049CHHEFA1F"/>
    <s v="2024-02-29 09:04:33"/>
    <m/>
    <s v="103596"/>
    <x v="0"/>
    <x v="7"/>
    <x v="2"/>
    <x v="4"/>
    <m/>
    <x v="5"/>
    <x v="1"/>
  </r>
  <r>
    <d v="2024-02-28T00:00:00"/>
    <d v="2024-02-28T00:00:00"/>
    <x v="1"/>
    <x v="12"/>
    <d v="2024-02-25T00:00:00"/>
    <x v="0"/>
    <x v="1"/>
    <x v="0"/>
    <s v="77673713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9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49200601A307A97.124POLEKA1F"/>
    <s v="2024-02-29 09:11:19"/>
    <m/>
    <s v="103605"/>
    <x v="1"/>
    <x v="1"/>
    <x v="2"/>
    <x v="4"/>
    <m/>
    <x v="5"/>
    <x v="2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82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9"/>
    <x v="0"/>
    <x v="1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m/>
    <s v="97538"/>
    <x v="9"/>
    <x v="11"/>
    <x v="2"/>
    <x v="2"/>
    <m/>
    <x v="5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200105A201"/>
    <s v="E.S I-4 CATACAOS"/>
    <x v="108"/>
    <x v="0"/>
    <m/>
    <x v="9"/>
    <x v="1"/>
    <x v="1"/>
    <x v="0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m/>
    <s v="101860"/>
    <x v="0"/>
    <x v="7"/>
    <x v="2"/>
    <x v="5"/>
    <m/>
    <x v="5"/>
    <x v="4"/>
  </r>
  <r>
    <d v="2023-11-27T00:00:00"/>
    <d v="2023-11-23T00:00:00"/>
    <x v="0"/>
    <x v="46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52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m/>
    <s v="101368"/>
    <x v="4"/>
    <x v="5"/>
    <x v="2"/>
    <x v="0"/>
    <m/>
    <x v="5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1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58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76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200101X202"/>
    <s v="SANNA CLINICA BELEN"/>
    <x v="127"/>
    <x v="0"/>
    <m/>
    <x v="9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m/>
    <s v="96222"/>
    <x v="1"/>
    <x v="1"/>
    <x v="3"/>
    <x v="5"/>
    <m/>
    <x v="5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39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200104A203"/>
    <s v="E.S I-3 TACALA"/>
    <x v="106"/>
    <x v="0"/>
    <m/>
    <x v="9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2-22 12:17:21"/>
    <s v="99258"/>
    <x v="1"/>
    <x v="6"/>
    <x v="2"/>
    <x v="6"/>
    <m/>
    <x v="5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200803A201"/>
    <s v="E.S I-3 BERNAL"/>
    <x v="118"/>
    <x v="0"/>
    <m/>
    <x v="9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2-22 12:19:29"/>
    <s v="99287"/>
    <x v="3"/>
    <x v="3"/>
    <x v="2"/>
    <x v="3"/>
    <m/>
    <x v="5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200803A201"/>
    <s v="E.S I-3 BERNAL"/>
    <x v="128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m/>
    <s v="100528"/>
    <x v="1"/>
    <x v="6"/>
    <x v="2"/>
    <x v="0"/>
    <m/>
    <x v="5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200109A201"/>
    <s v="E.S I-3 LA ARENA"/>
    <x v="107"/>
    <x v="0"/>
    <m/>
    <x v="9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2-22 12:30:58"/>
    <s v="101491"/>
    <x v="3"/>
    <x v="3"/>
    <x v="2"/>
    <x v="6"/>
    <m/>
    <x v="5"/>
    <x v="7"/>
  </r>
  <r>
    <d v="2024-02-29T00:00:00"/>
    <d v="2024-02-27T00:00:00"/>
    <x v="1"/>
    <x v="12"/>
    <d v="2024-02-22T00:00:00"/>
    <x v="0"/>
    <x v="1"/>
    <x v="0"/>
    <s v="70572059"/>
    <x v="0"/>
    <n v="31"/>
    <x v="0"/>
    <x v="3"/>
    <s v="19"/>
    <x v="1"/>
    <x v="11"/>
    <x v="2"/>
    <x v="0"/>
    <x v="1"/>
    <x v="8"/>
    <x v="1"/>
    <x v="0"/>
    <x v="2"/>
    <x v="0"/>
    <x v="1"/>
    <x v="28"/>
    <s v="200105A201"/>
    <s v="E.S I-4 CATACAOS"/>
    <x v="129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8200101A101A97.131CASICI1F"/>
    <s v="2024-02-29 12:17:31"/>
    <m/>
    <s v="103765"/>
    <x v="2"/>
    <x v="4"/>
    <x v="2"/>
    <x v="3"/>
    <m/>
    <x v="5"/>
    <x v="4"/>
  </r>
  <r>
    <d v="2024-02-29T00:00:00"/>
    <d v="2024-02-28T00:00:00"/>
    <x v="1"/>
    <x v="12"/>
    <d v="2024-02-20T00:00:00"/>
    <x v="1"/>
    <x v="1"/>
    <x v="0"/>
    <s v="42738228"/>
    <x v="0"/>
    <n v="39"/>
    <x v="0"/>
    <x v="3"/>
    <s v="15"/>
    <x v="1"/>
    <x v="11"/>
    <x v="2"/>
    <x v="0"/>
    <x v="1"/>
    <x v="8"/>
    <x v="1"/>
    <x v="0"/>
    <x v="2"/>
    <x v="0"/>
    <x v="1"/>
    <x v="38"/>
    <s v="200110A201"/>
    <s v="E.S I-4 LA UNION"/>
    <x v="130"/>
    <x v="0"/>
    <m/>
    <x v="9"/>
    <x v="0"/>
    <x v="1"/>
    <x v="0"/>
    <x v="0"/>
    <x v="0"/>
    <x v="0"/>
    <x v="0"/>
    <x v="0"/>
    <x v="0"/>
    <x v="0"/>
    <x v="0"/>
    <x v="0"/>
    <x v="4"/>
    <s v=""/>
    <x v="1"/>
    <s v="E.S I-4 LA UNION"/>
    <s v="PRUEBA RAPIDA NS1 IGM POSITIVO"/>
    <x v="0"/>
    <s v="20248200110A201A97.039FEPIMA0F"/>
    <s v="2024-02-29 12:21:20"/>
    <m/>
    <s v="103769"/>
    <x v="2"/>
    <x v="2"/>
    <x v="2"/>
    <x v="4"/>
    <m/>
    <x v="5"/>
    <x v="8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6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7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31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1-27 16:36:0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32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2-28T00:00:00"/>
    <d v="2024-02-27T00:00:00"/>
    <x v="1"/>
    <x v="12"/>
    <d v="2024-02-25T00:00:00"/>
    <x v="0"/>
    <x v="1"/>
    <x v="0"/>
    <s v="60162919"/>
    <x v="0"/>
    <n v="2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6LOJISI1F"/>
    <s v="2024-02-28 12:19:51"/>
    <s v="2024-02-28 12:20:05"/>
    <s v="103338"/>
    <x v="1"/>
    <x v="6"/>
    <x v="2"/>
    <x v="3"/>
    <m/>
    <x v="5"/>
    <x v="1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69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m/>
    <s v="101858"/>
    <x v="3"/>
    <x v="3"/>
    <x v="2"/>
    <x v="5"/>
    <m/>
    <x v="5"/>
    <x v="1"/>
  </r>
  <r>
    <d v="2024-02-29T00:00:00"/>
    <d v="2024-02-28T00:00:00"/>
    <x v="1"/>
    <x v="12"/>
    <d v="2024-02-25T00:00:00"/>
    <x v="0"/>
    <x v="1"/>
    <x v="0"/>
    <s v="02695043"/>
    <x v="0"/>
    <n v="82"/>
    <x v="1"/>
    <x v="1"/>
    <s v="0"/>
    <x v="1"/>
    <x v="11"/>
    <x v="2"/>
    <x v="0"/>
    <x v="1"/>
    <x v="8"/>
    <x v="1"/>
    <x v="0"/>
    <x v="2"/>
    <x v="0"/>
    <x v="1"/>
    <x v="28"/>
    <s v="200105A201"/>
    <s v="E.S I-4 CATACAOS"/>
    <x v="130"/>
    <x v="0"/>
    <m/>
    <x v="9"/>
    <x v="0"/>
    <x v="1"/>
    <x v="0"/>
    <x v="0"/>
    <x v="0"/>
    <x v="0"/>
    <x v="0"/>
    <x v="0"/>
    <x v="0"/>
    <x v="0"/>
    <x v="0"/>
    <x v="0"/>
    <x v="2"/>
    <s v="OBSERVADOS"/>
    <x v="1"/>
    <s v="HOSPITAL SANTA ROSA DE PIURA"/>
    <s v="PRUEBA RAPIDA NS1 POSITIVO"/>
    <x v="0"/>
    <s v="20249200101A101A97.182YAVIJO0M"/>
    <s v="2024-02-29 12:26:16"/>
    <m/>
    <s v="103780"/>
    <x v="9"/>
    <x v="13"/>
    <x v="2"/>
    <x v="4"/>
    <m/>
    <x v="5"/>
    <x v="2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0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7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4T00:00:00"/>
    <d v="2023-11-23T00:00:00"/>
    <x v="0"/>
    <x v="46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8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6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2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4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3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85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3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2-27 13:03:10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38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75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61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3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396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3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49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3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9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4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9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63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m/>
    <s v="96827"/>
    <x v="2"/>
    <x v="4"/>
    <x v="3"/>
    <x v="2"/>
    <m/>
    <x v="5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m/>
    <s v="96830"/>
    <x v="6"/>
    <x v="9"/>
    <x v="3"/>
    <x v="1"/>
    <m/>
    <x v="5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2-06 11:04:49"/>
    <s v="96833"/>
    <x v="1"/>
    <x v="1"/>
    <x v="3"/>
    <x v="4"/>
    <m/>
    <x v="5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50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64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6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7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7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7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29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7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0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0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063SIDEMA1F"/>
    <s v="2024-02-14 15:55:28"/>
    <s v="2024-02-19 19:05:41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0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0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14T00:00:00"/>
    <d v="2024-02-13T00:00:00"/>
    <x v="1"/>
    <x v="9"/>
    <d v="2024-02-11T00:00:00"/>
    <x v="0"/>
    <x v="1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40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2-19 19:05:14"/>
    <s v="99099"/>
    <x v="3"/>
    <x v="3"/>
    <x v="2"/>
    <x v="3"/>
    <n v="1"/>
    <x v="1"/>
    <x v="1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8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8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1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68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41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2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2-21 15:39:32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3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8 12:49:18"/>
    <s v="101050"/>
    <x v="6"/>
    <x v="9"/>
    <x v="2"/>
    <x v="4"/>
    <n v="2"/>
    <x v="2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4POSAJO1M"/>
    <s v="2024-02-21 15:55:52"/>
    <s v="2024-02-28 12:57:30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1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33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381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s v="2024-02-28 10:50:02"/>
    <s v="101752"/>
    <x v="1"/>
    <x v="1"/>
    <x v="2"/>
    <x v="3"/>
    <n v="5"/>
    <x v="3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s v="2024-02-28 11:31:36"/>
    <s v="101784"/>
    <x v="9"/>
    <x v="13"/>
    <x v="2"/>
    <x v="5"/>
    <n v="2"/>
    <x v="2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81"/>
    <x v="0"/>
    <x v="0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s v="2024-02-28 10:45:45"/>
    <s v="101802"/>
    <x v="7"/>
    <x v="10"/>
    <x v="2"/>
    <x v="5"/>
    <n v="3"/>
    <x v="4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PACIENTE FUE REFERIDO AL HAS"/>
    <x v="0"/>
    <s v="20248200114A201A97.170SAPEAN1F"/>
    <s v="2024-02-23 12:01:02"/>
    <s v="2024-02-28 10:49:25"/>
    <s v="101804"/>
    <x v="9"/>
    <x v="15"/>
    <x v="2"/>
    <x v="5"/>
    <n v="2"/>
    <x v="2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1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8 10:50:41"/>
    <s v="101816"/>
    <x v="2"/>
    <x v="2"/>
    <x v="2"/>
    <x v="3"/>
    <n v="5"/>
    <x v="3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3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8 10:52:46"/>
    <s v="101839"/>
    <x v="3"/>
    <x v="3"/>
    <x v="2"/>
    <x v="2"/>
    <n v="3"/>
    <x v="4"/>
    <x v="1"/>
  </r>
  <r>
    <d v="2024-02-28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2-28 11:33:39"/>
    <s v="102002"/>
    <x v="2"/>
    <x v="4"/>
    <x v="2"/>
    <x v="5"/>
    <m/>
    <x v="5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8 10:45:10"/>
    <s v="102156"/>
    <x v="9"/>
    <x v="15"/>
    <x v="2"/>
    <x v="0"/>
    <n v="3"/>
    <x v="4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114RAHODA1F"/>
    <s v="2024-02-26 19:41:49"/>
    <s v="2024-02-28 12:59:01"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6AMSAWI1M"/>
    <s v="2024-02-26 19:45:30"/>
    <s v="2024-02-28 12:58:11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2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s v="2024-02-28 11:39:52"/>
    <s v="102816"/>
    <x v="5"/>
    <x v="8"/>
    <x v="2"/>
    <x v="2"/>
    <n v="1"/>
    <x v="1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s v="2024-02-28 10:35:10"/>
    <s v="102819"/>
    <x v="8"/>
    <x v="10"/>
    <x v="2"/>
    <x v="2"/>
    <n v="2"/>
    <x v="2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s v="2024-02-28 10:55:33"/>
    <s v="102821"/>
    <x v="7"/>
    <x v="10"/>
    <x v="2"/>
    <x v="2"/>
    <n v="1"/>
    <x v="1"/>
    <x v="7"/>
  </r>
  <r>
    <d v="2024-02-28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s v="2024-02-28 11:53:19"/>
    <s v="102831"/>
    <x v="7"/>
    <x v="10"/>
    <x v="2"/>
    <x v="2"/>
    <m/>
    <x v="5"/>
    <x v="0"/>
  </r>
  <r>
    <d v="2024-02-28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s v="2024-02-28 19:09:26"/>
    <s v="102838"/>
    <x v="4"/>
    <x v="5"/>
    <x v="2"/>
    <x v="2"/>
    <n v="3"/>
    <x v="4"/>
    <x v="2"/>
  </r>
  <r>
    <d v="2024-02-28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s v="2024-02-28 12:05:16"/>
    <s v="102857"/>
    <x v="6"/>
    <x v="9"/>
    <x v="2"/>
    <x v="1"/>
    <m/>
    <x v="5"/>
    <x v="4"/>
  </r>
  <r>
    <d v="2024-02-28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s v="2024-02-28 12:05:44"/>
    <s v="102859"/>
    <x v="6"/>
    <x v="9"/>
    <x v="2"/>
    <x v="3"/>
    <m/>
    <x v="5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2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8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m/>
    <s v="103174"/>
    <x v="4"/>
    <x v="12"/>
    <x v="2"/>
    <x v="6"/>
    <m/>
    <x v="5"/>
    <x v="1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 EN INTERNAMIENTO  28/02/2024"/>
    <x v="0"/>
    <s v="20248200110A201A97.055CHPEJU1F"/>
    <s v="2024-02-28 10:23:59"/>
    <m/>
    <s v="103179"/>
    <x v="4"/>
    <x v="12"/>
    <x v="2"/>
    <x v="6"/>
    <m/>
    <x v="5"/>
    <x v="1"/>
  </r>
  <r>
    <d v="2024-02-27T00:00:00"/>
    <d v="2024-02-25T00:00:00"/>
    <x v="1"/>
    <x v="12"/>
    <d v="2024-02-23T00:00:00"/>
    <x v="0"/>
    <x v="1"/>
    <x v="0"/>
    <s v="79794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CHPAJH1M"/>
    <s v="2024-02-28 10:33:58"/>
    <m/>
    <s v="103200"/>
    <x v="5"/>
    <x v="8"/>
    <x v="2"/>
    <x v="2"/>
    <n v="2"/>
    <x v="2"/>
    <x v="1"/>
  </r>
  <r>
    <d v="2024-02-27T00:00:00"/>
    <d v="2024-02-25T00:00:00"/>
    <x v="1"/>
    <x v="12"/>
    <d v="2024-02-23T00:00:00"/>
    <x v="0"/>
    <x v="1"/>
    <x v="0"/>
    <s v="80336797"/>
    <x v="0"/>
    <n v="45"/>
    <x v="0"/>
    <x v="0"/>
    <s v="0"/>
    <x v="0"/>
    <x v="2"/>
    <x v="1"/>
    <x v="0"/>
    <x v="1"/>
    <x v="1"/>
    <x v="0"/>
    <x v="1"/>
    <x v="1"/>
    <x v="0"/>
    <x v="1"/>
    <x v="33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45SACAJE1F"/>
    <s v="2024-02-28 10:44:19"/>
    <s v="2024-02-29 06:56:05"/>
    <s v="103208"/>
    <x v="0"/>
    <x v="7"/>
    <x v="2"/>
    <x v="2"/>
    <m/>
    <x v="5"/>
    <x v="1"/>
  </r>
  <r>
    <d v="2024-02-28T00:00:00"/>
    <d v="2024-02-22T00:00:00"/>
    <x v="1"/>
    <x v="3"/>
    <d v="2024-02-20T00:00:00"/>
    <x v="0"/>
    <x v="1"/>
    <x v="0"/>
    <s v="4638827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4-02-24T00:00:00"/>
    <x v="9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8200114A311A97.134CAAVJH0M"/>
    <s v="2024-02-28 10:48:36"/>
    <m/>
    <s v="103211"/>
    <x v="2"/>
    <x v="4"/>
    <x v="2"/>
    <x v="5"/>
    <m/>
    <x v="5"/>
    <x v="1"/>
  </r>
  <r>
    <d v="2024-02-26T00:00:00"/>
    <d v="2024-02-26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2-28 10:51:33"/>
    <m/>
    <s v="103218"/>
    <x v="2"/>
    <x v="2"/>
    <x v="2"/>
    <x v="1"/>
    <n v="0"/>
    <x v="7"/>
    <x v="7"/>
  </r>
  <r>
    <d v="2024-02-19T00:00:00"/>
    <d v="2024-02-17T00:00:00"/>
    <x v="1"/>
    <x v="9"/>
    <d v="2024-02-15T00:00:00"/>
    <x v="1"/>
    <x v="1"/>
    <x v="0"/>
    <s v="91960857"/>
    <x v="0"/>
    <n v="3"/>
    <x v="1"/>
    <x v="1"/>
    <s v="0"/>
    <x v="1"/>
    <x v="2"/>
    <x v="1"/>
    <x v="0"/>
    <x v="1"/>
    <x v="1"/>
    <x v="0"/>
    <x v="1"/>
    <x v="1"/>
    <x v="0"/>
    <x v="1"/>
    <x v="6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HOSPI"/>
    <x v="1"/>
    <s v="HOSPITAL III JOSE CAYETANO HEREDIA"/>
    <s v=""/>
    <x v="0"/>
    <s v="20247200104C101A97.003RONUST0M"/>
    <s v="2024-02-28 10:52:09"/>
    <m/>
    <s v="103221"/>
    <x v="7"/>
    <x v="10"/>
    <x v="2"/>
    <x v="6"/>
    <n v="4"/>
    <x v="0"/>
    <x v="1"/>
  </r>
  <r>
    <d v="2024-02-26T00:00:00"/>
    <d v="2024-02-26T00:00:00"/>
    <x v="1"/>
    <x v="12"/>
    <d v="2024-02-07T00:00:00"/>
    <x v="1"/>
    <x v="1"/>
    <x v="0"/>
    <s v="4841353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6200105A201A97.030MEYAPA1F"/>
    <s v="2024-02-28 10:58:51"/>
    <m/>
    <s v="103233"/>
    <x v="2"/>
    <x v="4"/>
    <x v="2"/>
    <x v="1"/>
    <n v="0"/>
    <x v="7"/>
    <x v="57"/>
  </r>
  <r>
    <d v="2024-02-28T00:00:00"/>
    <d v="2024-02-27T00:00:00"/>
    <x v="1"/>
    <x v="12"/>
    <d v="2024-02-24T00:00:00"/>
    <x v="0"/>
    <x v="1"/>
    <x v="0"/>
    <s v="93465586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PSI"/>
    <x v="0"/>
    <s v="C.S. TAMBOGRANDE"/>
    <s v=""/>
    <x v="0"/>
    <s v="20248200114A201A97.17GARUMA1M"/>
    <s v="2024-02-28 11:01:47"/>
    <s v="2024-02-29 06:55:39"/>
    <s v="103240"/>
    <x v="8"/>
    <x v="10"/>
    <x v="2"/>
    <x v="3"/>
    <m/>
    <x v="5"/>
    <x v="2"/>
  </r>
  <r>
    <d v="2024-02-26T00:00:00"/>
    <d v="2024-02-26T00:00:00"/>
    <x v="1"/>
    <x v="12"/>
    <d v="2024-02-25T00:00:00"/>
    <x v="1"/>
    <x v="1"/>
    <x v="0"/>
    <s v="74026622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YOMOCR1M"/>
    <s v="2024-02-28 11:04:49"/>
    <m/>
    <s v="103243"/>
    <x v="1"/>
    <x v="1"/>
    <x v="2"/>
    <x v="1"/>
    <n v="1"/>
    <x v="1"/>
    <x v="7"/>
  </r>
  <r>
    <d v="2024-02-28T00:00:00"/>
    <d v="2024-02-27T00:00:00"/>
    <x v="1"/>
    <x v="12"/>
    <d v="2024-02-24T00:00:00"/>
    <x v="1"/>
    <x v="1"/>
    <x v="0"/>
    <s v="44693526"/>
    <x v="0"/>
    <n v="6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HOPSI"/>
    <x v="0"/>
    <s v="C.S. TAMBOGRANDE"/>
    <s v=""/>
    <x v="0"/>
    <s v="20248200114A201A97.066BEPUMA1F"/>
    <s v="2024-02-28 11:05:07"/>
    <s v="2024-02-29 06:55:24"/>
    <s v="103246"/>
    <x v="9"/>
    <x v="11"/>
    <x v="2"/>
    <x v="3"/>
    <m/>
    <x v="5"/>
    <x v="2"/>
  </r>
  <r>
    <d v="2024-02-25T00:00:00"/>
    <d v="2024-02-24T00:00:00"/>
    <x v="1"/>
    <x v="3"/>
    <d v="2024-02-20T00:00:00"/>
    <x v="1"/>
    <x v="1"/>
    <x v="0"/>
    <s v="71531500"/>
    <x v="0"/>
    <n v="2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8200110A302A97.026ENHUKE1M"/>
    <s v="2024-02-28 11:05:51"/>
    <m/>
    <s v="103249"/>
    <x v="1"/>
    <x v="6"/>
    <x v="2"/>
    <x v="6"/>
    <n v="2"/>
    <x v="2"/>
    <x v="0"/>
  </r>
  <r>
    <d v="2024-02-27T00:00:00"/>
    <d v="2024-02-27T00:00:00"/>
    <x v="1"/>
    <x v="12"/>
    <d v="2024-02-25T00:00:00"/>
    <x v="1"/>
    <x v="1"/>
    <x v="0"/>
    <s v="7107619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026JIRUGE1F"/>
    <s v="2024-02-28 11:06:31"/>
    <s v="2024-02-28 14:39:12"/>
    <s v="103253"/>
    <x v="1"/>
    <x v="6"/>
    <x v="2"/>
    <x v="3"/>
    <m/>
    <x v="5"/>
    <x v="1"/>
  </r>
  <r>
    <d v="2024-02-24T00:00:00"/>
    <d v="2024-02-24T00:00:00"/>
    <x v="1"/>
    <x v="3"/>
    <d v="2024-02-20T00:00:00"/>
    <x v="1"/>
    <x v="1"/>
    <x v="0"/>
    <s v="60907079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7MAPIJO1M"/>
    <s v="2024-02-28 11:07:49"/>
    <m/>
    <s v="103257"/>
    <x v="3"/>
    <x v="3"/>
    <x v="2"/>
    <x v="6"/>
    <n v="2"/>
    <x v="2"/>
    <x v="0"/>
  </r>
  <r>
    <d v="2024-02-28T00:00:00"/>
    <d v="2024-02-27T00:00:00"/>
    <x v="1"/>
    <x v="12"/>
    <d v="2024-02-24T00:00:00"/>
    <x v="0"/>
    <x v="1"/>
    <x v="0"/>
    <s v="10602076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OCOTO ALTO"/>
    <s v=""/>
    <x v="0"/>
    <s v="20248200114A316A97.146LEJAYE1F"/>
    <s v="2024-02-28 11:09:46"/>
    <s v="2024-02-29 06:55:09"/>
    <s v="103260"/>
    <x v="0"/>
    <x v="7"/>
    <x v="2"/>
    <x v="3"/>
    <m/>
    <x v="5"/>
    <x v="2"/>
  </r>
  <r>
    <d v="2024-02-28T00:00:00"/>
    <d v="2024-02-27T00:00:00"/>
    <x v="1"/>
    <x v="12"/>
    <d v="2024-02-26T00:00:00"/>
    <x v="0"/>
    <x v="1"/>
    <x v="0"/>
    <s v="47421806"/>
    <x v="0"/>
    <n v="31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131JUCRSA1F"/>
    <s v="2024-02-28 11:17:07"/>
    <s v="2024-02-29 10:15:38"/>
    <s v="103263"/>
    <x v="2"/>
    <x v="4"/>
    <x v="2"/>
    <x v="3"/>
    <m/>
    <x v="5"/>
    <x v="7"/>
  </r>
  <r>
    <d v="2024-02-28T00:00:00"/>
    <d v="2024-02-27T00:00:00"/>
    <x v="1"/>
    <x v="12"/>
    <d v="2024-02-24T00:00:00"/>
    <x v="0"/>
    <x v="1"/>
    <x v="0"/>
    <s v="78266501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10PUMAAN1M"/>
    <s v="2024-02-28 11:18:39"/>
    <s v="2024-02-29 06:54:33"/>
    <s v="103266"/>
    <x v="6"/>
    <x v="9"/>
    <x v="2"/>
    <x v="3"/>
    <m/>
    <x v="5"/>
    <x v="2"/>
  </r>
  <r>
    <d v="2024-02-28T00:00:00"/>
    <d v="2024-02-27T00:00:00"/>
    <x v="1"/>
    <x v="12"/>
    <d v="2024-02-24T00:00:00"/>
    <x v="0"/>
    <x v="1"/>
    <x v="0"/>
    <s v="92817677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PACIENTE FUE REFERIDO AL HAS 27-02-2024"/>
    <x v="0"/>
    <s v="20248200114A201A97.101MANIAD1M"/>
    <s v="2024-02-28 11:21:38"/>
    <s v="2024-02-29 06:54:17"/>
    <s v="103273"/>
    <x v="7"/>
    <x v="10"/>
    <x v="2"/>
    <x v="3"/>
    <m/>
    <x v="5"/>
    <x v="2"/>
  </r>
  <r>
    <d v="2024-02-24T00:00:00"/>
    <d v="2024-02-24T00:00:00"/>
    <x v="1"/>
    <x v="3"/>
    <d v="2024-02-18T00:00:00"/>
    <x v="1"/>
    <x v="1"/>
    <x v="0"/>
    <s v="75786428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8LACHCA1F"/>
    <s v="2024-02-28 11:25:31"/>
    <m/>
    <s v="103276"/>
    <x v="3"/>
    <x v="3"/>
    <x v="2"/>
    <x v="6"/>
    <n v="1"/>
    <x v="1"/>
    <x v="5"/>
  </r>
  <r>
    <d v="2024-02-27T00:00:00"/>
    <d v="2024-02-27T00:00:00"/>
    <x v="1"/>
    <x v="12"/>
    <d v="2024-02-25T00:00:00"/>
    <x v="1"/>
    <x v="1"/>
    <x v="0"/>
    <s v="42679556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2-28 11:37:23"/>
    <m/>
    <s v="103291"/>
    <x v="0"/>
    <x v="0"/>
    <x v="2"/>
    <x v="3"/>
    <n v="0"/>
    <x v="7"/>
    <x v="1"/>
  </r>
  <r>
    <d v="2024-02-27T00:00:00"/>
    <d v="2024-02-27T00:00:00"/>
    <x v="1"/>
    <x v="12"/>
    <d v="2024-02-25T00:00:00"/>
    <x v="1"/>
    <x v="1"/>
    <x v="0"/>
    <s v="7691803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4QUNAER1M"/>
    <s v="2024-02-28 11:40:01"/>
    <m/>
    <s v="103298"/>
    <x v="1"/>
    <x v="1"/>
    <x v="2"/>
    <x v="3"/>
    <n v="0"/>
    <x v="7"/>
    <x v="1"/>
  </r>
  <r>
    <d v="2024-02-28T00:00:00"/>
    <d v="2024-02-27T00:00:00"/>
    <x v="1"/>
    <x v="12"/>
    <d v="2024-02-24T00:00:00"/>
    <x v="0"/>
    <x v="1"/>
    <x v="0"/>
    <s v="91913604"/>
    <x v="0"/>
    <n v="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8200601A101A97.103CAQUMA1F"/>
    <s v="2024-02-28 12:18:08"/>
    <m/>
    <s v="103335"/>
    <x v="7"/>
    <x v="10"/>
    <x v="2"/>
    <x v="3"/>
    <m/>
    <x v="5"/>
    <x v="2"/>
  </r>
  <r>
    <d v="2024-02-27T00:00:00"/>
    <d v="2024-02-27T00:00:00"/>
    <x v="1"/>
    <x v="12"/>
    <d v="2024-02-25T00:00:00"/>
    <x v="1"/>
    <x v="1"/>
    <x v="0"/>
    <s v="44906092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7ADRIMA1F"/>
    <s v="2024-02-28 12:28:35"/>
    <m/>
    <s v="103357"/>
    <x v="2"/>
    <x v="2"/>
    <x v="2"/>
    <x v="3"/>
    <n v="0"/>
    <x v="7"/>
    <x v="1"/>
  </r>
  <r>
    <d v="2024-02-22T00:00:00"/>
    <d v="2024-02-22T00:00:00"/>
    <x v="1"/>
    <x v="3"/>
    <d v="2024-02-20T00:00:00"/>
    <x v="1"/>
    <x v="1"/>
    <x v="0"/>
    <s v="73339723"/>
    <x v="0"/>
    <n v="24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II JORGE REATEGUI DELGADO"/>
    <s v=""/>
    <x v="0"/>
    <s v="20248200101C101A97.024LODUMA0F"/>
    <s v="2024-02-28 12:54:15"/>
    <m/>
    <s v="103394"/>
    <x v="1"/>
    <x v="1"/>
    <x v="2"/>
    <x v="5"/>
    <m/>
    <x v="5"/>
    <x v="1"/>
  </r>
  <r>
    <d v="2024-02-29T00:00:00"/>
    <d v="2024-02-29T00:00:00"/>
    <x v="1"/>
    <x v="12"/>
    <d v="2024-02-27T00:00:00"/>
    <x v="0"/>
    <x v="1"/>
    <x v="0"/>
    <s v="93450713"/>
    <x v="1"/>
    <n v="8"/>
    <x v="0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EMERGENCIA PEDIATRIA "/>
    <x v="0"/>
    <s v="HOSP. APOYO II SULLANA"/>
    <s v=""/>
    <x v="0"/>
    <s v="20249200601A101A97.18DOANEM1F"/>
    <s v="2024-02-29 08:22:37"/>
    <m/>
    <s v="103585"/>
    <x v="8"/>
    <x v="10"/>
    <x v="2"/>
    <x v="5"/>
    <m/>
    <x v="5"/>
    <x v="1"/>
  </r>
  <r>
    <d v="2024-02-29T00:00:00"/>
    <d v="2024-02-28T00:00:00"/>
    <x v="1"/>
    <x v="12"/>
    <d v="2024-02-25T00:00:00"/>
    <x v="0"/>
    <x v="1"/>
    <x v="0"/>
    <s v="46898127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5"/>
    <x v="1"/>
    <x v="0"/>
    <x v="0"/>
    <x v="0"/>
    <x v="0"/>
    <x v="1"/>
    <x v="2"/>
    <s v="HOSPITALIZACIÓN"/>
    <x v="0"/>
    <s v="C.S. TAMBOGRANDE"/>
    <s v=""/>
    <x v="0"/>
    <s v="20249200114A201A97.152VAFLRO1F"/>
    <s v="2024-02-29 10:08:09"/>
    <m/>
    <s v="103633"/>
    <x v="4"/>
    <x v="5"/>
    <x v="2"/>
    <x v="4"/>
    <m/>
    <x v="5"/>
    <x v="2"/>
  </r>
  <r>
    <d v="2024-02-29T00:00:00"/>
    <d v="2024-02-28T00:00:00"/>
    <x v="1"/>
    <x v="12"/>
    <d v="2024-02-26T00:00:00"/>
    <x v="1"/>
    <x v="1"/>
    <x v="0"/>
    <s v="9043314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m/>
    <s v="103634"/>
    <x v="5"/>
    <x v="8"/>
    <x v="2"/>
    <x v="4"/>
    <m/>
    <x v="5"/>
    <x v="1"/>
  </r>
  <r>
    <d v="2024-02-29T00:00:00"/>
    <d v="2024-02-28T00:00:00"/>
    <x v="1"/>
    <x v="12"/>
    <d v="2024-02-26T00:00:00"/>
    <x v="0"/>
    <x v="1"/>
    <x v="0"/>
    <s v="7821422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110LOLLJE1F"/>
    <s v="2024-02-29 10:13:49"/>
    <m/>
    <s v="103635"/>
    <x v="6"/>
    <x v="9"/>
    <x v="2"/>
    <x v="4"/>
    <m/>
    <x v="5"/>
    <x v="1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0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4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0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8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8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9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4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6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7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0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33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33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2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33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28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28T00:00:00"/>
    <d v="2024-02-25T00:00:00"/>
    <x v="1"/>
    <x v="12"/>
    <d v="2024-02-22T00:00:00"/>
    <x v="0"/>
    <x v="1"/>
    <x v="0"/>
    <s v="47514939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8200401A101A97.131LLCATA1F"/>
    <s v="2024-02-28 11:36:14"/>
    <s v="2024-02-28 15:02:47"/>
    <s v="103289"/>
    <x v="2"/>
    <x v="4"/>
    <x v="2"/>
    <x v="2"/>
    <m/>
    <x v="5"/>
    <x v="2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m/>
    <s v="99766"/>
    <x v="1"/>
    <x v="1"/>
    <x v="2"/>
    <x v="6"/>
    <m/>
    <x v="5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3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s v="2024-02-28 13:13:06"/>
    <s v="100940"/>
    <x v="8"/>
    <x v="10"/>
    <x v="2"/>
    <x v="3"/>
    <n v="2"/>
    <x v="2"/>
    <x v="42"/>
  </r>
  <r>
    <d v="2024-02-28T00:00:00"/>
    <d v="2024-02-28T00:00:00"/>
    <x v="1"/>
    <x v="12"/>
    <d v="2024-02-26T00:00:00"/>
    <x v="0"/>
    <x v="2"/>
    <x v="0"/>
    <s v="74939335"/>
    <x v="0"/>
    <n v="1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EL PACIENTE EL DÍA 28/02/2024 INGRESA CON DX A97.1 Y DESPUÉS PASA A UN A97.2"/>
    <x v="0"/>
    <s v="20249200602A201A97.119DEPALU1M"/>
    <s v="2024-02-29 08:35:26"/>
    <m/>
    <s v="103586"/>
    <x v="3"/>
    <x v="3"/>
    <x v="2"/>
    <x v="4"/>
    <m/>
    <x v="5"/>
    <x v="1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68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2-21 10:17:26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2-15 12:07:56"/>
    <s v="97533"/>
    <x v="3"/>
    <x v="3"/>
    <x v="2"/>
    <x v="2"/>
    <m/>
    <x v="5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0T00:00:00"/>
    <d v="2024-02-10T00:00:00"/>
    <x v="1"/>
    <x v="16"/>
    <d v="2024-02-07T00:00:00"/>
    <x v="5"/>
    <x v="2"/>
    <x v="0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200701A202"/>
    <s v="C.S. TALARA II"/>
    <x v="106"/>
    <x v="0"/>
    <m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2-12 10:25:29"/>
    <s v="98305"/>
    <x v="8"/>
    <x v="10"/>
    <x v="2"/>
    <x v="6"/>
    <m/>
    <x v="5"/>
    <x v="2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9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m/>
    <s v="99394"/>
    <x v="2"/>
    <x v="2"/>
    <x v="2"/>
    <x v="4"/>
    <m/>
    <x v="5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200801A201"/>
    <s v="E.S I-4 SECHURA"/>
    <x v="133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2-15 12:09:06"/>
    <s v="99251"/>
    <x v="9"/>
    <x v="13"/>
    <x v="2"/>
    <x v="0"/>
    <m/>
    <x v="5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200105A201"/>
    <s v="E.S I-4 CATACAOS"/>
    <x v="123"/>
    <x v="0"/>
    <m/>
    <x v="9"/>
    <x v="0"/>
    <x v="1"/>
    <x v="0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m/>
    <s v="101407"/>
    <x v="1"/>
    <x v="1"/>
    <x v="2"/>
    <x v="4"/>
    <m/>
    <x v="5"/>
    <x v="2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34"/>
    <x v="0"/>
    <m/>
    <x v="9"/>
    <x v="0"/>
    <x v="5"/>
    <x v="0"/>
    <x v="0"/>
    <x v="0"/>
    <x v="22"/>
    <x v="1"/>
    <x v="1"/>
    <x v="0"/>
    <x v="0"/>
    <x v="1"/>
    <x v="1"/>
    <x v="7"/>
    <s v=""/>
    <x v="2"/>
    <s v="HOSP. CHULUCANAS"/>
    <s v=""/>
    <x v="0"/>
    <s v="20248200401A101A97.075VIDETE1F"/>
    <s v="2024-02-27 17:48:42"/>
    <m/>
    <s v="102991"/>
    <x v="9"/>
    <x v="13"/>
    <x v="2"/>
    <x v="2"/>
    <m/>
    <x v="5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35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m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18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m/>
    <s v="99092"/>
    <x v="3"/>
    <x v="3"/>
    <x v="2"/>
    <x v="3"/>
    <m/>
    <x v="5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m/>
    <s v="101044"/>
    <x v="3"/>
    <x v="3"/>
    <x v="2"/>
    <x v="3"/>
    <n v="0"/>
    <x v="7"/>
    <x v="1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36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70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78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0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19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  <r>
    <d v="2024-02-27T00:00:00"/>
    <d v="2024-02-27T00:00:00"/>
    <x v="1"/>
    <x v="12"/>
    <d v="2024-02-23T00:00:00"/>
    <x v="1"/>
    <x v="3"/>
    <x v="20"/>
    <s v="02708326"/>
    <x v="0"/>
    <n v="56"/>
    <x v="0"/>
    <x v="0"/>
    <s v="0"/>
    <x v="0"/>
    <x v="22"/>
    <x v="1"/>
    <x v="0"/>
    <x v="1"/>
    <x v="9"/>
    <x v="1"/>
    <x v="0"/>
    <x v="8"/>
    <x v="0"/>
    <x v="1"/>
    <x v="28"/>
    <s v=""/>
    <m/>
    <x v="0"/>
    <x v="0"/>
    <m/>
    <x v="335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MEDICO CIRUJANO RUBEN NAVARRO ABAD "/>
    <x v="0"/>
    <s v="20248200104A201A97.056ELYAMA1F"/>
    <s v="2024-02-28 13:13:20"/>
    <m/>
    <s v="103407"/>
    <x v="4"/>
    <x v="12"/>
    <x v="2"/>
    <x v="3"/>
    <n v="1"/>
    <x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1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sortType="descending">
      <items count="37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5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2">
    <i>
      <x v="25"/>
    </i>
    <i>
      <x v="17"/>
    </i>
    <i>
      <x v="9"/>
    </i>
    <i>
      <x v="11"/>
    </i>
    <i>
      <x v="18"/>
    </i>
    <i>
      <x v="35"/>
    </i>
    <i>
      <x v="6"/>
    </i>
    <i>
      <x v="22"/>
    </i>
    <i>
      <x v="5"/>
    </i>
    <i>
      <x v="15"/>
    </i>
    <i>
      <x v="24"/>
    </i>
    <i>
      <x v="8"/>
    </i>
    <i>
      <x v="14"/>
    </i>
    <i>
      <x v="21"/>
    </i>
    <i>
      <x v="32"/>
    </i>
    <i>
      <x v="1"/>
    </i>
    <i>
      <x v="30"/>
    </i>
    <i>
      <x v="33"/>
    </i>
    <i>
      <x v="4"/>
    </i>
    <i>
      <x v="20"/>
    </i>
    <i>
      <x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29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41"/>
        <item h="1" m="1" x="64"/>
        <item h="1" x="40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6"/>
        <item h="1" x="30"/>
        <item h="1" x="29"/>
        <item h="1" x="31"/>
        <item h="1" x="62"/>
        <item h="1" x="53"/>
        <item h="1" x="44"/>
        <item h="1" x="39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4"/>
        <item x="37"/>
        <item x="27"/>
        <item x="36"/>
        <item x="54"/>
        <item x="45"/>
        <item x="18"/>
        <item x="55"/>
        <item x="17"/>
        <item x="59"/>
        <item x="25"/>
        <item x="38"/>
        <item x="33"/>
        <item h="1" x="15"/>
        <item t="default"/>
      </items>
    </pivotField>
  </pivotFields>
  <rowFields count="1">
    <field x="60"/>
  </rowFields>
  <rowItems count="21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5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3"/>
    </i>
    <i>
      <x v="2"/>
    </i>
    <i>
      <x/>
    </i>
    <i>
      <x v="4"/>
    </i>
    <i>
      <x v="1"/>
    </i>
    <i>
      <x v="7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39">
        <item h="1" x="21"/>
        <item h="1" x="18"/>
        <item h="1" x="20"/>
        <item h="1" x="19"/>
        <item h="1" x="51"/>
        <item h="1" x="22"/>
        <item h="1" x="17"/>
        <item h="1" x="23"/>
        <item h="1" x="58"/>
        <item h="1" x="8"/>
        <item h="1" x="24"/>
        <item h="1" x="25"/>
        <item h="1" x="30"/>
        <item h="1" x="26"/>
        <item h="1" x="27"/>
        <item h="1" x="28"/>
        <item h="1" x="39"/>
        <item h="1" x="29"/>
        <item h="1" x="37"/>
        <item h="1" x="36"/>
        <item h="1" x="34"/>
        <item h="1" x="32"/>
        <item h="1" x="31"/>
        <item h="1" x="38"/>
        <item h="1" x="35"/>
        <item h="1" x="43"/>
        <item h="1" x="41"/>
        <item h="1" x="33"/>
        <item h="1" x="45"/>
        <item h="1" x="42"/>
        <item h="1" x="40"/>
        <item h="1" x="46"/>
        <item h="1" x="44"/>
        <item h="1" x="7"/>
        <item h="1" x="10"/>
        <item h="1" x="9"/>
        <item h="1" x="47"/>
        <item h="1" x="12"/>
        <item h="1" x="11"/>
        <item h="1" x="13"/>
        <item h="1" x="48"/>
        <item h="1" x="14"/>
        <item h="1" x="53"/>
        <item h="1" x="49"/>
        <item h="1" x="15"/>
        <item h="1" x="3"/>
        <item h="1" x="16"/>
        <item h="1" x="52"/>
        <item h="1" x="2"/>
        <item h="1" x="5"/>
        <item h="1" x="6"/>
        <item h="1" x="4"/>
        <item h="1" x="1"/>
        <item h="1" x="62"/>
        <item h="1" x="54"/>
        <item h="1" x="59"/>
        <item h="1" x="55"/>
        <item h="1" x="57"/>
        <item h="1" x="56"/>
        <item h="1" x="63"/>
        <item h="1" x="60"/>
        <item h="1" x="64"/>
        <item h="1" x="61"/>
        <item h="1" x="65"/>
        <item h="1" x="50"/>
        <item h="1" x="76"/>
        <item h="1" x="71"/>
        <item h="1" x="72"/>
        <item h="1" x="77"/>
        <item h="1" x="73"/>
        <item h="1" x="80"/>
        <item h="1" x="81"/>
        <item h="1" x="82"/>
        <item h="1" x="66"/>
        <item h="1" x="67"/>
        <item h="1" x="75"/>
        <item h="1" x="68"/>
        <item h="1" x="74"/>
        <item h="1" x="83"/>
        <item h="1" x="69"/>
        <item h="1" x="84"/>
        <item h="1" x="70"/>
        <item h="1" x="85"/>
        <item h="1" x="86"/>
        <item h="1" x="78"/>
        <item h="1" x="87"/>
        <item h="1" x="79"/>
        <item h="1" x="88"/>
        <item h="1" x="110"/>
        <item h="1" x="104"/>
        <item h="1" x="111"/>
        <item h="1" x="112"/>
        <item h="1" x="96"/>
        <item h="1" x="92"/>
        <item h="1" x="97"/>
        <item h="1" x="89"/>
        <item h="1" x="93"/>
        <item h="1" x="94"/>
        <item h="1" x="98"/>
        <item h="1" x="103"/>
        <item h="1" x="95"/>
        <item h="1" x="99"/>
        <item h="1" x="100"/>
        <item h="1" x="101"/>
        <item h="1" x="102"/>
        <item h="1" x="125"/>
        <item h="1" x="90"/>
        <item h="1" x="91"/>
        <item h="1" x="0"/>
        <item h="1" x="114"/>
        <item h="1" x="136"/>
        <item x="105"/>
        <item x="135"/>
        <item x="116"/>
        <item x="127"/>
        <item x="131"/>
        <item x="109"/>
        <item x="117"/>
        <item m="1" x="137"/>
        <item x="115"/>
        <item x="106"/>
        <item x="132"/>
        <item x="118"/>
        <item x="119"/>
        <item x="133"/>
        <item x="107"/>
        <item x="120"/>
        <item x="121"/>
        <item x="126"/>
        <item x="128"/>
        <item x="122"/>
        <item x="123"/>
        <item x="108"/>
        <item x="113"/>
        <item x="134"/>
        <item x="124"/>
        <item x="129"/>
        <item x="130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00">
        <item x="171"/>
        <item x="181"/>
        <item x="30"/>
        <item x="123"/>
        <item x="87"/>
        <item x="117"/>
        <item x="124"/>
        <item x="118"/>
        <item x="172"/>
        <item x="83"/>
        <item x="157"/>
        <item x="126"/>
        <item x="119"/>
        <item x="120"/>
        <item x="178"/>
        <item x="121"/>
        <item x="125"/>
        <item x="84"/>
        <item x="85"/>
        <item x="159"/>
        <item x="86"/>
        <item x="88"/>
        <item x="67"/>
        <item x="122"/>
        <item x="169"/>
        <item x="180"/>
        <item x="179"/>
        <item x="74"/>
        <item x="73"/>
        <item x="39"/>
        <item x="89"/>
        <item x="77"/>
        <item x="8"/>
        <item x="29"/>
        <item x="90"/>
        <item x="19"/>
        <item x="21"/>
        <item x="182"/>
        <item x="10"/>
        <item x="127"/>
        <item x="91"/>
        <item x="92"/>
        <item x="27"/>
        <item x="40"/>
        <item x="76"/>
        <item x="158"/>
        <item x="93"/>
        <item x="81"/>
        <item x="128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09"/>
        <item x="70"/>
        <item x="103"/>
        <item x="69"/>
        <item x="129"/>
        <item x="99"/>
        <item x="139"/>
        <item x="38"/>
        <item x="94"/>
        <item x="100"/>
        <item x="134"/>
        <item x="110"/>
        <item x="144"/>
        <item x="140"/>
        <item x="135"/>
        <item x="95"/>
        <item x="106"/>
        <item x="101"/>
        <item x="98"/>
        <item x="104"/>
        <item x="105"/>
        <item x="96"/>
        <item x="102"/>
        <item x="130"/>
        <item x="136"/>
        <item x="132"/>
        <item x="97"/>
        <item x="71"/>
        <item x="107"/>
        <item x="131"/>
        <item x="137"/>
        <item x="142"/>
        <item x="138"/>
        <item x="133"/>
        <item x="147"/>
        <item x="108"/>
        <item x="141"/>
        <item x="149"/>
        <item x="75"/>
        <item x="148"/>
        <item x="151"/>
        <item x="145"/>
        <item x="143"/>
        <item x="150"/>
        <item x="146"/>
        <item x="152"/>
        <item x="49"/>
        <item x="51"/>
        <item x="50"/>
        <item x="52"/>
        <item x="54"/>
        <item x="55"/>
        <item x="53"/>
        <item x="57"/>
        <item x="56"/>
        <item x="111"/>
        <item x="113"/>
        <item x="112"/>
        <item x="48"/>
        <item x="114"/>
        <item x="82"/>
        <item x="115"/>
        <item x="116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1"/>
        <item x="160"/>
        <item x="162"/>
        <item x="155"/>
        <item x="153"/>
        <item x="167"/>
        <item x="170"/>
        <item x="163"/>
        <item x="164"/>
        <item x="176"/>
        <item x="175"/>
        <item x="166"/>
        <item x="168"/>
        <item x="165"/>
        <item x="177"/>
        <item x="187"/>
        <item x="185"/>
        <item x="186"/>
        <item x="174"/>
        <item x="183"/>
        <item x="189"/>
        <item x="192"/>
        <item x="196"/>
        <item x="191"/>
        <item x="205"/>
        <item x="197"/>
        <item x="184"/>
        <item x="193"/>
        <item x="194"/>
        <item x="195"/>
        <item x="198"/>
        <item x="199"/>
        <item x="214"/>
        <item x="210"/>
        <item x="207"/>
        <item x="201"/>
        <item x="200"/>
        <item x="206"/>
        <item x="202"/>
        <item x="213"/>
        <item x="208"/>
        <item x="209"/>
        <item x="203"/>
        <item x="204"/>
        <item x="215"/>
        <item x="219"/>
        <item x="218"/>
        <item x="188"/>
        <item x="220"/>
        <item x="265"/>
        <item x="217"/>
        <item x="221"/>
        <item x="222"/>
        <item x="223"/>
        <item x="216"/>
        <item x="224"/>
        <item x="254"/>
        <item x="229"/>
        <item x="273"/>
        <item x="225"/>
        <item x="248"/>
        <item x="262"/>
        <item x="304"/>
        <item x="211"/>
        <item x="226"/>
        <item x="230"/>
        <item x="227"/>
        <item x="228"/>
        <item x="274"/>
        <item x="302"/>
        <item x="231"/>
        <item x="261"/>
        <item x="232"/>
        <item x="256"/>
        <item x="258"/>
        <item x="249"/>
        <item x="233"/>
        <item x="234"/>
        <item x="305"/>
        <item x="190"/>
        <item x="255"/>
        <item x="259"/>
        <item x="275"/>
        <item x="235"/>
        <item x="276"/>
        <item x="257"/>
        <item x="280"/>
        <item x="236"/>
        <item x="266"/>
        <item x="154"/>
        <item x="251"/>
        <item x="286"/>
        <item x="306"/>
        <item x="237"/>
        <item x="263"/>
        <item x="252"/>
        <item x="277"/>
        <item x="238"/>
        <item x="279"/>
        <item x="292"/>
        <item x="281"/>
        <item x="212"/>
        <item x="291"/>
        <item x="288"/>
        <item x="311"/>
        <item x="307"/>
        <item x="287"/>
        <item x="303"/>
        <item x="240"/>
        <item x="239"/>
        <item x="355"/>
        <item x="283"/>
        <item x="282"/>
        <item x="242"/>
        <item x="293"/>
        <item x="241"/>
        <item x="243"/>
        <item x="297"/>
        <item x="310"/>
        <item x="260"/>
        <item x="295"/>
        <item x="244"/>
        <item x="245"/>
        <item x="270"/>
        <item x="308"/>
        <item x="246"/>
        <item x="294"/>
        <item x="296"/>
        <item x="289"/>
        <item x="278"/>
        <item x="269"/>
        <item x="309"/>
        <item x="250"/>
        <item x="253"/>
        <item x="264"/>
        <item x="271"/>
        <item x="272"/>
        <item x="247"/>
        <item x="156"/>
        <item x="173"/>
        <item x="285"/>
        <item x="267"/>
        <item x="284"/>
        <item x="298"/>
        <item x="268"/>
        <item x="312"/>
        <item x="299"/>
        <item x="301"/>
        <item x="392"/>
        <item x="313"/>
        <item x="353"/>
        <item x="380"/>
        <item x="385"/>
        <item x="300"/>
        <item x="352"/>
        <item x="290"/>
        <item x="372"/>
        <item x="314"/>
        <item x="354"/>
        <item x="377"/>
        <item x="386"/>
        <item x="393"/>
        <item x="343"/>
        <item x="394"/>
        <item x="337"/>
        <item x="9"/>
        <item x="315"/>
        <item x="316"/>
        <item x="317"/>
        <item x="318"/>
        <item x="336"/>
        <item x="346"/>
        <item x="382"/>
        <item x="387"/>
        <item x="359"/>
        <item x="360"/>
        <item x="373"/>
        <item x="378"/>
        <item x="389"/>
        <item x="319"/>
        <item x="320"/>
        <item x="344"/>
        <item x="347"/>
        <item x="383"/>
        <item x="384"/>
        <item x="390"/>
        <item x="321"/>
        <item x="348"/>
        <item x="374"/>
        <item x="375"/>
        <item x="362"/>
        <item x="338"/>
        <item x="345"/>
        <item x="379"/>
        <item x="376"/>
        <item x="322"/>
        <item x="324"/>
        <item x="349"/>
        <item x="363"/>
        <item x="398"/>
        <item x="361"/>
        <item x="356"/>
        <item x="395"/>
        <item x="323"/>
        <item x="325"/>
        <item x="326"/>
        <item x="364"/>
        <item x="391"/>
        <item x="397"/>
        <item x="339"/>
        <item x="365"/>
        <item x="366"/>
        <item x="367"/>
        <item x="350"/>
        <item x="327"/>
        <item x="329"/>
        <item x="357"/>
        <item x="328"/>
        <item x="330"/>
        <item x="331"/>
        <item x="340"/>
        <item x="388"/>
        <item x="368"/>
        <item x="369"/>
        <item x="358"/>
        <item x="332"/>
        <item x="370"/>
        <item x="341"/>
        <item x="333"/>
        <item x="351"/>
        <item x="342"/>
        <item x="396"/>
        <item x="381"/>
        <item x="334"/>
        <item x="371"/>
        <item x="33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00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55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2"/>
        <item h="1" x="299"/>
        <item h="1" x="301"/>
        <item h="1" x="392"/>
        <item h="1" x="313"/>
        <item h="1" x="353"/>
        <item h="1" x="380"/>
        <item h="1" x="385"/>
        <item h="1" x="300"/>
        <item h="1" x="352"/>
        <item h="1" x="290"/>
        <item h="1" x="372"/>
        <item h="1" x="314"/>
        <item h="1" x="354"/>
        <item h="1" x="377"/>
        <item h="1" x="386"/>
        <item h="1" x="393"/>
        <item h="1" x="343"/>
        <item h="1" x="394"/>
        <item h="1" x="337"/>
        <item h="1" x="9"/>
        <item h="1" x="315"/>
        <item h="1" x="316"/>
        <item h="1" x="317"/>
        <item x="318"/>
        <item h="1" x="336"/>
        <item h="1" x="346"/>
        <item h="1" x="382"/>
        <item h="1" x="387"/>
        <item h="1" x="359"/>
        <item h="1" x="360"/>
        <item h="1" x="373"/>
        <item h="1" x="378"/>
        <item h="1" x="389"/>
        <item x="319"/>
        <item x="320"/>
        <item x="344"/>
        <item x="347"/>
        <item x="383"/>
        <item x="384"/>
        <item x="390"/>
        <item x="321"/>
        <item x="348"/>
        <item x="374"/>
        <item x="375"/>
        <item x="362"/>
        <item x="338"/>
        <item x="345"/>
        <item x="379"/>
        <item x="376"/>
        <item x="322"/>
        <item x="324"/>
        <item x="349"/>
        <item x="363"/>
        <item x="398"/>
        <item x="361"/>
        <item x="356"/>
        <item x="395"/>
        <item x="323"/>
        <item x="325"/>
        <item x="326"/>
        <item x="364"/>
        <item x="391"/>
        <item x="397"/>
        <item x="339"/>
        <item x="365"/>
        <item x="366"/>
        <item x="367"/>
        <item x="350"/>
        <item x="327"/>
        <item x="329"/>
        <item x="357"/>
        <item x="328"/>
        <item x="330"/>
        <item x="331"/>
        <item x="340"/>
        <item h="1" x="388"/>
        <item x="368"/>
        <item x="369"/>
        <item x="358"/>
        <item x="332"/>
        <item x="370"/>
        <item x="341"/>
        <item x="333"/>
        <item x="351"/>
        <item x="342"/>
        <item x="396"/>
        <item x="381"/>
        <item x="334"/>
        <item x="371"/>
        <item x="33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83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12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4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9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m="1" x="72"/>
        <item x="57"/>
        <item x="6"/>
        <item x="66"/>
        <item x="23"/>
        <item x="25"/>
        <item x="41"/>
        <item x="8"/>
        <item x="60"/>
        <item x="68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x="4"/>
        <item x="70"/>
        <item x="7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23">
    <i>
      <x v="41"/>
    </i>
    <i>
      <x v="11"/>
    </i>
    <i>
      <x v="29"/>
    </i>
    <i>
      <x v="14"/>
    </i>
    <i>
      <x v="61"/>
    </i>
    <i>
      <x v="5"/>
    </i>
    <i>
      <x v="57"/>
    </i>
    <i>
      <x v="58"/>
    </i>
    <i>
      <x v="70"/>
    </i>
    <i>
      <x v="10"/>
    </i>
    <i>
      <x v="64"/>
    </i>
    <i>
      <x v="44"/>
    </i>
    <i>
      <x v="23"/>
    </i>
    <i>
      <x v="65"/>
    </i>
    <i>
      <x v="17"/>
    </i>
    <i>
      <x v="3"/>
    </i>
    <i>
      <x v="49"/>
    </i>
    <i>
      <x v="36"/>
    </i>
    <i>
      <x v="25"/>
    </i>
    <i>
      <x v="28"/>
    </i>
    <i>
      <x v="4"/>
    </i>
    <i>
      <x v="46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33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13" fieldListSortAscending="1">
  <location ref="C131:E142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h="1" x="10"/>
        <item h="1" x="11"/>
        <item h="1" x="5"/>
        <item h="1" x="7"/>
        <item h="1"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33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00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55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2"/>
        <item h="1" x="299"/>
        <item h="1" x="301"/>
        <item h="1" x="392"/>
        <item h="1" x="313"/>
        <item h="1" x="353"/>
        <item h="1" x="380"/>
        <item h="1" x="385"/>
        <item h="1" x="300"/>
        <item h="1" x="352"/>
        <item h="1" x="290"/>
        <item h="1" x="372"/>
        <item h="1" x="314"/>
        <item h="1" x="354"/>
        <item h="1" x="377"/>
        <item h="1" x="386"/>
        <item h="1" x="393"/>
        <item h="1" x="343"/>
        <item h="1" x="394"/>
        <item h="1" x="337"/>
        <item h="1" x="9"/>
        <item h="1" x="315"/>
        <item h="1" x="316"/>
        <item h="1" x="317"/>
        <item x="318"/>
        <item h="1" x="336"/>
        <item h="1" x="346"/>
        <item h="1" x="382"/>
        <item h="1" x="387"/>
        <item h="1" x="359"/>
        <item h="1" x="360"/>
        <item h="1" x="373"/>
        <item h="1" x="378"/>
        <item h="1" x="389"/>
        <item x="319"/>
        <item x="320"/>
        <item x="344"/>
        <item x="347"/>
        <item x="383"/>
        <item x="384"/>
        <item x="390"/>
        <item x="321"/>
        <item x="348"/>
        <item x="374"/>
        <item x="375"/>
        <item x="362"/>
        <item x="338"/>
        <item x="345"/>
        <item x="379"/>
        <item x="376"/>
        <item x="322"/>
        <item x="324"/>
        <item x="349"/>
        <item x="363"/>
        <item x="398"/>
        <item x="361"/>
        <item x="356"/>
        <item x="395"/>
        <item x="323"/>
        <item x="325"/>
        <item x="326"/>
        <item x="364"/>
        <item x="391"/>
        <item x="397"/>
        <item x="339"/>
        <item x="365"/>
        <item x="366"/>
        <item x="367"/>
        <item x="350"/>
        <item x="327"/>
        <item x="329"/>
        <item x="357"/>
        <item x="328"/>
        <item x="330"/>
        <item x="331"/>
        <item x="340"/>
        <item h="1" x="388"/>
        <item x="368"/>
        <item x="369"/>
        <item x="358"/>
        <item x="332"/>
        <item x="370"/>
        <item x="341"/>
        <item x="333"/>
        <item x="351"/>
        <item x="342"/>
        <item x="396"/>
        <item x="381"/>
        <item x="334"/>
        <item x="371"/>
        <item x="33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0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rinterSettings" Target="../printerSettings/printerSettings1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topLeftCell="A82" zoomScale="87" zoomScaleNormal="87" workbookViewId="0">
      <selection activeCell="D10" sqref="D10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20.875" bestFit="1" customWidth="1"/>
    <col min="5" max="5" width="5" bestFit="1" customWidth="1"/>
    <col min="6" max="6" width="11.75" bestFit="1" customWidth="1"/>
    <col min="7" max="7" width="3" bestFit="1" customWidth="1"/>
    <col min="8" max="8" width="17.75" bestFit="1" customWidth="1"/>
    <col min="9" max="9" width="18.5" bestFit="1" customWidth="1"/>
    <col min="10" max="10" width="12.625" customWidth="1"/>
    <col min="11" max="11" width="4" bestFit="1" customWidth="1"/>
    <col min="12" max="12" width="17.75" bestFit="1" customWidth="1"/>
    <col min="13" max="13" width="18.5" bestFit="1" customWidth="1"/>
    <col min="16" max="16" width="21.875" customWidth="1"/>
    <col min="19" max="19" width="12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26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38</v>
      </c>
    </row>
    <row r="8" spans="3:13" x14ac:dyDescent="0.25">
      <c r="C8" s="2" t="s">
        <v>13</v>
      </c>
      <c r="D8">
        <v>47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66</v>
      </c>
      <c r="H9">
        <v>463</v>
      </c>
      <c r="J9" s="26">
        <f>+GETPIVOTDATA("id",$H$8)</f>
        <v>463</v>
      </c>
      <c r="L9" s="2">
        <v>0</v>
      </c>
      <c r="M9">
        <v>38</v>
      </c>
    </row>
    <row r="10" spans="3:13" x14ac:dyDescent="0.25">
      <c r="C10" s="2" t="s">
        <v>15</v>
      </c>
      <c r="D10">
        <v>89</v>
      </c>
      <c r="H10" s="9" t="s">
        <v>32</v>
      </c>
      <c r="I10" s="8"/>
      <c r="J10" s="8"/>
      <c r="L10" s="2">
        <v>1</v>
      </c>
      <c r="M10">
        <v>82</v>
      </c>
    </row>
    <row r="11" spans="3:13" x14ac:dyDescent="0.25">
      <c r="C11" s="2" t="s">
        <v>16</v>
      </c>
      <c r="D11">
        <v>124</v>
      </c>
      <c r="L11" s="2">
        <v>2</v>
      </c>
      <c r="M11">
        <v>132</v>
      </c>
    </row>
    <row r="12" spans="3:13" x14ac:dyDescent="0.25">
      <c r="C12" s="2" t="s">
        <v>17</v>
      </c>
      <c r="D12">
        <v>109</v>
      </c>
      <c r="L12" s="2">
        <v>3</v>
      </c>
      <c r="M12">
        <v>113</v>
      </c>
    </row>
    <row r="13" spans="3:13" x14ac:dyDescent="0.25">
      <c r="C13" s="2" t="s">
        <v>18</v>
      </c>
      <c r="D13">
        <v>69</v>
      </c>
      <c r="H13" s="1" t="s">
        <v>0</v>
      </c>
      <c r="I13" t="s">
        <v>24</v>
      </c>
      <c r="L13" s="2">
        <v>4</v>
      </c>
      <c r="M13">
        <v>121</v>
      </c>
    </row>
    <row r="14" spans="3:13" x14ac:dyDescent="0.25">
      <c r="C14" s="2" t="s">
        <v>19</v>
      </c>
      <c r="D14">
        <v>48</v>
      </c>
      <c r="H14" s="1" t="s">
        <v>112</v>
      </c>
      <c r="I14" t="s">
        <v>114</v>
      </c>
      <c r="L14" s="2">
        <v>5</v>
      </c>
      <c r="M14">
        <v>58</v>
      </c>
    </row>
    <row r="15" spans="3:13" x14ac:dyDescent="0.25">
      <c r="C15" s="2" t="s">
        <v>20</v>
      </c>
      <c r="D15">
        <v>45</v>
      </c>
      <c r="L15" s="2">
        <v>6</v>
      </c>
      <c r="M15">
        <v>52</v>
      </c>
    </row>
    <row r="16" spans="3:13" x14ac:dyDescent="0.25">
      <c r="C16" s="2" t="s">
        <v>22</v>
      </c>
      <c r="D16">
        <v>661</v>
      </c>
      <c r="H16" t="s">
        <v>38</v>
      </c>
      <c r="L16" s="2">
        <v>7</v>
      </c>
      <c r="M16">
        <v>30</v>
      </c>
    </row>
    <row r="17" spans="1:13" ht="26.25" x14ac:dyDescent="0.25">
      <c r="H17">
        <v>9</v>
      </c>
      <c r="J17" s="13">
        <f>+GETPIVOTDATA("id",$H$16)</f>
        <v>9</v>
      </c>
      <c r="L17" s="2">
        <v>8</v>
      </c>
      <c r="M17">
        <v>18</v>
      </c>
    </row>
    <row r="18" spans="1:13" x14ac:dyDescent="0.25">
      <c r="L18" s="2">
        <v>9</v>
      </c>
      <c r="M18">
        <v>3</v>
      </c>
    </row>
    <row r="19" spans="1:13" x14ac:dyDescent="0.25">
      <c r="L19" s="2">
        <v>10</v>
      </c>
      <c r="M19">
        <v>1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2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1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3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2</v>
      </c>
    </row>
    <row r="24" spans="1:13" x14ac:dyDescent="0.25">
      <c r="C24" s="1" t="s">
        <v>21</v>
      </c>
      <c r="D24" t="s">
        <v>38</v>
      </c>
      <c r="L24" s="2">
        <v>15</v>
      </c>
      <c r="M24">
        <v>1</v>
      </c>
    </row>
    <row r="25" spans="1:13" ht="26.25" x14ac:dyDescent="0.25">
      <c r="C25" s="2" t="s">
        <v>25</v>
      </c>
      <c r="D25" s="14">
        <v>435</v>
      </c>
      <c r="F25" s="15">
        <f>(GETPIVOTDATA("id",$C$24,"sexo","Femenino")/GETPIVOTDATA("id",$C$24))</f>
        <v>0.65809379727685324</v>
      </c>
      <c r="H25" t="s">
        <v>38</v>
      </c>
      <c r="L25" s="2">
        <v>16</v>
      </c>
      <c r="M25">
        <v>1</v>
      </c>
    </row>
    <row r="26" spans="1:13" ht="26.25" x14ac:dyDescent="0.25">
      <c r="C26" s="2" t="s">
        <v>26</v>
      </c>
      <c r="D26" s="14">
        <v>226</v>
      </c>
      <c r="F26" s="15">
        <f>(GETPIVOTDATA("id",$C$24,"sexo","Masculino")/GETPIVOTDATA("id",$C$24))</f>
        <v>0.34190620272314676</v>
      </c>
      <c r="H26">
        <v>41</v>
      </c>
      <c r="L26" s="2">
        <v>17</v>
      </c>
      <c r="M26">
        <v>1</v>
      </c>
    </row>
    <row r="27" spans="1:13" x14ac:dyDescent="0.25">
      <c r="C27" s="2" t="s">
        <v>22</v>
      </c>
      <c r="D27">
        <v>661</v>
      </c>
      <c r="L27" s="2">
        <v>19</v>
      </c>
      <c r="M27">
        <v>1</v>
      </c>
    </row>
    <row r="28" spans="1:13" x14ac:dyDescent="0.25">
      <c r="H28" s="9" t="s">
        <v>36</v>
      </c>
      <c r="I28" s="8"/>
      <c r="J28" s="8"/>
      <c r="L28" s="2">
        <v>29</v>
      </c>
      <c r="M28">
        <v>1</v>
      </c>
    </row>
    <row r="29" spans="1:13" x14ac:dyDescent="0.25">
      <c r="H29" s="1" t="s">
        <v>85</v>
      </c>
      <c r="I29" s="2">
        <v>2024</v>
      </c>
      <c r="L29" s="2" t="s">
        <v>22</v>
      </c>
      <c r="M29">
        <v>661</v>
      </c>
    </row>
    <row r="30" spans="1:13" x14ac:dyDescent="0.25">
      <c r="H30" s="1" t="s">
        <v>39</v>
      </c>
      <c r="I30" t="s">
        <v>30</v>
      </c>
    </row>
    <row r="31" spans="1:13" x14ac:dyDescent="0.25">
      <c r="C31" s="9" t="s">
        <v>82</v>
      </c>
      <c r="D31" s="8"/>
      <c r="H31" s="1" t="s">
        <v>0</v>
      </c>
      <c r="I31" t="s">
        <v>24</v>
      </c>
    </row>
    <row r="32" spans="1:13" x14ac:dyDescent="0.25">
      <c r="H32" s="1" t="s">
        <v>3</v>
      </c>
      <c r="I32" t="s">
        <v>30</v>
      </c>
    </row>
    <row r="33" spans="3:10" x14ac:dyDescent="0.25">
      <c r="C33" s="1" t="s">
        <v>0</v>
      </c>
      <c r="D33" t="s">
        <v>24</v>
      </c>
      <c r="G33" s="1"/>
    </row>
    <row r="34" spans="3:10" x14ac:dyDescent="0.25">
      <c r="H34" t="s">
        <v>38</v>
      </c>
    </row>
    <row r="35" spans="3:10" ht="31.5" x14ac:dyDescent="0.25">
      <c r="C35" s="1" t="s">
        <v>21</v>
      </c>
      <c r="D35" t="s">
        <v>38</v>
      </c>
      <c r="E35" s="1"/>
      <c r="F35" s="1"/>
      <c r="G35" s="1"/>
      <c r="H35">
        <v>661</v>
      </c>
      <c r="I35" s="1"/>
      <c r="J35" s="31">
        <f>+GETPIVOTDATA("id",$H$34)</f>
        <v>661</v>
      </c>
    </row>
    <row r="36" spans="3:10" x14ac:dyDescent="0.25">
      <c r="C36" s="2">
        <v>2024</v>
      </c>
      <c r="D36">
        <v>661</v>
      </c>
    </row>
    <row r="37" spans="3:10" x14ac:dyDescent="0.25">
      <c r="C37" s="2" t="s">
        <v>22</v>
      </c>
      <c r="D37">
        <v>661</v>
      </c>
    </row>
    <row r="39" spans="3:10" x14ac:dyDescent="0.25">
      <c r="H39" s="9" t="s">
        <v>54</v>
      </c>
      <c r="I39" s="8"/>
      <c r="J39" s="8"/>
    </row>
    <row r="40" spans="3:10" x14ac:dyDescent="0.25">
      <c r="H40" s="1" t="s">
        <v>0</v>
      </c>
      <c r="I40" t="s">
        <v>24</v>
      </c>
    </row>
    <row r="41" spans="3:10" x14ac:dyDescent="0.25">
      <c r="H41" s="1" t="s">
        <v>85</v>
      </c>
      <c r="I41" s="2">
        <v>2024</v>
      </c>
    </row>
    <row r="42" spans="3:10" x14ac:dyDescent="0.25">
      <c r="H42" s="1" t="s">
        <v>3</v>
      </c>
      <c r="I42" t="s">
        <v>24</v>
      </c>
    </row>
    <row r="44" spans="3:10" x14ac:dyDescent="0.25">
      <c r="H44" t="s">
        <v>38</v>
      </c>
    </row>
    <row r="45" spans="3:10" ht="28.5" x14ac:dyDescent="0.25">
      <c r="C45" s="9" t="s">
        <v>29</v>
      </c>
      <c r="D45" s="8"/>
      <c r="H45">
        <v>463</v>
      </c>
      <c r="J45" s="26">
        <f>J35-J9</f>
        <v>198</v>
      </c>
    </row>
    <row r="47" spans="3:10" x14ac:dyDescent="0.25">
      <c r="C47" s="1" t="s">
        <v>39</v>
      </c>
      <c r="D47" t="s">
        <v>24</v>
      </c>
    </row>
    <row r="48" spans="3:10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143</v>
      </c>
      <c r="F51" s="15">
        <f>+GETPIVOTDATA("id",$C$50,"diagnostic_evo_nom","DENGUE SIN SIGNOS DE ALARMA")/GETPIVOTDATA("id",$C$50)</f>
        <v>0.21633888048411498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497</v>
      </c>
      <c r="F52" s="15">
        <f>+GETPIVOTDATA("id",$C$50,"diagnostic_evo_nom","DENGUE CON SIGNOS DE ALARMA")/GETPIVOTDATA("id",$C$50)</f>
        <v>0.75189107413010592</v>
      </c>
    </row>
    <row r="53" spans="3:13" ht="26.25" x14ac:dyDescent="0.25">
      <c r="C53" s="2" t="s">
        <v>10</v>
      </c>
      <c r="D53">
        <v>21</v>
      </c>
      <c r="F53" s="15">
        <f>+GETPIVOTDATA("id",$C$50,"diagnostic_evo_nom","DENGUE GRAVE")/GETPIVOTDATA("id",$C$50)</f>
        <v>3.1770045385779121E-2</v>
      </c>
    </row>
    <row r="54" spans="3:13" x14ac:dyDescent="0.25">
      <c r="C54" s="2" t="s">
        <v>22</v>
      </c>
      <c r="D54">
        <v>661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54</v>
      </c>
      <c r="L57" s="2" t="s">
        <v>50</v>
      </c>
      <c r="M57">
        <v>200</v>
      </c>
    </row>
    <row r="58" spans="3:13" x14ac:dyDescent="0.25">
      <c r="H58" s="2" t="s">
        <v>41</v>
      </c>
      <c r="I58">
        <v>77</v>
      </c>
      <c r="L58" s="2" t="s">
        <v>48</v>
      </c>
      <c r="M58">
        <v>183</v>
      </c>
    </row>
    <row r="59" spans="3:13" x14ac:dyDescent="0.25">
      <c r="H59" s="2" t="s">
        <v>42</v>
      </c>
      <c r="I59">
        <v>105</v>
      </c>
      <c r="L59" s="2" t="s">
        <v>51</v>
      </c>
      <c r="M59">
        <v>104</v>
      </c>
    </row>
    <row r="60" spans="3:13" x14ac:dyDescent="0.25">
      <c r="H60" s="2" t="s">
        <v>43</v>
      </c>
      <c r="I60">
        <v>78</v>
      </c>
      <c r="L60" s="2" t="s">
        <v>52</v>
      </c>
      <c r="M60">
        <v>97</v>
      </c>
    </row>
    <row r="61" spans="3:13" x14ac:dyDescent="0.25">
      <c r="H61" s="2" t="s">
        <v>44</v>
      </c>
      <c r="I61">
        <v>65</v>
      </c>
      <c r="L61" s="2" t="s">
        <v>53</v>
      </c>
      <c r="M61">
        <v>38</v>
      </c>
    </row>
    <row r="62" spans="3:13" x14ac:dyDescent="0.25">
      <c r="G62" s="1"/>
      <c r="H62" s="2" t="s">
        <v>40</v>
      </c>
      <c r="I62">
        <v>78</v>
      </c>
      <c r="J62" s="1"/>
      <c r="L62" s="2" t="s">
        <v>49</v>
      </c>
      <c r="M62">
        <v>25</v>
      </c>
    </row>
    <row r="63" spans="3:13" x14ac:dyDescent="0.25">
      <c r="H63" s="2" t="s">
        <v>97</v>
      </c>
      <c r="I63">
        <v>6</v>
      </c>
      <c r="L63" s="2" t="s">
        <v>86</v>
      </c>
      <c r="M63">
        <v>9</v>
      </c>
    </row>
    <row r="64" spans="3:13" x14ac:dyDescent="0.25">
      <c r="H64" s="2" t="s">
        <v>22</v>
      </c>
      <c r="I64">
        <v>463</v>
      </c>
      <c r="L64" s="2" t="s">
        <v>109</v>
      </c>
      <c r="M64">
        <v>5</v>
      </c>
    </row>
    <row r="65" spans="3:13" x14ac:dyDescent="0.25">
      <c r="C65" s="11" t="s">
        <v>108</v>
      </c>
      <c r="L65" s="2" t="s">
        <v>22</v>
      </c>
      <c r="M65">
        <v>661</v>
      </c>
    </row>
    <row r="67" spans="3:13" ht="39" customHeight="1" x14ac:dyDescent="0.25">
      <c r="C67" s="32">
        <f ca="1">NOW()</f>
        <v>45352.369322453706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19</v>
      </c>
    </row>
    <row r="75" spans="3:13" x14ac:dyDescent="0.25">
      <c r="C75" s="1" t="s">
        <v>0</v>
      </c>
      <c r="D75" t="s">
        <v>24</v>
      </c>
      <c r="H75" s="2">
        <v>2</v>
      </c>
      <c r="I75">
        <v>29</v>
      </c>
      <c r="L75" s="2" t="s">
        <v>65</v>
      </c>
      <c r="M75">
        <v>21</v>
      </c>
    </row>
    <row r="76" spans="3:13" x14ac:dyDescent="0.25">
      <c r="C76" s="1" t="s">
        <v>39</v>
      </c>
      <c r="D76" t="s">
        <v>24</v>
      </c>
      <c r="H76" s="2">
        <v>3</v>
      </c>
      <c r="I76">
        <v>18</v>
      </c>
      <c r="L76" s="2" t="s">
        <v>66</v>
      </c>
      <c r="M76">
        <v>15</v>
      </c>
    </row>
    <row r="77" spans="3:13" x14ac:dyDescent="0.25">
      <c r="C77" s="1" t="s">
        <v>1</v>
      </c>
      <c r="D77" t="s">
        <v>24</v>
      </c>
      <c r="H77" s="2">
        <v>4</v>
      </c>
      <c r="I77">
        <v>42</v>
      </c>
      <c r="L77" s="2" t="s">
        <v>67</v>
      </c>
      <c r="M77">
        <v>3</v>
      </c>
    </row>
    <row r="78" spans="3:13" x14ac:dyDescent="0.25">
      <c r="H78" s="2">
        <v>5</v>
      </c>
      <c r="I78">
        <v>74</v>
      </c>
      <c r="L78" s="10" t="s">
        <v>63</v>
      </c>
      <c r="M78" s="11">
        <f>SUM(M74:M77)</f>
        <v>58</v>
      </c>
    </row>
    <row r="79" spans="3:13" x14ac:dyDescent="0.25">
      <c r="C79" s="1" t="s">
        <v>21</v>
      </c>
      <c r="D79" t="s">
        <v>38</v>
      </c>
      <c r="H79" s="2">
        <v>6</v>
      </c>
      <c r="I79">
        <v>91</v>
      </c>
    </row>
    <row r="80" spans="3:13" x14ac:dyDescent="0.25">
      <c r="C80" s="2" t="s">
        <v>7</v>
      </c>
      <c r="D80">
        <v>177</v>
      </c>
      <c r="H80" s="2">
        <v>7</v>
      </c>
      <c r="I80">
        <v>126</v>
      </c>
    </row>
    <row r="81" spans="3:19" x14ac:dyDescent="0.25">
      <c r="C81" s="2" t="s">
        <v>6</v>
      </c>
      <c r="D81">
        <v>67</v>
      </c>
      <c r="H81" s="2">
        <v>8</v>
      </c>
      <c r="I81">
        <v>167</v>
      </c>
    </row>
    <row r="82" spans="3:19" x14ac:dyDescent="0.25">
      <c r="C82" s="2" t="s">
        <v>87</v>
      </c>
      <c r="D82">
        <v>62</v>
      </c>
      <c r="H82" s="2">
        <v>9</v>
      </c>
      <c r="I82">
        <v>98</v>
      </c>
    </row>
    <row r="83" spans="3:19" x14ac:dyDescent="0.25">
      <c r="C83" s="2" t="s">
        <v>102</v>
      </c>
      <c r="D83">
        <v>56</v>
      </c>
      <c r="H83" s="2" t="s">
        <v>22</v>
      </c>
      <c r="I83">
        <v>661</v>
      </c>
      <c r="L83" s="9" t="s">
        <v>78</v>
      </c>
      <c r="M83" s="8"/>
    </row>
    <row r="84" spans="3:19" x14ac:dyDescent="0.25">
      <c r="C84" s="2" t="s">
        <v>83</v>
      </c>
      <c r="D84">
        <v>47</v>
      </c>
      <c r="L84" s="1" t="s">
        <v>85</v>
      </c>
      <c r="M84" s="2">
        <v>2024</v>
      </c>
    </row>
    <row r="85" spans="3:19" x14ac:dyDescent="0.25">
      <c r="C85" s="2" t="s">
        <v>91</v>
      </c>
      <c r="D85">
        <v>45</v>
      </c>
      <c r="L85" s="1" t="s">
        <v>0</v>
      </c>
      <c r="M85" t="s">
        <v>24</v>
      </c>
    </row>
    <row r="86" spans="3:19" ht="21" x14ac:dyDescent="0.35">
      <c r="C86" s="2" t="s">
        <v>96</v>
      </c>
      <c r="D86">
        <v>40</v>
      </c>
      <c r="L86" s="1" t="s">
        <v>39</v>
      </c>
      <c r="M86" t="s">
        <v>30</v>
      </c>
      <c r="P86" s="34" t="s">
        <v>119</v>
      </c>
      <c r="Q86" s="33"/>
      <c r="R86" s="33"/>
      <c r="S86" s="33"/>
    </row>
    <row r="87" spans="3:19" x14ac:dyDescent="0.25">
      <c r="C87" s="2" t="s">
        <v>5</v>
      </c>
      <c r="D87">
        <v>35</v>
      </c>
      <c r="L87" s="1" t="s">
        <v>1</v>
      </c>
      <c r="M87" t="s">
        <v>30</v>
      </c>
    </row>
    <row r="88" spans="3:19" x14ac:dyDescent="0.25">
      <c r="C88" s="2" t="s">
        <v>8</v>
      </c>
      <c r="D88">
        <v>30</v>
      </c>
    </row>
    <row r="89" spans="3:19" ht="56.25" x14ac:dyDescent="0.25">
      <c r="C89" s="2" t="s">
        <v>103</v>
      </c>
      <c r="D89">
        <v>27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116</v>
      </c>
      <c r="D90">
        <v>18</v>
      </c>
      <c r="L90" s="2" t="s">
        <v>73</v>
      </c>
      <c r="M90">
        <v>201</v>
      </c>
      <c r="P90" s="23" t="str">
        <f t="shared" ref="P90:Q90" si="0">+L90</f>
        <v>PAITA</v>
      </c>
      <c r="Q90" s="24">
        <f t="shared" si="0"/>
        <v>201</v>
      </c>
      <c r="R90" s="25">
        <f>(Q90/$Q$209)</f>
        <v>0.31854199683042789</v>
      </c>
      <c r="S90" s="20">
        <f>+R90</f>
        <v>0.31854199683042789</v>
      </c>
    </row>
    <row r="91" spans="3:19" x14ac:dyDescent="0.25">
      <c r="C91" s="2" t="s">
        <v>111</v>
      </c>
      <c r="D91">
        <v>12</v>
      </c>
      <c r="L91" s="2" t="s">
        <v>88</v>
      </c>
      <c r="M91">
        <v>69</v>
      </c>
      <c r="P91" s="23" t="str">
        <f t="shared" ref="P91:P154" si="1">+L91</f>
        <v>CATACAOS</v>
      </c>
      <c r="Q91" s="24">
        <f t="shared" ref="Q91:Q154" si="2">+M91</f>
        <v>69</v>
      </c>
      <c r="R91" s="25">
        <f t="shared" ref="R91:R154" si="3">(Q91/$Q$209)</f>
        <v>0.10935023771790808</v>
      </c>
      <c r="S91" s="20">
        <f>+S90+R91</f>
        <v>0.42789223454833597</v>
      </c>
    </row>
    <row r="92" spans="3:19" x14ac:dyDescent="0.25">
      <c r="C92" s="2" t="s">
        <v>107</v>
      </c>
      <c r="D92">
        <v>10</v>
      </c>
      <c r="L92" s="2" t="s">
        <v>95</v>
      </c>
      <c r="M92">
        <v>61</v>
      </c>
      <c r="P92" s="23" t="str">
        <f t="shared" si="1"/>
        <v>LA UNION</v>
      </c>
      <c r="Q92" s="24">
        <f t="shared" si="2"/>
        <v>61</v>
      </c>
      <c r="R92" s="25">
        <f t="shared" si="3"/>
        <v>9.6671949286846276E-2</v>
      </c>
      <c r="S92" s="20">
        <f t="shared" ref="S92:S155" si="4">+S91+R92</f>
        <v>0.52456418383518222</v>
      </c>
    </row>
    <row r="93" spans="3:19" x14ac:dyDescent="0.25">
      <c r="C93" s="2" t="s">
        <v>110</v>
      </c>
      <c r="D93">
        <v>9</v>
      </c>
      <c r="L93" s="2" t="s">
        <v>71</v>
      </c>
      <c r="M93">
        <v>37</v>
      </c>
      <c r="P93" s="23" t="str">
        <f t="shared" si="1"/>
        <v>CHULUCANAS</v>
      </c>
      <c r="Q93" s="24">
        <f t="shared" si="2"/>
        <v>37</v>
      </c>
      <c r="R93" s="25">
        <f t="shared" si="3"/>
        <v>5.8637083993660855E-2</v>
      </c>
      <c r="S93" s="20">
        <f t="shared" si="4"/>
        <v>0.58320126782884307</v>
      </c>
    </row>
    <row r="94" spans="3:19" x14ac:dyDescent="0.25">
      <c r="C94" s="2" t="s">
        <v>100</v>
      </c>
      <c r="D94">
        <v>7</v>
      </c>
      <c r="L94" s="2" t="s">
        <v>76</v>
      </c>
      <c r="M94">
        <v>36</v>
      </c>
      <c r="P94" s="23" t="str">
        <f t="shared" si="1"/>
        <v>TAMBO GRANDE</v>
      </c>
      <c r="Q94" s="24">
        <f t="shared" si="2"/>
        <v>36</v>
      </c>
      <c r="R94" s="25">
        <f t="shared" si="3"/>
        <v>5.7052297939778132E-2</v>
      </c>
      <c r="S94" s="20">
        <f t="shared" si="4"/>
        <v>0.64025356576862125</v>
      </c>
    </row>
    <row r="95" spans="3:19" x14ac:dyDescent="0.25">
      <c r="C95" s="2" t="s">
        <v>115</v>
      </c>
      <c r="D95">
        <v>5</v>
      </c>
      <c r="L95" s="2" t="s">
        <v>89</v>
      </c>
      <c r="M95">
        <v>36</v>
      </c>
      <c r="P95" s="23" t="str">
        <f t="shared" si="1"/>
        <v>BERNAL</v>
      </c>
      <c r="Q95" s="24">
        <f t="shared" si="2"/>
        <v>36</v>
      </c>
      <c r="R95" s="25">
        <f t="shared" si="3"/>
        <v>5.7052297939778132E-2</v>
      </c>
      <c r="S95" s="20">
        <f t="shared" si="4"/>
        <v>0.69730586370839942</v>
      </c>
    </row>
    <row r="96" spans="3:19" x14ac:dyDescent="0.25">
      <c r="C96" s="2" t="s">
        <v>104</v>
      </c>
      <c r="D96">
        <v>3</v>
      </c>
      <c r="L96" s="2" t="s">
        <v>74</v>
      </c>
      <c r="M96">
        <v>34</v>
      </c>
      <c r="P96" s="23" t="str">
        <f t="shared" si="1"/>
        <v>SECHURA</v>
      </c>
      <c r="Q96" s="24">
        <f t="shared" si="2"/>
        <v>34</v>
      </c>
      <c r="R96" s="25">
        <f t="shared" si="3"/>
        <v>5.388272583201268E-2</v>
      </c>
      <c r="S96" s="20">
        <f t="shared" si="4"/>
        <v>0.75118858954041212</v>
      </c>
    </row>
    <row r="97" spans="3:19" x14ac:dyDescent="0.25">
      <c r="C97" s="2" t="s">
        <v>117</v>
      </c>
      <c r="D97">
        <v>3</v>
      </c>
      <c r="L97" s="2" t="s">
        <v>75</v>
      </c>
      <c r="M97">
        <v>25</v>
      </c>
      <c r="P97" s="23" t="str">
        <f t="shared" si="1"/>
        <v>SULLANA</v>
      </c>
      <c r="Q97" s="24">
        <f t="shared" si="2"/>
        <v>25</v>
      </c>
      <c r="R97" s="25">
        <f t="shared" si="3"/>
        <v>3.9619651347068144E-2</v>
      </c>
      <c r="S97" s="20">
        <f t="shared" si="4"/>
        <v>0.79080824088748025</v>
      </c>
    </row>
    <row r="98" spans="3:19" x14ac:dyDescent="0.25">
      <c r="C98" s="2" t="s">
        <v>124</v>
      </c>
      <c r="D98">
        <v>3</v>
      </c>
      <c r="L98" s="2" t="s">
        <v>98</v>
      </c>
      <c r="M98">
        <v>19</v>
      </c>
      <c r="P98" s="23" t="str">
        <f t="shared" si="1"/>
        <v>PARI?AS</v>
      </c>
      <c r="Q98" s="24">
        <f t="shared" si="2"/>
        <v>19</v>
      </c>
      <c r="R98" s="25">
        <f t="shared" si="3"/>
        <v>3.0110935023771792E-2</v>
      </c>
      <c r="S98" s="20">
        <f t="shared" si="4"/>
        <v>0.82091917591125207</v>
      </c>
    </row>
    <row r="99" spans="3:19" x14ac:dyDescent="0.25">
      <c r="C99" s="2" t="s">
        <v>105</v>
      </c>
      <c r="D99">
        <v>3</v>
      </c>
      <c r="F99" s="1"/>
      <c r="G99" s="1"/>
      <c r="J99" s="1"/>
      <c r="K99" s="1"/>
      <c r="L99" s="2" t="s">
        <v>106</v>
      </c>
      <c r="M99">
        <v>17</v>
      </c>
      <c r="N99" s="1"/>
      <c r="O99" s="1"/>
      <c r="P99" s="27" t="str">
        <f t="shared" si="1"/>
        <v>CASTILLA</v>
      </c>
      <c r="Q99" s="28">
        <f t="shared" si="2"/>
        <v>17</v>
      </c>
      <c r="R99" s="29">
        <f t="shared" si="3"/>
        <v>2.694136291600634E-2</v>
      </c>
      <c r="S99" s="30">
        <f t="shared" si="4"/>
        <v>0.84786053882725843</v>
      </c>
    </row>
    <row r="100" spans="3:19" x14ac:dyDescent="0.25">
      <c r="C100" s="2" t="s">
        <v>118</v>
      </c>
      <c r="D100">
        <v>2</v>
      </c>
      <c r="L100" s="2" t="s">
        <v>101</v>
      </c>
      <c r="M100">
        <v>15</v>
      </c>
      <c r="P100" s="23" t="str">
        <f t="shared" si="1"/>
        <v>VEINTISEIS DE OCTUBRE</v>
      </c>
      <c r="Q100" s="24">
        <f t="shared" si="2"/>
        <v>15</v>
      </c>
      <c r="R100" s="25">
        <f t="shared" si="3"/>
        <v>2.3771790808240888E-2</v>
      </c>
      <c r="S100" s="20">
        <f t="shared" si="4"/>
        <v>0.8716323296354993</v>
      </c>
    </row>
    <row r="101" spans="3:19" x14ac:dyDescent="0.25">
      <c r="C101" s="2" t="s">
        <v>22</v>
      </c>
      <c r="D101">
        <v>661</v>
      </c>
      <c r="L101" s="2" t="s">
        <v>113</v>
      </c>
      <c r="M101">
        <v>12</v>
      </c>
      <c r="P101" s="23" t="str">
        <f t="shared" si="1"/>
        <v>PIURA</v>
      </c>
      <c r="Q101" s="24">
        <f t="shared" si="2"/>
        <v>12</v>
      </c>
      <c r="R101" s="25">
        <f t="shared" si="3"/>
        <v>1.9017432646592711E-2</v>
      </c>
      <c r="S101" s="20">
        <f t="shared" si="4"/>
        <v>0.89064976228209203</v>
      </c>
    </row>
    <row r="102" spans="3:19" x14ac:dyDescent="0.25">
      <c r="L102" s="2" t="s">
        <v>93</v>
      </c>
      <c r="M102">
        <v>11</v>
      </c>
      <c r="P102" s="23" t="str">
        <f t="shared" si="1"/>
        <v>IGNACIO ESCUDERO</v>
      </c>
      <c r="Q102" s="24">
        <f t="shared" si="2"/>
        <v>11</v>
      </c>
      <c r="R102" s="25">
        <f t="shared" si="3"/>
        <v>1.7432646592709985E-2</v>
      </c>
      <c r="S102" s="20">
        <f t="shared" si="4"/>
        <v>0.90808240887480196</v>
      </c>
    </row>
    <row r="103" spans="3:19" x14ac:dyDescent="0.25">
      <c r="L103" s="2" t="s">
        <v>77</v>
      </c>
      <c r="M103">
        <v>9</v>
      </c>
      <c r="P103" s="23" t="str">
        <f t="shared" si="1"/>
        <v>VICE</v>
      </c>
      <c r="Q103" s="24">
        <f t="shared" si="2"/>
        <v>9</v>
      </c>
      <c r="R103" s="25">
        <f t="shared" si="3"/>
        <v>1.4263074484944533E-2</v>
      </c>
      <c r="S103" s="20">
        <f>+S102+R103</f>
        <v>0.92234548335974653</v>
      </c>
    </row>
    <row r="104" spans="3:19" x14ac:dyDescent="0.25">
      <c r="L104" s="2" t="s">
        <v>99</v>
      </c>
      <c r="M104">
        <v>9</v>
      </c>
      <c r="P104" s="23" t="str">
        <f t="shared" si="1"/>
        <v>CRISTO NOS VALGA</v>
      </c>
      <c r="Q104" s="24">
        <f t="shared" si="2"/>
        <v>9</v>
      </c>
      <c r="R104" s="25">
        <f t="shared" si="3"/>
        <v>1.4263074484944533E-2</v>
      </c>
      <c r="S104" s="20">
        <f t="shared" si="4"/>
        <v>0.9366085578446911</v>
      </c>
    </row>
    <row r="105" spans="3:19" x14ac:dyDescent="0.25">
      <c r="L105" s="2" t="s">
        <v>94</v>
      </c>
      <c r="M105">
        <v>8</v>
      </c>
      <c r="P105" s="23" t="str">
        <f t="shared" si="1"/>
        <v>BELLAVISTA</v>
      </c>
      <c r="Q105" s="24">
        <f t="shared" si="2"/>
        <v>8</v>
      </c>
      <c r="R105" s="25">
        <f t="shared" si="3"/>
        <v>1.2678288431061807E-2</v>
      </c>
      <c r="S105" s="20">
        <f t="shared" si="4"/>
        <v>0.94928684627575288</v>
      </c>
    </row>
    <row r="106" spans="3:19" x14ac:dyDescent="0.25">
      <c r="L106" s="2" t="s">
        <v>100</v>
      </c>
      <c r="M106">
        <v>7</v>
      </c>
      <c r="P106" s="23" t="str">
        <f t="shared" si="1"/>
        <v>SALITRAL</v>
      </c>
      <c r="Q106" s="24">
        <f t="shared" si="2"/>
        <v>7</v>
      </c>
      <c r="R106" s="25">
        <f t="shared" si="3"/>
        <v>1.1093502377179081E-2</v>
      </c>
      <c r="S106" s="20">
        <f t="shared" si="4"/>
        <v>0.96038034865293198</v>
      </c>
    </row>
    <row r="107" spans="3:19" x14ac:dyDescent="0.25">
      <c r="L107" s="2" t="s">
        <v>72</v>
      </c>
      <c r="M107">
        <v>6</v>
      </c>
      <c r="P107" s="23" t="str">
        <f t="shared" si="1"/>
        <v>MARCAVELICA</v>
      </c>
      <c r="Q107" s="24">
        <f t="shared" si="2"/>
        <v>6</v>
      </c>
      <c r="R107" s="25">
        <f t="shared" si="3"/>
        <v>9.5087163232963554E-3</v>
      </c>
      <c r="S107" s="20">
        <f t="shared" si="4"/>
        <v>0.96988906497622829</v>
      </c>
    </row>
    <row r="108" spans="3:19" x14ac:dyDescent="0.25">
      <c r="L108" s="2" t="s">
        <v>90</v>
      </c>
      <c r="M108">
        <v>6</v>
      </c>
      <c r="P108" s="16" t="str">
        <f t="shared" si="1"/>
        <v>LA BREA</v>
      </c>
      <c r="Q108" s="18">
        <f t="shared" si="2"/>
        <v>6</v>
      </c>
      <c r="R108" s="19">
        <f t="shared" si="3"/>
        <v>9.5087163232963554E-3</v>
      </c>
      <c r="S108" s="20">
        <f t="shared" si="4"/>
        <v>0.97939778129952459</v>
      </c>
    </row>
    <row r="109" spans="3:19" x14ac:dyDescent="0.25">
      <c r="L109" s="2" t="s">
        <v>84</v>
      </c>
      <c r="M109">
        <v>5</v>
      </c>
      <c r="P109" s="16" t="str">
        <f t="shared" si="1"/>
        <v>LA MATANZA</v>
      </c>
      <c r="Q109" s="18">
        <f t="shared" si="2"/>
        <v>5</v>
      </c>
      <c r="R109" s="19">
        <f t="shared" si="3"/>
        <v>7.9239302694136295E-3</v>
      </c>
      <c r="S109" s="20">
        <f t="shared" si="4"/>
        <v>0.98732171156893822</v>
      </c>
    </row>
    <row r="110" spans="3:19" x14ac:dyDescent="0.25">
      <c r="L110" s="2" t="s">
        <v>125</v>
      </c>
      <c r="M110">
        <v>4</v>
      </c>
      <c r="P110" s="16" t="str">
        <f t="shared" si="1"/>
        <v>BELLAVISTA DE LA UNION</v>
      </c>
      <c r="Q110" s="18">
        <f t="shared" si="2"/>
        <v>4</v>
      </c>
      <c r="R110" s="19">
        <f t="shared" si="3"/>
        <v>6.3391442155309036E-3</v>
      </c>
      <c r="S110" s="20">
        <f t="shared" si="4"/>
        <v>0.99366085578446917</v>
      </c>
    </row>
    <row r="111" spans="3:19" x14ac:dyDescent="0.25">
      <c r="L111" s="2" t="s">
        <v>92</v>
      </c>
      <c r="M111">
        <v>4</v>
      </c>
      <c r="P111" s="16" t="str">
        <f t="shared" si="1"/>
        <v>QUERECOTILLO</v>
      </c>
      <c r="Q111" s="18">
        <f t="shared" si="2"/>
        <v>4</v>
      </c>
      <c r="R111" s="19">
        <f t="shared" si="3"/>
        <v>6.3391442155309036E-3</v>
      </c>
      <c r="S111" s="20">
        <f t="shared" si="4"/>
        <v>1</v>
      </c>
    </row>
    <row r="112" spans="3:19" x14ac:dyDescent="0.25">
      <c r="L112" s="2" t="s">
        <v>22</v>
      </c>
      <c r="M112">
        <v>631</v>
      </c>
      <c r="P112" s="16" t="str">
        <f t="shared" si="1"/>
        <v>Total general</v>
      </c>
      <c r="Q112" s="18">
        <f t="shared" si="2"/>
        <v>631</v>
      </c>
      <c r="R112" s="19">
        <f t="shared" si="3"/>
        <v>1</v>
      </c>
      <c r="S112" s="20">
        <f>+S111+R112</f>
        <v>2</v>
      </c>
    </row>
    <row r="113" spans="3:19" x14ac:dyDescent="0.25">
      <c r="P113" s="16">
        <f t="shared" si="1"/>
        <v>0</v>
      </c>
      <c r="Q113" s="18">
        <f t="shared" si="2"/>
        <v>0</v>
      </c>
      <c r="R113" s="19">
        <f t="shared" si="3"/>
        <v>0</v>
      </c>
      <c r="S113" s="20">
        <f t="shared" si="4"/>
        <v>2</v>
      </c>
    </row>
    <row r="114" spans="3:19" x14ac:dyDescent="0.25">
      <c r="P114" s="16">
        <f t="shared" si="1"/>
        <v>0</v>
      </c>
      <c r="Q114" s="18">
        <f t="shared" si="2"/>
        <v>0</v>
      </c>
      <c r="R114" s="19">
        <f t="shared" si="3"/>
        <v>0</v>
      </c>
      <c r="S114" s="20">
        <f t="shared" si="4"/>
        <v>2</v>
      </c>
    </row>
    <row r="115" spans="3:19" x14ac:dyDescent="0.25">
      <c r="P115" s="16">
        <f t="shared" si="1"/>
        <v>0</v>
      </c>
      <c r="Q115" s="18">
        <f t="shared" si="2"/>
        <v>0</v>
      </c>
      <c r="R115" s="19">
        <f t="shared" si="3"/>
        <v>0</v>
      </c>
      <c r="S115" s="20">
        <f t="shared" si="4"/>
        <v>2</v>
      </c>
    </row>
    <row r="116" spans="3:19" x14ac:dyDescent="0.25">
      <c r="P116" s="16">
        <f t="shared" si="1"/>
        <v>0</v>
      </c>
      <c r="Q116" s="18">
        <f t="shared" si="2"/>
        <v>0</v>
      </c>
      <c r="R116" s="19">
        <f t="shared" si="3"/>
        <v>0</v>
      </c>
      <c r="S116" s="20">
        <f t="shared" si="4"/>
        <v>2</v>
      </c>
    </row>
    <row r="117" spans="3:19" x14ac:dyDescent="0.25">
      <c r="P117" s="16">
        <f t="shared" si="1"/>
        <v>0</v>
      </c>
      <c r="Q117" s="18">
        <f t="shared" si="2"/>
        <v>0</v>
      </c>
      <c r="R117" s="19">
        <f t="shared" si="3"/>
        <v>0</v>
      </c>
      <c r="S117" s="20">
        <f t="shared" si="4"/>
        <v>2</v>
      </c>
    </row>
    <row r="118" spans="3:19" x14ac:dyDescent="0.25">
      <c r="P118" s="16">
        <f t="shared" si="1"/>
        <v>0</v>
      </c>
      <c r="Q118" s="18">
        <f t="shared" si="2"/>
        <v>0</v>
      </c>
      <c r="R118" s="19">
        <f t="shared" si="3"/>
        <v>0</v>
      </c>
      <c r="S118" s="20">
        <f t="shared" si="4"/>
        <v>2</v>
      </c>
    </row>
    <row r="119" spans="3:19" x14ac:dyDescent="0.25">
      <c r="P119" s="16">
        <f t="shared" si="1"/>
        <v>0</v>
      </c>
      <c r="Q119" s="18">
        <f t="shared" si="2"/>
        <v>0</v>
      </c>
      <c r="R119" s="19">
        <f t="shared" si="3"/>
        <v>0</v>
      </c>
      <c r="S119" s="20">
        <f t="shared" si="4"/>
        <v>2</v>
      </c>
    </row>
    <row r="120" spans="3:19" x14ac:dyDescent="0.25">
      <c r="P120" s="16">
        <f t="shared" si="1"/>
        <v>0</v>
      </c>
      <c r="Q120" s="18">
        <f t="shared" si="2"/>
        <v>0</v>
      </c>
      <c r="R120" s="19">
        <f t="shared" si="3"/>
        <v>0</v>
      </c>
      <c r="S120" s="20">
        <f t="shared" si="4"/>
        <v>2</v>
      </c>
    </row>
    <row r="121" spans="3:19" x14ac:dyDescent="0.25">
      <c r="P121" s="16">
        <f t="shared" si="1"/>
        <v>0</v>
      </c>
      <c r="Q121" s="18">
        <f t="shared" si="2"/>
        <v>0</v>
      </c>
      <c r="R121" s="19">
        <f t="shared" si="3"/>
        <v>0</v>
      </c>
      <c r="S121" s="20">
        <f t="shared" si="4"/>
        <v>2</v>
      </c>
    </row>
    <row r="122" spans="3:19" x14ac:dyDescent="0.25">
      <c r="P122" s="16">
        <f t="shared" si="1"/>
        <v>0</v>
      </c>
      <c r="Q122" s="18">
        <f t="shared" si="2"/>
        <v>0</v>
      </c>
      <c r="R122" s="19">
        <f t="shared" si="3"/>
        <v>0</v>
      </c>
      <c r="S122" s="20">
        <f t="shared" si="4"/>
        <v>2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2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2</v>
      </c>
    </row>
    <row r="125" spans="3:19" x14ac:dyDescent="0.25">
      <c r="C125" s="9" t="s">
        <v>122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2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2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2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2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2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2</v>
      </c>
    </row>
    <row r="131" spans="3:19" x14ac:dyDescent="0.25">
      <c r="C131" s="1" t="s">
        <v>120</v>
      </c>
      <c r="D131" s="1" t="s">
        <v>121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2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2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2</v>
      </c>
    </row>
    <row r="134" spans="3:19" x14ac:dyDescent="0.25">
      <c r="C134" s="2">
        <v>2</v>
      </c>
      <c r="D134">
        <v>11</v>
      </c>
      <c r="E134">
        <v>29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3:19" x14ac:dyDescent="0.25">
      <c r="C135" s="2">
        <v>3</v>
      </c>
      <c r="D135">
        <v>9</v>
      </c>
      <c r="E135">
        <v>18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3:19" x14ac:dyDescent="0.25">
      <c r="C136" s="2">
        <v>4</v>
      </c>
      <c r="D136">
        <v>9</v>
      </c>
      <c r="E136">
        <v>42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3:19" x14ac:dyDescent="0.25">
      <c r="C137" s="2">
        <v>5</v>
      </c>
      <c r="D137">
        <v>8</v>
      </c>
      <c r="E137">
        <v>74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3:19" x14ac:dyDescent="0.25">
      <c r="C138" s="2">
        <v>6</v>
      </c>
      <c r="D138">
        <v>17</v>
      </c>
      <c r="E138">
        <v>91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3:19" x14ac:dyDescent="0.25">
      <c r="C139" s="2">
        <v>7</v>
      </c>
      <c r="D139">
        <v>29</v>
      </c>
      <c r="E139">
        <v>126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3:19" x14ac:dyDescent="0.25">
      <c r="C140" s="2">
        <v>8</v>
      </c>
      <c r="D140">
        <v>25</v>
      </c>
      <c r="E140">
        <v>167</v>
      </c>
      <c r="I140" t="s">
        <v>123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3:19" ht="21" x14ac:dyDescent="0.25">
      <c r="C141" s="2">
        <v>9</v>
      </c>
      <c r="D141">
        <v>27</v>
      </c>
      <c r="E141">
        <v>98</v>
      </c>
      <c r="I141" s="38">
        <f>(E141-GETPIVOTDATA("dni",$C$131,"ingreso_anio",2023))/GETPIVOTDATA("dni",$C$131,"ingreso_anio",2023)</f>
        <v>-0.28985507246376813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3:19" x14ac:dyDescent="0.25">
      <c r="C142" s="2" t="s">
        <v>22</v>
      </c>
      <c r="D142">
        <v>138</v>
      </c>
      <c r="E142">
        <v>661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3:19" x14ac:dyDescent="0.25"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3:19" x14ac:dyDescent="0.25"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16:19" x14ac:dyDescent="0.25"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16:19" x14ac:dyDescent="0.25"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16:19" x14ac:dyDescent="0.25"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16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16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16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16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16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16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16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16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16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16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16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16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16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16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16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16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16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16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16:19" x14ac:dyDescent="0.25"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16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16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16:19" x14ac:dyDescent="0.25"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16:19" x14ac:dyDescent="0.25"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16:19" x14ac:dyDescent="0.25"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16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16:19" x14ac:dyDescent="0.25">
      <c r="P189" s="16">
        <f t="shared" si="5"/>
        <v>0</v>
      </c>
      <c r="Q189" s="18">
        <f t="shared" si="6"/>
        <v>0</v>
      </c>
      <c r="R189" s="19">
        <f t="shared" si="7"/>
        <v>0</v>
      </c>
      <c r="S189" s="20">
        <f t="shared" si="9"/>
        <v>2</v>
      </c>
    </row>
    <row r="190" spans="16:19" x14ac:dyDescent="0.25"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16:19" x14ac:dyDescent="0.25"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16:19" x14ac:dyDescent="0.25"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16:19" x14ac:dyDescent="0.25"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16:19" x14ac:dyDescent="0.25"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16:19" x14ac:dyDescent="0.25"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16:19" x14ac:dyDescent="0.25"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16:19" x14ac:dyDescent="0.25"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16:19" x14ac:dyDescent="0.25"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16:19" x14ac:dyDescent="0.25"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16:19" x14ac:dyDescent="0.25"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16:19" x14ac:dyDescent="0.25"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16:19" x14ac:dyDescent="0.25"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16:19" x14ac:dyDescent="0.25"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16:19" x14ac:dyDescent="0.25"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16:19" x14ac:dyDescent="0.25"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16:19" x14ac:dyDescent="0.25"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16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16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16:19" ht="18.75" x14ac:dyDescent="0.25">
      <c r="P209" s="16">
        <f t="shared" si="5"/>
        <v>0</v>
      </c>
      <c r="Q209" s="21">
        <f>+GETPIVOTDATA("id",$L$89)</f>
        <v>631</v>
      </c>
      <c r="R209" s="19">
        <f t="shared" si="7"/>
        <v>1</v>
      </c>
      <c r="S209" s="20">
        <f t="shared" si="9"/>
        <v>3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portrait" horizontalDpi="360" verticalDpi="360"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zoomScale="110" zoomScaleNormal="110" workbookViewId="0">
      <selection activeCell="D10" sqref="D10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tabSelected="1" workbookViewId="0">
      <selection activeCell="K32" sqref="K32"/>
    </sheetView>
  </sheetViews>
  <sheetFormatPr baseColWidth="10" defaultRowHeight="15.7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H Y 1 d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H Y 1 d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2 N X V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H Y 1 d W J R y d O q n A A A A + Q A A A B I A A A A A A A A A A A A A A A A A A A A A A E N v b m Z p Z y 9 Q Y W N r Y W d l L n h t b F B L A Q I t A B Q A A g A I A B 2 N X V g P y u m r p A A A A O k A A A A T A A A A A A A A A A A A A A A A A P M A A A B b Q 2 9 u d G V u d F 9 U e X B l c 1 0 u e G 1 s U E s B A i 0 A F A A C A A g A H Y 1 d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F o A A A A A A A A C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I t M j l U M j I 6 N D A 6 N T k u N z k w M z U y O V o i I C 8 + P E V u d H J 5 I F R 5 c G U 9 I k Z p b G x F c n J v c k N v d W 5 0 I i B W Y W x 1 Z T 0 i b D Q 0 O T c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k 2 N D M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9 z I C g y K S 9 U a X B v I G N h b W J p Y W R v M S 5 7 Z m V j a G F f c m V w b 3 J 0 Z S w w f S Z x d W 9 0 O y w m c X V v d D t T Z W N 0 a W 9 u M S 9 E Y X R v c y A o M i k v V G l w b y B j Y W 1 i a W F k b z E u e 2 Z l Y 2 h h X 2 l u Z 1 9 p c H J l c 3 M s M X 0 m c X V v d D s s J n F 1 b 3 Q 7 U 2 V j d G l v b j E v R G F 0 b 3 M g K D I p L 1 R p c G 8 g Y 2 F t Y m l h Z G 8 x L n t p b m d y Z X N v X 2 F u a W 8 s M n 0 m c X V v d D s s J n F 1 b 3 Q 7 U 2 V j d G l v b j E v R G F 0 b 3 M g K D I p L 1 R p c G 8 g Y 2 F t Y m l h Z G 8 x L n t p b m d y Z X N v X 3 N l b W F u Y V 9 l c G k s M 3 0 m c X V v d D s s J n F 1 b 3 Q 7 U 2 V j d G l v b j E v R G F 0 b 3 M g K D I p L 1 R p c G 8 g Y 2 F t Y m l h Z G 8 x L n t m Z W N o Y V 9 p b m k s N H 0 m c X V v d D s s J n F 1 b 3 Q 7 U 2 V j d G l v b j E v R G F 0 b 3 M g K D I p L 0 V u Y 2 F i Z X p h Z G 9 z I H B y b 2 1 v d m l k b 3 M u e 2 R p Y W d u b 3 N 0 a W N f a W 5 p L D V 9 J n F 1 b 3 Q 7 L C Z x d W 9 0 O 1 N l Y 3 R p b 2 4 x L 0 R h d G 9 z I C g y K S 9 F b m N h Y m V 6 Y W R v c y B w c m 9 t b 3 Z p Z G 9 z L n t k a W F n b m 9 z d G l j X 2 V 2 b 1 9 u b 2 0 s O H 0 m c X V v d D s s J n F 1 b 3 Q 7 U 2 V j d G l v b j E v R G F 0 b 3 M g K D I p L 0 V u Y 2 F i Z X p h Z G 9 z I H B y b 2 1 v d m l k b 3 M u e 2 R p Y W d u b 3 N 0 a W N f Z X Z v X 2 9 0 c m 8 s O X 0 m c X V v d D s s J n F 1 b 3 Q 7 U 2 V j d G l v b j E v R G F 0 b 3 M g K D I p L 0 V u Y 2 F i Z X p h Z G 9 z I H B y b 2 1 v d m l k b 3 M u e 2 R u a S w x N H 0 m c X V v d D s s J n F 1 b 3 Q 7 U 2 V j d G l v b j E v R G F 0 b 3 M g K D I p L 1 R p c G 8 g Y 2 F t Y m l h Z G 8 u e 3 R p c G 9 f Z W R h Z C w x N X 0 m c X V v d D s s J n F 1 b 3 Q 7 U 2 V j d G l v b j E v R G F 0 b 3 M g K D I p L 1 R p c G 8 g Y 2 F t Y m l h Z G 8 u e 2 V k Y W Q s M T Z 9 J n F 1 b 3 Q 7 L C Z x d W 9 0 O 1 N l Y 3 R p b 2 4 x L 0 R h d G 9 z I C g y K S 9 W Y W x v c i B y Z W V t c G x h e m F k b z E u e 3 N l e G 8 s M T d 9 J n F 1 b 3 Q 7 L C Z x d W 9 0 O 1 N l Y 3 R p b 2 4 x L 0 R h d G 9 z I C g y K S 9 F b m N h Y m V 6 Y W R v c y B w c m 9 t b 3 Z p Z G 9 z L n t n Z X N 0 Y W 5 0 Z S w x O H 0 m c X V v d D s s J n F 1 b 3 Q 7 U 2 V j d G l v b j E v R G F 0 b 3 M g K D I p L 0 V u Y 2 F i Z X p h Z G 9 z I H B y b 2 1 v d m l k b 3 M u e 2 d l c 3 R h b n R l X 3 N l b S w x O X 0 m c X V v d D s s J n F 1 b 3 Q 7 U 2 V j d G l v b j E v R G F 0 b 3 M g K D I p L 0 V u Y 2 F i Z X p h Z G 9 z I H B y b 2 1 v d m l k b 3 M u e 3 B 1 Z X J w Z X J h L D I w f S Z x d W 9 0 O y w m c X V v d D t T Z W N 0 a W 9 u M S 9 E Y X R v c y A o M i k v R W 5 j Y W J l e m F k b 3 M g c H J v b W 9 2 a W R v c y 5 7 Z V 9 z Y W x 1 Z F 9 u b 3 R p Z l 9 u b 2 0 s M j J 9 J n F 1 b 3 Q 7 L C Z x d W 9 0 O 1 N l Y 3 R p b 2 4 x L 0 R h d G 9 z I C g y K S 9 F b m N h Y m V 6 Y W R v c y B w c m 9 t b 3 Z p Z G 9 z L n t l X 3 N h b H V k X 2 5 v d G l m X 2 l u c 3 R p d H V j a W 9 u L D I 0 f S Z x d W 9 0 O y w m c X V v d D t T Z W N 0 a W 9 u M S 9 E Y X R v c y A o M i k v R W 5 j Y W J l e m F k b 3 M g c H J v b W 9 2 a W R v c y 5 7 Z V 9 z Y W x 1 Z F 9 u b 3 R p Z l 9 k Z X B h c n R h b W V u d G 8 s M j Z 9 J n F 1 b 3 Q 7 L C Z x d W 9 0 O 1 N l Y 3 R p b 2 4 x L 0 R h d G 9 z I C g y K S 9 F b m N h Y m V 6 Y W R v c y B w c m 9 t b 3 Z p Z G 9 z L n t l X 3 N h b H V k X 2 5 v d G l m X 3 B y b 3 Z p b m N p Y S w y O H 0 m c X V v d D s s J n F 1 b 3 Q 7 U 2 V j d G l v b j E v R G F 0 b 3 M g K D I p L 0 V u Y 2 F i Z X p h Z G 9 z I H B y b 2 1 v d m l k b 3 M u e 2 V f c 2 F s d W R f b m 9 0 a W Z f Z G l z d H J p d G 8 s M z B 9 J n F 1 b 3 Q 7 L C Z x d W 9 0 O 1 N l Y 3 R p b 2 4 x L 0 R h d G 9 z I C g y K S 9 F b m N h Y m V 6 Y W R v c y B w c m 9 t b 3 Z p Z G 9 z L n t k a X J l c 2 F f b m 9 0 a W Y s M z J 9 J n F 1 b 3 Q 7 L C Z x d W 9 0 O 1 N l Y 3 R p b 2 4 x L 0 R h d G 9 z I C g y K S 9 F b m N h Y m V 6 Y W R v c y B w c m 9 t b 3 Z p Z G 9 z L n t y Z W R f b m 9 0 a W Y s M z N 9 J n F 1 b 3 Q 7 L C Z x d W 9 0 O 1 N l Y 3 R p b 2 4 x L 0 R h d G 9 z I C g y K S 9 F b m N h Y m V 6 Y W R v c y B w c m 9 t b 3 Z p Z G 9 z L n t t a W N y b 3 J l Z F 9 u b 3 R p Z i w z N H 0 m c X V v d D s s J n F 1 b 3 Q 7 U 2 V j d G l v b j E v R G F 0 b 3 M g K D I p L 0 V u Y 2 F i Z X p h Z G 9 z I H B y b 2 1 v d m l k b 3 M u e 2 l u Z m V j Y 2 l v b l 9 k Z X B h c n R h b W V u d G 8 s M z Z 9 J n F 1 b 3 Q 7 L C Z x d W 9 0 O 1 N l Y 3 R p b 2 4 x L 0 R h d G 9 z I C g y K S 9 F b m N h Y m V 6 Y W R v c y B w c m 9 t b 3 Z p Z G 9 z L n t p b m Z l Y 2 N p b 2 5 f c H J v d m l u Y 2 l h L D M 4 f S Z x d W 9 0 O y w m c X V v d D t T Z W N 0 a W 9 u M S 9 E Y X R v c y A o M i k v R W 5 j Y W J l e m F k b 3 M g c H J v b W 9 2 a W R v c y 5 7 a W 5 m Z W N j a W 9 u X 2 R p c 3 R y a X R v L D Q w f S Z x d W 9 0 O y w m c X V v d D t T Z W N 0 a W 9 u M S 9 E Y X R v c y A o M i k v R W 5 j Y W J l e m F k b 3 M g c H J v b W 9 2 a W R v c y 5 7 Z V 9 z Y W x 1 Z F 9 y Z W Y s N D F 9 J n F 1 b 3 Q 7 L C Z x d W 9 0 O 1 N l Y 3 R p b 2 4 x L 0 R h d G 9 z I C g y K S 9 F b m N h Y m V 6 Y W R v c y B w c m 9 t b 3 Z p Z G 9 z L n t l X 3 N h b H V k X 3 J l Z l 9 u b 2 0 s N D J 9 J n F 1 b 3 Q 7 L C Z x d W 9 0 O 1 N l Y 3 R p b 2 4 x L 0 R h d G 9 z I C g y K S 9 U a X B v I G N h b W J p Y W R v M i 5 7 Z m V j a G F f c m V m L D M 0 f S Z x d W 9 0 O y w m c X V v d D t T Z W N 0 a W 9 u M S 9 E Y X R v c y A o M i k v R W 5 j Y W J l e m F k b 3 M g c H J v b W 9 2 a W R v c y 5 7 Z m F s b G V j a W R v L D Q 0 f S Z x d W 9 0 O y w m c X V v d D t T Z W N 0 a W 9 u M S 9 E Y X R v c y A o M i k v V G l w b y B j Y W 1 i a W F k b z I u e 2 Z l Y 2 h h X 2 R l Z i w z N n 0 m c X V v d D s s J n F 1 b 3 Q 7 U 2 V j d G l v b j E v R G F 0 b 3 M g K D I p L 1 R p c G 8 g Y 2 F t Y m l h Z G 8 y L n t m Z W N o Y V 9 h b H R h L D M 3 f S Z x d W 9 0 O y w m c X V v d D t T Z W N 0 a W 9 u M S 9 E Y X R v c y A o M i k v R W 5 j Y W J l e m F k b 3 M g c H J v b W 9 2 a W R v c y 5 7 d G l l b m V f b X V l c 3 R y Y S w 0 N 3 0 m c X V v d D s s J n F 1 b 3 Q 7 U 2 V j d G l v b j E v R G F 0 b 3 M g K D I p L 0 V u Y 2 F i Z X p h Z G 9 z I H B y b 2 1 v d m l k b 3 M u e 3 J l c 3 V s d G F k b 1 9 t d W V z d H J h M V 9 l b G l z Y V 9 u c z E s N D h 9 J n F 1 b 3 Q 7 L C Z x d W 9 0 O 1 N l Y 3 R p b 2 4 x L 0 R h d G 9 z I C g y K S 9 F b m N h Y m V 6 Y W R v c y B w c m 9 t b 3 Z p Z G 9 z L n t y Z X N 1 b H R h Z G 9 f b X V l c 3 R y Y T J f a W d t L D Q 5 f S Z x d W 9 0 O y w m c X V v d D t T Z W N 0 a W 9 u M S 9 E Y X R v c y A o M i k v R W 5 j Y W J l e m F k b 3 M g c H J v b W 9 2 a W R v c y 5 7 c m V z d W x 0 Y W R v X 2 1 1 Z X N 0 c m E z X 3 B j c i w 1 M H 0 m c X V v d D s s J n F 1 b 3 Q 7 U 2 V j d G l v b j E v R G F 0 b 3 M g K D I p L 0 V u Y 2 F i Z X p h Z G 9 z I H B y b 2 1 v d m l k b 3 M u e 3 J l c 3 V s d G F k b 1 9 t d W V z d H J h N F 9 p b m 1 1 b m 9 j c m 9 t Y X R v Z 3 J h Z m l j Y S w 1 M X 0 m c X V v d D s s J n F 1 b 3 Q 7 U 2 V j d G l v b j E v R G F 0 b 3 M g K D I p L 1 R p c G 8 g Y 2 F t Y m l h Z G 8 3 L n t j b 2 5 k a W N p b 2 5 f c m l l c 2 d v L D M 3 f S Z x d W 9 0 O y w m c X V v d D t T Z W N 0 a W 9 u M S 9 E Y X R v c y A o M i k v V G l w b y B j Y W 1 i a W F k b z c u e 2 N v b m R f c m l l c 2 d v X 2 h p c G V y d G V u c 2 l v b i w z O H 0 m c X V v d D s s J n F 1 b 3 Q 7 U 2 V j d G l v b j E v R G F 0 b 3 M g K D I p L 1 R p c G 8 g Y 2 F t Y m l h Z G 8 3 L n t j b 2 5 k X 3 J p Z X N n b 1 9 v Y m V z a W R h Z C w z O X 0 m c X V v d D s s J n F 1 b 3 Q 7 U 2 V j d G l v b j E v R G F 0 b 3 M g K D I p L 1 R p c G 8 g Y 2 F t Y m l h Z G 8 3 L n t j b 2 5 k X 3 J p Z X N n b 1 9 z b 2 J y Z X B l c 2 8 s N D B 9 J n F 1 b 3 Q 7 L C Z x d W 9 0 O 1 N l Y 3 R p b 2 4 x L 0 R h d G 9 z I C g y K S 9 U a X B v I G N h b W J p Y W R v N y 5 7 Y 2 9 u Z F 9 y a W V z Z 2 9 f Z G l h Y m V 0 Z X M s N D F 9 J n F 1 b 3 Q 7 L C Z x d W 9 0 O 1 N l Y 3 R p b 2 4 x L 0 R h d G 9 z I C g y K S 9 U a X B v I G N h b W J p Y W R v N y 5 7 Y 2 9 u Z F 9 y a W V z Z 2 9 f b 3 R y b 3 M s N D J 9 J n F 1 b 3 Q 7 L C Z x d W 9 0 O 1 N l Y 3 R p b 2 4 x L 0 R h d G 9 z I C g y K S 9 U a X B v I G N h b W J p Y W R v N i 5 7 Y 2 9 u Z F 9 y a W V z Z 2 9 f b m l u Z 3 V u b y w 0 M 3 0 m c X V v d D s s J n F 1 b 3 Q 7 U 2 V j d G l v b j E v R G F 0 b 3 M g K D I p L 0 V u Y 2 F i Z X p h Z G 9 z I H B y b 2 1 v d m l k b 3 M u e 3 N l c n Z p Y 2 l v X 2 5 v b S w 2 M H 0 m c X V v d D s s J n F 1 b 3 Q 7 U 2 V j d G l v b j E v R G F 0 b 3 M g K D I p L 0 V u Y 2 F i Z X p h Z G 9 z I H B y b 2 1 v d m l k b 3 M u e 3 N l c n Z p Y 2 l v X 2 9 0 c m 8 s N j F 9 J n F 1 b 3 Q 7 L C Z x d W 9 0 O 1 N l Y 3 R p b 2 4 x L 0 R h d G 9 z I C g y K S 9 F b m N h Y m V 6 Y W R v c y B w c m 9 t b 3 Z p Z G 9 z L n t l X 3 N h b H V k X 2 9 y a W d l b l 9 k a X J l c 2 E s N j J 9 J n F 1 b 3 Q 7 L C Z x d W 9 0 O 1 N l Y 3 R p b 2 4 x L 0 R h d G 9 z I C g y K S 9 F b m N h Y m V 6 Y W R v c y B w c m 9 t b 3 Z p Z G 9 z L n t l X 3 N h b H V k X 2 9 y a W d l b l 9 u b 2 0 s N j R 9 J n F 1 b 3 Q 7 L C Z x d W 9 0 O 1 N l Y 3 R p b 2 4 x L 0 R h d G 9 z I C g y K S 9 F b m N h Y m V 6 Y W R v c y B w c m 9 t b 3 Z p Z G 9 z L n t v Y n N l c n Z h Y 2 l v b i w 2 N X 0 m c X V v d D s s J n F 1 b 3 Q 7 U 2 V j d G l v b j E v R G F 0 b 3 M g K D I p L 0 V u Y 2 F i Z X p h Z G 9 z I H B y b 2 1 v d m l k b 3 M u e 2 N v b m R p Y 2 l v b l 9 m a W N o Y S w 2 N n 0 m c X V v d D s s J n F 1 b 3 Q 7 U 2 V j d G l v b j E v R G F 0 b 3 M g K D I p L 0 V u Y 2 F i Z X p h Z G 9 z I H B y b 2 1 v d m l k b 3 M u e 2 N s Y X Z l L D Y 3 f S Z x d W 9 0 O y w m c X V v d D t T Z W N 0 a W 9 u M S 9 E Y X R v c y A o M i k v R W 5 j Y W J l e m F k b 3 M g c H J v b W 9 2 a W R v c y 5 7 Z m V j a G F f c m V n L D Y 4 f S Z x d W 9 0 O y w m c X V v d D t T Z W N 0 a W 9 u M S 9 E Y X R v c y A o M i k v R W 5 j Y W J l e m F k b 3 M g c H J v b W 9 2 a W R v c y 5 7 Z m V j a G F f b W 9 k L D Y 5 f S Z x d W 9 0 O y w m c X V v d D t T Z W N 0 a W 9 u M S 9 E Y X R v c y A o M i k v R W 5 j Y W J l e m F k b 3 M g c H J v b W 9 2 a W R v c y 5 7 a W Q s N z J 9 J n F 1 b 3 Q 7 L C Z x d W 9 0 O 1 N l Y 3 R p b 2 4 x L 0 V E Q U Q v V G l w b y B j Y W 1 i a W F k b y 5 7 R E V O R 1 V F L D B 9 J n F 1 b 3 Q 7 L C Z x d W 9 0 O 1 N l Y 3 R p b 2 4 x L 0 V E Q U Q v V G l w b y B j Y W 1 i a W F k b y 5 7 U V V J T l F V R U 5 J T y w x N H 0 m c X V v d D s s J n F 1 b 3 Q 7 U 2 V j d G l v b j E v R G F 0 b 3 M g K D I p L 0 5 v b W J y Z S B k Z W w g b W V z I G l u c 2 V y d G F k b y 5 7 T m 9 t Y n J l I G R l b C B t Z X M s N z V 9 J n F 1 b 3 Q 7 L C Z x d W 9 0 O 1 N l Y 3 R p b 2 4 x L 0 R h d G 9 z I C g y K S 9 O b 2 1 i c m U g Z G V s I G T D r W E g a W 5 z Z X J 0 Y W R v L n t O b 2 1 i c m U g Z G V s I G T D r W E s N z Z 9 J n F 1 b 3 Q 7 L C Z x d W 9 0 O 1 N l Y 3 R p b 2 4 x L 0 R h d G 9 z I C g y K S 9 U a X B v I G N h b W J p Y W R v M y 5 7 S U 5 E M S w 2 O H 0 m c X V v d D s s J n F 1 b 3 Q 7 U 2 V j d G l v b j E v R G F 0 b 3 M g K D I p L 1 R p c G 8 g Y 2 F t Y m l h Z G 8 0 L n t F U 1 R B T k N J Q S w 2 O X 0 m c X V v d D s s J n F 1 b 3 Q 7 U 2 V j d G l v b j E v R G F 0 b 3 M g K D I p L 1 R p c G 8 g Y 2 F t Y m l h Z G 8 1 L n t E S U F T X 0 V O R i w 2 M H 0 m c X V v d D t d L C Z x d W 9 0 O 0 N v b H V t b k N v d W 5 0 J n F 1 b 3 Q 7 O j Y x L C Z x d W 9 0 O 0 t l e U N v b H V t b k 5 h b W V z J n F 1 b 3 Q 7 O l t d L C Z x d W 9 0 O 0 N v b H V t b k l k Z W 5 0 a X R p Z X M m c X V v d D s 6 W y Z x d W 9 0 O 1 N l Y 3 R p b 2 4 x L 0 R h d G 9 z I C g y K S 9 U a X B v I G N h b W J p Y W R v M S 5 7 Z m V j a G F f c m V w b 3 J 0 Z S w w f S Z x d W 9 0 O y w m c X V v d D t T Z W N 0 a W 9 u M S 9 E Y X R v c y A o M i k v V G l w b y B j Y W 1 i a W F k b z E u e 2 Z l Y 2 h h X 2 l u Z 1 9 p c H J l c 3 M s M X 0 m c X V v d D s s J n F 1 b 3 Q 7 U 2 V j d G l v b j E v R G F 0 b 3 M g K D I p L 1 R p c G 8 g Y 2 F t Y m l h Z G 8 x L n t p b m d y Z X N v X 2 F u a W 8 s M n 0 m c X V v d D s s J n F 1 b 3 Q 7 U 2 V j d G l v b j E v R G F 0 b 3 M g K D I p L 1 R p c G 8 g Y 2 F t Y m l h Z G 8 x L n t p b m d y Z X N v X 3 N l b W F u Y V 9 l c G k s M 3 0 m c X V v d D s s J n F 1 b 3 Q 7 U 2 V j d G l v b j E v R G F 0 b 3 M g K D I p L 1 R p c G 8 g Y 2 F t Y m l h Z G 8 x L n t m Z W N o Y V 9 p b m k s N H 0 m c X V v d D s s J n F 1 b 3 Q 7 U 2 V j d G l v b j E v R G F 0 b 3 M g K D I p L 0 V u Y 2 F i Z X p h Z G 9 z I H B y b 2 1 v d m l k b 3 M u e 2 R p Y W d u b 3 N 0 a W N f a W 5 p L D V 9 J n F 1 b 3 Q 7 L C Z x d W 9 0 O 1 N l Y 3 R p b 2 4 x L 0 R h d G 9 z I C g y K S 9 F b m N h Y m V 6 Y W R v c y B w c m 9 t b 3 Z p Z G 9 z L n t k a W F n b m 9 z d G l j X 2 V 2 b 1 9 u b 2 0 s O H 0 m c X V v d D s s J n F 1 b 3 Q 7 U 2 V j d G l v b j E v R G F 0 b 3 M g K D I p L 0 V u Y 2 F i Z X p h Z G 9 z I H B y b 2 1 v d m l k b 3 M u e 2 R p Y W d u b 3 N 0 a W N f Z X Z v X 2 9 0 c m 8 s O X 0 m c X V v d D s s J n F 1 b 3 Q 7 U 2 V j d G l v b j E v R G F 0 b 3 M g K D I p L 0 V u Y 2 F i Z X p h Z G 9 z I H B y b 2 1 v d m l k b 3 M u e 2 R u a S w x N H 0 m c X V v d D s s J n F 1 b 3 Q 7 U 2 V j d G l v b j E v R G F 0 b 3 M g K D I p L 1 R p c G 8 g Y 2 F t Y m l h Z G 8 u e 3 R p c G 9 f Z W R h Z C w x N X 0 m c X V v d D s s J n F 1 b 3 Q 7 U 2 V j d G l v b j E v R G F 0 b 3 M g K D I p L 1 R p c G 8 g Y 2 F t Y m l h Z G 8 u e 2 V k Y W Q s M T Z 9 J n F 1 b 3 Q 7 L C Z x d W 9 0 O 1 N l Y 3 R p b 2 4 x L 0 R h d G 9 z I C g y K S 9 W Y W x v c i B y Z W V t c G x h e m F k b z E u e 3 N l e G 8 s M T d 9 J n F 1 b 3 Q 7 L C Z x d W 9 0 O 1 N l Y 3 R p b 2 4 x L 0 R h d G 9 z I C g y K S 9 F b m N h Y m V 6 Y W R v c y B w c m 9 t b 3 Z p Z G 9 z L n t n Z X N 0 Y W 5 0 Z S w x O H 0 m c X V v d D s s J n F 1 b 3 Q 7 U 2 V j d G l v b j E v R G F 0 b 3 M g K D I p L 0 V u Y 2 F i Z X p h Z G 9 z I H B y b 2 1 v d m l k b 3 M u e 2 d l c 3 R h b n R l X 3 N l b S w x O X 0 m c X V v d D s s J n F 1 b 3 Q 7 U 2 V j d G l v b j E v R G F 0 b 3 M g K D I p L 0 V u Y 2 F i Z X p h Z G 9 z I H B y b 2 1 v d m l k b 3 M u e 3 B 1 Z X J w Z X J h L D I w f S Z x d W 9 0 O y w m c X V v d D t T Z W N 0 a W 9 u M S 9 E Y X R v c y A o M i k v R W 5 j Y W J l e m F k b 3 M g c H J v b W 9 2 a W R v c y 5 7 Z V 9 z Y W x 1 Z F 9 u b 3 R p Z l 9 u b 2 0 s M j J 9 J n F 1 b 3 Q 7 L C Z x d W 9 0 O 1 N l Y 3 R p b 2 4 x L 0 R h d G 9 z I C g y K S 9 F b m N h Y m V 6 Y W R v c y B w c m 9 t b 3 Z p Z G 9 z L n t l X 3 N h b H V k X 2 5 v d G l m X 2 l u c 3 R p d H V j a W 9 u L D I 0 f S Z x d W 9 0 O y w m c X V v d D t T Z W N 0 a W 9 u M S 9 E Y X R v c y A o M i k v R W 5 j Y W J l e m F k b 3 M g c H J v b W 9 2 a W R v c y 5 7 Z V 9 z Y W x 1 Z F 9 u b 3 R p Z l 9 k Z X B h c n R h b W V u d G 8 s M j Z 9 J n F 1 b 3 Q 7 L C Z x d W 9 0 O 1 N l Y 3 R p b 2 4 x L 0 R h d G 9 z I C g y K S 9 F b m N h Y m V 6 Y W R v c y B w c m 9 t b 3 Z p Z G 9 z L n t l X 3 N h b H V k X 2 5 v d G l m X 3 B y b 3 Z p b m N p Y S w y O H 0 m c X V v d D s s J n F 1 b 3 Q 7 U 2 V j d G l v b j E v R G F 0 b 3 M g K D I p L 0 V u Y 2 F i Z X p h Z G 9 z I H B y b 2 1 v d m l k b 3 M u e 2 V f c 2 F s d W R f b m 9 0 a W Z f Z G l z d H J p d G 8 s M z B 9 J n F 1 b 3 Q 7 L C Z x d W 9 0 O 1 N l Y 3 R p b 2 4 x L 0 R h d G 9 z I C g y K S 9 F b m N h Y m V 6 Y W R v c y B w c m 9 t b 3 Z p Z G 9 z L n t k a X J l c 2 F f b m 9 0 a W Y s M z J 9 J n F 1 b 3 Q 7 L C Z x d W 9 0 O 1 N l Y 3 R p b 2 4 x L 0 R h d G 9 z I C g y K S 9 F b m N h Y m V 6 Y W R v c y B w c m 9 t b 3 Z p Z G 9 z L n t y Z W R f b m 9 0 a W Y s M z N 9 J n F 1 b 3 Q 7 L C Z x d W 9 0 O 1 N l Y 3 R p b 2 4 x L 0 R h d G 9 z I C g y K S 9 F b m N h Y m V 6 Y W R v c y B w c m 9 t b 3 Z p Z G 9 z L n t t a W N y b 3 J l Z F 9 u b 3 R p Z i w z N H 0 m c X V v d D s s J n F 1 b 3 Q 7 U 2 V j d G l v b j E v R G F 0 b 3 M g K D I p L 0 V u Y 2 F i Z X p h Z G 9 z I H B y b 2 1 v d m l k b 3 M u e 2 l u Z m V j Y 2 l v b l 9 k Z X B h c n R h b W V u d G 8 s M z Z 9 J n F 1 b 3 Q 7 L C Z x d W 9 0 O 1 N l Y 3 R p b 2 4 x L 0 R h d G 9 z I C g y K S 9 F b m N h Y m V 6 Y W R v c y B w c m 9 t b 3 Z p Z G 9 z L n t p b m Z l Y 2 N p b 2 5 f c H J v d m l u Y 2 l h L D M 4 f S Z x d W 9 0 O y w m c X V v d D t T Z W N 0 a W 9 u M S 9 E Y X R v c y A o M i k v R W 5 j Y W J l e m F k b 3 M g c H J v b W 9 2 a W R v c y 5 7 a W 5 m Z W N j a W 9 u X 2 R p c 3 R y a X R v L D Q w f S Z x d W 9 0 O y w m c X V v d D t T Z W N 0 a W 9 u M S 9 E Y X R v c y A o M i k v R W 5 j Y W J l e m F k b 3 M g c H J v b W 9 2 a W R v c y 5 7 Z V 9 z Y W x 1 Z F 9 y Z W Y s N D F 9 J n F 1 b 3 Q 7 L C Z x d W 9 0 O 1 N l Y 3 R p b 2 4 x L 0 R h d G 9 z I C g y K S 9 F b m N h Y m V 6 Y W R v c y B w c m 9 t b 3 Z p Z G 9 z L n t l X 3 N h b H V k X 3 J l Z l 9 u b 2 0 s N D J 9 J n F 1 b 3 Q 7 L C Z x d W 9 0 O 1 N l Y 3 R p b 2 4 x L 0 R h d G 9 z I C g y K S 9 U a X B v I G N h b W J p Y W R v M i 5 7 Z m V j a G F f c m V m L D M 0 f S Z x d W 9 0 O y w m c X V v d D t T Z W N 0 a W 9 u M S 9 E Y X R v c y A o M i k v R W 5 j Y W J l e m F k b 3 M g c H J v b W 9 2 a W R v c y 5 7 Z m F s b G V j a W R v L D Q 0 f S Z x d W 9 0 O y w m c X V v d D t T Z W N 0 a W 9 u M S 9 E Y X R v c y A o M i k v V G l w b y B j Y W 1 i a W F k b z I u e 2 Z l Y 2 h h X 2 R l Z i w z N n 0 m c X V v d D s s J n F 1 b 3 Q 7 U 2 V j d G l v b j E v R G F 0 b 3 M g K D I p L 1 R p c G 8 g Y 2 F t Y m l h Z G 8 y L n t m Z W N o Y V 9 h b H R h L D M 3 f S Z x d W 9 0 O y w m c X V v d D t T Z W N 0 a W 9 u M S 9 E Y X R v c y A o M i k v R W 5 j Y W J l e m F k b 3 M g c H J v b W 9 2 a W R v c y 5 7 d G l l b m V f b X V l c 3 R y Y S w 0 N 3 0 m c X V v d D s s J n F 1 b 3 Q 7 U 2 V j d G l v b j E v R G F 0 b 3 M g K D I p L 0 V u Y 2 F i Z X p h Z G 9 z I H B y b 2 1 v d m l k b 3 M u e 3 J l c 3 V s d G F k b 1 9 t d W V z d H J h M V 9 l b G l z Y V 9 u c z E s N D h 9 J n F 1 b 3 Q 7 L C Z x d W 9 0 O 1 N l Y 3 R p b 2 4 x L 0 R h d G 9 z I C g y K S 9 F b m N h Y m V 6 Y W R v c y B w c m 9 t b 3 Z p Z G 9 z L n t y Z X N 1 b H R h Z G 9 f b X V l c 3 R y Y T J f a W d t L D Q 5 f S Z x d W 9 0 O y w m c X V v d D t T Z W N 0 a W 9 u M S 9 E Y X R v c y A o M i k v R W 5 j Y W J l e m F k b 3 M g c H J v b W 9 2 a W R v c y 5 7 c m V z d W x 0 Y W R v X 2 1 1 Z X N 0 c m E z X 3 B j c i w 1 M H 0 m c X V v d D s s J n F 1 b 3 Q 7 U 2 V j d G l v b j E v R G F 0 b 3 M g K D I p L 0 V u Y 2 F i Z X p h Z G 9 z I H B y b 2 1 v d m l k b 3 M u e 3 J l c 3 V s d G F k b 1 9 t d W V z d H J h N F 9 p b m 1 1 b m 9 j c m 9 t Y X R v Z 3 J h Z m l j Y S w 1 M X 0 m c X V v d D s s J n F 1 b 3 Q 7 U 2 V j d G l v b j E v R G F 0 b 3 M g K D I p L 1 R p c G 8 g Y 2 F t Y m l h Z G 8 3 L n t j b 2 5 k a W N p b 2 5 f c m l l c 2 d v L D M 3 f S Z x d W 9 0 O y w m c X V v d D t T Z W N 0 a W 9 u M S 9 E Y X R v c y A o M i k v V G l w b y B j Y W 1 i a W F k b z c u e 2 N v b m R f c m l l c 2 d v X 2 h p c G V y d G V u c 2 l v b i w z O H 0 m c X V v d D s s J n F 1 b 3 Q 7 U 2 V j d G l v b j E v R G F 0 b 3 M g K D I p L 1 R p c G 8 g Y 2 F t Y m l h Z G 8 3 L n t j b 2 5 k X 3 J p Z X N n b 1 9 v Y m V z a W R h Z C w z O X 0 m c X V v d D s s J n F 1 b 3 Q 7 U 2 V j d G l v b j E v R G F 0 b 3 M g K D I p L 1 R p c G 8 g Y 2 F t Y m l h Z G 8 3 L n t j b 2 5 k X 3 J p Z X N n b 1 9 z b 2 J y Z X B l c 2 8 s N D B 9 J n F 1 b 3 Q 7 L C Z x d W 9 0 O 1 N l Y 3 R p b 2 4 x L 0 R h d G 9 z I C g y K S 9 U a X B v I G N h b W J p Y W R v N y 5 7 Y 2 9 u Z F 9 y a W V z Z 2 9 f Z G l h Y m V 0 Z X M s N D F 9 J n F 1 b 3 Q 7 L C Z x d W 9 0 O 1 N l Y 3 R p b 2 4 x L 0 R h d G 9 z I C g y K S 9 U a X B v I G N h b W J p Y W R v N y 5 7 Y 2 9 u Z F 9 y a W V z Z 2 9 f b 3 R y b 3 M s N D J 9 J n F 1 b 3 Q 7 L C Z x d W 9 0 O 1 N l Y 3 R p b 2 4 x L 0 R h d G 9 z I C g y K S 9 U a X B v I G N h b W J p Y W R v N i 5 7 Y 2 9 u Z F 9 y a W V z Z 2 9 f b m l u Z 3 V u b y w 0 M 3 0 m c X V v d D s s J n F 1 b 3 Q 7 U 2 V j d G l v b j E v R G F 0 b 3 M g K D I p L 0 V u Y 2 F i Z X p h Z G 9 z I H B y b 2 1 v d m l k b 3 M u e 3 N l c n Z p Y 2 l v X 2 5 v b S w 2 M H 0 m c X V v d D s s J n F 1 b 3 Q 7 U 2 V j d G l v b j E v R G F 0 b 3 M g K D I p L 0 V u Y 2 F i Z X p h Z G 9 z I H B y b 2 1 v d m l k b 3 M u e 3 N l c n Z p Y 2 l v X 2 9 0 c m 8 s N j F 9 J n F 1 b 3 Q 7 L C Z x d W 9 0 O 1 N l Y 3 R p b 2 4 x L 0 R h d G 9 z I C g y K S 9 F b m N h Y m V 6 Y W R v c y B w c m 9 t b 3 Z p Z G 9 z L n t l X 3 N h b H V k X 2 9 y a W d l b l 9 k a X J l c 2 E s N j J 9 J n F 1 b 3 Q 7 L C Z x d W 9 0 O 1 N l Y 3 R p b 2 4 x L 0 R h d G 9 z I C g y K S 9 F b m N h Y m V 6 Y W R v c y B w c m 9 t b 3 Z p Z G 9 z L n t l X 3 N h b H V k X 2 9 y a W d l b l 9 u b 2 0 s N j R 9 J n F 1 b 3 Q 7 L C Z x d W 9 0 O 1 N l Y 3 R p b 2 4 x L 0 R h d G 9 z I C g y K S 9 F b m N h Y m V 6 Y W R v c y B w c m 9 t b 3 Z p Z G 9 z L n t v Y n N l c n Z h Y 2 l v b i w 2 N X 0 m c X V v d D s s J n F 1 b 3 Q 7 U 2 V j d G l v b j E v R G F 0 b 3 M g K D I p L 0 V u Y 2 F i Z X p h Z G 9 z I H B y b 2 1 v d m l k b 3 M u e 2 N v b m R p Y 2 l v b l 9 m a W N o Y S w 2 N n 0 m c X V v d D s s J n F 1 b 3 Q 7 U 2 V j d G l v b j E v R G F 0 b 3 M g K D I p L 0 V u Y 2 F i Z X p h Z G 9 z I H B y b 2 1 v d m l k b 3 M u e 2 N s Y X Z l L D Y 3 f S Z x d W 9 0 O y w m c X V v d D t T Z W N 0 a W 9 u M S 9 E Y X R v c y A o M i k v R W 5 j Y W J l e m F k b 3 M g c H J v b W 9 2 a W R v c y 5 7 Z m V j a G F f c m V n L D Y 4 f S Z x d W 9 0 O y w m c X V v d D t T Z W N 0 a W 9 u M S 9 E Y X R v c y A o M i k v R W 5 j Y W J l e m F k b 3 M g c H J v b W 9 2 a W R v c y 5 7 Z m V j a G F f b W 9 k L D Y 5 f S Z x d W 9 0 O y w m c X V v d D t T Z W N 0 a W 9 u M S 9 E Y X R v c y A o M i k v R W 5 j Y W J l e m F k b 3 M g c H J v b W 9 2 a W R v c y 5 7 a W Q s N z J 9 J n F 1 b 3 Q 7 L C Z x d W 9 0 O 1 N l Y 3 R p b 2 4 x L 0 V E Q U Q v V G l w b y B j Y W 1 i a W F k b y 5 7 R E V O R 1 V F L D B 9 J n F 1 b 3 Q 7 L C Z x d W 9 0 O 1 N l Y 3 R p b 2 4 x L 0 V E Q U Q v V G l w b y B j Y W 1 i a W F k b y 5 7 U V V J T l F V R U 5 J T y w x N H 0 m c X V v d D s s J n F 1 b 3 Q 7 U 2 V j d G l v b j E v R G F 0 b 3 M g K D I p L 0 5 v b W J y Z S B k Z W w g b W V z I G l u c 2 V y d G F k b y 5 7 T m 9 t Y n J l I G R l b C B t Z X M s N z V 9 J n F 1 b 3 Q 7 L C Z x d W 9 0 O 1 N l Y 3 R p b 2 4 x L 0 R h d G 9 z I C g y K S 9 O b 2 1 i c m U g Z G V s I G T D r W E g a W 5 z Z X J 0 Y W R v L n t O b 2 1 i c m U g Z G V s I G T D r W E s N z Z 9 J n F 1 b 3 Q 7 L C Z x d W 9 0 O 1 N l Y 3 R p b 2 4 x L 0 R h d G 9 z I C g y K S 9 U a X B v I G N h b W J p Y W R v M y 5 7 S U 5 E M S w 2 O H 0 m c X V v d D s s J n F 1 b 3 Q 7 U 2 V j d G l v b j E v R G F 0 b 3 M g K D I p L 1 R p c G 8 g Y 2 F t Y m l h Z G 8 0 L n t F U 1 R B T k N J Q S w 2 O X 0 m c X V v d D s s J n F 1 b 3 Q 7 U 2 V j d G l v b j E v R G F 0 b 3 M g K D I p L 1 R p c G 8 g Y 2 F t Y m l h Z G 8 1 L n t E S U F T X 0 V O R i w 2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h d G 9 z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R h d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u c 3 V s d G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N l J T I w Z X h w Y W 5 k a S V D M y V C M y U y M E V E Q U Q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O b 2 1 i c m U l M j B k Z W w l M j B t Z X M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O b 2 1 i c m U l M j B k Z W w l M j B k J U M z J U F E Y S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S U y M G N v b m R p Y 2 l v b m F s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U G V y c 2 9 u Y W x p e m F k Y S U y M G F n c m V n Y W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w r M Y t x u a d R 6 5 c R H U C L w S 9 A A A A A A I A A A A A A B B m A A A A A Q A A I A A A A C i r 7 a r Z u M f J 8 I m q F C 6 h 3 U c c 8 r w D j h S X / m 5 V 4 R e j l T Q n A A A A A A 6 A A A A A A g A A I A A A A F q G u + k 3 y i M d h s v 6 8 8 L 8 Y R 0 W I J P 9 Z Q C 0 2 Q m y j 4 N b i U a w U A A A A E h h b T e t g v g W u 7 A e 8 b Q c J G W b S a t l n Q U h 0 6 b Z I L Z a o r w S y k c 6 7 r A i u B z d / a W C R s S p 1 7 D H j W j W W I w 9 W V f P p 1 N m m l U G X 1 f N f 1 a U t g / 2 F 0 t S T Q b 3 Q A A A A G v u X o S 8 2 B C 4 1 E l 3 6 Z K Z u f z R M l / m l q s a 1 2 0 9 + f e v 9 A w H X C f o z g v k Z M a 9 e J p m u G 5 O C 6 m z L e 2 z E D d Z 9 j C V S U O M m W 4 =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Analisis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dcterms:created xsi:type="dcterms:W3CDTF">2023-12-20T17:03:03Z</dcterms:created>
  <dcterms:modified xsi:type="dcterms:W3CDTF">2024-03-01T13:52:23Z</dcterms:modified>
</cp:coreProperties>
</file>