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0E32B3B7-652A-4C2A-9DF1-598A792024AA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Analisis" sheetId="4" state="hidden" r:id="rId1"/>
    <sheet name="DASHBOARD" sheetId="7" r:id="rId2"/>
    <sheet name="OTROS_GRAFICOS" sheetId="13" r:id="rId3"/>
    <sheet name="GRAF_DINAM" sheetId="9" state="hidden" r:id="rId4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8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91" i="4"/>
  <c r="P191" i="4"/>
  <c r="Q190" i="4"/>
  <c r="P190" i="4"/>
  <c r="Q189" i="4"/>
  <c r="P189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F52" i="4"/>
  <c r="F51" i="4"/>
  <c r="Q209" i="4"/>
  <c r="F53" i="4"/>
  <c r="R209" i="4" l="1"/>
  <c r="R193" i="4"/>
  <c r="R177" i="4"/>
  <c r="R161" i="4"/>
  <c r="R208" i="4"/>
  <c r="R192" i="4"/>
  <c r="R176" i="4"/>
  <c r="R160" i="4"/>
  <c r="R189" i="4"/>
  <c r="R141" i="4"/>
  <c r="R125" i="4"/>
  <c r="R93" i="4"/>
  <c r="R204" i="4"/>
  <c r="R172" i="4"/>
  <c r="R124" i="4"/>
  <c r="R203" i="4"/>
  <c r="R171" i="4"/>
  <c r="R170" i="4"/>
  <c r="R131" i="4"/>
  <c r="R207" i="4"/>
  <c r="R191" i="4"/>
  <c r="R175" i="4"/>
  <c r="R206" i="4"/>
  <c r="R190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 l="1"/>
  <c r="J17" i="4"/>
  <c r="F26" i="4"/>
  <c r="J9" i="4"/>
  <c r="F25" i="4"/>
  <c r="J35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7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<sst xmlns="http://schemas.openxmlformats.org/spreadsheetml/2006/main" count="213" uniqueCount="127">
  <si>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</si>
  <si>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</si>
  <si>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</si>
  <si>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</si>
  <si>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</si>
  <si>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</si>
  <si>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</si>
  <si>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</si>
  <si>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</si>
  <si>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</si>
  <si>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</si>
  <si>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</si>
  <si>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</si>
  <si>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</si>
  <si>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</si>
  <si>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</si>
  <si>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</si>
  <si>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</si>
  <si>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</si>
  <si>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</si>
  <si>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</si>
  <si>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</si>
  <si>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</si>
  <si>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</si>
  <si>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</si>
  <si>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</si>
  <si>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</si>
  <si>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</si>
  <si>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</si>
  <si>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</si>
  <si>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</si>
  <si>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</si>
  <si>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</si>
  <si>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</si>
  <si>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</si>
  <si>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</si>
  <si>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</si>
  <si>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</si>
  <si>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</si>
  <si>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</si>
  <si>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</si>
  <si>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</si>
  <si>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</si>
  <si>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</si>
  <si>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</si>
  <si>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</si>
  <si>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</si>
  <si>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</si>
  <si>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</si>
  <si>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</si>
  <si>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</si>
  <si>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</si>
  <si>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</si>
  <si>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</si>
  <si>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</si>
  <si>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</si>
  <si>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</si>
  <si>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</si>
  <si>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</si>
  <si>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</si>
  <si>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</si>
  <si>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</si>
  <si>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</si>
  <si>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</si>
  <si>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</si>
  <si>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</si>
  <si>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</si>
  <si>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</si>
  <si>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</si>
  <si>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</si>
  <si>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</si>
  <si>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</si>
  <si>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</si>
  <si>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</si>
  <si>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</si>
  <si>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</si>
  <si>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</si>
  <si>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</si>
  <si>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</si>
  <si>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</si>
  <si>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</si>
  <si>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</si>
  <si>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</si>
  <si>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</si>
  <si>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</si>
  <si>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</si>
  <si>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</si>
  <si>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</si>
  <si>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</si>
  <si>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</si>
  <si>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</si>
  <si>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</si>
  <si>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</si>
  <si>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</si>
  <si>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</si>
  <si>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</si>
  <si>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</si>
  <si>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</si>
  <si>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PARI?AS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</si>
  <si>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</si>
  <si>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</si>
  <si>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</si>
  <si>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</si>
  <si>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</si>
  <si>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</si>
  <si>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</si>
  <si>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</si>
  <si>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</si>
  <si>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</si>
  <si>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</si>
  <si>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</si>
  <si>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</si>
  <si>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</si>
  <si>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</si>
  <si>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</si>
  <si>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</si>
  <si>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</si>
  <si>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</si>
  <si>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</si>
  <si>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</si>
  <si>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</si>
  <si>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</si>
  <si>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</si>
  <si>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</si>
  <si>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</si>
  <si>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</si>
  <si>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HUANCABAMBA (JESUS GUERRERO CRUZ)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</si>
</sst>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39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 2" xfId="1" xr:uid="{EADD53B5-3A87-4241-957F-1BEA9892928E}"/>
    <cellStyle name="Porcentaje" xfId="2" builtinId="5"/>
  </cellStyles>
  <dxfs count="9"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8"/>
      <tableStyleElement type="headerRow" dxfId="7"/>
    </tableStyle>
    <tableStyle name="Mi Estilo2" pivot="0" table="0" count="10" xr9:uid="{A089D2CD-0074-4F63-9202-4284957C9321}">
      <tableStyleElement type="wholeTable" dxfId="6"/>
      <tableStyleElement type="headerRow" dxfId="5"/>
    </tableStyle>
    <tableStyle name="Mi Estilo3" pivot="0" table="0" count="10" xr9:uid="{58CFD053-B530-4D56-88C0-49A5DDBB1EBE}">
      <tableStyleElement type="wholeTable" dxfId="4"/>
      <tableStyleElement type="headerRow" dxfId="3"/>
    </tableStyle>
    <tableStyle name="Mi Estilo4" pivot="0" table="0" count="10" xr9:uid="{6D8EAF6D-A408-4458-9452-EB50C672C8D4}">
      <tableStyleElement type="wholeTable" dxfId="2"/>
      <tableStyleElement type="headerRow" dxfId="1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8577494228204347E-2"/>
          <c:y val="3.6081187704297704E-2"/>
          <c:w val="0.89598997767563604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Analisis!$C$80:$C$102</c:f>
              <c:strCache>
                <c:ptCount val="22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E.S I-4 LA UNION</c:v>
                </c:pt>
                <c:pt idx="4">
                  <c:v>HOSPITAL SANTA ROSA DE PIURA</c:v>
                </c:pt>
                <c:pt idx="5">
                  <c:v>HOSP. CHULUCANAS</c:v>
                </c:pt>
                <c:pt idx="6">
                  <c:v>E.S I-3 BERNAL</c:v>
                </c:pt>
                <c:pt idx="7">
                  <c:v>C.S. TAMBOGRANDE</c:v>
                </c:pt>
                <c:pt idx="8">
                  <c:v>HOSPITAL I MIGUEL CRUZADO VERA - ESSALUD PAITA</c:v>
                </c:pt>
                <c:pt idx="9">
                  <c:v>E.S I-4 SECHURA</c:v>
                </c:pt>
                <c:pt idx="10">
                  <c:v>HOSPITAL III JOSE CAYETANO HEREDIA</c:v>
                </c:pt>
                <c:pt idx="11">
                  <c:v>E.S I-4 CASTILLA</c:v>
                </c:pt>
                <c:pt idx="12">
                  <c:v>E.S I-4 SANTA JULIA</c:v>
                </c:pt>
                <c:pt idx="13">
                  <c:v>HOSPITAL ESSALUD TALARA</c:v>
                </c:pt>
                <c:pt idx="14">
                  <c:v>SALITRAL</c:v>
                </c:pt>
                <c:pt idx="15">
                  <c:v>C.S. BELLAVISTA</c:v>
                </c:pt>
                <c:pt idx="16">
                  <c:v>P.S. COMUNIDAD SALUDABLE</c:v>
                </c:pt>
                <c:pt idx="17">
                  <c:v>HOSPITAL ESSALUD SULLANA</c:v>
                </c:pt>
                <c:pt idx="18">
                  <c:v>SANNA CLINICA BELEN</c:v>
                </c:pt>
                <c:pt idx="19">
                  <c:v>C.S. TALARA II</c:v>
                </c:pt>
                <c:pt idx="20">
                  <c:v>AUNA CLINICA MIRAFLORES</c:v>
                </c:pt>
                <c:pt idx="21">
                  <c:v>HUANCABAMBA (JESUS GUERRERO CRUZ)</c:v>
                </c:pt>
              </c:strCache>
            </c:strRef>
          </c:cat>
          <c:val>
            <c:numRef>
              <c:f>Analisis!$D$80:$D$102</c:f>
              <c:numCache>
                <c:formatCode>General</c:formatCode>
                <c:ptCount val="22"/>
                <c:pt idx="0">
                  <c:v>194</c:v>
                </c:pt>
                <c:pt idx="1">
                  <c:v>79</c:v>
                </c:pt>
                <c:pt idx="2">
                  <c:v>66</c:v>
                </c:pt>
                <c:pt idx="3">
                  <c:v>56</c:v>
                </c:pt>
                <c:pt idx="4">
                  <c:v>49</c:v>
                </c:pt>
                <c:pt idx="5">
                  <c:v>47</c:v>
                </c:pt>
                <c:pt idx="6">
                  <c:v>41</c:v>
                </c:pt>
                <c:pt idx="7">
                  <c:v>36</c:v>
                </c:pt>
                <c:pt idx="8">
                  <c:v>35</c:v>
                </c:pt>
                <c:pt idx="9">
                  <c:v>27</c:v>
                </c:pt>
                <c:pt idx="10">
                  <c:v>18</c:v>
                </c:pt>
                <c:pt idx="11">
                  <c:v>12</c:v>
                </c:pt>
                <c:pt idx="12">
                  <c:v>10</c:v>
                </c:pt>
                <c:pt idx="13">
                  <c:v>9</c:v>
                </c:pt>
                <c:pt idx="14">
                  <c:v>7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419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462</c:v>
                </c:pt>
                <c:pt idx="1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27</c:v>
                </c:pt>
                <c:pt idx="1">
                  <c:v>42</c:v>
                </c:pt>
                <c:pt idx="2">
                  <c:v>52</c:v>
                </c:pt>
                <c:pt idx="3">
                  <c:v>70</c:v>
                </c:pt>
                <c:pt idx="4">
                  <c:v>96</c:v>
                </c:pt>
                <c:pt idx="5">
                  <c:v>132</c:v>
                </c:pt>
                <c:pt idx="6">
                  <c:v>113</c:v>
                </c:pt>
                <c:pt idx="7">
                  <c:v>75</c:v>
                </c:pt>
                <c:pt idx="8">
                  <c:v>49</c:v>
                </c:pt>
                <c:pt idx="9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146</c:v>
                </c:pt>
                <c:pt idx="1">
                  <c:v>537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Analisis!$C$80:$C$102</c:f>
              <c:strCache>
                <c:ptCount val="22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E.S I-4 LA UNION</c:v>
                </c:pt>
                <c:pt idx="4">
                  <c:v>HOSPITAL SANTA ROSA DE PIURA</c:v>
                </c:pt>
                <c:pt idx="5">
                  <c:v>HOSP. CHULUCANAS</c:v>
                </c:pt>
                <c:pt idx="6">
                  <c:v>E.S I-3 BERNAL</c:v>
                </c:pt>
                <c:pt idx="7">
                  <c:v>C.S. TAMBOGRANDE</c:v>
                </c:pt>
                <c:pt idx="8">
                  <c:v>HOSPITAL I MIGUEL CRUZADO VERA - ESSALUD PAITA</c:v>
                </c:pt>
                <c:pt idx="9">
                  <c:v>E.S I-4 SECHURA</c:v>
                </c:pt>
                <c:pt idx="10">
                  <c:v>HOSPITAL III JOSE CAYETANO HEREDIA</c:v>
                </c:pt>
                <c:pt idx="11">
                  <c:v>E.S I-4 CASTILLA</c:v>
                </c:pt>
                <c:pt idx="12">
                  <c:v>E.S I-4 SANTA JULIA</c:v>
                </c:pt>
                <c:pt idx="13">
                  <c:v>HOSPITAL ESSALUD TALARA</c:v>
                </c:pt>
                <c:pt idx="14">
                  <c:v>SALITRAL</c:v>
                </c:pt>
                <c:pt idx="15">
                  <c:v>C.S. BELLAVISTA</c:v>
                </c:pt>
                <c:pt idx="16">
                  <c:v>P.S. COMUNIDAD SALUDABLE</c:v>
                </c:pt>
                <c:pt idx="17">
                  <c:v>HOSPITAL ESSALUD SULLANA</c:v>
                </c:pt>
                <c:pt idx="18">
                  <c:v>SANNA CLINICA BELEN</c:v>
                </c:pt>
                <c:pt idx="19">
                  <c:v>C.S. TALARA II</c:v>
                </c:pt>
                <c:pt idx="20">
                  <c:v>AUNA CLINICA MIRAFLORES</c:v>
                </c:pt>
                <c:pt idx="21">
                  <c:v>HUANCABAMBA (JESUS GUERRERO CRUZ)</c:v>
                </c:pt>
              </c:strCache>
            </c:strRef>
          </c:cat>
          <c:val>
            <c:numRef>
              <c:f>Analisis!$D$80:$D$102</c:f>
              <c:numCache>
                <c:formatCode>General</c:formatCode>
                <c:ptCount val="22"/>
                <c:pt idx="0">
                  <c:v>194</c:v>
                </c:pt>
                <c:pt idx="1">
                  <c:v>79</c:v>
                </c:pt>
                <c:pt idx="2">
                  <c:v>66</c:v>
                </c:pt>
                <c:pt idx="3">
                  <c:v>56</c:v>
                </c:pt>
                <c:pt idx="4">
                  <c:v>49</c:v>
                </c:pt>
                <c:pt idx="5">
                  <c:v>47</c:v>
                </c:pt>
                <c:pt idx="6">
                  <c:v>41</c:v>
                </c:pt>
                <c:pt idx="7">
                  <c:v>36</c:v>
                </c:pt>
                <c:pt idx="8">
                  <c:v>35</c:v>
                </c:pt>
                <c:pt idx="9">
                  <c:v>27</c:v>
                </c:pt>
                <c:pt idx="10">
                  <c:v>18</c:v>
                </c:pt>
                <c:pt idx="11">
                  <c:v>12</c:v>
                </c:pt>
                <c:pt idx="12">
                  <c:v>10</c:v>
                </c:pt>
                <c:pt idx="13">
                  <c:v>9</c:v>
                </c:pt>
                <c:pt idx="14">
                  <c:v>7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57</c:v>
                </c:pt>
                <c:pt idx="1">
                  <c:v>84</c:v>
                </c:pt>
                <c:pt idx="2">
                  <c:v>120</c:v>
                </c:pt>
                <c:pt idx="3">
                  <c:v>93</c:v>
                </c:pt>
                <c:pt idx="4">
                  <c:v>70</c:v>
                </c:pt>
                <c:pt idx="5">
                  <c:v>92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Analisis!$H$74:$H$83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Analisis!$I$74:$I$83</c:f>
              <c:numCache>
                <c:formatCode>General</c:formatCode>
                <c:ptCount val="9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167</c:v>
                </c:pt>
                <c:pt idx="8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Analisis!$L$9:$L$29</c:f>
              <c:strCach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29</c:v>
                </c:pt>
              </c:strCache>
            </c:strRef>
          </c:cat>
          <c:val>
            <c:numRef>
              <c:f>Analisis!$M$9:$M$29</c:f>
              <c:numCache>
                <c:formatCode>General</c:formatCode>
                <c:ptCount val="20"/>
                <c:pt idx="0">
                  <c:v>40</c:v>
                </c:pt>
                <c:pt idx="1">
                  <c:v>87</c:v>
                </c:pt>
                <c:pt idx="2">
                  <c:v>142</c:v>
                </c:pt>
                <c:pt idx="3">
                  <c:v>119</c:v>
                </c:pt>
                <c:pt idx="4">
                  <c:v>133</c:v>
                </c:pt>
                <c:pt idx="5">
                  <c:v>66</c:v>
                </c:pt>
                <c:pt idx="6">
                  <c:v>52</c:v>
                </c:pt>
                <c:pt idx="7">
                  <c:v>32</c:v>
                </c:pt>
                <c:pt idx="8">
                  <c:v>18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Medicina general</c:v>
                </c:pt>
                <c:pt idx="2">
                  <c:v>Emergencia</c:v>
                </c:pt>
                <c:pt idx="3">
                  <c:v>Pediatria</c:v>
                </c:pt>
                <c:pt idx="4">
                  <c:v>Ginecologia</c:v>
                </c:pt>
                <c:pt idx="5">
                  <c:v>UVICLIN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212</c:v>
                </c:pt>
                <c:pt idx="1">
                  <c:v>197</c:v>
                </c:pt>
                <c:pt idx="2">
                  <c:v>115</c:v>
                </c:pt>
                <c:pt idx="3">
                  <c:v>105</c:v>
                </c:pt>
                <c:pt idx="4">
                  <c:v>39</c:v>
                </c:pt>
                <c:pt idx="5">
                  <c:v>25</c:v>
                </c:pt>
                <c:pt idx="6">
                  <c:v>9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20</c:v>
                </c:pt>
                <c:pt idx="1">
                  <c:v>21</c:v>
                </c:pt>
                <c:pt idx="2">
                  <c:v>15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TAMBO GRANDE</c:v>
                </c:pt>
                <c:pt idx="4">
                  <c:v>CHULUCANAS</c:v>
                </c:pt>
                <c:pt idx="5">
                  <c:v>BERNAL</c:v>
                </c:pt>
                <c:pt idx="6">
                  <c:v>SECHURA</c:v>
                </c:pt>
                <c:pt idx="7">
                  <c:v>SULLANA</c:v>
                </c:pt>
                <c:pt idx="8">
                  <c:v>PARI?AS</c:v>
                </c:pt>
                <c:pt idx="9">
                  <c:v>CASTILLA</c:v>
                </c:pt>
                <c:pt idx="10">
                  <c:v>VEINTISEIS DE OCTUBRE</c:v>
                </c:pt>
                <c:pt idx="11">
                  <c:v>PIURA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218</c:v>
                </c:pt>
                <c:pt idx="1">
                  <c:v>73</c:v>
                </c:pt>
                <c:pt idx="2">
                  <c:v>62</c:v>
                </c:pt>
                <c:pt idx="3">
                  <c:v>45</c:v>
                </c:pt>
                <c:pt idx="4">
                  <c:v>37</c:v>
                </c:pt>
                <c:pt idx="5">
                  <c:v>37</c:v>
                </c:pt>
                <c:pt idx="6">
                  <c:v>34</c:v>
                </c:pt>
                <c:pt idx="7">
                  <c:v>30</c:v>
                </c:pt>
                <c:pt idx="8">
                  <c:v>19</c:v>
                </c:pt>
                <c:pt idx="9">
                  <c:v>17</c:v>
                </c:pt>
                <c:pt idx="10">
                  <c:v>16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419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TAMBO GRANDE</c:v>
                </c:pt>
                <c:pt idx="4">
                  <c:v>CHULUCANAS</c:v>
                </c:pt>
                <c:pt idx="5">
                  <c:v>BERNAL</c:v>
                </c:pt>
                <c:pt idx="6">
                  <c:v>SECHURA</c:v>
                </c:pt>
                <c:pt idx="7">
                  <c:v>SULLANA</c:v>
                </c:pt>
                <c:pt idx="8">
                  <c:v>PARI?AS</c:v>
                </c:pt>
                <c:pt idx="9">
                  <c:v>CASTILLA</c:v>
                </c:pt>
                <c:pt idx="10">
                  <c:v>VEINTISEIS DE OCTUBRE</c:v>
                </c:pt>
                <c:pt idx="11">
                  <c:v>PIURA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0.3224852071005917</c:v>
                </c:pt>
                <c:pt idx="1">
                  <c:v>0.43047337278106507</c:v>
                </c:pt>
                <c:pt idx="2">
                  <c:v>0.52218934911242598</c:v>
                </c:pt>
                <c:pt idx="3">
                  <c:v>0.58875739644970415</c:v>
                </c:pt>
                <c:pt idx="4">
                  <c:v>0.64349112426035504</c:v>
                </c:pt>
                <c:pt idx="5">
                  <c:v>0.69822485207100593</c:v>
                </c:pt>
                <c:pt idx="6">
                  <c:v>0.74852071005917165</c:v>
                </c:pt>
                <c:pt idx="7">
                  <c:v>0.79289940828402372</c:v>
                </c:pt>
                <c:pt idx="8">
                  <c:v>0.82100591715976334</c:v>
                </c:pt>
                <c:pt idx="9">
                  <c:v>0.84615384615384615</c:v>
                </c:pt>
                <c:pt idx="10">
                  <c:v>0.86982248520710059</c:v>
                </c:pt>
                <c:pt idx="11">
                  <c:v>0.88905325443786987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27</c:v>
                </c:pt>
                <c:pt idx="1">
                  <c:v>42</c:v>
                </c:pt>
                <c:pt idx="2">
                  <c:v>52</c:v>
                </c:pt>
                <c:pt idx="3">
                  <c:v>70</c:v>
                </c:pt>
                <c:pt idx="4">
                  <c:v>96</c:v>
                </c:pt>
                <c:pt idx="5">
                  <c:v>132</c:v>
                </c:pt>
                <c:pt idx="6">
                  <c:v>113</c:v>
                </c:pt>
                <c:pt idx="7">
                  <c:v>75</c:v>
                </c:pt>
                <c:pt idx="8">
                  <c:v>49</c:v>
                </c:pt>
                <c:pt idx="9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20</c:v>
                </c:pt>
                <c:pt idx="1">
                  <c:v>21</c:v>
                </c:pt>
                <c:pt idx="2">
                  <c:v>15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57</c:v>
                </c:pt>
                <c:pt idx="1">
                  <c:v>84</c:v>
                </c:pt>
                <c:pt idx="2">
                  <c:v>120</c:v>
                </c:pt>
                <c:pt idx="3">
                  <c:v>93</c:v>
                </c:pt>
                <c:pt idx="4">
                  <c:v>70</c:v>
                </c:pt>
                <c:pt idx="5">
                  <c:v>92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Medicina general</c:v>
                </c:pt>
                <c:pt idx="2">
                  <c:v>Emergencia</c:v>
                </c:pt>
                <c:pt idx="3">
                  <c:v>Pediatria</c:v>
                </c:pt>
                <c:pt idx="4">
                  <c:v>Ginecologia</c:v>
                </c:pt>
                <c:pt idx="5">
                  <c:v>UVICLIN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212</c:v>
                </c:pt>
                <c:pt idx="1">
                  <c:v>197</c:v>
                </c:pt>
                <c:pt idx="2">
                  <c:v>115</c:v>
                </c:pt>
                <c:pt idx="3">
                  <c:v>105</c:v>
                </c:pt>
                <c:pt idx="4">
                  <c:v>39</c:v>
                </c:pt>
                <c:pt idx="5">
                  <c:v>25</c:v>
                </c:pt>
                <c:pt idx="6">
                  <c:v>9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Analisis!$H$74:$H$83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Analisis!$I$74:$I$83</c:f>
              <c:numCache>
                <c:formatCode>General</c:formatCode>
                <c:ptCount val="9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167</c:v>
                </c:pt>
                <c:pt idx="8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Analisis!$L$9:$L$29</c:f>
              <c:strCach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29</c:v>
                </c:pt>
              </c:strCache>
            </c:strRef>
          </c:cat>
          <c:val>
            <c:numRef>
              <c:f>Analisis!$M$9:$M$29</c:f>
              <c:numCache>
                <c:formatCode>General</c:formatCode>
                <c:ptCount val="20"/>
                <c:pt idx="0">
                  <c:v>40</c:v>
                </c:pt>
                <c:pt idx="1">
                  <c:v>87</c:v>
                </c:pt>
                <c:pt idx="2">
                  <c:v>142</c:v>
                </c:pt>
                <c:pt idx="3">
                  <c:v>119</c:v>
                </c:pt>
                <c:pt idx="4">
                  <c:v>133</c:v>
                </c:pt>
                <c:pt idx="5">
                  <c:v>66</c:v>
                </c:pt>
                <c:pt idx="6">
                  <c:v>52</c:v>
                </c:pt>
                <c:pt idx="7">
                  <c:v>32</c:v>
                </c:pt>
                <c:pt idx="8">
                  <c:v>18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TAMBO GRANDE</c:v>
                </c:pt>
                <c:pt idx="4">
                  <c:v>CHULUCANAS</c:v>
                </c:pt>
                <c:pt idx="5">
                  <c:v>BERNAL</c:v>
                </c:pt>
                <c:pt idx="6">
                  <c:v>SECHURA</c:v>
                </c:pt>
                <c:pt idx="7">
                  <c:v>SULLANA</c:v>
                </c:pt>
                <c:pt idx="8">
                  <c:v>PARI?AS</c:v>
                </c:pt>
                <c:pt idx="9">
                  <c:v>CASTILLA</c:v>
                </c:pt>
                <c:pt idx="10">
                  <c:v>VEINTISEIS DE OCTUBRE</c:v>
                </c:pt>
                <c:pt idx="11">
                  <c:v>PIURA</c:v>
                </c:pt>
                <c:pt idx="12">
                  <c:v>IGNACIO ESCUDERO</c:v>
                </c:pt>
                <c:pt idx="13">
                  <c:v>BELLAVISTA</c:v>
                </c:pt>
                <c:pt idx="14">
                  <c:v>VICE</c:v>
                </c:pt>
                <c:pt idx="15">
                  <c:v>CRISTO NOS VALGA</c:v>
                </c:pt>
                <c:pt idx="16">
                  <c:v>MARCAVELICA</c:v>
                </c:pt>
                <c:pt idx="17">
                  <c:v>SALITRAL</c:v>
                </c:pt>
                <c:pt idx="18">
                  <c:v>LA BREA</c:v>
                </c:pt>
                <c:pt idx="19">
                  <c:v>BELLAVISTA DE LA UNION</c:v>
                </c:pt>
                <c:pt idx="20">
                  <c:v>LA MATANZA</c:v>
                </c:pt>
                <c:pt idx="21">
                  <c:v>QUERECOTILLO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218</c:v>
                </c:pt>
                <c:pt idx="1">
                  <c:v>73</c:v>
                </c:pt>
                <c:pt idx="2">
                  <c:v>62</c:v>
                </c:pt>
                <c:pt idx="3">
                  <c:v>45</c:v>
                </c:pt>
                <c:pt idx="4">
                  <c:v>37</c:v>
                </c:pt>
                <c:pt idx="5">
                  <c:v>37</c:v>
                </c:pt>
                <c:pt idx="6">
                  <c:v>34</c:v>
                </c:pt>
                <c:pt idx="7">
                  <c:v>30</c:v>
                </c:pt>
                <c:pt idx="8">
                  <c:v>19</c:v>
                </c:pt>
                <c:pt idx="9">
                  <c:v>17</c:v>
                </c:pt>
                <c:pt idx="10">
                  <c:v>16</c:v>
                </c:pt>
                <c:pt idx="11">
                  <c:v>13</c:v>
                </c:pt>
                <c:pt idx="12">
                  <c:v>12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TAMBO GRANDE</c:v>
                </c:pt>
                <c:pt idx="4">
                  <c:v>CHULUCANAS</c:v>
                </c:pt>
                <c:pt idx="5">
                  <c:v>BERNAL</c:v>
                </c:pt>
                <c:pt idx="6">
                  <c:v>SECHURA</c:v>
                </c:pt>
                <c:pt idx="7">
                  <c:v>SULLANA</c:v>
                </c:pt>
                <c:pt idx="8">
                  <c:v>PARI?AS</c:v>
                </c:pt>
                <c:pt idx="9">
                  <c:v>CASTILLA</c:v>
                </c:pt>
                <c:pt idx="10">
                  <c:v>VEINTISEIS DE OCTUBRE</c:v>
                </c:pt>
                <c:pt idx="11">
                  <c:v>PIURA</c:v>
                </c:pt>
                <c:pt idx="12">
                  <c:v>IGNACIO ESCUDERO</c:v>
                </c:pt>
                <c:pt idx="13">
                  <c:v>BELLAVISTA</c:v>
                </c:pt>
                <c:pt idx="14">
                  <c:v>VICE</c:v>
                </c:pt>
                <c:pt idx="15">
                  <c:v>CRISTO NOS VALGA</c:v>
                </c:pt>
                <c:pt idx="16">
                  <c:v>MARCAVELICA</c:v>
                </c:pt>
                <c:pt idx="17">
                  <c:v>SALITRAL</c:v>
                </c:pt>
                <c:pt idx="18">
                  <c:v>LA BREA</c:v>
                </c:pt>
                <c:pt idx="19">
                  <c:v>BELLAVISTA DE LA UNION</c:v>
                </c:pt>
                <c:pt idx="20">
                  <c:v>LA MATANZA</c:v>
                </c:pt>
                <c:pt idx="21">
                  <c:v>QUERECOTILLO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0.3224852071005917</c:v>
                </c:pt>
                <c:pt idx="1">
                  <c:v>0.43047337278106507</c:v>
                </c:pt>
                <c:pt idx="2">
                  <c:v>0.52218934911242598</c:v>
                </c:pt>
                <c:pt idx="3">
                  <c:v>0.58875739644970415</c:v>
                </c:pt>
                <c:pt idx="4">
                  <c:v>0.64349112426035504</c:v>
                </c:pt>
                <c:pt idx="5">
                  <c:v>0.69822485207100593</c:v>
                </c:pt>
                <c:pt idx="6">
                  <c:v>0.74852071005917165</c:v>
                </c:pt>
                <c:pt idx="7">
                  <c:v>0.79289940828402372</c:v>
                </c:pt>
                <c:pt idx="8">
                  <c:v>0.82100591715976334</c:v>
                </c:pt>
                <c:pt idx="9">
                  <c:v>0.84615384615384615</c:v>
                </c:pt>
                <c:pt idx="10">
                  <c:v>0.86982248520710059</c:v>
                </c:pt>
                <c:pt idx="11">
                  <c:v>0.88905325443786987</c:v>
                </c:pt>
                <c:pt idx="12">
                  <c:v>0.90680473372781067</c:v>
                </c:pt>
                <c:pt idx="13">
                  <c:v>0.92159763313609466</c:v>
                </c:pt>
                <c:pt idx="14">
                  <c:v>0.9349112426035503</c:v>
                </c:pt>
                <c:pt idx="15">
                  <c:v>0.94822485207100593</c:v>
                </c:pt>
                <c:pt idx="16">
                  <c:v>0.9600591715976331</c:v>
                </c:pt>
                <c:pt idx="17">
                  <c:v>0.97041420118343191</c:v>
                </c:pt>
                <c:pt idx="18">
                  <c:v>0.97928994082840237</c:v>
                </c:pt>
                <c:pt idx="19">
                  <c:v>0.98668639053254437</c:v>
                </c:pt>
                <c:pt idx="20">
                  <c:v>0.99408284023668636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Analisis!$C$133:$C$142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Analisis!$D$133:$D$142</c:f>
              <c:numCache>
                <c:formatCode>General</c:formatCode>
                <c:ptCount val="9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Analisis!$C$133:$C$142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Analisis!$E$133:$E$142</c:f>
              <c:numCache>
                <c:formatCode>General</c:formatCode>
                <c:ptCount val="9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167</c:v>
                </c:pt>
                <c:pt idx="8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25</xdr:row>
      <xdr:rowOff>19843</xdr:rowOff>
    </xdr:from>
    <xdr:to>
      <xdr:col>11</xdr:col>
      <xdr:colOff>334213</xdr:colOff>
      <xdr:row>36</xdr:row>
      <xdr:rowOff>154453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2588" y="4980781"/>
          <a:ext cx="3096000" cy="231742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25</xdr:row>
      <xdr:rowOff>39687</xdr:rowOff>
    </xdr:from>
    <xdr:to>
      <xdr:col>19</xdr:col>
      <xdr:colOff>168672</xdr:colOff>
      <xdr:row>36</xdr:row>
      <xdr:rowOff>128984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707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523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184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525857</xdr:colOff>
      <xdr:row>25</xdr:row>
      <xdr:rowOff>39687</xdr:rowOff>
    </xdr:from>
    <xdr:to>
      <xdr:col>11</xdr:col>
      <xdr:colOff>301160</xdr:colOff>
      <xdr:row>27</xdr:row>
      <xdr:rowOff>39687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5857" y="5000625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22</xdr:row>
      <xdr:rowOff>99220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462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245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65.3%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34.7%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146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537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20.7%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76.0%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24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3 de Marzo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0.36842</cdr:x>
      <cdr:y>0.24453</cdr:y>
    </cdr:from>
    <cdr:to>
      <cdr:x>0.36842</cdr:x>
      <cdr:y>0.67594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466999" y="1171580"/>
          <a:ext cx="0" cy="2066918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rviteinMulti" refreshedDate="45354.639720949075" createdVersion="6" refreshedVersion="7" minRefreshableVersion="3" recordCount="9690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3-03T00:00:00"/>
    </cacheField>
    <cacheField name="fecha_ing_ipress" numFmtId="0">
      <sharedItems containsSemiMixedTypes="0" containsNonDate="0" containsDate="1" containsString="0" minDate="2023-01-02T00:00:00" maxDate="2024-03-03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3-01T00:00:00"/>
    </cacheField>
    <cacheField name="diagnostic_ini" numFmtId="0">
      <sharedItems containsBlank="1" count="12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1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INFECCION URINARIA"/>
        <s v="ITU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6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0">
        <s v="PAITA"/>
        <s v="TAMBO GRANDE"/>
        <s v="SULLANA"/>
        <s v="PARI?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5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</sharedItems>
    </cacheField>
    <cacheField name="infeccion_departamento" numFmtId="0">
      <sharedItems containsBlank="1" count="9">
        <s v="PIURA"/>
        <s v="LAMBAYEQUE"/>
        <s v="TUMBES"/>
        <s v="LA LIBERTAD"/>
        <s v="ANCASH"/>
        <s v="LIMA"/>
        <m/>
        <s v="AREQUIPA"/>
        <s v="ICA"/>
      </sharedItems>
    </cacheField>
    <cacheField name="infeccion_provincia" numFmtId="0">
      <sharedItems containsBlank="1" count="20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</sharedItems>
    </cacheField>
    <cacheField name="infeccion_distrito" numFmtId="0">
      <sharedItems containsBlank="1" count="73">
        <s v="PAITA"/>
        <s v="TAMBO GRANDE"/>
        <s v="SULLANA"/>
        <s v="MARCAVELICA"/>
        <s v="PARI?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PARIÑ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3-01T00:00:00" count="139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4-02-01T00:00:00"/>
        <d v="2023-08-13T00:00:00"/>
        <d v="2023-08-15T00:00:00"/>
        <d v="2023-08-17T00:00:00"/>
        <d v="2024-02-24T00:00:00"/>
        <d v="2023-12-29T00:00:00"/>
        <d v="2024-02-04T00:00:00"/>
        <d v="2024-01-28T00:00:00"/>
        <d v="2024-01-30T00:00:00"/>
        <d v="2024-02-13T00:00:00"/>
        <d v="2024-02-14T00:00:00"/>
        <d v="2024-02-18T00:00:00"/>
        <d v="2024-02-19T00:00:00"/>
        <d v="2024-02-20T00:00:00"/>
        <d v="2024-02-21T00:00:00"/>
        <d v="2024-02-26T00:00:00"/>
        <d v="2023-10-10T00:00:00"/>
        <d v="2024-02-15T00:00:00"/>
        <d v="2024-01-25T00:00:00"/>
        <d v="2024-02-16T00:00:00"/>
        <d v="2024-02-27T00:00:00"/>
        <d v="2024-02-28T00:00:00"/>
        <d v="2024-01-26T00:00:00"/>
        <d v="2024-02-11T00:00:00"/>
        <d v="2024-02-29T00:00:00"/>
        <d v="2024-02-09T00:00:00"/>
        <d v="2024-02-25T00:00:00"/>
        <d v="2024-01-08T00:00:00"/>
        <d v="2023-12-23T00:00:00"/>
        <d v="2024-02-02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3-02T00:00:00"/>
    </cacheField>
    <cacheField name="fecha_alta" numFmtId="0">
      <sharedItems containsNonDate="0" containsDate="1" containsString="0" containsBlank="1" minDate="2023-01-10T00:00:00" maxDate="2024-03-04T00:00:00" count="403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8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4-03-03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9T00:00:00"/>
        <d v="2024-02-23T00:00:00"/>
        <d v="2024-03-01T00:00:00"/>
        <d v="2023-10-22T00:00:00"/>
        <d v="2023-12-01T00:00:00"/>
        <d v="2024-01-23T00:00:00"/>
        <d v="2024-02-11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07T00:00:00"/>
        <d v="2024-02-16T00:00:00"/>
        <d v="2024-02-17T00:00:00"/>
        <d v="2024-02-19T00:00:00"/>
        <d v="2024-02-27T00:00:00"/>
        <d v="2024-03-02T00:00:00"/>
        <d v="2023-12-08T00:00:00"/>
        <d v="2023-12-19T00:00:00"/>
        <d v="2024-01-11T00:00:00"/>
        <d v="2023-12-06T00:00:00"/>
        <d v="2024-01-14T00:00:00"/>
        <d v="2024-01-18T00:00:00"/>
        <d v="2024-01-26T00:00:00"/>
        <d v="2023-12-11T00:00:00"/>
        <d v="2023-12-22T00:00:00"/>
        <d v="2024-01-19T00:00:00"/>
        <d v="2023-12-10T00:00:00"/>
        <d v="2024-02-25T00:00:00"/>
        <d v="2023-12-24T00:00:00"/>
        <d v="2024-01-06T00:00:00"/>
        <d v="2024-01-07T00:00:00"/>
        <d v="2023-12-03T00:00:00"/>
        <d v="2023-12-14T00:00:00"/>
        <d v="2023-12-25T00:00:00"/>
        <d v="2023-12-02T00:00:00"/>
        <d v="2023-12-13T00:00:00"/>
        <d v="2023-12-26T00:00:00"/>
        <d v="2024-01-05T00:00:00"/>
        <d v="2024-01-20T00:00:00"/>
        <d v="2023-11-29T00:00:00"/>
        <d v="2023-12-15T00:00:00"/>
        <d v="2023-12-17T00:00:00"/>
        <d v="2024-01-22T00:00:00"/>
        <d v="2024-01-30T00:00:00"/>
        <d v="2024-01-21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4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63"/>
        <n v="-3"/>
        <n v="-129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90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1274650"/>
    <x v="0"/>
    <n v="12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m/>
    <s v="2020"/>
    <x v="6"/>
    <x v="9"/>
    <x v="0"/>
    <x v="2"/>
    <m/>
    <x v="5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8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39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40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39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39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6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1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m/>
    <s v="77797"/>
    <x v="1"/>
    <x v="1"/>
    <x v="8"/>
    <x v="5"/>
    <m/>
    <x v="5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m/>
    <s v="88240"/>
    <x v="9"/>
    <x v="14"/>
    <x v="9"/>
    <x v="1"/>
    <m/>
    <x v="5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8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1-27 07:19:40"/>
    <s v="96071"/>
    <x v="4"/>
    <x v="5"/>
    <x v="3"/>
    <x v="3"/>
    <m/>
    <x v="5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4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m/>
    <s v="100810"/>
    <x v="9"/>
    <x v="11"/>
    <x v="2"/>
    <x v="3"/>
    <m/>
    <x v="5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m/>
    <s v="101682"/>
    <x v="0"/>
    <x v="7"/>
    <x v="2"/>
    <x v="5"/>
    <m/>
    <x v="5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m/>
    <s v="103559"/>
    <x v="0"/>
    <x v="0"/>
    <x v="2"/>
    <x v="1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6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7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8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1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1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2-22 11:12:25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1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2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m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1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m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2-28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9"/>
    <x v="0"/>
    <x v="1"/>
    <x v="4"/>
    <x v="0"/>
    <x v="0"/>
    <x v="0"/>
    <x v="0"/>
    <x v="0"/>
    <x v="0"/>
    <x v="0"/>
    <x v="0"/>
    <x v="0"/>
    <x v="0"/>
    <s v=""/>
    <x v="2"/>
    <s v="HOSP. CHULUCANAS"/>
    <s v=""/>
    <x v="0"/>
    <s v="20247200401A101A97.053SICRSA1M"/>
    <s v="2024-02-27 16:05:59"/>
    <s v="2024-02-28 10:59:46"/>
    <s v="102956"/>
    <x v="4"/>
    <x v="5"/>
    <x v="2"/>
    <x v="6"/>
    <m/>
    <x v="5"/>
    <x v="8"/>
  </r>
  <r>
    <d v="2024-03-02T00:00:00"/>
    <d v="2024-02-27T00:00:00"/>
    <x v="1"/>
    <x v="12"/>
    <d v="2024-02-25T00:00:00"/>
    <x v="1"/>
    <x v="0"/>
    <x v="0"/>
    <s v="02626358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60PAPAMA1F"/>
    <s v="2024-02-29 19:35:06"/>
    <s v="2024-03-03 14:06:32"/>
    <s v="104002"/>
    <x v="9"/>
    <x v="14"/>
    <x v="2"/>
    <x v="3"/>
    <n v="5"/>
    <x v="3"/>
    <x v="1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3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7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1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8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9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1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1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1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2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1"/>
    <m/>
    <s v="100594"/>
    <x v="7"/>
    <x v="10"/>
    <x v="2"/>
    <x v="3"/>
    <n v="7"/>
    <x v="3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2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2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3-01 10:07:54"/>
    <s v="100902"/>
    <x v="8"/>
    <x v="10"/>
    <x v="2"/>
    <x v="3"/>
    <n v="9"/>
    <x v="3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0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3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3-01T00:00:00"/>
    <d v="2024-02-29T00:00:00"/>
    <x v="1"/>
    <x v="12"/>
    <d v="2024-02-25T00:00:00"/>
    <x v="1"/>
    <x v="0"/>
    <x v="0"/>
    <s v="78590447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009ALZADA1M"/>
    <s v="2024-02-29 19:30:11"/>
    <s v="2024-03-02 11:04:32"/>
    <s v="103994"/>
    <x v="5"/>
    <x v="8"/>
    <x v="2"/>
    <x v="5"/>
    <n v="1"/>
    <x v="1"/>
    <x v="0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200110A201"/>
    <s v="E.S I-4 LA UNION"/>
    <x v="109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m/>
    <s v="97164"/>
    <x v="1"/>
    <x v="6"/>
    <x v="2"/>
    <x v="5"/>
    <m/>
    <x v="5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m/>
    <s v="101875"/>
    <x v="9"/>
    <x v="15"/>
    <x v="2"/>
    <x v="5"/>
    <m/>
    <x v="5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m/>
    <s v="101896"/>
    <x v="9"/>
    <x v="14"/>
    <x v="2"/>
    <x v="0"/>
    <m/>
    <x v="5"/>
    <x v="1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1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2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56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m/>
    <s v="97530"/>
    <x v="2"/>
    <x v="4"/>
    <x v="2"/>
    <x v="1"/>
    <m/>
    <x v="5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57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0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0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5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59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59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3T00:00:00"/>
    <d v="2024-02-22T00:00:00"/>
    <x v="1"/>
    <x v="3"/>
    <d v="2024-02-22T00:00:00"/>
    <x v="0"/>
    <x v="1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m/>
    <s v="101686"/>
    <x v="3"/>
    <x v="3"/>
    <x v="2"/>
    <x v="5"/>
    <m/>
    <x v="5"/>
    <x v="9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3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38MOMOCH1M"/>
    <s v="2024-02-26 07:47:34"/>
    <s v="2024-02-26 09:32:11"/>
    <s v="102284"/>
    <x v="2"/>
    <x v="2"/>
    <x v="2"/>
    <x v="2"/>
    <m/>
    <x v="5"/>
    <x v="1"/>
  </r>
  <r>
    <d v="2024-02-29T00:00:00"/>
    <d v="2024-02-27T00:00:00"/>
    <x v="1"/>
    <x v="12"/>
    <d v="2024-02-24T00:00:00"/>
    <x v="0"/>
    <x v="1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m/>
    <s v="103565"/>
    <x v="6"/>
    <x v="9"/>
    <x v="2"/>
    <x v="3"/>
    <m/>
    <x v="5"/>
    <x v="2"/>
  </r>
  <r>
    <d v="2024-02-29T00:00:00"/>
    <d v="2024-02-27T00:00:00"/>
    <x v="1"/>
    <x v="12"/>
    <d v="2024-02-20T00:00:00"/>
    <x v="0"/>
    <x v="1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m/>
    <s v="103566"/>
    <x v="4"/>
    <x v="12"/>
    <x v="2"/>
    <x v="3"/>
    <m/>
    <x v="5"/>
    <x v="3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47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0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4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4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49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4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1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6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3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3-01 10:57:50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8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m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1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1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8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8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28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8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8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8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9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1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5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1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2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m/>
    <s v="101559"/>
    <x v="9"/>
    <x v="15"/>
    <x v="2"/>
    <x v="5"/>
    <m/>
    <x v="5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3-01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3-02 10:50:26"/>
    <s v="101831"/>
    <x v="0"/>
    <x v="7"/>
    <x v="2"/>
    <x v="5"/>
    <n v="8"/>
    <x v="3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2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3-01 10:11:51"/>
    <s v="102226"/>
    <x v="2"/>
    <x v="2"/>
    <x v="2"/>
    <x v="0"/>
    <n v="7"/>
    <x v="3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5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3-01 10:12:22"/>
    <s v="103317"/>
    <x v="4"/>
    <x v="12"/>
    <x v="2"/>
    <x v="0"/>
    <n v="7"/>
    <x v="3"/>
    <x v="1"/>
  </r>
  <r>
    <d v="2024-03-02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3-02 15:50:21"/>
    <s v="103321"/>
    <x v="2"/>
    <x v="2"/>
    <x v="2"/>
    <x v="1"/>
    <n v="5"/>
    <x v="3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3-01 10:13:10"/>
    <s v="103324"/>
    <x v="1"/>
    <x v="6"/>
    <x v="2"/>
    <x v="3"/>
    <n v="3"/>
    <x v="4"/>
    <x v="2"/>
  </r>
  <r>
    <d v="2024-03-01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3-02 10:56:16"/>
    <s v="103326"/>
    <x v="4"/>
    <x v="12"/>
    <x v="2"/>
    <x v="3"/>
    <n v="3"/>
    <x v="4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5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3-01 11:01:43"/>
    <s v="103345"/>
    <x v="2"/>
    <x v="2"/>
    <x v="2"/>
    <x v="1"/>
    <n v="2"/>
    <x v="2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3-01 10:09:18"/>
    <s v="103346"/>
    <x v="1"/>
    <x v="6"/>
    <x v="2"/>
    <x v="3"/>
    <n v="2"/>
    <x v="2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3-01 10:10:17"/>
    <s v="103366"/>
    <x v="1"/>
    <x v="1"/>
    <x v="2"/>
    <x v="1"/>
    <n v="3"/>
    <x v="4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73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s v="2024-03-02 08:27:36"/>
    <s v="103466"/>
    <x v="6"/>
    <x v="9"/>
    <x v="2"/>
    <x v="4"/>
    <n v="3"/>
    <x v="4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73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s v="2024-03-02 08:23:06"/>
    <s v="103688"/>
    <x v="1"/>
    <x v="6"/>
    <x v="2"/>
    <x v="4"/>
    <n v="3"/>
    <x v="4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3-02T00:00:00"/>
    <d v="2024-02-29T00:00:00"/>
    <x v="1"/>
    <x v="12"/>
    <d v="2024-02-25T00:00:00"/>
    <x v="0"/>
    <x v="1"/>
    <x v="0"/>
    <s v="4239698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42OLCOLE1F"/>
    <s v="2024-02-29 19:27:55"/>
    <s v="2024-03-03 14:05:02"/>
    <s v="103990"/>
    <x v="0"/>
    <x v="0"/>
    <x v="2"/>
    <x v="5"/>
    <n v="3"/>
    <x v="4"/>
    <x v="0"/>
  </r>
  <r>
    <d v="2024-02-29T00:00:00"/>
    <d v="2024-02-28T00:00:00"/>
    <x v="1"/>
    <x v="12"/>
    <d v="2024-02-25T00:00:00"/>
    <x v="0"/>
    <x v="1"/>
    <x v="0"/>
    <s v="46210953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9DIDIMA10F"/>
    <s v="2024-02-29 19:28:59"/>
    <s v="2024-03-01 10:15:53"/>
    <s v="103992"/>
    <x v="2"/>
    <x v="2"/>
    <x v="2"/>
    <x v="4"/>
    <n v="2"/>
    <x v="2"/>
    <x v="2"/>
  </r>
  <r>
    <d v="2024-02-29T00:00:00"/>
    <d v="2024-02-28T00:00:00"/>
    <x v="1"/>
    <x v="12"/>
    <d v="2024-02-27T00:00:00"/>
    <x v="0"/>
    <x v="1"/>
    <x v="0"/>
    <s v="75223557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5IMCAAN10F"/>
    <s v="2024-02-29 19:31:47"/>
    <s v="2024-03-01 10:15:18"/>
    <s v="103996"/>
    <x v="1"/>
    <x v="6"/>
    <x v="2"/>
    <x v="4"/>
    <n v="2"/>
    <x v="2"/>
    <x v="7"/>
  </r>
  <r>
    <d v="2024-03-02T00:00:00"/>
    <d v="2024-02-29T00:00:00"/>
    <x v="1"/>
    <x v="12"/>
    <d v="2024-02-24T00:00:00"/>
    <x v="0"/>
    <x v="1"/>
    <x v="0"/>
    <s v="76781216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18RANELE1F"/>
    <s v="2024-02-29 19:33:10"/>
    <s v="2024-03-02 11:44:44"/>
    <s v="103999"/>
    <x v="3"/>
    <x v="3"/>
    <x v="2"/>
    <x v="5"/>
    <m/>
    <x v="5"/>
    <x v="4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0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0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2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70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4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5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6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m/>
    <s v="97528"/>
    <x v="7"/>
    <x v="10"/>
    <x v="2"/>
    <x v="1"/>
    <m/>
    <x v="5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6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6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7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6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4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76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79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3-01 11:04:43"/>
    <s v="95810"/>
    <x v="6"/>
    <x v="9"/>
    <x v="3"/>
    <x v="1"/>
    <n v="4"/>
    <x v="0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2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2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66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5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9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59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1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5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5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1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2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5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2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s v="2024-02-29 18:35:11"/>
    <s v="101555"/>
    <x v="8"/>
    <x v="10"/>
    <x v="2"/>
    <x v="5"/>
    <n v="7"/>
    <x v="3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52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s v="2024-02-29 18:39:49"/>
    <s v="101578"/>
    <x v="8"/>
    <x v="10"/>
    <x v="2"/>
    <x v="5"/>
    <n v="7"/>
    <x v="3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3-01 10:08:40"/>
    <s v="102243"/>
    <x v="5"/>
    <x v="8"/>
    <x v="2"/>
    <x v="6"/>
    <n v="5"/>
    <x v="3"/>
    <x v="1"/>
  </r>
  <r>
    <d v="2024-03-01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3-02 10:53:14"/>
    <s v="102246"/>
    <x v="5"/>
    <x v="8"/>
    <x v="2"/>
    <x v="6"/>
    <n v="6"/>
    <x v="3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2"/>
    <x v="0"/>
    <x v="5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3-01 10:49:53"/>
    <s v="102403"/>
    <x v="5"/>
    <x v="8"/>
    <x v="2"/>
    <x v="2"/>
    <n v="2"/>
    <x v="2"/>
    <x v="4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3:44"/>
    <m/>
    <s v="102407"/>
    <x v="5"/>
    <x v="8"/>
    <x v="2"/>
    <x v="2"/>
    <m/>
    <x v="5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4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m/>
    <s v="102795"/>
    <x v="8"/>
    <x v="10"/>
    <x v="2"/>
    <x v="1"/>
    <m/>
    <x v="5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4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s v="2024-03-02 07:23:17"/>
    <s v="102804"/>
    <x v="5"/>
    <x v="8"/>
    <x v="2"/>
    <x v="3"/>
    <n v="3"/>
    <x v="4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4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s v="2024-03-02 07:23:54"/>
    <s v="102824"/>
    <x v="5"/>
    <x v="8"/>
    <x v="2"/>
    <x v="3"/>
    <n v="3"/>
    <x v="4"/>
    <x v="0"/>
  </r>
  <r>
    <d v="2024-02-28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2-28 10:27:34"/>
    <s v="102960"/>
    <x v="7"/>
    <x v="10"/>
    <x v="2"/>
    <x v="5"/>
    <m/>
    <x v="5"/>
    <x v="4"/>
  </r>
  <r>
    <d v="2024-02-28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2-28 16:02:09"/>
    <s v="103282"/>
    <x v="5"/>
    <x v="8"/>
    <x v="2"/>
    <x v="1"/>
    <m/>
    <x v="5"/>
    <x v="1"/>
  </r>
  <r>
    <d v="2024-03-01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3-02 10:57:16"/>
    <s v="103328"/>
    <x v="6"/>
    <x v="9"/>
    <x v="2"/>
    <x v="1"/>
    <n v="4"/>
    <x v="0"/>
    <x v="0"/>
  </r>
  <r>
    <d v="2024-03-01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3-02 11:03:02"/>
    <s v="103387"/>
    <x v="5"/>
    <x v="8"/>
    <x v="2"/>
    <x v="3"/>
    <n v="3"/>
    <x v="4"/>
    <x v="0"/>
  </r>
  <r>
    <d v="2024-03-02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LOLLJE1F"/>
    <s v="2024-02-29 10:13:49"/>
    <s v="2024-03-02 11:32:39"/>
    <s v="103635"/>
    <x v="6"/>
    <x v="9"/>
    <x v="2"/>
    <x v="4"/>
    <m/>
    <x v="5"/>
    <x v="1"/>
  </r>
  <r>
    <d v="2024-03-02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s v="2024-03-02 11:34:16"/>
    <s v="103639"/>
    <x v="6"/>
    <x v="9"/>
    <x v="2"/>
    <x v="4"/>
    <m/>
    <x v="5"/>
    <x v="5"/>
  </r>
  <r>
    <d v="2024-03-02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s v="2024-03-02 11:43:01"/>
    <s v="103652"/>
    <x v="7"/>
    <x v="10"/>
    <x v="2"/>
    <x v="4"/>
    <m/>
    <x v="5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52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s v="2024-02-29 18:16:02"/>
    <s v="103931"/>
    <x v="6"/>
    <x v="9"/>
    <x v="2"/>
    <x v="3"/>
    <n v="2"/>
    <x v="2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3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4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1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4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2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57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3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3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200110A201"/>
    <s v="E.S I-4 LA UNION"/>
    <x v="116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m/>
    <s v="96495"/>
    <x v="2"/>
    <x v="4"/>
    <x v="3"/>
    <x v="2"/>
    <m/>
    <x v="5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200803A201"/>
    <s v="E.S I-3 BERNAL"/>
    <x v="117"/>
    <x v="0"/>
    <m/>
    <x v="9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m/>
    <s v="96771"/>
    <x v="8"/>
    <x v="10"/>
    <x v="3"/>
    <x v="3"/>
    <m/>
    <x v="5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200801A201"/>
    <s v="E.S I-4 SECHURA"/>
    <x v="118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2-22 12:15:11"/>
    <s v="99286"/>
    <x v="6"/>
    <x v="9"/>
    <x v="2"/>
    <x v="3"/>
    <m/>
    <x v="5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200803A201"/>
    <s v="E.S I-3 BERNAL"/>
    <x v="119"/>
    <x v="0"/>
    <m/>
    <x v="9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2-22 12:20:52"/>
    <s v="99291"/>
    <x v="7"/>
    <x v="10"/>
    <x v="2"/>
    <x v="4"/>
    <m/>
    <x v="5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200101A204"/>
    <s v="E.S I-3 MICAELA BASTIDAS"/>
    <x v="120"/>
    <x v="0"/>
    <m/>
    <x v="9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2-22 12:22:58"/>
    <s v="100567"/>
    <x v="5"/>
    <x v="8"/>
    <x v="2"/>
    <x v="2"/>
    <m/>
    <x v="5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200801A201"/>
    <s v="E.S I-4 SECHURA"/>
    <x v="121"/>
    <x v="0"/>
    <m/>
    <x v="9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m/>
    <s v="100571"/>
    <x v="0"/>
    <x v="0"/>
    <x v="2"/>
    <x v="1"/>
    <m/>
    <x v="5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200101A208"/>
    <s v="E.S I-3 SAN JOSE"/>
    <x v="121"/>
    <x v="0"/>
    <m/>
    <x v="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2-22 12:38:16"/>
    <s v="100578"/>
    <x v="1"/>
    <x v="1"/>
    <x v="2"/>
    <x v="1"/>
    <m/>
    <x v="5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16"/>
    <s v="200104D101"/>
    <s v="HOSPITAL MILITAR I DIVISION DE EJERCITO PIURA"/>
    <x v="121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2-20 11:42:48"/>
    <s v="100584"/>
    <x v="3"/>
    <x v="3"/>
    <x v="2"/>
    <x v="1"/>
    <m/>
    <x v="5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200101A210"/>
    <s v="E.S I-3 VICTOR RAUL HAYA DE LA TORRE"/>
    <x v="122"/>
    <x v="0"/>
    <m/>
    <x v="9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m/>
    <s v="100820"/>
    <x v="1"/>
    <x v="6"/>
    <x v="2"/>
    <x v="3"/>
    <m/>
    <x v="5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200801A201"/>
    <s v="E.S I-4 SECHURA"/>
    <x v="123"/>
    <x v="0"/>
    <m/>
    <x v="9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m/>
    <s v="101422"/>
    <x v="3"/>
    <x v="3"/>
    <x v="2"/>
    <x v="4"/>
    <m/>
    <x v="5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200101A209"/>
    <s v="E.S I-4 SAN PEDRO"/>
    <x v="108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m/>
    <s v="101880"/>
    <x v="2"/>
    <x v="4"/>
    <x v="2"/>
    <x v="5"/>
    <m/>
    <x v="5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200801A201"/>
    <s v="E.S I-4 SECHURA"/>
    <x v="124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m/>
    <s v="103731"/>
    <x v="6"/>
    <x v="9"/>
    <x v="2"/>
    <x v="1"/>
    <m/>
    <x v="5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m/>
    <s v="103794"/>
    <x v="3"/>
    <x v="3"/>
    <x v="2"/>
    <x v="4"/>
    <m/>
    <x v="5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2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9T00:00:00"/>
    <d v="2024-02-28T00:00:00"/>
    <x v="1"/>
    <x v="12"/>
    <d v="2024-02-23T00:00:00"/>
    <x v="0"/>
    <x v="2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1"/>
    <d v="2024-03-01T00:00:00"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0"/>
    <x v="0"/>
    <x v="2"/>
    <x v="4"/>
    <m/>
    <x v="5"/>
    <x v="4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21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m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1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m/>
    <s v="102854"/>
    <x v="7"/>
    <x v="10"/>
    <x v="2"/>
    <x v="3"/>
    <m/>
    <x v="5"/>
    <x v="2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7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5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5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8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77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4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m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84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45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64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65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1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2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m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3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3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52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s v="2024-03-01 11:37:05"/>
    <s v="102518"/>
    <x v="1"/>
    <x v="1"/>
    <x v="2"/>
    <x v="5"/>
    <n v="7"/>
    <x v="3"/>
    <x v="3"/>
  </r>
  <r>
    <d v="2024-02-28T00:00:00"/>
    <d v="2024-02-26T00:00:00"/>
    <x v="1"/>
    <x v="12"/>
    <d v="2024-02-22T00:00:00"/>
    <x v="1"/>
    <x v="0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m/>
    <s v="103305"/>
    <x v="9"/>
    <x v="13"/>
    <x v="2"/>
    <x v="1"/>
    <m/>
    <x v="5"/>
    <x v="0"/>
  </r>
  <r>
    <d v="2024-02-28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m/>
    <s v="103320"/>
    <x v="9"/>
    <x v="11"/>
    <x v="2"/>
    <x v="4"/>
    <m/>
    <x v="5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m/>
    <s v="103673"/>
    <x v="0"/>
    <x v="0"/>
    <x v="2"/>
    <x v="4"/>
    <m/>
    <x v="5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m/>
    <s v="103675"/>
    <x v="6"/>
    <x v="9"/>
    <x v="2"/>
    <x v="4"/>
    <m/>
    <x v="5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86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200101A202"/>
    <s v="E.S I-4 LOS ALGARROBOS"/>
    <x v="126"/>
    <x v="0"/>
    <m/>
    <x v="9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m/>
    <s v="100518"/>
    <x v="6"/>
    <x v="9"/>
    <x v="2"/>
    <x v="5"/>
    <m/>
    <x v="5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7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m/>
    <s v="100591"/>
    <x v="3"/>
    <x v="3"/>
    <x v="2"/>
    <x v="6"/>
    <m/>
    <x v="5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5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4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8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4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59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5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59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5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2-28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m/>
    <s v="103403"/>
    <x v="1"/>
    <x v="6"/>
    <x v="2"/>
    <x v="1"/>
    <m/>
    <x v="5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m/>
    <s v="103617"/>
    <x v="1"/>
    <x v="1"/>
    <x v="2"/>
    <x v="4"/>
    <m/>
    <x v="5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0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91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91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49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6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m/>
    <s v="97464"/>
    <x v="5"/>
    <x v="8"/>
    <x v="2"/>
    <x v="0"/>
    <m/>
    <x v="5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m/>
    <s v="99681"/>
    <x v="3"/>
    <x v="3"/>
    <x v="2"/>
    <x v="4"/>
    <m/>
    <x v="5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s v="2024-03-01 10:30:54"/>
    <s v="101350"/>
    <x v="1"/>
    <x v="1"/>
    <x v="2"/>
    <x v="1"/>
    <n v="9"/>
    <x v="3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2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354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s v="2024-03-02 10:35:22"/>
    <s v="102808"/>
    <x v="1"/>
    <x v="6"/>
    <x v="2"/>
    <x v="3"/>
    <n v="3"/>
    <x v="4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E EN INTERNAMIENTO   28 /02/2024"/>
    <x v="0"/>
    <s v="20248200110A201A97.039FEPIMA0F"/>
    <s v="2024-02-28 09:43:28"/>
    <m/>
    <s v="103137"/>
    <x v="2"/>
    <x v="2"/>
    <x v="2"/>
    <x v="5"/>
    <m/>
    <x v="5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2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354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s v="2024-03-02 10:37:27"/>
    <s v="103828"/>
    <x v="2"/>
    <x v="2"/>
    <x v="2"/>
    <x v="1"/>
    <n v="4"/>
    <x v="0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9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0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7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2-28 11:34:58"/>
    <s v="103065"/>
    <x v="1"/>
    <x v="1"/>
    <x v="2"/>
    <x v="2"/>
    <m/>
    <x v="5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0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69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4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2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2-28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m/>
    <s v="103295"/>
    <x v="1"/>
    <x v="1"/>
    <x v="2"/>
    <x v="1"/>
    <m/>
    <x v="5"/>
    <x v="5"/>
  </r>
  <r>
    <d v="2024-03-02T00:00:00"/>
    <d v="2024-02-29T00:00:00"/>
    <x v="1"/>
    <x v="12"/>
    <d v="2024-02-26T00:00:00"/>
    <x v="1"/>
    <x v="0"/>
    <x v="0"/>
    <s v="03503715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47ZAECFR10M"/>
    <s v="2024-03-01 10:24:01"/>
    <s v="2024-03-02 15:52:17"/>
    <s v="104124"/>
    <x v="0"/>
    <x v="7"/>
    <x v="2"/>
    <x v="5"/>
    <n v="2"/>
    <x v="2"/>
    <x v="2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9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1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93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5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4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0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5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4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1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6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6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1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6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3-02 08:32:03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3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67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65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m/>
    <s v="97336"/>
    <x v="1"/>
    <x v="1"/>
    <x v="2"/>
    <x v="5"/>
    <m/>
    <x v="5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m/>
    <s v="97338"/>
    <x v="6"/>
    <x v="9"/>
    <x v="2"/>
    <x v="0"/>
    <m/>
    <x v="5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m/>
    <s v="97339"/>
    <x v="4"/>
    <x v="12"/>
    <x v="2"/>
    <x v="0"/>
    <m/>
    <x v="5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7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1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m/>
    <s v="97899"/>
    <x v="3"/>
    <x v="3"/>
    <x v="2"/>
    <x v="4"/>
    <m/>
    <x v="5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2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8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3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7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69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9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6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2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4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52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s v="2024-02-29 18:33:52"/>
    <s v="102484"/>
    <x v="3"/>
    <x v="3"/>
    <x v="2"/>
    <x v="1"/>
    <n v="3"/>
    <x v="4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4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1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2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5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4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2-28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m/>
    <s v="103259"/>
    <x v="6"/>
    <x v="9"/>
    <x v="2"/>
    <x v="3"/>
    <m/>
    <x v="5"/>
    <x v="1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MBOGRANDE"/>
    <s v="PACIENTE FUE REFERIDO AL HAS 27-02-2024"/>
    <x v="0"/>
    <s v="20248200114A201A97.101MANIAD1M"/>
    <s v="2024-02-28 11:21:38"/>
    <s v="2024-03-02 11:52:09"/>
    <s v="103273"/>
    <x v="7"/>
    <x v="10"/>
    <x v="2"/>
    <x v="3"/>
    <m/>
    <x v="5"/>
    <x v="2"/>
  </r>
  <r>
    <d v="2024-02-28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m/>
    <s v="103275"/>
    <x v="5"/>
    <x v="8"/>
    <x v="2"/>
    <x v="3"/>
    <m/>
    <x v="5"/>
    <x v="3"/>
  </r>
  <r>
    <d v="2024-02-28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2"/>
    <x v="1"/>
    <x v="0"/>
    <x v="0"/>
    <x v="0"/>
    <x v="5"/>
    <x v="1"/>
    <x v="0"/>
    <x v="0"/>
    <x v="0"/>
    <x v="0"/>
    <x v="1"/>
    <x v="3"/>
    <s v=""/>
    <x v="2"/>
    <s v="HOSP. CHULUCANAS"/>
    <s v=""/>
    <x v="0"/>
    <s v="20249200401A101A97.076HEVAOC10M"/>
    <s v="2024-02-28 12:30:10"/>
    <m/>
    <s v="103361"/>
    <x v="9"/>
    <x v="13"/>
    <x v="2"/>
    <x v="3"/>
    <m/>
    <x v="5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m/>
    <s v="103536"/>
    <x v="8"/>
    <x v="10"/>
    <x v="2"/>
    <x v="4"/>
    <m/>
    <x v="5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m/>
    <s v="103537"/>
    <x v="0"/>
    <x v="7"/>
    <x v="2"/>
    <x v="4"/>
    <m/>
    <x v="5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m/>
    <s v="103548"/>
    <x v="6"/>
    <x v="9"/>
    <x v="2"/>
    <x v="3"/>
    <m/>
    <x v="5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m/>
    <s v="103551"/>
    <x v="9"/>
    <x v="13"/>
    <x v="2"/>
    <x v="3"/>
    <m/>
    <x v="5"/>
    <x v="5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s v="2024-03-02 08:32:54"/>
    <s v="103596"/>
    <x v="0"/>
    <x v="7"/>
    <x v="2"/>
    <x v="4"/>
    <n v="1"/>
    <x v="1"/>
    <x v="1"/>
  </r>
  <r>
    <d v="2024-02-28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s v="2024-03-02 08:33:27"/>
    <s v="103605"/>
    <x v="1"/>
    <x v="1"/>
    <x v="2"/>
    <x v="4"/>
    <n v="1"/>
    <x v="1"/>
    <x v="2"/>
  </r>
  <r>
    <d v="2024-02-29T00:00:00"/>
    <d v="2024-02-29T00:00:00"/>
    <x v="1"/>
    <x v="12"/>
    <d v="2024-02-28T00:00:00"/>
    <x v="0"/>
    <x v="1"/>
    <x v="0"/>
    <s v="45899613"/>
    <x v="0"/>
    <n v="7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74DERANE1F"/>
    <s v="2024-02-29 17:21:46"/>
    <m/>
    <s v="103953"/>
    <x v="9"/>
    <x v="15"/>
    <x v="2"/>
    <x v="5"/>
    <m/>
    <x v="5"/>
    <x v="7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86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9"/>
    <x v="0"/>
    <x v="1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m/>
    <s v="97538"/>
    <x v="9"/>
    <x v="11"/>
    <x v="2"/>
    <x v="2"/>
    <m/>
    <x v="5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200105A201"/>
    <s v="E.S I-4 CATACAOS"/>
    <x v="108"/>
    <x v="0"/>
    <m/>
    <x v="9"/>
    <x v="1"/>
    <x v="1"/>
    <x v="0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m/>
    <s v="101860"/>
    <x v="0"/>
    <x v="7"/>
    <x v="2"/>
    <x v="5"/>
    <m/>
    <x v="5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7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m/>
    <s v="101368"/>
    <x v="4"/>
    <x v="5"/>
    <x v="2"/>
    <x v="0"/>
    <m/>
    <x v="5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1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59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79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200101X202"/>
    <s v="SANNA CLINICA BELEN"/>
    <x v="127"/>
    <x v="0"/>
    <m/>
    <x v="9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m/>
    <s v="96222"/>
    <x v="1"/>
    <x v="1"/>
    <x v="3"/>
    <x v="5"/>
    <m/>
    <x v="5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39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200104A203"/>
    <s v="E.S I-3 TACALA"/>
    <x v="106"/>
    <x v="0"/>
    <m/>
    <x v="9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2-22 12:17:21"/>
    <s v="99258"/>
    <x v="1"/>
    <x v="6"/>
    <x v="2"/>
    <x v="6"/>
    <m/>
    <x v="5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200803A201"/>
    <s v="E.S I-3 BERNAL"/>
    <x v="118"/>
    <x v="0"/>
    <m/>
    <x v="9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2-22 12:19:29"/>
    <s v="99287"/>
    <x v="3"/>
    <x v="3"/>
    <x v="2"/>
    <x v="3"/>
    <m/>
    <x v="5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200803A201"/>
    <s v="E.S I-3 BERNAL"/>
    <x v="128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m/>
    <s v="100528"/>
    <x v="1"/>
    <x v="6"/>
    <x v="2"/>
    <x v="0"/>
    <m/>
    <x v="5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7"/>
    <x v="0"/>
    <m/>
    <x v="9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2-22 12:30:58"/>
    <s v="101491"/>
    <x v="3"/>
    <x v="3"/>
    <x v="2"/>
    <x v="6"/>
    <m/>
    <x v="5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200105A201"/>
    <s v="E.S I-4 CATACAOS"/>
    <x v="129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m/>
    <s v="103765"/>
    <x v="2"/>
    <x v="4"/>
    <x v="2"/>
    <x v="3"/>
    <m/>
    <x v="5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200110A201"/>
    <s v="E.S I-4 LA UNION"/>
    <x v="130"/>
    <x v="0"/>
    <m/>
    <x v="9"/>
    <x v="0"/>
    <x v="1"/>
    <x v="0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m/>
    <s v="103769"/>
    <x v="2"/>
    <x v="2"/>
    <x v="2"/>
    <x v="4"/>
    <m/>
    <x v="5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7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31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3-01 11:05:36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32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3-02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3-02 11:31:08"/>
    <s v="103338"/>
    <x v="1"/>
    <x v="6"/>
    <x v="2"/>
    <x v="3"/>
    <m/>
    <x v="5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70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m/>
    <s v="101858"/>
    <x v="3"/>
    <x v="3"/>
    <x v="2"/>
    <x v="5"/>
    <m/>
    <x v="5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200105A201"/>
    <s v="E.S I-4 CATACAOS"/>
    <x v="130"/>
    <x v="0"/>
    <m/>
    <x v="9"/>
    <x v="0"/>
    <x v="1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m/>
    <s v="103780"/>
    <x v="9"/>
    <x v="13"/>
    <x v="2"/>
    <x v="4"/>
    <m/>
    <x v="5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1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8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3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89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0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0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2-27 13:03:10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38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78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2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4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50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2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4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0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64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m/>
    <s v="96827"/>
    <x v="2"/>
    <x v="4"/>
    <x v="3"/>
    <x v="2"/>
    <m/>
    <x v="5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m/>
    <s v="96830"/>
    <x v="6"/>
    <x v="9"/>
    <x v="3"/>
    <x v="1"/>
    <m/>
    <x v="5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2-06 11:04:49"/>
    <s v="96833"/>
    <x v="1"/>
    <x v="1"/>
    <x v="3"/>
    <x v="4"/>
    <m/>
    <x v="5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0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65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6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6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7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8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8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8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29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7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0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0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063SIDEMA1F"/>
    <s v="2024-02-14 15:55:28"/>
    <s v="2024-02-19 19:05:41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14T00:00:00"/>
    <d v="2024-02-13T00:00:00"/>
    <x v="1"/>
    <x v="9"/>
    <d v="2024-02-11T00:00:00"/>
    <x v="0"/>
    <x v="1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0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2-19 19:05:14"/>
    <s v="99099"/>
    <x v="3"/>
    <x v="3"/>
    <x v="2"/>
    <x v="3"/>
    <n v="1"/>
    <x v="1"/>
    <x v="1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8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9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1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69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1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2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2-21 15:39:32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5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3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5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5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3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3-02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3-02 15:49:01"/>
    <s v="102002"/>
    <x v="2"/>
    <x v="4"/>
    <x v="2"/>
    <x v="5"/>
    <n v="9"/>
    <x v="3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2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3-01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3-02 10:55:26"/>
    <s v="102831"/>
    <x v="7"/>
    <x v="10"/>
    <x v="2"/>
    <x v="2"/>
    <n v="5"/>
    <x v="3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5"/>
    <x v="3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3-01 10:46:12"/>
    <s v="102857"/>
    <x v="6"/>
    <x v="9"/>
    <x v="2"/>
    <x v="1"/>
    <n v="2"/>
    <x v="2"/>
    <x v="4"/>
  </r>
  <r>
    <d v="2024-03-02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5"/>
    <x v="4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3-03 13:50:40"/>
    <s v="102859"/>
    <x v="6"/>
    <x v="9"/>
    <x v="2"/>
    <x v="3"/>
    <n v="4"/>
    <x v="0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2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m/>
    <s v="103174"/>
    <x v="4"/>
    <x v="12"/>
    <x v="2"/>
    <x v="6"/>
    <m/>
    <x v="5"/>
    <x v="1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 EN INTERNAMIENTO  28/02/2024"/>
    <x v="0"/>
    <s v="20248200110A201A97.055CHPEJU1F"/>
    <s v="2024-02-28 10:23:59"/>
    <m/>
    <s v="103179"/>
    <x v="4"/>
    <x v="12"/>
    <x v="2"/>
    <x v="6"/>
    <m/>
    <x v="5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3-01 08:45:48"/>
    <s v="103208"/>
    <x v="0"/>
    <x v="7"/>
    <x v="2"/>
    <x v="2"/>
    <n v="3"/>
    <x v="4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4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3-02 10:30:02"/>
    <s v="103240"/>
    <x v="8"/>
    <x v="10"/>
    <x v="2"/>
    <x v="3"/>
    <n v="3"/>
    <x v="4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73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3-02 10:28:32"/>
    <s v="103246"/>
    <x v="9"/>
    <x v="11"/>
    <x v="2"/>
    <x v="3"/>
    <n v="4"/>
    <x v="0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3-01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3-01 18:22:17"/>
    <s v="103253"/>
    <x v="1"/>
    <x v="6"/>
    <x v="2"/>
    <x v="3"/>
    <n v="3"/>
    <x v="4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52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3-01 08:43:59"/>
    <s v="103260"/>
    <x v="0"/>
    <x v="7"/>
    <x v="2"/>
    <x v="3"/>
    <n v="2"/>
    <x v="2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35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3-02 10:29:18"/>
    <s v="103263"/>
    <x v="2"/>
    <x v="4"/>
    <x v="2"/>
    <x v="3"/>
    <n v="3"/>
    <x v="4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3-01 08:43:23"/>
    <s v="103266"/>
    <x v="6"/>
    <x v="9"/>
    <x v="2"/>
    <x v="3"/>
    <n v="2"/>
    <x v="2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9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s v="2024-03-01 11:29:56"/>
    <s v="103291"/>
    <x v="0"/>
    <x v="0"/>
    <x v="2"/>
    <x v="3"/>
    <n v="2"/>
    <x v="2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1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m/>
    <s v="103585"/>
    <x v="8"/>
    <x v="10"/>
    <x v="2"/>
    <x v="5"/>
    <m/>
    <x v="5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52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s v="2024-03-01 08:38:24"/>
    <s v="103633"/>
    <x v="4"/>
    <x v="5"/>
    <x v="2"/>
    <x v="4"/>
    <n v="1"/>
    <x v="1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5"/>
    <x v="8"/>
    <x v="2"/>
    <x v="4"/>
    <n v="2"/>
    <x v="2"/>
    <x v="1"/>
  </r>
  <r>
    <d v="2024-02-29T00:00:00"/>
    <d v="2024-02-28T00:00:00"/>
    <x v="1"/>
    <x v="12"/>
    <d v="2024-02-23T00:00:00"/>
    <x v="1"/>
    <x v="1"/>
    <x v="0"/>
    <s v="9043314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1"/>
    <x v="1"/>
    <x v="2"/>
    <x v="4"/>
    <n v="2"/>
    <x v="2"/>
    <x v="4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4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0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8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9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4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67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8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1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3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3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2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3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28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2-28 15:02:47"/>
    <s v="103289"/>
    <x v="2"/>
    <x v="4"/>
    <x v="2"/>
    <x v="2"/>
    <m/>
    <x v="5"/>
    <x v="2"/>
  </r>
  <r>
    <d v="2024-02-29T00:00:00"/>
    <d v="2024-02-29T00:00:00"/>
    <x v="1"/>
    <x v="12"/>
    <d v="2024-02-29T00:00:00"/>
    <x v="1"/>
    <x v="1"/>
    <x v="0"/>
    <s v="78500960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73"/>
    <x v="2"/>
    <x v="1"/>
    <x v="0"/>
    <x v="0"/>
    <x v="0"/>
    <x v="0"/>
    <x v="0"/>
    <x v="0"/>
    <x v="0"/>
    <x v="0"/>
    <x v="0"/>
    <x v="0"/>
    <x v="0"/>
    <s v=""/>
    <x v="1"/>
    <s v="E.S I-2 BELLAVISTA"/>
    <s v=""/>
    <x v="0"/>
    <s v="20249200802A302A97.09TOPUVA0F"/>
    <s v="2024-03-02 08:25:31"/>
    <m/>
    <s v="104407"/>
    <x v="5"/>
    <x v="8"/>
    <x v="2"/>
    <x v="5"/>
    <n v="2"/>
    <x v="2"/>
    <x v="9"/>
  </r>
  <r>
    <d v="2024-03-02T00:00:00"/>
    <d v="2024-03-01T00:00:00"/>
    <x v="1"/>
    <x v="12"/>
    <d v="2024-02-26T00:00:00"/>
    <x v="0"/>
    <x v="1"/>
    <x v="0"/>
    <s v="16795945"/>
    <x v="0"/>
    <n v="52"/>
    <x v="1"/>
    <x v="1"/>
    <s v="0"/>
    <x v="1"/>
    <x v="30"/>
    <x v="1"/>
    <x v="0"/>
    <x v="7"/>
    <x v="17"/>
    <x v="2"/>
    <x v="3"/>
    <x v="1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2"/>
    <s v="HUANCABAMBA (JESUS GUERRERO CRUZ)"/>
    <s v="NINGUNA"/>
    <x v="0"/>
    <s v="20249200301A201A97.152GRCHEM1M"/>
    <s v="2024-03-02 11:28:03"/>
    <m/>
    <s v="104468"/>
    <x v="4"/>
    <x v="5"/>
    <x v="4"/>
    <x v="0"/>
    <m/>
    <x v="5"/>
    <x v="0"/>
  </r>
  <r>
    <d v="2024-03-02T00:00:00"/>
    <d v="2024-03-01T00:00:00"/>
    <x v="1"/>
    <x v="12"/>
    <d v="2024-02-29T00:00:00"/>
    <x v="0"/>
    <x v="1"/>
    <x v="0"/>
    <s v="6045735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7VIMOMI1F"/>
    <s v="2024-03-02 12:15:07"/>
    <s v="2024-03-02 12:16:30"/>
    <s v="104484"/>
    <x v="3"/>
    <x v="3"/>
    <x v="4"/>
    <x v="0"/>
    <m/>
    <x v="5"/>
    <x v="7"/>
  </r>
  <r>
    <d v="2024-03-02T00:00:00"/>
    <d v="2024-03-01T00:00:00"/>
    <x v="1"/>
    <x v="12"/>
    <d v="2024-02-26T00:00:00"/>
    <x v="0"/>
    <x v="1"/>
    <x v="0"/>
    <s v="7005939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7QUMOSO1F"/>
    <s v="2024-03-02 12:27:44"/>
    <s v="2024-03-02 12:50:44"/>
    <s v="104487"/>
    <x v="1"/>
    <x v="6"/>
    <x v="4"/>
    <x v="0"/>
    <m/>
    <x v="5"/>
    <x v="0"/>
  </r>
  <r>
    <d v="2024-03-02T00:00:00"/>
    <d v="2024-03-01T00:00:00"/>
    <x v="1"/>
    <x v="12"/>
    <d v="2024-02-27T00:00:00"/>
    <x v="0"/>
    <x v="1"/>
    <x v="0"/>
    <s v="7795871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4VIMOLI1F"/>
    <s v="2024-03-02 12:52:23"/>
    <s v="2024-03-02 12:52:33"/>
    <s v="104497"/>
    <x v="6"/>
    <x v="9"/>
    <x v="4"/>
    <x v="0"/>
    <m/>
    <x v="5"/>
    <x v="2"/>
  </r>
  <r>
    <d v="2024-03-02T00:00:00"/>
    <d v="2024-03-01T00:00:00"/>
    <x v="1"/>
    <x v="12"/>
    <d v="2024-02-26T00:00:00"/>
    <x v="0"/>
    <x v="1"/>
    <x v="0"/>
    <s v="7659607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1LAESKA1F"/>
    <s v="2024-03-02 12:57:27"/>
    <s v="2024-03-02 12:58:42"/>
    <s v="104500"/>
    <x v="1"/>
    <x v="1"/>
    <x v="4"/>
    <x v="0"/>
    <m/>
    <x v="5"/>
    <x v="0"/>
  </r>
  <r>
    <d v="2024-03-02T00:00:00"/>
    <d v="2024-03-01T00:00:00"/>
    <x v="1"/>
    <x v="12"/>
    <d v="2024-02-26T00:00:00"/>
    <x v="0"/>
    <x v="1"/>
    <x v="0"/>
    <s v="47419737"/>
    <x v="0"/>
    <n v="3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2FIANFI10F"/>
    <s v="2024-03-02 13:01:24"/>
    <s v="2024-03-03 14:09:15"/>
    <s v="104505"/>
    <x v="2"/>
    <x v="4"/>
    <x v="4"/>
    <x v="0"/>
    <n v="2"/>
    <x v="2"/>
    <x v="0"/>
  </r>
  <r>
    <d v="2024-03-02T00:00:00"/>
    <d v="2024-02-29T00:00:00"/>
    <x v="1"/>
    <x v="12"/>
    <d v="2024-02-28T00:00:00"/>
    <x v="0"/>
    <x v="1"/>
    <x v="0"/>
    <s v="48920881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32ALRALE1M"/>
    <s v="2024-03-02 13:11:57"/>
    <s v="2024-03-02 15:54:35"/>
    <s v="104516"/>
    <x v="2"/>
    <x v="4"/>
    <x v="2"/>
    <x v="5"/>
    <n v="2"/>
    <x v="2"/>
    <x v="7"/>
  </r>
  <r>
    <d v="2024-02-29T00:00:00"/>
    <d v="2024-02-29T00:00:00"/>
    <x v="1"/>
    <x v="12"/>
    <d v="2024-02-25T00:00:00"/>
    <x v="0"/>
    <x v="1"/>
    <x v="0"/>
    <s v="92737457"/>
    <x v="0"/>
    <n v="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3"/>
    <x v="0"/>
    <x v="0"/>
    <x v="0"/>
    <x v="0"/>
    <x v="0"/>
    <x v="0"/>
    <x v="0"/>
    <x v="0"/>
    <x v="0"/>
    <x v="0"/>
    <x v="5"/>
    <s v=""/>
    <x v="0"/>
    <s v="P.S. SANTA SOFIA"/>
    <s v=""/>
    <x v="0"/>
    <s v="20249200603A303A97.102NOIMBE1M"/>
    <s v="2024-03-01 09:51:25"/>
    <m/>
    <s v="104099"/>
    <x v="7"/>
    <x v="10"/>
    <x v="2"/>
    <x v="5"/>
    <m/>
    <x v="5"/>
    <x v="0"/>
  </r>
  <r>
    <d v="2024-02-28T00:00:00"/>
    <d v="2024-02-28T00:00:00"/>
    <x v="1"/>
    <x v="12"/>
    <d v="2024-02-12T00:00:00"/>
    <x v="1"/>
    <x v="1"/>
    <x v="0"/>
    <s v="7857019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1"/>
    <x v="3"/>
    <x v="0"/>
    <x v="0"/>
    <x v="0"/>
    <x v="0"/>
    <x v="0"/>
    <x v="0"/>
    <x v="0"/>
    <x v="0"/>
    <x v="0"/>
    <x v="5"/>
    <s v=""/>
    <x v="0"/>
    <s v="P.S. LAS MONICAS"/>
    <s v=""/>
    <x v="0"/>
    <s v="20247200114A310A97.009MAJUAL1F"/>
    <s v="2024-03-01 11:24:19"/>
    <m/>
    <s v="104199"/>
    <x v="5"/>
    <x v="8"/>
    <x v="2"/>
    <x v="4"/>
    <m/>
    <x v="5"/>
    <x v="35"/>
  </r>
  <r>
    <d v="2024-03-01T00:00:00"/>
    <d v="2024-03-01T00:00:00"/>
    <x v="1"/>
    <x v="12"/>
    <d v="2024-02-28T00:00:00"/>
    <x v="0"/>
    <x v="1"/>
    <x v="0"/>
    <s v="78474599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4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10ALNABR1F"/>
    <s v="2024-03-01 11:49:39"/>
    <s v="2024-03-02 07:25:30"/>
    <s v="104239"/>
    <x v="6"/>
    <x v="9"/>
    <x v="4"/>
    <x v="0"/>
    <n v="0"/>
    <x v="7"/>
    <x v="1"/>
  </r>
  <r>
    <d v="2024-03-02T00:00:00"/>
    <d v="2024-03-02T00:00:00"/>
    <x v="1"/>
    <x v="12"/>
    <d v="2024-02-24T00:00:00"/>
    <x v="0"/>
    <x v="1"/>
    <x v="0"/>
    <s v="92817677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01MANIAD1M"/>
    <s v="2024-03-02 10:46:02"/>
    <m/>
    <s v="104450"/>
    <x v="7"/>
    <x v="10"/>
    <x v="4"/>
    <x v="6"/>
    <m/>
    <x v="5"/>
    <x v="3"/>
  </r>
  <r>
    <d v="2024-03-02T00:00:00"/>
    <d v="2024-03-01T00:00:00"/>
    <x v="1"/>
    <x v="12"/>
    <d v="2024-02-28T00:00:00"/>
    <x v="0"/>
    <x v="1"/>
    <x v="0"/>
    <s v="79008827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2SAOLMA1F"/>
    <s v="2024-03-02 12:10:22"/>
    <s v="2024-03-02 12:10:35"/>
    <s v="104481"/>
    <x v="6"/>
    <x v="9"/>
    <x v="4"/>
    <x v="0"/>
    <m/>
    <x v="5"/>
    <x v="1"/>
  </r>
  <r>
    <d v="2024-03-01T00:00:00"/>
    <d v="2024-02-29T00:00:00"/>
    <x v="1"/>
    <x v="12"/>
    <d v="2024-02-24T00:00:00"/>
    <x v="0"/>
    <x v="1"/>
    <x v="0"/>
    <s v="92806954"/>
    <x v="0"/>
    <n v="1"/>
    <x v="0"/>
    <x v="0"/>
    <s v="0"/>
    <x v="1"/>
    <x v="11"/>
    <x v="2"/>
    <x v="0"/>
    <x v="1"/>
    <x v="8"/>
    <x v="1"/>
    <x v="0"/>
    <x v="2"/>
    <x v="0"/>
    <x v="5"/>
    <x v="10"/>
    <s v="200803A201"/>
    <s v="E.S I-3 BERNAL"/>
    <x v="133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8200101A101A97.101QUCHDA0F"/>
    <s v="2024-03-01 10:42:21"/>
    <m/>
    <s v="104143"/>
    <x v="7"/>
    <x v="10"/>
    <x v="2"/>
    <x v="5"/>
    <m/>
    <x v="5"/>
    <x v="4"/>
  </r>
  <r>
    <d v="2024-03-01T00:00:00"/>
    <d v="2024-03-01T00:00:00"/>
    <x v="1"/>
    <x v="12"/>
    <d v="2024-02-25T00:00:00"/>
    <x v="0"/>
    <x v="1"/>
    <x v="0"/>
    <s v="48412673"/>
    <x v="0"/>
    <n v="2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 "/>
    <x v="0"/>
    <s v="20249200101A101A97.129CAPAOD0M"/>
    <s v="2024-03-01 10:49:27"/>
    <m/>
    <s v="104150"/>
    <x v="1"/>
    <x v="6"/>
    <x v="4"/>
    <x v="0"/>
    <m/>
    <x v="5"/>
    <x v="4"/>
  </r>
  <r>
    <d v="2024-02-29T00:00:00"/>
    <d v="2024-02-29T00:00:00"/>
    <x v="1"/>
    <x v="12"/>
    <d v="2024-02-25T00:00:00"/>
    <x v="0"/>
    <x v="1"/>
    <x v="0"/>
    <s v="41883904"/>
    <x v="0"/>
    <n v="4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4"/>
    <x v="0"/>
    <x v="1"/>
    <x v="2"/>
    <x v="0"/>
    <x v="0"/>
    <x v="3"/>
    <x v="0"/>
    <x v="0"/>
    <x v="0"/>
    <x v="1"/>
    <x v="0"/>
    <x v="1"/>
    <x v="3"/>
    <s v=""/>
    <x v="0"/>
    <s v="P.S. COMUNIDAD SALUDABLE"/>
    <s v=""/>
    <x v="0"/>
    <s v="20249200601A307A97.140PAJICE1F"/>
    <s v="2024-03-01 09:21:03"/>
    <s v="2024-03-02 08:23:29"/>
    <s v="104070"/>
    <x v="0"/>
    <x v="0"/>
    <x v="2"/>
    <x v="5"/>
    <n v="1"/>
    <x v="1"/>
    <x v="0"/>
  </r>
  <r>
    <d v="2024-02-29T00:00:00"/>
    <d v="2024-02-29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200601A101"/>
    <s v="HOSP. APOYO II SULLANA"/>
    <x v="133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19DEPALU1M"/>
    <s v="2024-03-01 09:48:04"/>
    <s v="2024-03-01 11:44:00"/>
    <s v="104096"/>
    <x v="3"/>
    <x v="3"/>
    <x v="2"/>
    <x v="5"/>
    <m/>
    <x v="5"/>
    <x v="2"/>
  </r>
  <r>
    <d v="2024-03-01T00:00:00"/>
    <d v="2024-03-01T00:00:00"/>
    <x v="1"/>
    <x v="12"/>
    <d v="2024-02-29T00:00:00"/>
    <x v="0"/>
    <x v="1"/>
    <x v="0"/>
    <s v="03666823"/>
    <x v="0"/>
    <n v="4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49BASASE1M"/>
    <s v="2024-03-01 11:14:23"/>
    <m/>
    <s v="104187"/>
    <x v="0"/>
    <x v="7"/>
    <x v="4"/>
    <x v="0"/>
    <m/>
    <x v="5"/>
    <x v="7"/>
  </r>
  <r>
    <d v="2024-03-01T00:00:00"/>
    <d v="2024-03-01T00:00:00"/>
    <x v="1"/>
    <x v="12"/>
    <d v="2024-02-23T00:00:00"/>
    <x v="0"/>
    <x v="1"/>
    <x v="0"/>
    <s v="03689065"/>
    <x v="0"/>
    <n v="4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9"/>
    <x v="0"/>
    <x v="1"/>
    <x v="2"/>
    <x v="0"/>
    <x v="0"/>
    <x v="0"/>
    <x v="0"/>
    <x v="0"/>
    <x v="0"/>
    <x v="0"/>
    <x v="0"/>
    <x v="0"/>
    <x v="3"/>
    <s v=""/>
    <x v="0"/>
    <s v="C.S. MARCAVELICA"/>
    <s v=""/>
    <x v="0"/>
    <s v="20248200605A201A97.146QUALFR1M"/>
    <s v="2024-03-01 12:16:19"/>
    <m/>
    <s v="104256"/>
    <x v="0"/>
    <x v="7"/>
    <x v="4"/>
    <x v="0"/>
    <m/>
    <x v="5"/>
    <x v="3"/>
  </r>
  <r>
    <d v="2024-03-02T00:00:00"/>
    <d v="2024-03-02T00:00:00"/>
    <x v="1"/>
    <x v="12"/>
    <d v="2024-02-29T00:00:00"/>
    <x v="0"/>
    <x v="1"/>
    <x v="0"/>
    <s v="60816287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17GAROCA1F"/>
    <s v="2024-03-02 11:39:17"/>
    <m/>
    <s v="104473"/>
    <x v="3"/>
    <x v="3"/>
    <x v="4"/>
    <x v="6"/>
    <m/>
    <x v="5"/>
    <x v="1"/>
  </r>
  <r>
    <d v="2024-03-01T00:00:00"/>
    <d v="2024-03-01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73"/>
    <x v="0"/>
    <x v="5"/>
    <x v="0"/>
    <x v="0"/>
    <x v="0"/>
    <x v="0"/>
    <x v="0"/>
    <x v="0"/>
    <x v="0"/>
    <x v="0"/>
    <x v="0"/>
    <x v="0"/>
    <x v="3"/>
    <s v=""/>
    <x v="0"/>
    <s v="C.S. BELLAVISTA"/>
    <s v=""/>
    <x v="1"/>
    <s v="20249200602A201A97.119DEPALU1M"/>
    <s v="2024-03-02 13:41:09"/>
    <m/>
    <s v="104519"/>
    <x v="3"/>
    <x v="3"/>
    <x v="4"/>
    <x v="0"/>
    <n v="1"/>
    <x v="1"/>
    <x v="0"/>
  </r>
  <r>
    <d v="2024-03-01T00:00:00"/>
    <d v="2024-02-29T00:00:00"/>
    <x v="1"/>
    <x v="12"/>
    <d v="2024-02-26T00:00:00"/>
    <x v="1"/>
    <x v="1"/>
    <x v="0"/>
    <s v="47282528"/>
    <x v="0"/>
    <n v="31"/>
    <x v="0"/>
    <x v="3"/>
    <s v="35"/>
    <x v="1"/>
    <x v="11"/>
    <x v="2"/>
    <x v="0"/>
    <x v="1"/>
    <x v="8"/>
    <x v="1"/>
    <x v="0"/>
    <x v="2"/>
    <x v="0"/>
    <x v="1"/>
    <x v="38"/>
    <s v="200110A201"/>
    <s v="E.S I-4 LA UNION"/>
    <x v="133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IGG POSITIVO"/>
    <x v="0"/>
    <s v="20249200101A101A97.031LUCOJE0F"/>
    <s v="2024-03-01 10:45:54"/>
    <m/>
    <s v="104145"/>
    <x v="2"/>
    <x v="4"/>
    <x v="2"/>
    <x v="5"/>
    <m/>
    <x v="5"/>
    <x v="2"/>
  </r>
  <r>
    <d v="2024-03-01T00:00:00"/>
    <d v="2024-02-29T00:00:00"/>
    <x v="1"/>
    <x v="12"/>
    <d v="2024-02-26T00:00:00"/>
    <x v="1"/>
    <x v="1"/>
    <x v="0"/>
    <s v="02745910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84JUPANE1M"/>
    <s v="2024-03-01 09:24:30"/>
    <m/>
    <s v="104073"/>
    <x v="9"/>
    <x v="13"/>
    <x v="2"/>
    <x v="5"/>
    <m/>
    <x v="5"/>
    <x v="2"/>
  </r>
  <r>
    <d v="2024-03-01T00:00:00"/>
    <d v="2024-02-29T00:00:00"/>
    <x v="1"/>
    <x v="12"/>
    <d v="2024-02-29T00:00:00"/>
    <x v="0"/>
    <x v="1"/>
    <x v="0"/>
    <s v="81101368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49200114A201A97.111COSUBR1M"/>
    <s v="2024-03-01 09:34:57"/>
    <m/>
    <s v="104084"/>
    <x v="6"/>
    <x v="9"/>
    <x v="2"/>
    <x v="5"/>
    <m/>
    <x v="5"/>
    <x v="9"/>
  </r>
  <r>
    <d v="2024-03-01T00:00:00"/>
    <d v="2024-02-29T00:00:00"/>
    <x v="1"/>
    <x v="12"/>
    <d v="2024-02-24T00:00:00"/>
    <x v="1"/>
    <x v="1"/>
    <x v="0"/>
    <s v="43165232"/>
    <x v="0"/>
    <n v="41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P.S. LA PENITA"/>
    <s v=""/>
    <x v="0"/>
    <s v="20248200114A307A97.041PAPUMA1F"/>
    <s v="2024-03-01 09:38:58"/>
    <m/>
    <s v="104091"/>
    <x v="0"/>
    <x v="0"/>
    <x v="2"/>
    <x v="5"/>
    <m/>
    <x v="5"/>
    <x v="4"/>
  </r>
  <r>
    <d v="2024-03-02T00:00:00"/>
    <d v="2024-02-29T00:00:00"/>
    <x v="1"/>
    <x v="12"/>
    <d v="2024-02-27T00:00:00"/>
    <x v="1"/>
    <x v="1"/>
    <x v="0"/>
    <s v="93539146"/>
    <x v="1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05VAROYA10F"/>
    <s v="2024-03-01 10:28:36"/>
    <s v="2024-03-02 12:06:52"/>
    <s v="104128"/>
    <x v="8"/>
    <x v="10"/>
    <x v="2"/>
    <x v="5"/>
    <m/>
    <x v="5"/>
    <x v="1"/>
  </r>
  <r>
    <d v="2024-03-01T00:00:00"/>
    <d v="2024-03-01T00:00:00"/>
    <x v="1"/>
    <x v="12"/>
    <d v="2024-02-26T00:00:00"/>
    <x v="1"/>
    <x v="1"/>
    <x v="0"/>
    <s v="90899184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OIBSERVACION PEDIATRIA"/>
    <x v="0"/>
    <s v="HOSPITAL LAS MERCEDES-PAITA"/>
    <s v=""/>
    <x v="0"/>
    <s v="20249200501A101A97.005SAFIAD0M"/>
    <s v="2024-03-01 10:33:52"/>
    <s v="2024-03-02 11:07:12"/>
    <s v="104133"/>
    <x v="5"/>
    <x v="8"/>
    <x v="4"/>
    <x v="0"/>
    <n v="0"/>
    <x v="7"/>
    <x v="0"/>
  </r>
  <r>
    <d v="2024-02-26T00:00:00"/>
    <d v="2024-02-26T00:00:00"/>
    <x v="1"/>
    <x v="12"/>
    <d v="2024-02-21T00:00:00"/>
    <x v="0"/>
    <x v="1"/>
    <x v="0"/>
    <s v="47565178"/>
    <x v="0"/>
    <n v="7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3"/>
    <x v="0"/>
    <x v="0"/>
    <x v="0"/>
    <x v="0"/>
    <x v="0"/>
    <x v="0"/>
    <x v="0"/>
    <x v="0"/>
    <x v="0"/>
    <x v="0"/>
    <x v="2"/>
    <s v="OBSERVACION"/>
    <x v="0"/>
    <s v="C.S. TAMBOGRANDE"/>
    <s v=""/>
    <x v="0"/>
    <s v="20248200114A201A97.170SAPEAN1F"/>
    <s v="2024-03-01 10:42:22"/>
    <m/>
    <s v="104144"/>
    <x v="9"/>
    <x v="15"/>
    <x v="2"/>
    <x v="1"/>
    <m/>
    <x v="5"/>
    <x v="4"/>
  </r>
  <r>
    <d v="2024-02-29T00:00:00"/>
    <d v="2024-02-29T00:00:00"/>
    <x v="1"/>
    <x v="12"/>
    <d v="2024-02-27T00:00:00"/>
    <x v="0"/>
    <x v="1"/>
    <x v="0"/>
    <s v="74059054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8CHQUJE0F"/>
    <s v="2024-03-01 18:16:13"/>
    <m/>
    <s v="104378"/>
    <x v="3"/>
    <x v="3"/>
    <x v="2"/>
    <x v="5"/>
    <n v="0"/>
    <x v="7"/>
    <x v="1"/>
  </r>
  <r>
    <d v="2024-03-01T00:00:00"/>
    <d v="2024-03-01T00:00:00"/>
    <x v="1"/>
    <x v="12"/>
    <d v="2024-02-26T00:00:00"/>
    <x v="1"/>
    <x v="1"/>
    <x v="0"/>
    <s v="73312325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0QURAED1M"/>
    <s v="2024-03-01 18:18:37"/>
    <m/>
    <s v="104380"/>
    <x v="1"/>
    <x v="1"/>
    <x v="4"/>
    <x v="0"/>
    <n v="0"/>
    <x v="7"/>
    <x v="0"/>
  </r>
  <r>
    <d v="2024-03-01T00:00:00"/>
    <d v="2024-03-01T00:00:00"/>
    <x v="1"/>
    <x v="12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5SIAGDA1M"/>
    <s v="2024-03-01 18:20:36"/>
    <m/>
    <s v="104382"/>
    <x v="3"/>
    <x v="3"/>
    <x v="4"/>
    <x v="0"/>
    <m/>
    <x v="5"/>
    <x v="4"/>
  </r>
  <r>
    <d v="2024-02-27T00:00:00"/>
    <d v="2024-02-27T00:00:00"/>
    <x v="1"/>
    <x v="12"/>
    <d v="2024-02-25T00:00:00"/>
    <x v="0"/>
    <x v="1"/>
    <x v="0"/>
    <s v="02695043"/>
    <x v="0"/>
    <n v="82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29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9200101A101A97.182YAVIJO0M"/>
    <s v="2024-03-01 18:24:51"/>
    <m/>
    <s v="104383"/>
    <x v="9"/>
    <x v="13"/>
    <x v="2"/>
    <x v="3"/>
    <m/>
    <x v="5"/>
    <x v="1"/>
  </r>
  <r>
    <d v="2024-03-02T00:00:00"/>
    <d v="2024-03-01T00:00:00"/>
    <x v="1"/>
    <x v="12"/>
    <d v="2024-02-28T00:00:00"/>
    <x v="0"/>
    <x v="1"/>
    <x v="0"/>
    <s v="8147373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09PACATO1M"/>
    <s v="2024-03-02 11:07:12"/>
    <m/>
    <s v="104460"/>
    <x v="5"/>
    <x v="8"/>
    <x v="4"/>
    <x v="0"/>
    <m/>
    <x v="5"/>
    <x v="1"/>
  </r>
  <r>
    <d v="2024-03-02T00:00:00"/>
    <d v="2024-03-01T00:00:00"/>
    <x v="1"/>
    <x v="12"/>
    <d v="2024-02-25T00:00:00"/>
    <x v="0"/>
    <x v="1"/>
    <x v="0"/>
    <s v="77698022"/>
    <x v="0"/>
    <n v="27"/>
    <x v="0"/>
    <x v="3"/>
    <s v="36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27SARULE1F"/>
    <s v="2024-03-02 11:09:13"/>
    <m/>
    <s v="104463"/>
    <x v="1"/>
    <x v="6"/>
    <x v="4"/>
    <x v="0"/>
    <m/>
    <x v="5"/>
    <x v="4"/>
  </r>
  <r>
    <d v="2024-03-02T00:00:00"/>
    <d v="2024-03-01T00:00:00"/>
    <x v="1"/>
    <x v="12"/>
    <d v="2024-02-28T00:00:00"/>
    <x v="1"/>
    <x v="1"/>
    <x v="0"/>
    <s v="48549731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9200114A303A97.029GASASU1F"/>
    <s v="2024-03-02 11:12:29"/>
    <m/>
    <s v="104465"/>
    <x v="1"/>
    <x v="6"/>
    <x v="4"/>
    <x v="0"/>
    <m/>
    <x v="5"/>
    <x v="1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2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s v="2024-03-01 10:29:46"/>
    <s v="99766"/>
    <x v="1"/>
    <x v="1"/>
    <x v="2"/>
    <x v="6"/>
    <n v="12"/>
    <x v="6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3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4-02-28T00:00:00"/>
    <d v="2024-02-28T00:00:00"/>
    <x v="1"/>
    <x v="12"/>
    <d v="2024-02-26T00:00:00"/>
    <x v="0"/>
    <x v="2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m/>
    <s v="103586"/>
    <x v="3"/>
    <x v="3"/>
    <x v="2"/>
    <x v="4"/>
    <m/>
    <x v="5"/>
    <x v="1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69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2-21 10:17:26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2-15 12:07:56"/>
    <s v="97533"/>
    <x v="3"/>
    <x v="3"/>
    <x v="2"/>
    <x v="2"/>
    <m/>
    <x v="5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0T00:00:00"/>
    <d v="2024-02-10T00:00:00"/>
    <x v="1"/>
    <x v="16"/>
    <d v="2024-02-07T00:00:00"/>
    <x v="5"/>
    <x v="2"/>
    <x v="0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200701A202"/>
    <s v="C.S. TALARA II"/>
    <x v="106"/>
    <x v="0"/>
    <m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2-12 10:25:29"/>
    <s v="98305"/>
    <x v="8"/>
    <x v="10"/>
    <x v="2"/>
    <x v="6"/>
    <m/>
    <x v="5"/>
    <x v="2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9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m/>
    <s v="99394"/>
    <x v="2"/>
    <x v="2"/>
    <x v="2"/>
    <x v="4"/>
    <m/>
    <x v="5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200801A201"/>
    <s v="E.S I-4 SECHURA"/>
    <x v="134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2-15 12:09:06"/>
    <s v="99251"/>
    <x v="9"/>
    <x v="13"/>
    <x v="2"/>
    <x v="0"/>
    <m/>
    <x v="5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200105A201"/>
    <s v="E.S I-4 CATACAOS"/>
    <x v="123"/>
    <x v="0"/>
    <m/>
    <x v="9"/>
    <x v="0"/>
    <x v="1"/>
    <x v="0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m/>
    <s v="101407"/>
    <x v="1"/>
    <x v="1"/>
    <x v="2"/>
    <x v="4"/>
    <m/>
    <x v="5"/>
    <x v="2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35"/>
    <x v="0"/>
    <m/>
    <x v="9"/>
    <x v="0"/>
    <x v="5"/>
    <x v="0"/>
    <x v="0"/>
    <x v="0"/>
    <x v="22"/>
    <x v="1"/>
    <x v="1"/>
    <x v="0"/>
    <x v="0"/>
    <x v="1"/>
    <x v="1"/>
    <x v="7"/>
    <s v=""/>
    <x v="2"/>
    <s v="HOSP. CHULUCANAS"/>
    <s v=""/>
    <x v="0"/>
    <s v="20248200401A101A97.075VIDETE1F"/>
    <s v="2024-02-27 17:48:42"/>
    <m/>
    <s v="102991"/>
    <x v="9"/>
    <x v="13"/>
    <x v="2"/>
    <x v="2"/>
    <m/>
    <x v="5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36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s v="2024-03-01 11:06:29"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18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m/>
    <s v="99092"/>
    <x v="3"/>
    <x v="3"/>
    <x v="2"/>
    <x v="3"/>
    <m/>
    <x v="5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m/>
    <s v="101044"/>
    <x v="3"/>
    <x v="3"/>
    <x v="2"/>
    <x v="3"/>
    <n v="0"/>
    <x v="7"/>
    <x v="1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37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4-03-02T00:00:00"/>
    <d v="2024-03-02T00:00:00"/>
    <x v="1"/>
    <x v="12"/>
    <d v="2024-02-27T00:00:00"/>
    <x v="1"/>
    <x v="2"/>
    <x v="0"/>
    <s v="93190463"/>
    <x v="0"/>
    <n v="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LARITOS"/>
    <s v=""/>
    <x v="0"/>
    <s v="20249200605A301A97.001MERUMA0M"/>
    <s v="2024-03-02 10:54:23"/>
    <m/>
    <s v="104459"/>
    <x v="7"/>
    <x v="10"/>
    <x v="4"/>
    <x v="6"/>
    <m/>
    <x v="5"/>
    <x v="0"/>
  </r>
  <r>
    <d v="2024-03-01T00:00:00"/>
    <d v="2024-02-27T00:00:00"/>
    <x v="1"/>
    <x v="12"/>
    <d v="2024-02-25T00:00:00"/>
    <x v="1"/>
    <x v="2"/>
    <x v="0"/>
    <s v="02710815"/>
    <x v="0"/>
    <n v="69"/>
    <x v="0"/>
    <x v="0"/>
    <s v="0"/>
    <x v="1"/>
    <x v="11"/>
    <x v="2"/>
    <x v="0"/>
    <x v="1"/>
    <x v="8"/>
    <x v="1"/>
    <x v="0"/>
    <x v="2"/>
    <x v="0"/>
    <x v="1"/>
    <x v="24"/>
    <s v=""/>
    <m/>
    <x v="0"/>
    <x v="1"/>
    <d v="2024-02-28T00:00:00"/>
    <x v="9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m/>
    <s v="104075"/>
    <x v="9"/>
    <x v="11"/>
    <x v="2"/>
    <x v="3"/>
    <m/>
    <x v="5"/>
    <x v="1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19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0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35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  <r>
    <d v="2024-02-27T00:00:00"/>
    <d v="2024-02-27T00:00:00"/>
    <x v="1"/>
    <x v="12"/>
    <d v="2024-02-21T00:00:00"/>
    <x v="1"/>
    <x v="3"/>
    <x v="20"/>
    <s v="43104472"/>
    <x v="0"/>
    <n v="3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2"/>
    <x v="0"/>
    <x v="1"/>
    <x v="0"/>
    <x v="0"/>
    <x v="0"/>
    <x v="0"/>
    <x v="0"/>
    <x v="0"/>
    <x v="0"/>
    <x v="0"/>
    <x v="0"/>
    <x v="0"/>
    <x v="1"/>
    <s v=""/>
    <x v="1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7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8" applyNumberFormats="0" applyBorderFormats="0" applyFontFormats="0" applyPatternFormats="0" applyAlignmentFormats="0" applyWidthHeightFormats="1" dataCaption="Valores" updatedVersion="7" minRefreshableVersion="3" useAutoFormatting="1" colGrandTotals="0" itemPrintTitles="1" createdVersion="6" indent="0" outline="1" outlineData="1" multipleFieldFilters="0" chartFormat="20" fieldListSortAscending="1">
  <location ref="C131:E142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h="1" x="10"/>
        <item h="1" x="11"/>
        <item h="1" x="5"/>
        <item h="1" x="7"/>
        <item h="1"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04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55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2"/>
        <item h="1" x="299"/>
        <item h="1" x="301"/>
        <item h="1" x="397"/>
        <item h="1" x="313"/>
        <item h="1" x="356"/>
        <item h="1" x="392"/>
        <item h="1" x="389"/>
        <item h="1" x="300"/>
        <item h="1" x="377"/>
        <item h="1" x="290"/>
        <item h="1" x="374"/>
        <item h="1" x="314"/>
        <item h="1" x="384"/>
        <item h="1" x="381"/>
        <item h="1" x="390"/>
        <item h="1" x="398"/>
        <item h="1" x="344"/>
        <item h="1" x="399"/>
        <item h="1" x="337"/>
        <item h="1" x="9"/>
        <item h="1" x="315"/>
        <item h="1" x="316"/>
        <item h="1" x="317"/>
        <item x="318"/>
        <item h="1" x="336"/>
        <item h="1" x="347"/>
        <item h="1" x="386"/>
        <item h="1" x="391"/>
        <item h="1" x="360"/>
        <item h="1" x="361"/>
        <item h="1" x="375"/>
        <item h="1" x="382"/>
        <item h="1" x="394"/>
        <item x="319"/>
        <item x="320"/>
        <item x="345"/>
        <item x="348"/>
        <item x="387"/>
        <item x="388"/>
        <item x="395"/>
        <item x="321"/>
        <item x="349"/>
        <item x="376"/>
        <item x="378"/>
        <item x="363"/>
        <item x="338"/>
        <item x="346"/>
        <item x="383"/>
        <item x="379"/>
        <item x="322"/>
        <item x="324"/>
        <item x="350"/>
        <item x="364"/>
        <item x="380"/>
        <item x="362"/>
        <item x="357"/>
        <item x="400"/>
        <item x="323"/>
        <item x="325"/>
        <item x="326"/>
        <item x="365"/>
        <item x="396"/>
        <item x="402"/>
        <item x="339"/>
        <item x="366"/>
        <item x="367"/>
        <item x="368"/>
        <item x="351"/>
        <item x="327"/>
        <item x="329"/>
        <item x="358"/>
        <item x="328"/>
        <item x="330"/>
        <item x="331"/>
        <item x="340"/>
        <item h="1" x="393"/>
        <item x="369"/>
        <item x="370"/>
        <item x="359"/>
        <item x="332"/>
        <item x="371"/>
        <item x="341"/>
        <item x="333"/>
        <item x="353"/>
        <item x="342"/>
        <item x="401"/>
        <item x="385"/>
        <item x="334"/>
        <item x="372"/>
        <item x="335"/>
        <item x="352"/>
        <item x="354"/>
        <item x="343"/>
        <item x="37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04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55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2"/>
        <item h="1" x="299"/>
        <item h="1" x="301"/>
        <item h="1" x="397"/>
        <item h="1" x="313"/>
        <item h="1" x="356"/>
        <item h="1" x="392"/>
        <item h="1" x="389"/>
        <item h="1" x="300"/>
        <item h="1" x="377"/>
        <item h="1" x="290"/>
        <item h="1" x="374"/>
        <item h="1" x="314"/>
        <item h="1" x="384"/>
        <item h="1" x="381"/>
        <item h="1" x="390"/>
        <item h="1" x="398"/>
        <item h="1" x="344"/>
        <item h="1" x="399"/>
        <item h="1" x="337"/>
        <item h="1" x="9"/>
        <item h="1" x="315"/>
        <item h="1" x="316"/>
        <item h="1" x="317"/>
        <item x="318"/>
        <item h="1" x="336"/>
        <item h="1" x="347"/>
        <item h="1" x="386"/>
        <item h="1" x="391"/>
        <item h="1" x="360"/>
        <item h="1" x="361"/>
        <item h="1" x="375"/>
        <item h="1" x="382"/>
        <item h="1" x="394"/>
        <item x="319"/>
        <item x="320"/>
        <item x="345"/>
        <item x="348"/>
        <item x="387"/>
        <item x="388"/>
        <item x="395"/>
        <item x="321"/>
        <item x="349"/>
        <item x="376"/>
        <item x="378"/>
        <item x="363"/>
        <item x="338"/>
        <item x="346"/>
        <item x="383"/>
        <item x="379"/>
        <item x="322"/>
        <item x="324"/>
        <item x="350"/>
        <item x="364"/>
        <item x="380"/>
        <item x="362"/>
        <item x="357"/>
        <item x="400"/>
        <item x="323"/>
        <item x="325"/>
        <item x="326"/>
        <item x="365"/>
        <item x="396"/>
        <item x="402"/>
        <item x="339"/>
        <item x="366"/>
        <item x="367"/>
        <item x="368"/>
        <item x="351"/>
        <item x="327"/>
        <item x="329"/>
        <item x="358"/>
        <item x="328"/>
        <item x="330"/>
        <item x="331"/>
        <item x="340"/>
        <item h="1" x="393"/>
        <item x="369"/>
        <item x="370"/>
        <item x="359"/>
        <item x="332"/>
        <item x="371"/>
        <item x="341"/>
        <item x="333"/>
        <item x="353"/>
        <item x="342"/>
        <item x="401"/>
        <item x="385"/>
        <item x="334"/>
        <item x="372"/>
        <item x="335"/>
        <item x="352"/>
        <item x="354"/>
        <item x="343"/>
        <item x="37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6" fieldListSortAscending="1">
  <location ref="C79:D102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sortType="descending">
      <items count="37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5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3">
    <i>
      <x v="25"/>
    </i>
    <i>
      <x v="17"/>
    </i>
    <i>
      <x v="9"/>
    </i>
    <i>
      <x v="11"/>
    </i>
    <i>
      <x v="35"/>
    </i>
    <i>
      <x v="18"/>
    </i>
    <i>
      <x v="6"/>
    </i>
    <i>
      <x v="5"/>
    </i>
    <i>
      <x v="22"/>
    </i>
    <i>
      <x v="15"/>
    </i>
    <i>
      <x v="24"/>
    </i>
    <i>
      <x v="8"/>
    </i>
    <i>
      <x v="14"/>
    </i>
    <i>
      <x v="21"/>
    </i>
    <i>
      <x v="32"/>
    </i>
    <i>
      <x v="1"/>
    </i>
    <i>
      <x v="30"/>
    </i>
    <i>
      <x v="20"/>
    </i>
    <i>
      <x v="33"/>
    </i>
    <i>
      <x v="4"/>
    </i>
    <i>
      <x/>
    </i>
    <i>
      <x v="27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40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10"/>
        <item h="1" x="104"/>
        <item h="1" x="111"/>
        <item h="1" x="112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25"/>
        <item h="1" x="90"/>
        <item h="1" x="91"/>
        <item h="1" x="0"/>
        <item h="1" x="114"/>
        <item h="1" x="137"/>
        <item x="105"/>
        <item x="136"/>
        <item x="116"/>
        <item x="127"/>
        <item x="131"/>
        <item x="109"/>
        <item x="117"/>
        <item m="1" x="138"/>
        <item x="115"/>
        <item x="106"/>
        <item x="132"/>
        <item x="118"/>
        <item x="119"/>
        <item x="134"/>
        <item x="107"/>
        <item x="120"/>
        <item x="121"/>
        <item x="126"/>
        <item x="128"/>
        <item x="122"/>
        <item x="123"/>
        <item x="108"/>
        <item x="113"/>
        <item x="135"/>
        <item x="124"/>
        <item x="129"/>
        <item x="130"/>
        <item x="133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8" dataOnRows="1" applyNumberFormats="0" applyBorderFormats="0" applyFontFormats="0" applyPatternFormats="0" applyAlignmentFormats="0" applyWidthHeightFormats="1" dataCaption="Valores" updatedVersion="7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3"/>
    </i>
    <i>
      <x v="2"/>
    </i>
    <i>
      <x/>
    </i>
    <i>
      <x v="4"/>
    </i>
    <i>
      <x v="1"/>
    </i>
    <i>
      <x v="7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3" fieldListSortAscending="1">
  <location ref="L8:M29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4"/>
        <item h="1" x="40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39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8"/>
        <item x="33"/>
        <item h="1" x="15"/>
        <item t="default"/>
      </items>
    </pivotField>
  </pivotFields>
  <rowFields count="1">
    <field x="60"/>
  </rowFields>
  <rowItems count="21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0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2" fieldListSortAscending="1">
  <location ref="L89:M112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4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m="1" x="72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x="4"/>
        <item x="70"/>
        <item x="7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23">
    <i>
      <x v="41"/>
    </i>
    <i>
      <x v="11"/>
    </i>
    <i>
      <x v="29"/>
    </i>
    <i>
      <x v="61"/>
    </i>
    <i>
      <x v="14"/>
    </i>
    <i>
      <x v="5"/>
    </i>
    <i>
      <x v="57"/>
    </i>
    <i>
      <x v="58"/>
    </i>
    <i>
      <x v="70"/>
    </i>
    <i>
      <x v="10"/>
    </i>
    <i>
      <x v="64"/>
    </i>
    <i>
      <x v="44"/>
    </i>
    <i>
      <x v="23"/>
    </i>
    <i>
      <x v="3"/>
    </i>
    <i>
      <x v="65"/>
    </i>
    <i>
      <x v="17"/>
    </i>
    <i>
      <x v="36"/>
    </i>
    <i>
      <x v="49"/>
    </i>
    <i>
      <x v="25"/>
    </i>
    <i>
      <x v="4"/>
    </i>
    <i>
      <x v="28"/>
    </i>
    <i>
      <x v="46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8" fieldListSortAscending="1">
  <location ref="H73:I83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04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7"/>
        <item x="185"/>
        <item x="186"/>
        <item x="174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8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0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55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2"/>
        <item x="299"/>
        <item x="301"/>
        <item x="397"/>
        <item x="313"/>
        <item x="356"/>
        <item x="392"/>
        <item x="389"/>
        <item x="300"/>
        <item x="377"/>
        <item x="290"/>
        <item x="374"/>
        <item x="314"/>
        <item x="384"/>
        <item x="381"/>
        <item x="390"/>
        <item x="398"/>
        <item x="344"/>
        <item x="399"/>
        <item x="337"/>
        <item x="9"/>
        <item x="315"/>
        <item x="316"/>
        <item x="317"/>
        <item x="318"/>
        <item x="336"/>
        <item x="347"/>
        <item x="386"/>
        <item x="391"/>
        <item x="360"/>
        <item x="361"/>
        <item x="375"/>
        <item x="382"/>
        <item x="394"/>
        <item x="319"/>
        <item x="320"/>
        <item x="345"/>
        <item x="348"/>
        <item x="387"/>
        <item x="388"/>
        <item x="395"/>
        <item x="321"/>
        <item x="349"/>
        <item x="376"/>
        <item x="378"/>
        <item x="363"/>
        <item x="338"/>
        <item x="346"/>
        <item x="383"/>
        <item x="379"/>
        <item x="322"/>
        <item x="324"/>
        <item x="350"/>
        <item x="364"/>
        <item x="380"/>
        <item x="362"/>
        <item x="357"/>
        <item x="400"/>
        <item x="323"/>
        <item x="325"/>
        <item x="326"/>
        <item x="365"/>
        <item x="396"/>
        <item x="402"/>
        <item x="339"/>
        <item x="366"/>
        <item x="367"/>
        <item x="368"/>
        <item x="351"/>
        <item x="327"/>
        <item x="329"/>
        <item x="358"/>
        <item x="328"/>
        <item x="330"/>
        <item x="331"/>
        <item x="340"/>
        <item x="393"/>
        <item x="369"/>
        <item x="370"/>
        <item x="359"/>
        <item x="332"/>
        <item x="371"/>
        <item x="341"/>
        <item x="333"/>
        <item x="353"/>
        <item x="342"/>
        <item x="401"/>
        <item x="385"/>
        <item x="334"/>
        <item x="372"/>
        <item x="335"/>
        <item x="352"/>
        <item x="354"/>
        <item x="343"/>
        <item x="37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topLeftCell="A37" zoomScale="87" zoomScaleNormal="87" workbookViewId="0">
      <selection activeCell="D10" sqref="D10"/>
    </sheetView>
  </sheetViews>
  <sheetFormatPr baseColWidth="10" defaultRowHeight="15.75" x14ac:dyDescent="0.25"/>
  <cols>
    <col min="1" max="2" width="2.875" customWidth="1"/>
    <col min="3" max="3" width="45.625" bestFit="1" customWidth="1"/>
    <col min="4" max="4" width="18.5" bestFit="1" customWidth="1"/>
    <col min="5" max="5" width="5" bestFit="1" customWidth="1"/>
    <col min="6" max="6" width="11.75" bestFit="1" customWidth="1"/>
    <col min="7" max="7" width="3" bestFit="1" customWidth="1"/>
    <col min="8" max="8" width="17.75" bestFit="1" customWidth="1"/>
    <col min="9" max="9" width="18.5" bestFit="1" customWidth="1"/>
    <col min="10" max="10" width="12.625" customWidth="1"/>
    <col min="11" max="11" width="4" bestFit="1" customWidth="1"/>
    <col min="12" max="12" width="17.75" bestFit="1" customWidth="1"/>
    <col min="13" max="13" width="18.5" bestFit="1" customWidth="1"/>
    <col min="16" max="16" width="21.875" customWidth="1"/>
    <col min="19" max="19" width="12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27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42</v>
      </c>
    </row>
    <row r="8" spans="3:13" x14ac:dyDescent="0.25">
      <c r="C8" s="2" t="s">
        <v>13</v>
      </c>
      <c r="D8">
        <v>52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70</v>
      </c>
      <c r="H9">
        <v>523</v>
      </c>
      <c r="J9" s="26">
        <f>+GETPIVOTDATA("id",$H$8)</f>
        <v>523</v>
      </c>
      <c r="L9" s="2">
        <v>0</v>
      </c>
      <c r="M9">
        <v>40</v>
      </c>
    </row>
    <row r="10" spans="3:13" x14ac:dyDescent="0.25">
      <c r="C10" s="2" t="s">
        <v>15</v>
      </c>
      <c r="D10">
        <v>96</v>
      </c>
      <c r="H10" s="9" t="s">
        <v>32</v>
      </c>
      <c r="I10" s="8"/>
      <c r="J10" s="8"/>
      <c r="L10" s="2">
        <v>1</v>
      </c>
      <c r="M10">
        <v>87</v>
      </c>
    </row>
    <row r="11" spans="3:13" x14ac:dyDescent="0.25">
      <c r="C11" s="2" t="s">
        <v>16</v>
      </c>
      <c r="D11">
        <v>132</v>
      </c>
      <c r="L11" s="2">
        <v>2</v>
      </c>
      <c r="M11">
        <v>142</v>
      </c>
    </row>
    <row r="12" spans="3:13" x14ac:dyDescent="0.25">
      <c r="C12" s="2" t="s">
        <v>17</v>
      </c>
      <c r="D12">
        <v>113</v>
      </c>
      <c r="L12" s="2">
        <v>3</v>
      </c>
      <c r="M12">
        <v>119</v>
      </c>
    </row>
    <row r="13" spans="3:13" x14ac:dyDescent="0.25">
      <c r="C13" s="2" t="s">
        <v>18</v>
      </c>
      <c r="D13">
        <v>75</v>
      </c>
      <c r="H13" s="1" t="s">
        <v>0</v>
      </c>
      <c r="I13" t="s">
        <v>24</v>
      </c>
      <c r="L13" s="2">
        <v>4</v>
      </c>
      <c r="M13">
        <v>133</v>
      </c>
    </row>
    <row r="14" spans="3:13" x14ac:dyDescent="0.25">
      <c r="C14" s="2" t="s">
        <v>19</v>
      </c>
      <c r="D14">
        <v>49</v>
      </c>
      <c r="H14" s="1" t="s">
        <v>112</v>
      </c>
      <c r="I14" t="s">
        <v>114</v>
      </c>
      <c r="L14" s="2">
        <v>5</v>
      </c>
      <c r="M14">
        <v>66</v>
      </c>
    </row>
    <row r="15" spans="3:13" x14ac:dyDescent="0.25">
      <c r="C15" s="2" t="s">
        <v>20</v>
      </c>
      <c r="D15">
        <v>51</v>
      </c>
      <c r="L15" s="2">
        <v>6</v>
      </c>
      <c r="M15">
        <v>52</v>
      </c>
    </row>
    <row r="16" spans="3:13" x14ac:dyDescent="0.25">
      <c r="C16" s="2" t="s">
        <v>22</v>
      </c>
      <c r="D16">
        <v>707</v>
      </c>
      <c r="H16" t="s">
        <v>38</v>
      </c>
      <c r="L16" s="2">
        <v>7</v>
      </c>
      <c r="M16">
        <v>32</v>
      </c>
    </row>
    <row r="17" spans="1:13" ht="26.25" x14ac:dyDescent="0.25">
      <c r="H17">
        <v>11</v>
      </c>
      <c r="J17" s="13">
        <f>+GETPIVOTDATA("id",$H$16)</f>
        <v>11</v>
      </c>
      <c r="L17" s="2">
        <v>8</v>
      </c>
      <c r="M17">
        <v>18</v>
      </c>
    </row>
    <row r="18" spans="1:13" x14ac:dyDescent="0.25">
      <c r="L18" s="2">
        <v>9</v>
      </c>
      <c r="M18">
        <v>3</v>
      </c>
    </row>
    <row r="19" spans="1:13" x14ac:dyDescent="0.25">
      <c r="L19" s="2">
        <v>10</v>
      </c>
      <c r="M19">
        <v>1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2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1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3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2</v>
      </c>
    </row>
    <row r="24" spans="1:13" x14ac:dyDescent="0.25">
      <c r="C24" s="1" t="s">
        <v>21</v>
      </c>
      <c r="D24" t="s">
        <v>38</v>
      </c>
      <c r="L24" s="2">
        <v>15</v>
      </c>
      <c r="M24">
        <v>1</v>
      </c>
    </row>
    <row r="25" spans="1:13" ht="26.25" x14ac:dyDescent="0.25">
      <c r="C25" s="2" t="s">
        <v>25</v>
      </c>
      <c r="D25" s="14">
        <v>462</v>
      </c>
      <c r="F25" s="15">
        <f>(GETPIVOTDATA("id",$C$24,"sexo","Femenino")/GETPIVOTDATA("id",$C$24))</f>
        <v>0.65346534653465349</v>
      </c>
      <c r="H25" t="s">
        <v>38</v>
      </c>
      <c r="L25" s="2">
        <v>16</v>
      </c>
      <c r="M25">
        <v>2</v>
      </c>
    </row>
    <row r="26" spans="1:13" ht="26.25" x14ac:dyDescent="0.25">
      <c r="C26" s="2" t="s">
        <v>26</v>
      </c>
      <c r="D26" s="14">
        <v>245</v>
      </c>
      <c r="F26" s="15">
        <f>(GETPIVOTDATA("id",$C$24,"sexo","Masculino")/GETPIVOTDATA("id",$C$24))</f>
        <v>0.34653465346534651</v>
      </c>
      <c r="H26">
        <v>45</v>
      </c>
      <c r="L26" s="2">
        <v>17</v>
      </c>
      <c r="M26">
        <v>1</v>
      </c>
    </row>
    <row r="27" spans="1:13" x14ac:dyDescent="0.25">
      <c r="C27" s="2" t="s">
        <v>22</v>
      </c>
      <c r="D27">
        <v>707</v>
      </c>
      <c r="L27" s="2">
        <v>19</v>
      </c>
      <c r="M27">
        <v>1</v>
      </c>
    </row>
    <row r="28" spans="1:13" x14ac:dyDescent="0.25">
      <c r="H28" s="9" t="s">
        <v>36</v>
      </c>
      <c r="I28" s="8"/>
      <c r="J28" s="8"/>
      <c r="L28" s="2">
        <v>29</v>
      </c>
      <c r="M28">
        <v>1</v>
      </c>
    </row>
    <row r="29" spans="1:13" x14ac:dyDescent="0.25">
      <c r="H29" s="1" t="s">
        <v>85</v>
      </c>
      <c r="I29" s="2">
        <v>2024</v>
      </c>
      <c r="L29" s="2" t="s">
        <v>22</v>
      </c>
      <c r="M29">
        <v>707</v>
      </c>
    </row>
    <row r="30" spans="1:13" x14ac:dyDescent="0.25">
      <c r="H30" s="1" t="s">
        <v>39</v>
      </c>
      <c r="I30" t="s">
        <v>30</v>
      </c>
    </row>
    <row r="31" spans="1:13" x14ac:dyDescent="0.25">
      <c r="C31" s="9" t="s">
        <v>82</v>
      </c>
      <c r="D31" s="8"/>
      <c r="H31" s="1" t="s">
        <v>0</v>
      </c>
      <c r="I31" t="s">
        <v>24</v>
      </c>
    </row>
    <row r="32" spans="1:13" x14ac:dyDescent="0.25">
      <c r="H32" s="1" t="s">
        <v>3</v>
      </c>
      <c r="I32" t="s">
        <v>30</v>
      </c>
    </row>
    <row r="33" spans="3:10" x14ac:dyDescent="0.25">
      <c r="C33" s="1" t="s">
        <v>0</v>
      </c>
      <c r="D33" t="s">
        <v>24</v>
      </c>
      <c r="G33" s="1"/>
    </row>
    <row r="34" spans="3:10" x14ac:dyDescent="0.25">
      <c r="H34" t="s">
        <v>38</v>
      </c>
    </row>
    <row r="35" spans="3:10" ht="31.5" x14ac:dyDescent="0.25">
      <c r="C35" s="1" t="s">
        <v>21</v>
      </c>
      <c r="D35" t="s">
        <v>38</v>
      </c>
      <c r="E35" s="1"/>
      <c r="F35" s="1"/>
      <c r="G35" s="1"/>
      <c r="H35">
        <v>707</v>
      </c>
      <c r="I35" s="1"/>
      <c r="J35" s="31">
        <f>+GETPIVOTDATA("id",$H$34)</f>
        <v>707</v>
      </c>
    </row>
    <row r="36" spans="3:10" x14ac:dyDescent="0.25">
      <c r="C36" s="2">
        <v>2024</v>
      </c>
      <c r="D36">
        <v>707</v>
      </c>
    </row>
    <row r="37" spans="3:10" x14ac:dyDescent="0.25">
      <c r="C37" s="2" t="s">
        <v>22</v>
      </c>
      <c r="D37">
        <v>707</v>
      </c>
    </row>
    <row r="39" spans="3:10" x14ac:dyDescent="0.25">
      <c r="H39" s="9" t="s">
        <v>54</v>
      </c>
      <c r="I39" s="8"/>
      <c r="J39" s="8"/>
    </row>
    <row r="40" spans="3:10" x14ac:dyDescent="0.25">
      <c r="H40" s="1" t="s">
        <v>0</v>
      </c>
      <c r="I40" t="s">
        <v>24</v>
      </c>
    </row>
    <row r="41" spans="3:10" x14ac:dyDescent="0.25">
      <c r="H41" s="1" t="s">
        <v>85</v>
      </c>
      <c r="I41" s="2">
        <v>2024</v>
      </c>
    </row>
    <row r="42" spans="3:10" x14ac:dyDescent="0.25">
      <c r="H42" s="1" t="s">
        <v>3</v>
      </c>
      <c r="I42" t="s">
        <v>24</v>
      </c>
    </row>
    <row r="44" spans="3:10" x14ac:dyDescent="0.25">
      <c r="H44" t="s">
        <v>38</v>
      </c>
    </row>
    <row r="45" spans="3:10" ht="28.5" x14ac:dyDescent="0.25">
      <c r="C45" s="9" t="s">
        <v>29</v>
      </c>
      <c r="D45" s="8"/>
      <c r="H45">
        <v>523</v>
      </c>
      <c r="J45" s="26">
        <f>J35-J9</f>
        <v>184</v>
      </c>
    </row>
    <row r="47" spans="3:10" x14ac:dyDescent="0.25">
      <c r="C47" s="1" t="s">
        <v>39</v>
      </c>
      <c r="D47" t="s">
        <v>24</v>
      </c>
    </row>
    <row r="48" spans="3:10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146</v>
      </c>
      <c r="F51" s="15">
        <f>+GETPIVOTDATA("id",$C$50,"diagnostic_evo_nom","DENGUE SIN SIGNOS DE ALARMA")/GETPIVOTDATA("id",$C$50)</f>
        <v>0.2065063649222065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537</v>
      </c>
      <c r="F52" s="15">
        <f>+GETPIVOTDATA("id",$C$50,"diagnostic_evo_nom","DENGUE CON SIGNOS DE ALARMA")/GETPIVOTDATA("id",$C$50)</f>
        <v>0.75954738330975957</v>
      </c>
    </row>
    <row r="53" spans="3:13" ht="26.25" x14ac:dyDescent="0.25">
      <c r="C53" s="2" t="s">
        <v>10</v>
      </c>
      <c r="D53">
        <v>24</v>
      </c>
      <c r="F53" s="15">
        <f>+GETPIVOTDATA("id",$C$50,"diagnostic_evo_nom","DENGUE GRAVE")/GETPIVOTDATA("id",$C$50)</f>
        <v>3.3946251768033946E-2</v>
      </c>
    </row>
    <row r="54" spans="3:13" x14ac:dyDescent="0.25">
      <c r="C54" s="2" t="s">
        <v>22</v>
      </c>
      <c r="D54">
        <v>707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57</v>
      </c>
      <c r="L57" s="2" t="s">
        <v>50</v>
      </c>
      <c r="M57">
        <v>212</v>
      </c>
    </row>
    <row r="58" spans="3:13" x14ac:dyDescent="0.25">
      <c r="H58" s="2" t="s">
        <v>41</v>
      </c>
      <c r="I58">
        <v>84</v>
      </c>
      <c r="L58" s="2" t="s">
        <v>48</v>
      </c>
      <c r="M58">
        <v>197</v>
      </c>
    </row>
    <row r="59" spans="3:13" x14ac:dyDescent="0.25">
      <c r="H59" s="2" t="s">
        <v>42</v>
      </c>
      <c r="I59">
        <v>120</v>
      </c>
      <c r="L59" s="2" t="s">
        <v>51</v>
      </c>
      <c r="M59">
        <v>115</v>
      </c>
    </row>
    <row r="60" spans="3:13" x14ac:dyDescent="0.25">
      <c r="H60" s="2" t="s">
        <v>43</v>
      </c>
      <c r="I60">
        <v>93</v>
      </c>
      <c r="L60" s="2" t="s">
        <v>52</v>
      </c>
      <c r="M60">
        <v>105</v>
      </c>
    </row>
    <row r="61" spans="3:13" x14ac:dyDescent="0.25">
      <c r="H61" s="2" t="s">
        <v>44</v>
      </c>
      <c r="I61">
        <v>70</v>
      </c>
      <c r="L61" s="2" t="s">
        <v>53</v>
      </c>
      <c r="M61">
        <v>39</v>
      </c>
    </row>
    <row r="62" spans="3:13" x14ac:dyDescent="0.25">
      <c r="G62" s="1"/>
      <c r="H62" s="2" t="s">
        <v>40</v>
      </c>
      <c r="I62">
        <v>92</v>
      </c>
      <c r="J62" s="1"/>
      <c r="L62" s="2" t="s">
        <v>49</v>
      </c>
      <c r="M62">
        <v>25</v>
      </c>
    </row>
    <row r="63" spans="3:13" x14ac:dyDescent="0.25">
      <c r="H63" s="2" t="s">
        <v>97</v>
      </c>
      <c r="I63">
        <v>7</v>
      </c>
      <c r="L63" s="2" t="s">
        <v>86</v>
      </c>
      <c r="M63">
        <v>9</v>
      </c>
    </row>
    <row r="64" spans="3:13" x14ac:dyDescent="0.25">
      <c r="H64" s="2" t="s">
        <v>22</v>
      </c>
      <c r="I64">
        <v>523</v>
      </c>
      <c r="L64" s="2" t="s">
        <v>109</v>
      </c>
      <c r="M64">
        <v>5</v>
      </c>
    </row>
    <row r="65" spans="3:13" x14ac:dyDescent="0.25">
      <c r="C65" s="11" t="s">
        <v>108</v>
      </c>
      <c r="L65" s="2" t="s">
        <v>22</v>
      </c>
      <c r="M65">
        <v>707</v>
      </c>
    </row>
    <row r="67" spans="3:13" ht="39" customHeight="1" x14ac:dyDescent="0.25">
      <c r="C67" s="32">
        <f ca="1">NOW()</f>
        <v>45354.68008726852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20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21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15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3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59</v>
      </c>
    </row>
    <row r="79" spans="3:13" x14ac:dyDescent="0.25">
      <c r="C79" s="1" t="s">
        <v>21</v>
      </c>
      <c r="D79" t="s">
        <v>38</v>
      </c>
      <c r="H79" s="2">
        <v>6</v>
      </c>
      <c r="I79">
        <v>91</v>
      </c>
    </row>
    <row r="80" spans="3:13" x14ac:dyDescent="0.25">
      <c r="C80" s="2" t="s">
        <v>7</v>
      </c>
      <c r="D80">
        <v>194</v>
      </c>
      <c r="H80" s="2">
        <v>7</v>
      </c>
      <c r="I80">
        <v>126</v>
      </c>
    </row>
    <row r="81" spans="3:19" x14ac:dyDescent="0.25">
      <c r="C81" s="2" t="s">
        <v>6</v>
      </c>
      <c r="D81">
        <v>79</v>
      </c>
      <c r="H81" s="2">
        <v>8</v>
      </c>
      <c r="I81">
        <v>167</v>
      </c>
    </row>
    <row r="82" spans="3:19" x14ac:dyDescent="0.25">
      <c r="C82" s="2" t="s">
        <v>87</v>
      </c>
      <c r="D82">
        <v>66</v>
      </c>
      <c r="H82" s="2">
        <v>9</v>
      </c>
      <c r="I82">
        <v>144</v>
      </c>
    </row>
    <row r="83" spans="3:19" x14ac:dyDescent="0.25">
      <c r="C83" s="2" t="s">
        <v>102</v>
      </c>
      <c r="D83">
        <v>56</v>
      </c>
      <c r="H83" s="2" t="s">
        <v>22</v>
      </c>
      <c r="I83">
        <v>707</v>
      </c>
      <c r="L83" s="9" t="s">
        <v>78</v>
      </c>
      <c r="M83" s="8"/>
    </row>
    <row r="84" spans="3:19" x14ac:dyDescent="0.25">
      <c r="C84" s="2" t="s">
        <v>91</v>
      </c>
      <c r="D84">
        <v>49</v>
      </c>
      <c r="L84" s="1" t="s">
        <v>85</v>
      </c>
      <c r="M84" s="2">
        <v>2024</v>
      </c>
    </row>
    <row r="85" spans="3:19" x14ac:dyDescent="0.25">
      <c r="C85" s="2" t="s">
        <v>83</v>
      </c>
      <c r="D85">
        <v>47</v>
      </c>
      <c r="L85" s="1" t="s">
        <v>0</v>
      </c>
      <c r="M85" t="s">
        <v>24</v>
      </c>
    </row>
    <row r="86" spans="3:19" ht="21" x14ac:dyDescent="0.35">
      <c r="C86" s="2" t="s">
        <v>96</v>
      </c>
      <c r="D86">
        <v>41</v>
      </c>
      <c r="L86" s="1" t="s">
        <v>39</v>
      </c>
      <c r="M86" t="s">
        <v>30</v>
      </c>
      <c r="P86" s="34" t="s">
        <v>119</v>
      </c>
      <c r="Q86" s="33"/>
      <c r="R86" s="33"/>
      <c r="S86" s="33"/>
    </row>
    <row r="87" spans="3:19" x14ac:dyDescent="0.25">
      <c r="C87" s="2" t="s">
        <v>8</v>
      </c>
      <c r="D87">
        <v>36</v>
      </c>
      <c r="L87" s="1" t="s">
        <v>1</v>
      </c>
      <c r="M87" t="s">
        <v>30</v>
      </c>
    </row>
    <row r="88" spans="3:19" x14ac:dyDescent="0.25">
      <c r="C88" s="2" t="s">
        <v>5</v>
      </c>
      <c r="D88">
        <v>35</v>
      </c>
    </row>
    <row r="89" spans="3:19" ht="56.25" x14ac:dyDescent="0.25">
      <c r="C89" s="2" t="s">
        <v>103</v>
      </c>
      <c r="D89">
        <v>27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116</v>
      </c>
      <c r="D90">
        <v>18</v>
      </c>
      <c r="L90" s="2" t="s">
        <v>73</v>
      </c>
      <c r="M90">
        <v>218</v>
      </c>
      <c r="P90" s="23" t="str">
        <f t="shared" ref="P90:Q90" si="0">+L90</f>
        <v>PAITA</v>
      </c>
      <c r="Q90" s="24">
        <f t="shared" si="0"/>
        <v>218</v>
      </c>
      <c r="R90" s="25">
        <f>(Q90/$Q$209)</f>
        <v>0.3224852071005917</v>
      </c>
      <c r="S90" s="20">
        <f>+R90</f>
        <v>0.3224852071005917</v>
      </c>
    </row>
    <row r="91" spans="3:19" x14ac:dyDescent="0.25">
      <c r="C91" s="2" t="s">
        <v>111</v>
      </c>
      <c r="D91">
        <v>12</v>
      </c>
      <c r="L91" s="2" t="s">
        <v>88</v>
      </c>
      <c r="M91">
        <v>73</v>
      </c>
      <c r="P91" s="23" t="str">
        <f t="shared" ref="P91:P154" si="1">+L91</f>
        <v>CATACAOS</v>
      </c>
      <c r="Q91" s="24">
        <f t="shared" ref="Q91:Q154" si="2">+M91</f>
        <v>73</v>
      </c>
      <c r="R91" s="25">
        <f t="shared" ref="R91:R154" si="3">(Q91/$Q$209)</f>
        <v>0.10798816568047337</v>
      </c>
      <c r="S91" s="20">
        <f>+S90+R91</f>
        <v>0.43047337278106507</v>
      </c>
    </row>
    <row r="92" spans="3:19" x14ac:dyDescent="0.25">
      <c r="C92" s="2" t="s">
        <v>107</v>
      </c>
      <c r="D92">
        <v>10</v>
      </c>
      <c r="L92" s="2" t="s">
        <v>95</v>
      </c>
      <c r="M92">
        <v>62</v>
      </c>
      <c r="P92" s="23" t="str">
        <f t="shared" si="1"/>
        <v>LA UNION</v>
      </c>
      <c r="Q92" s="24">
        <f t="shared" si="2"/>
        <v>62</v>
      </c>
      <c r="R92" s="25">
        <f t="shared" si="3"/>
        <v>9.1715976331360943E-2</v>
      </c>
      <c r="S92" s="20">
        <f t="shared" ref="S92:S155" si="4">+S91+R92</f>
        <v>0.52218934911242598</v>
      </c>
    </row>
    <row r="93" spans="3:19" x14ac:dyDescent="0.25">
      <c r="C93" s="2" t="s">
        <v>110</v>
      </c>
      <c r="D93">
        <v>9</v>
      </c>
      <c r="L93" s="2" t="s">
        <v>76</v>
      </c>
      <c r="M93">
        <v>45</v>
      </c>
      <c r="P93" s="23" t="str">
        <f t="shared" si="1"/>
        <v>TAMBO GRANDE</v>
      </c>
      <c r="Q93" s="24">
        <f t="shared" si="2"/>
        <v>45</v>
      </c>
      <c r="R93" s="25">
        <f t="shared" si="3"/>
        <v>6.6568047337278113E-2</v>
      </c>
      <c r="S93" s="20">
        <f t="shared" si="4"/>
        <v>0.58875739644970415</v>
      </c>
    </row>
    <row r="94" spans="3:19" x14ac:dyDescent="0.25">
      <c r="C94" s="2" t="s">
        <v>100</v>
      </c>
      <c r="D94">
        <v>7</v>
      </c>
      <c r="L94" s="2" t="s">
        <v>71</v>
      </c>
      <c r="M94">
        <v>37</v>
      </c>
      <c r="P94" s="23" t="str">
        <f t="shared" si="1"/>
        <v>CHULUCANAS</v>
      </c>
      <c r="Q94" s="24">
        <f t="shared" si="2"/>
        <v>37</v>
      </c>
      <c r="R94" s="25">
        <f t="shared" si="3"/>
        <v>5.473372781065089E-2</v>
      </c>
      <c r="S94" s="20">
        <f t="shared" si="4"/>
        <v>0.64349112426035504</v>
      </c>
    </row>
    <row r="95" spans="3:19" x14ac:dyDescent="0.25">
      <c r="C95" s="2" t="s">
        <v>115</v>
      </c>
      <c r="D95">
        <v>5</v>
      </c>
      <c r="L95" s="2" t="s">
        <v>89</v>
      </c>
      <c r="M95">
        <v>37</v>
      </c>
      <c r="P95" s="23" t="str">
        <f t="shared" si="1"/>
        <v>BERNAL</v>
      </c>
      <c r="Q95" s="24">
        <f t="shared" si="2"/>
        <v>37</v>
      </c>
      <c r="R95" s="25">
        <f t="shared" si="3"/>
        <v>5.473372781065089E-2</v>
      </c>
      <c r="S95" s="20">
        <f t="shared" si="4"/>
        <v>0.69822485207100593</v>
      </c>
    </row>
    <row r="96" spans="3:19" x14ac:dyDescent="0.25">
      <c r="C96" s="2" t="s">
        <v>104</v>
      </c>
      <c r="D96">
        <v>4</v>
      </c>
      <c r="L96" s="2" t="s">
        <v>74</v>
      </c>
      <c r="M96">
        <v>34</v>
      </c>
      <c r="P96" s="23" t="str">
        <f t="shared" si="1"/>
        <v>SECHURA</v>
      </c>
      <c r="Q96" s="24">
        <f t="shared" si="2"/>
        <v>34</v>
      </c>
      <c r="R96" s="25">
        <f t="shared" si="3"/>
        <v>5.0295857988165681E-2</v>
      </c>
      <c r="S96" s="20">
        <f t="shared" si="4"/>
        <v>0.74852071005917165</v>
      </c>
    </row>
    <row r="97" spans="3:19" x14ac:dyDescent="0.25">
      <c r="C97" s="2" t="s">
        <v>105</v>
      </c>
      <c r="D97">
        <v>3</v>
      </c>
      <c r="L97" s="2" t="s">
        <v>75</v>
      </c>
      <c r="M97">
        <v>30</v>
      </c>
      <c r="P97" s="23" t="str">
        <f t="shared" si="1"/>
        <v>SULLANA</v>
      </c>
      <c r="Q97" s="24">
        <f t="shared" si="2"/>
        <v>30</v>
      </c>
      <c r="R97" s="25">
        <f t="shared" si="3"/>
        <v>4.4378698224852069E-2</v>
      </c>
      <c r="S97" s="20">
        <f t="shared" si="4"/>
        <v>0.79289940828402372</v>
      </c>
    </row>
    <row r="98" spans="3:19" x14ac:dyDescent="0.25">
      <c r="C98" s="2" t="s">
        <v>117</v>
      </c>
      <c r="D98">
        <v>3</v>
      </c>
      <c r="L98" s="2" t="s">
        <v>98</v>
      </c>
      <c r="M98">
        <v>19</v>
      </c>
      <c r="P98" s="23" t="str">
        <f t="shared" si="1"/>
        <v>PARI?AS</v>
      </c>
      <c r="Q98" s="24">
        <f t="shared" si="2"/>
        <v>19</v>
      </c>
      <c r="R98" s="25">
        <f t="shared" si="3"/>
        <v>2.8106508875739646E-2</v>
      </c>
      <c r="S98" s="20">
        <f t="shared" si="4"/>
        <v>0.82100591715976334</v>
      </c>
    </row>
    <row r="99" spans="3:19" x14ac:dyDescent="0.25">
      <c r="C99" s="2" t="s">
        <v>124</v>
      </c>
      <c r="D99">
        <v>3</v>
      </c>
      <c r="F99" s="1"/>
      <c r="G99" s="1"/>
      <c r="J99" s="1"/>
      <c r="K99" s="1"/>
      <c r="L99" s="2" t="s">
        <v>106</v>
      </c>
      <c r="M99">
        <v>17</v>
      </c>
      <c r="N99" s="1"/>
      <c r="O99" s="1"/>
      <c r="P99" s="27" t="str">
        <f t="shared" si="1"/>
        <v>CASTILLA</v>
      </c>
      <c r="Q99" s="28">
        <f t="shared" si="2"/>
        <v>17</v>
      </c>
      <c r="R99" s="29">
        <f t="shared" si="3"/>
        <v>2.514792899408284E-2</v>
      </c>
      <c r="S99" s="30">
        <f t="shared" si="4"/>
        <v>0.84615384615384615</v>
      </c>
    </row>
    <row r="100" spans="3:19" x14ac:dyDescent="0.25">
      <c r="C100" s="2" t="s">
        <v>118</v>
      </c>
      <c r="D100">
        <v>2</v>
      </c>
      <c r="L100" s="2" t="s">
        <v>101</v>
      </c>
      <c r="M100">
        <v>16</v>
      </c>
      <c r="P100" s="23" t="str">
        <f t="shared" si="1"/>
        <v>VEINTISEIS DE OCTUBRE</v>
      </c>
      <c r="Q100" s="24">
        <f t="shared" si="2"/>
        <v>16</v>
      </c>
      <c r="R100" s="25">
        <f t="shared" si="3"/>
        <v>2.3668639053254437E-2</v>
      </c>
      <c r="S100" s="20">
        <f t="shared" si="4"/>
        <v>0.86982248520710059</v>
      </c>
    </row>
    <row r="101" spans="3:19" x14ac:dyDescent="0.25">
      <c r="C101" s="2" t="s">
        <v>126</v>
      </c>
      <c r="D101">
        <v>1</v>
      </c>
      <c r="L101" s="2" t="s">
        <v>113</v>
      </c>
      <c r="M101">
        <v>13</v>
      </c>
      <c r="P101" s="23" t="str">
        <f t="shared" si="1"/>
        <v>PIURA</v>
      </c>
      <c r="Q101" s="24">
        <f t="shared" si="2"/>
        <v>13</v>
      </c>
      <c r="R101" s="25">
        <f t="shared" si="3"/>
        <v>1.9230769230769232E-2</v>
      </c>
      <c r="S101" s="20">
        <f t="shared" si="4"/>
        <v>0.88905325443786987</v>
      </c>
    </row>
    <row r="102" spans="3:19" x14ac:dyDescent="0.25">
      <c r="C102" s="2" t="s">
        <v>22</v>
      </c>
      <c r="D102">
        <v>707</v>
      </c>
      <c r="L102" s="2" t="s">
        <v>93</v>
      </c>
      <c r="M102">
        <v>12</v>
      </c>
      <c r="P102" s="23" t="str">
        <f t="shared" si="1"/>
        <v>IGNACIO ESCUDERO</v>
      </c>
      <c r="Q102" s="24">
        <f t="shared" si="2"/>
        <v>12</v>
      </c>
      <c r="R102" s="25">
        <f t="shared" si="3"/>
        <v>1.7751479289940829E-2</v>
      </c>
      <c r="S102" s="20">
        <f t="shared" si="4"/>
        <v>0.90680473372781067</v>
      </c>
    </row>
    <row r="103" spans="3:19" x14ac:dyDescent="0.25">
      <c r="L103" s="2" t="s">
        <v>94</v>
      </c>
      <c r="M103">
        <v>10</v>
      </c>
      <c r="P103" s="23" t="str">
        <f t="shared" si="1"/>
        <v>BELLAVISTA</v>
      </c>
      <c r="Q103" s="24">
        <f t="shared" si="2"/>
        <v>10</v>
      </c>
      <c r="R103" s="25">
        <f t="shared" si="3"/>
        <v>1.4792899408284023E-2</v>
      </c>
      <c r="S103" s="20">
        <f>+S102+R103</f>
        <v>0.92159763313609466</v>
      </c>
    </row>
    <row r="104" spans="3:19" x14ac:dyDescent="0.25">
      <c r="L104" s="2" t="s">
        <v>77</v>
      </c>
      <c r="M104">
        <v>9</v>
      </c>
      <c r="P104" s="23" t="str">
        <f t="shared" si="1"/>
        <v>VICE</v>
      </c>
      <c r="Q104" s="24">
        <f t="shared" si="2"/>
        <v>9</v>
      </c>
      <c r="R104" s="25">
        <f t="shared" si="3"/>
        <v>1.3313609467455622E-2</v>
      </c>
      <c r="S104" s="20">
        <f t="shared" si="4"/>
        <v>0.9349112426035503</v>
      </c>
    </row>
    <row r="105" spans="3:19" x14ac:dyDescent="0.25">
      <c r="L105" s="2" t="s">
        <v>99</v>
      </c>
      <c r="M105">
        <v>9</v>
      </c>
      <c r="P105" s="23" t="str">
        <f t="shared" si="1"/>
        <v>CRISTO NOS VALGA</v>
      </c>
      <c r="Q105" s="24">
        <f t="shared" si="2"/>
        <v>9</v>
      </c>
      <c r="R105" s="25">
        <f t="shared" si="3"/>
        <v>1.3313609467455622E-2</v>
      </c>
      <c r="S105" s="20">
        <f t="shared" si="4"/>
        <v>0.94822485207100593</v>
      </c>
    </row>
    <row r="106" spans="3:19" x14ac:dyDescent="0.25">
      <c r="L106" s="2" t="s">
        <v>72</v>
      </c>
      <c r="M106">
        <v>8</v>
      </c>
      <c r="P106" s="23" t="str">
        <f t="shared" si="1"/>
        <v>MARCAVELICA</v>
      </c>
      <c r="Q106" s="24">
        <f t="shared" si="2"/>
        <v>8</v>
      </c>
      <c r="R106" s="25">
        <f t="shared" si="3"/>
        <v>1.1834319526627219E-2</v>
      </c>
      <c r="S106" s="20">
        <f t="shared" si="4"/>
        <v>0.9600591715976331</v>
      </c>
    </row>
    <row r="107" spans="3:19" x14ac:dyDescent="0.25">
      <c r="L107" s="2" t="s">
        <v>100</v>
      </c>
      <c r="M107">
        <v>7</v>
      </c>
      <c r="P107" s="23" t="str">
        <f t="shared" si="1"/>
        <v>SALITRAL</v>
      </c>
      <c r="Q107" s="24">
        <f t="shared" si="2"/>
        <v>7</v>
      </c>
      <c r="R107" s="25">
        <f t="shared" si="3"/>
        <v>1.0355029585798817E-2</v>
      </c>
      <c r="S107" s="20">
        <f t="shared" si="4"/>
        <v>0.97041420118343191</v>
      </c>
    </row>
    <row r="108" spans="3:19" x14ac:dyDescent="0.25">
      <c r="L108" s="2" t="s">
        <v>90</v>
      </c>
      <c r="M108">
        <v>6</v>
      </c>
      <c r="P108" s="16" t="str">
        <f t="shared" si="1"/>
        <v>LA BREA</v>
      </c>
      <c r="Q108" s="18">
        <f t="shared" si="2"/>
        <v>6</v>
      </c>
      <c r="R108" s="19">
        <f t="shared" si="3"/>
        <v>8.8757396449704144E-3</v>
      </c>
      <c r="S108" s="20">
        <f t="shared" si="4"/>
        <v>0.97928994082840237</v>
      </c>
    </row>
    <row r="109" spans="3:19" x14ac:dyDescent="0.25">
      <c r="L109" s="2" t="s">
        <v>125</v>
      </c>
      <c r="M109">
        <v>5</v>
      </c>
      <c r="P109" s="16" t="str">
        <f t="shared" si="1"/>
        <v>BELLAVISTA DE LA UNION</v>
      </c>
      <c r="Q109" s="18">
        <f t="shared" si="2"/>
        <v>5</v>
      </c>
      <c r="R109" s="19">
        <f t="shared" si="3"/>
        <v>7.3964497041420114E-3</v>
      </c>
      <c r="S109" s="20">
        <f t="shared" si="4"/>
        <v>0.98668639053254437</v>
      </c>
    </row>
    <row r="110" spans="3:19" x14ac:dyDescent="0.25">
      <c r="L110" s="2" t="s">
        <v>84</v>
      </c>
      <c r="M110">
        <v>5</v>
      </c>
      <c r="P110" s="16" t="str">
        <f t="shared" si="1"/>
        <v>LA MATANZA</v>
      </c>
      <c r="Q110" s="18">
        <f t="shared" si="2"/>
        <v>5</v>
      </c>
      <c r="R110" s="19">
        <f t="shared" si="3"/>
        <v>7.3964497041420114E-3</v>
      </c>
      <c r="S110" s="20">
        <f t="shared" si="4"/>
        <v>0.99408284023668636</v>
      </c>
    </row>
    <row r="111" spans="3:19" x14ac:dyDescent="0.25">
      <c r="L111" s="2" t="s">
        <v>92</v>
      </c>
      <c r="M111">
        <v>4</v>
      </c>
      <c r="P111" s="16" t="str">
        <f t="shared" si="1"/>
        <v>QUERECOTILLO</v>
      </c>
      <c r="Q111" s="18">
        <f t="shared" si="2"/>
        <v>4</v>
      </c>
      <c r="R111" s="19">
        <f t="shared" si="3"/>
        <v>5.9171597633136093E-3</v>
      </c>
      <c r="S111" s="20">
        <f t="shared" si="4"/>
        <v>1</v>
      </c>
    </row>
    <row r="112" spans="3:19" x14ac:dyDescent="0.25">
      <c r="L112" s="2" t="s">
        <v>22</v>
      </c>
      <c r="M112">
        <v>676</v>
      </c>
      <c r="P112" s="16" t="str">
        <f t="shared" si="1"/>
        <v>Total general</v>
      </c>
      <c r="Q112" s="18">
        <f t="shared" si="2"/>
        <v>676</v>
      </c>
      <c r="R112" s="19">
        <f t="shared" si="3"/>
        <v>1</v>
      </c>
      <c r="S112" s="20">
        <f>+S111+R112</f>
        <v>2</v>
      </c>
    </row>
    <row r="113" spans="3:19" x14ac:dyDescent="0.25">
      <c r="P113" s="16">
        <f t="shared" si="1"/>
        <v>0</v>
      </c>
      <c r="Q113" s="18">
        <f t="shared" si="2"/>
        <v>0</v>
      </c>
      <c r="R113" s="19">
        <f t="shared" si="3"/>
        <v>0</v>
      </c>
      <c r="S113" s="20">
        <f t="shared" si="4"/>
        <v>2</v>
      </c>
    </row>
    <row r="114" spans="3:19" x14ac:dyDescent="0.25">
      <c r="P114" s="16">
        <f t="shared" si="1"/>
        <v>0</v>
      </c>
      <c r="Q114" s="18">
        <f t="shared" si="2"/>
        <v>0</v>
      </c>
      <c r="R114" s="19">
        <f t="shared" si="3"/>
        <v>0</v>
      </c>
      <c r="S114" s="20">
        <f t="shared" si="4"/>
        <v>2</v>
      </c>
    </row>
    <row r="115" spans="3:19" x14ac:dyDescent="0.25">
      <c r="P115" s="16">
        <f t="shared" si="1"/>
        <v>0</v>
      </c>
      <c r="Q115" s="18">
        <f t="shared" si="2"/>
        <v>0</v>
      </c>
      <c r="R115" s="19">
        <f t="shared" si="3"/>
        <v>0</v>
      </c>
      <c r="S115" s="20">
        <f t="shared" si="4"/>
        <v>2</v>
      </c>
    </row>
    <row r="116" spans="3:19" x14ac:dyDescent="0.25">
      <c r="P116" s="16">
        <f t="shared" si="1"/>
        <v>0</v>
      </c>
      <c r="Q116" s="18">
        <f t="shared" si="2"/>
        <v>0</v>
      </c>
      <c r="R116" s="19">
        <f t="shared" si="3"/>
        <v>0</v>
      </c>
      <c r="S116" s="20">
        <f t="shared" si="4"/>
        <v>2</v>
      </c>
    </row>
    <row r="117" spans="3:19" x14ac:dyDescent="0.25">
      <c r="P117" s="16">
        <f t="shared" si="1"/>
        <v>0</v>
      </c>
      <c r="Q117" s="18">
        <f t="shared" si="2"/>
        <v>0</v>
      </c>
      <c r="R117" s="19">
        <f t="shared" si="3"/>
        <v>0</v>
      </c>
      <c r="S117" s="20">
        <f t="shared" si="4"/>
        <v>2</v>
      </c>
    </row>
    <row r="118" spans="3:19" x14ac:dyDescent="0.25">
      <c r="P118" s="16">
        <f t="shared" si="1"/>
        <v>0</v>
      </c>
      <c r="Q118" s="18">
        <f t="shared" si="2"/>
        <v>0</v>
      </c>
      <c r="R118" s="19">
        <f t="shared" si="3"/>
        <v>0</v>
      </c>
      <c r="S118" s="20">
        <f t="shared" si="4"/>
        <v>2</v>
      </c>
    </row>
    <row r="119" spans="3:19" x14ac:dyDescent="0.25">
      <c r="P119" s="16">
        <f t="shared" si="1"/>
        <v>0</v>
      </c>
      <c r="Q119" s="18">
        <f t="shared" si="2"/>
        <v>0</v>
      </c>
      <c r="R119" s="19">
        <f t="shared" si="3"/>
        <v>0</v>
      </c>
      <c r="S119" s="20">
        <f t="shared" si="4"/>
        <v>2</v>
      </c>
    </row>
    <row r="120" spans="3:19" x14ac:dyDescent="0.25">
      <c r="P120" s="16">
        <f t="shared" si="1"/>
        <v>0</v>
      </c>
      <c r="Q120" s="18">
        <f t="shared" si="2"/>
        <v>0</v>
      </c>
      <c r="R120" s="19">
        <f t="shared" si="3"/>
        <v>0</v>
      </c>
      <c r="S120" s="20">
        <f t="shared" si="4"/>
        <v>2</v>
      </c>
    </row>
    <row r="121" spans="3:19" x14ac:dyDescent="0.25">
      <c r="P121" s="16">
        <f t="shared" si="1"/>
        <v>0</v>
      </c>
      <c r="Q121" s="18">
        <f t="shared" si="2"/>
        <v>0</v>
      </c>
      <c r="R121" s="19">
        <f t="shared" si="3"/>
        <v>0</v>
      </c>
      <c r="S121" s="20">
        <f t="shared" si="4"/>
        <v>2</v>
      </c>
    </row>
    <row r="122" spans="3:19" x14ac:dyDescent="0.25">
      <c r="P122" s="16">
        <f t="shared" si="1"/>
        <v>0</v>
      </c>
      <c r="Q122" s="18">
        <f t="shared" si="2"/>
        <v>0</v>
      </c>
      <c r="R122" s="19">
        <f t="shared" si="3"/>
        <v>0</v>
      </c>
      <c r="S122" s="20">
        <f t="shared" si="4"/>
        <v>2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2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2</v>
      </c>
    </row>
    <row r="125" spans="3:19" x14ac:dyDescent="0.25">
      <c r="C125" s="9" t="s">
        <v>122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2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2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2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2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2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2</v>
      </c>
    </row>
    <row r="131" spans="3:19" x14ac:dyDescent="0.25">
      <c r="C131" s="1" t="s">
        <v>120</v>
      </c>
      <c r="D131" s="1" t="s">
        <v>121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2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2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2</v>
      </c>
    </row>
    <row r="134" spans="3:19" x14ac:dyDescent="0.25">
      <c r="C134" s="2">
        <v>2</v>
      </c>
      <c r="D134">
        <v>11</v>
      </c>
      <c r="E134">
        <v>29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9</v>
      </c>
      <c r="E135">
        <v>18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42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74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91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29</v>
      </c>
      <c r="E139">
        <v>126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25</v>
      </c>
      <c r="E140">
        <v>167</v>
      </c>
      <c r="I140" t="s">
        <v>123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>
        <v>9</v>
      </c>
      <c r="D141">
        <v>27</v>
      </c>
      <c r="E141">
        <v>144</v>
      </c>
      <c r="I141" s="38">
        <f>(E141-GETPIVOTDATA("dni",$C$131,"ingreso_anio",2023))/GETPIVOTDATA("dni",$C$131,"ingreso_anio",2023)</f>
        <v>4.3478260869565216E-2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C142" s="2" t="s">
        <v>22</v>
      </c>
      <c r="D142">
        <v>138</v>
      </c>
      <c r="E142">
        <v>707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16:19" x14ac:dyDescent="0.25"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16:19" x14ac:dyDescent="0.25"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16:19" x14ac:dyDescent="0.25"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16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16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16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16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16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16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16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16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16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16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16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16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16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16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16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16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16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16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16:19" x14ac:dyDescent="0.25"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16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16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16:19" x14ac:dyDescent="0.25"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16:19" x14ac:dyDescent="0.25"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16:19" x14ac:dyDescent="0.25"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16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16:19" x14ac:dyDescent="0.25">
      <c r="P189" s="16">
        <f t="shared" si="5"/>
        <v>0</v>
      </c>
      <c r="Q189" s="18">
        <f t="shared" si="6"/>
        <v>0</v>
      </c>
      <c r="R189" s="19">
        <f t="shared" si="7"/>
        <v>0</v>
      </c>
      <c r="S189" s="20">
        <f t="shared" si="9"/>
        <v>2</v>
      </c>
    </row>
    <row r="190" spans="16:19" x14ac:dyDescent="0.25"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16:19" x14ac:dyDescent="0.25"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16:19" x14ac:dyDescent="0.25"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16:19" x14ac:dyDescent="0.25"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16:19" x14ac:dyDescent="0.25"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16:19" x14ac:dyDescent="0.25"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16:19" x14ac:dyDescent="0.25"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16:19" x14ac:dyDescent="0.25"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16:19" x14ac:dyDescent="0.25"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16:19" x14ac:dyDescent="0.25"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16:19" x14ac:dyDescent="0.25"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16:19" x14ac:dyDescent="0.25"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16:19" x14ac:dyDescent="0.25"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16:19" x14ac:dyDescent="0.25"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16:19" x14ac:dyDescent="0.25"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16:19" x14ac:dyDescent="0.25"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16:19" x14ac:dyDescent="0.25"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16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16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16:19" ht="18.75" x14ac:dyDescent="0.25">
      <c r="P209" s="16">
        <f t="shared" si="5"/>
        <v>0</v>
      </c>
      <c r="Q209" s="21">
        <f>+GETPIVOTDATA("id",$L$89)</f>
        <v>676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portrait" horizontalDpi="360" verticalDpi="360"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abSelected="1" zoomScale="110" zoomScaleNormal="110" workbookViewId="0">
      <selection activeCell="D10" sqref="D10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workbookViewId="0">
      <selection activeCell="J11" sqref="J11"/>
    </sheetView>
  </sheetViews>
  <sheetFormatPr baseColWidth="10" defaultRowHeight="15.7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c I A A B Q S w M E F A A C A A g A p 3 p j W D F g C t S k A A A A 9 Q A A A B I A H A B D b 2 5 m a W c v U G F j a 2 F n Z S 5 4 b W w g o h g A K K A U A A A A A A A A A A A A A A A A A A A A A A A A A A A A h Y 8 x D o I w G I W v Q r r T 1 m o M k p 8 y G D d J S E y M a 1 M q N E I x t F j u 5 u C R v I I Y R d 0 c 3 / e + 4 b 3 7 9 Q b p 0 N T B R X V W t y Z B M 0 x R o I x s C 2 3 K B P X u G E Y o 5 Z A L e R K l C k b Z 2 H i w R Y I q 5 8 4 x I d 5 7 7 O e 4 7 U r C K J 2 R Q 7 b d y U o 1 A n 1 k / V 8 O t b F O G K k Q h / 1 r D G d 4 t c T R g m E K Z G K Q a f P t 2 T j 3 2 f 5 A W P e 1 6 z v F l Q 3 z D Z A p A n l f 4 A 9 Q S w M E F A A C A A g A p 3 p j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d 6 Y 1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p 3 p j W D F g C t S k A A A A 9 Q A A A B I A A A A A A A A A A A A A A A A A A A A A A E N v b m Z p Z y 9 Q Y W N r Y W d l L n h t b F B L A Q I t A B Q A A g A I A K d 6 Y 1 g P y u m r p A A A A O k A A A A T A A A A A A A A A A A A A A A A A P A A A A B b Q 2 9 u d G V u d F 9 U e X B l c 1 0 u e G 1 s U E s B A i 0 A F A A C A A g A p 3 p j W F J I p S X R B Q A A 1 y c A A B M A A A A A A A A A A A A A A A A A 4 Q E A A E Z v c m 1 1 b G F z L 1 N l Y 3 R p b 2 4 x L m 1 Q S w U G A A A A A A M A A w D C A A A A / w c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F o A A A A A A A A C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M t M D N U M j A 6 M j E 6 M T Q u O T U z N D Q x N F o i I C 8 + P E V u d H J 5 I F R 5 c G U 9 I k Z p b G x F c n J v c k N v d W 5 0 I i B W Y W x 1 Z T 0 i b D Q 1 N D Q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k 2 O T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9 z I C g y K S 9 U a X B v I G N h b W J p Y W R v M S 5 7 Z m V j a G F f c m V w b 3 J 0 Z S w w f S Z x d W 9 0 O y w m c X V v d D t T Z W N 0 a W 9 u M S 9 E Y X R v c y A o M i k v V G l w b y B j Y W 1 i a W F k b z E u e 2 Z l Y 2 h h X 2 l u Z 1 9 p c H J l c 3 M s M X 0 m c X V v d D s s J n F 1 b 3 Q 7 U 2 V j d G l v b j E v R G F 0 b 3 M g K D I p L 1 R p c G 8 g Y 2 F t Y m l h Z G 8 x L n t p b m d y Z X N v X 2 F u a W 8 s M n 0 m c X V v d D s s J n F 1 b 3 Q 7 U 2 V j d G l v b j E v R G F 0 b 3 M g K D I p L 1 R p c G 8 g Y 2 F t Y m l h Z G 8 x L n t p b m d y Z X N v X 3 N l b W F u Y V 9 l c G k s M 3 0 m c X V v d D s s J n F 1 b 3 Q 7 U 2 V j d G l v b j E v R G F 0 b 3 M g K D I p L 1 R p c G 8 g Y 2 F t Y m l h Z G 8 x L n t m Z W N o Y V 9 p b m k s N H 0 m c X V v d D s s J n F 1 b 3 Q 7 U 2 V j d G l v b j E v R G F 0 b 3 M g K D I p L 0 V u Y 2 F i Z X p h Z G 9 z I H B y b 2 1 v d m l k b 3 M u e 2 R p Y W d u b 3 N 0 a W N f a W 5 p L D V 9 J n F 1 b 3 Q 7 L C Z x d W 9 0 O 1 N l Y 3 R p b 2 4 x L 0 R h d G 9 z I C g y K S 9 F b m N h Y m V 6 Y W R v c y B w c m 9 t b 3 Z p Z G 9 z L n t k a W F n b m 9 z d G l j X 2 V 2 b 1 9 u b 2 0 s O H 0 m c X V v d D s s J n F 1 b 3 Q 7 U 2 V j d G l v b j E v R G F 0 b 3 M g K D I p L 0 V u Y 2 F i Z X p h Z G 9 z I H B y b 2 1 v d m l k b 3 M u e 2 R p Y W d u b 3 N 0 a W N f Z X Z v X 2 9 0 c m 8 s O X 0 m c X V v d D s s J n F 1 b 3 Q 7 U 2 V j d G l v b j E v R G F 0 b 3 M g K D I p L 0 V u Y 2 F i Z X p h Z G 9 z I H B y b 2 1 v d m l k b 3 M u e 2 R u a S w x N H 0 m c X V v d D s s J n F 1 b 3 Q 7 U 2 V j d G l v b j E v R G F 0 b 3 M g K D I p L 1 R p c G 8 g Y 2 F t Y m l h Z G 8 u e 3 R p c G 9 f Z W R h Z C w x N X 0 m c X V v d D s s J n F 1 b 3 Q 7 U 2 V j d G l v b j E v R G F 0 b 3 M g K D I p L 1 R p c G 8 g Y 2 F t Y m l h Z G 8 u e 2 V k Y W Q s M T Z 9 J n F 1 b 3 Q 7 L C Z x d W 9 0 O 1 N l Y 3 R p b 2 4 x L 0 R h d G 9 z I C g y K S 9 W Y W x v c i B y Z W V t c G x h e m F k b z E u e 3 N l e G 8 s M T d 9 J n F 1 b 3 Q 7 L C Z x d W 9 0 O 1 N l Y 3 R p b 2 4 x L 0 R h d G 9 z I C g y K S 9 F b m N h Y m V 6 Y W R v c y B w c m 9 t b 3 Z p Z G 9 z L n t n Z X N 0 Y W 5 0 Z S w x O H 0 m c X V v d D s s J n F 1 b 3 Q 7 U 2 V j d G l v b j E v R G F 0 b 3 M g K D I p L 0 V u Y 2 F i Z X p h Z G 9 z I H B y b 2 1 v d m l k b 3 M u e 2 d l c 3 R h b n R l X 3 N l b S w x O X 0 m c X V v d D s s J n F 1 b 3 Q 7 U 2 V j d G l v b j E v R G F 0 b 3 M g K D I p L 0 V u Y 2 F i Z X p h Z G 9 z I H B y b 2 1 v d m l k b 3 M u e 3 B 1 Z X J w Z X J h L D I w f S Z x d W 9 0 O y w m c X V v d D t T Z W N 0 a W 9 u M S 9 E Y X R v c y A o M i k v R W 5 j Y W J l e m F k b 3 M g c H J v b W 9 2 a W R v c y 5 7 Z V 9 z Y W x 1 Z F 9 u b 3 R p Z l 9 u b 2 0 s M j J 9 J n F 1 b 3 Q 7 L C Z x d W 9 0 O 1 N l Y 3 R p b 2 4 x L 0 R h d G 9 z I C g y K S 9 F b m N h Y m V 6 Y W R v c y B w c m 9 t b 3 Z p Z G 9 z L n t l X 3 N h b H V k X 2 5 v d G l m X 2 l u c 3 R p d H V j a W 9 u L D I 0 f S Z x d W 9 0 O y w m c X V v d D t T Z W N 0 a W 9 u M S 9 E Y X R v c y A o M i k v R W 5 j Y W J l e m F k b 3 M g c H J v b W 9 2 a W R v c y 5 7 Z V 9 z Y W x 1 Z F 9 u b 3 R p Z l 9 k Z X B h c n R h b W V u d G 8 s M j Z 9 J n F 1 b 3 Q 7 L C Z x d W 9 0 O 1 N l Y 3 R p b 2 4 x L 0 R h d G 9 z I C g y K S 9 F b m N h Y m V 6 Y W R v c y B w c m 9 t b 3 Z p Z G 9 z L n t l X 3 N h b H V k X 2 5 v d G l m X 3 B y b 3 Z p b m N p Y S w y O H 0 m c X V v d D s s J n F 1 b 3 Q 7 U 2 V j d G l v b j E v R G F 0 b 3 M g K D I p L 0 V u Y 2 F i Z X p h Z G 9 z I H B y b 2 1 v d m l k b 3 M u e 2 V f c 2 F s d W R f b m 9 0 a W Z f Z G l z d H J p d G 8 s M z B 9 J n F 1 b 3 Q 7 L C Z x d W 9 0 O 1 N l Y 3 R p b 2 4 x L 0 R h d G 9 z I C g y K S 9 F b m N h Y m V 6 Y W R v c y B w c m 9 t b 3 Z p Z G 9 z L n t k a X J l c 2 F f b m 9 0 a W Y s M z J 9 J n F 1 b 3 Q 7 L C Z x d W 9 0 O 1 N l Y 3 R p b 2 4 x L 0 R h d G 9 z I C g y K S 9 F b m N h Y m V 6 Y W R v c y B w c m 9 t b 3 Z p Z G 9 z L n t y Z W R f b m 9 0 a W Y s M z N 9 J n F 1 b 3 Q 7 L C Z x d W 9 0 O 1 N l Y 3 R p b 2 4 x L 0 R h d G 9 z I C g y K S 9 F b m N h Y m V 6 Y W R v c y B w c m 9 t b 3 Z p Z G 9 z L n t t a W N y b 3 J l Z F 9 u b 3 R p Z i w z N H 0 m c X V v d D s s J n F 1 b 3 Q 7 U 2 V j d G l v b j E v R G F 0 b 3 M g K D I p L 0 V u Y 2 F i Z X p h Z G 9 z I H B y b 2 1 v d m l k b 3 M u e 2 l u Z m V j Y 2 l v b l 9 k Z X B h c n R h b W V u d G 8 s M z Z 9 J n F 1 b 3 Q 7 L C Z x d W 9 0 O 1 N l Y 3 R p b 2 4 x L 0 R h d G 9 z I C g y K S 9 F b m N h Y m V 6 Y W R v c y B w c m 9 t b 3 Z p Z G 9 z L n t p b m Z l Y 2 N p b 2 5 f c H J v d m l u Y 2 l h L D M 4 f S Z x d W 9 0 O y w m c X V v d D t T Z W N 0 a W 9 u M S 9 E Y X R v c y A o M i k v R W 5 j Y W J l e m F k b 3 M g c H J v b W 9 2 a W R v c y 5 7 a W 5 m Z W N j a W 9 u X 2 R p c 3 R y a X R v L D Q w f S Z x d W 9 0 O y w m c X V v d D t T Z W N 0 a W 9 u M S 9 E Y X R v c y A o M i k v R W 5 j Y W J l e m F k b 3 M g c H J v b W 9 2 a W R v c y 5 7 Z V 9 z Y W x 1 Z F 9 y Z W Y s N D F 9 J n F 1 b 3 Q 7 L C Z x d W 9 0 O 1 N l Y 3 R p b 2 4 x L 0 R h d G 9 z I C g y K S 9 F b m N h Y m V 6 Y W R v c y B w c m 9 t b 3 Z p Z G 9 z L n t l X 3 N h b H V k X 3 J l Z l 9 u b 2 0 s N D J 9 J n F 1 b 3 Q 7 L C Z x d W 9 0 O 1 N l Y 3 R p b 2 4 x L 0 R h d G 9 z I C g y K S 9 U a X B v I G N h b W J p Y W R v M i 5 7 Z m V j a G F f c m V m L D M 0 f S Z x d W 9 0 O y w m c X V v d D t T Z W N 0 a W 9 u M S 9 E Y X R v c y A o M i k v R W 5 j Y W J l e m F k b 3 M g c H J v b W 9 2 a W R v c y 5 7 Z m F s b G V j a W R v L D Q 0 f S Z x d W 9 0 O y w m c X V v d D t T Z W N 0 a W 9 u M S 9 E Y X R v c y A o M i k v V G l w b y B j Y W 1 i a W F k b z I u e 2 Z l Y 2 h h X 2 R l Z i w z N n 0 m c X V v d D s s J n F 1 b 3 Q 7 U 2 V j d G l v b j E v R G F 0 b 3 M g K D I p L 1 R p c G 8 g Y 2 F t Y m l h Z G 8 y L n t m Z W N o Y V 9 h b H R h L D M 3 f S Z x d W 9 0 O y w m c X V v d D t T Z W N 0 a W 9 u M S 9 E Y X R v c y A o M i k v R W 5 j Y W J l e m F k b 3 M g c H J v b W 9 2 a W R v c y 5 7 d G l l b m V f b X V l c 3 R y Y S w 0 N 3 0 m c X V v d D s s J n F 1 b 3 Q 7 U 2 V j d G l v b j E v R G F 0 b 3 M g K D I p L 0 V u Y 2 F i Z X p h Z G 9 z I H B y b 2 1 v d m l k b 3 M u e 3 J l c 3 V s d G F k b 1 9 t d W V z d H J h M V 9 l b G l z Y V 9 u c z E s N D h 9 J n F 1 b 3 Q 7 L C Z x d W 9 0 O 1 N l Y 3 R p b 2 4 x L 0 R h d G 9 z I C g y K S 9 F b m N h Y m V 6 Y W R v c y B w c m 9 t b 3 Z p Z G 9 z L n t y Z X N 1 b H R h Z G 9 f b X V l c 3 R y Y T J f a W d t L D Q 5 f S Z x d W 9 0 O y w m c X V v d D t T Z W N 0 a W 9 u M S 9 E Y X R v c y A o M i k v R W 5 j Y W J l e m F k b 3 M g c H J v b W 9 2 a W R v c y 5 7 c m V z d W x 0 Y W R v X 2 1 1 Z X N 0 c m E z X 3 B j c i w 1 M H 0 m c X V v d D s s J n F 1 b 3 Q 7 U 2 V j d G l v b j E v R G F 0 b 3 M g K D I p L 0 V u Y 2 F i Z X p h Z G 9 z I H B y b 2 1 v d m l k b 3 M u e 3 J l c 3 V s d G F k b 1 9 t d W V z d H J h N F 9 p b m 1 1 b m 9 j c m 9 t Y X R v Z 3 J h Z m l j Y S w 1 M X 0 m c X V v d D s s J n F 1 b 3 Q 7 U 2 V j d G l v b j E v R G F 0 b 3 M g K D I p L 1 R p c G 8 g Y 2 F t Y m l h Z G 8 3 L n t j b 2 5 k a W N p b 2 5 f c m l l c 2 d v L D M 3 f S Z x d W 9 0 O y w m c X V v d D t T Z W N 0 a W 9 u M S 9 E Y X R v c y A o M i k v V G l w b y B j Y W 1 i a W F k b z c u e 2 N v b m R f c m l l c 2 d v X 2 h p c G V y d G V u c 2 l v b i w z O H 0 m c X V v d D s s J n F 1 b 3 Q 7 U 2 V j d G l v b j E v R G F 0 b 3 M g K D I p L 1 R p c G 8 g Y 2 F t Y m l h Z G 8 3 L n t j b 2 5 k X 3 J p Z X N n b 1 9 v Y m V z a W R h Z C w z O X 0 m c X V v d D s s J n F 1 b 3 Q 7 U 2 V j d G l v b j E v R G F 0 b 3 M g K D I p L 1 R p c G 8 g Y 2 F t Y m l h Z G 8 3 L n t j b 2 5 k X 3 J p Z X N n b 1 9 z b 2 J y Z X B l c 2 8 s N D B 9 J n F 1 b 3 Q 7 L C Z x d W 9 0 O 1 N l Y 3 R p b 2 4 x L 0 R h d G 9 z I C g y K S 9 U a X B v I G N h b W J p Y W R v N y 5 7 Y 2 9 u Z F 9 y a W V z Z 2 9 f Z G l h Y m V 0 Z X M s N D F 9 J n F 1 b 3 Q 7 L C Z x d W 9 0 O 1 N l Y 3 R p b 2 4 x L 0 R h d G 9 z I C g y K S 9 U a X B v I G N h b W J p Y W R v N y 5 7 Y 2 9 u Z F 9 y a W V z Z 2 9 f b 3 R y b 3 M s N D J 9 J n F 1 b 3 Q 7 L C Z x d W 9 0 O 1 N l Y 3 R p b 2 4 x L 0 R h d G 9 z I C g y K S 9 U a X B v I G N h b W J p Y W R v N i 5 7 Y 2 9 u Z F 9 y a W V z Z 2 9 f b m l u Z 3 V u b y w 0 M 3 0 m c X V v d D s s J n F 1 b 3 Q 7 U 2 V j d G l v b j E v R G F 0 b 3 M g K D I p L 0 V u Y 2 F i Z X p h Z G 9 z I H B y b 2 1 v d m l k b 3 M u e 3 N l c n Z p Y 2 l v X 2 5 v b S w 2 M H 0 m c X V v d D s s J n F 1 b 3 Q 7 U 2 V j d G l v b j E v R G F 0 b 3 M g K D I p L 0 V u Y 2 F i Z X p h Z G 9 z I H B y b 2 1 v d m l k b 3 M u e 3 N l c n Z p Y 2 l v X 2 9 0 c m 8 s N j F 9 J n F 1 b 3 Q 7 L C Z x d W 9 0 O 1 N l Y 3 R p b 2 4 x L 0 R h d G 9 z I C g y K S 9 F b m N h Y m V 6 Y W R v c y B w c m 9 t b 3 Z p Z G 9 z L n t l X 3 N h b H V k X 2 9 y a W d l b l 9 k a X J l c 2 E s N j J 9 J n F 1 b 3 Q 7 L C Z x d W 9 0 O 1 N l Y 3 R p b 2 4 x L 0 R h d G 9 z I C g y K S 9 F b m N h Y m V 6 Y W R v c y B w c m 9 t b 3 Z p Z G 9 z L n t l X 3 N h b H V k X 2 9 y a W d l b l 9 u b 2 0 s N j R 9 J n F 1 b 3 Q 7 L C Z x d W 9 0 O 1 N l Y 3 R p b 2 4 x L 0 R h d G 9 z I C g y K S 9 F b m N h Y m V 6 Y W R v c y B w c m 9 t b 3 Z p Z G 9 z L n t v Y n N l c n Z h Y 2 l v b i w 2 N X 0 m c X V v d D s s J n F 1 b 3 Q 7 U 2 V j d G l v b j E v R G F 0 b 3 M g K D I p L 0 V u Y 2 F i Z X p h Z G 9 z I H B y b 2 1 v d m l k b 3 M u e 2 N v b m R p Y 2 l v b l 9 m a W N o Y S w 2 N n 0 m c X V v d D s s J n F 1 b 3 Q 7 U 2 V j d G l v b j E v R G F 0 b 3 M g K D I p L 0 V u Y 2 F i Z X p h Z G 9 z I H B y b 2 1 v d m l k b 3 M u e 2 N s Y X Z l L D Y 3 f S Z x d W 9 0 O y w m c X V v d D t T Z W N 0 a W 9 u M S 9 E Y X R v c y A o M i k v R W 5 j Y W J l e m F k b 3 M g c H J v b W 9 2 a W R v c y 5 7 Z m V j a G F f c m V n L D Y 4 f S Z x d W 9 0 O y w m c X V v d D t T Z W N 0 a W 9 u M S 9 E Y X R v c y A o M i k v R W 5 j Y W J l e m F k b 3 M g c H J v b W 9 2 a W R v c y 5 7 Z m V j a G F f b W 9 k L D Y 5 f S Z x d W 9 0 O y w m c X V v d D t T Z W N 0 a W 9 u M S 9 E Y X R v c y A o M i k v R W 5 j Y W J l e m F k b 3 M g c H J v b W 9 2 a W R v c y 5 7 a W Q s N z J 9 J n F 1 b 3 Q 7 L C Z x d W 9 0 O 1 N l Y 3 R p b 2 4 x L 0 V E Q U Q v V G l w b y B j Y W 1 i a W F k b y 5 7 R E V O R 1 V F L D B 9 J n F 1 b 3 Q 7 L C Z x d W 9 0 O 1 N l Y 3 R p b 2 4 x L 0 V E Q U Q v V G l w b y B j Y W 1 i a W F k b y 5 7 U V V J T l F V R U 5 J T y w x N H 0 m c X V v d D s s J n F 1 b 3 Q 7 U 2 V j d G l v b j E v R G F 0 b 3 M g K D I p L 0 5 v b W J y Z S B k Z W w g b W V z I G l u c 2 V y d G F k b y 5 7 T m 9 t Y n J l I G R l b C B t Z X M s N z V 9 J n F 1 b 3 Q 7 L C Z x d W 9 0 O 1 N l Y 3 R p b 2 4 x L 0 R h d G 9 z I C g y K S 9 O b 2 1 i c m U g Z G V s I G T D r W E g a W 5 z Z X J 0 Y W R v L n t O b 2 1 i c m U g Z G V s I G T D r W E s N z Z 9 J n F 1 b 3 Q 7 L C Z x d W 9 0 O 1 N l Y 3 R p b 2 4 x L 0 R h d G 9 z I C g y K S 9 U a X B v I G N h b W J p Y W R v M y 5 7 S U 5 E M S w 2 O H 0 m c X V v d D s s J n F 1 b 3 Q 7 U 2 V j d G l v b j E v R G F 0 b 3 M g K D I p L 1 R p c G 8 g Y 2 F t Y m l h Z G 8 0 L n t F U 1 R B T k N J Q S w 2 O X 0 m c X V v d D s s J n F 1 b 3 Q 7 U 2 V j d G l v b j E v R G F 0 b 3 M g K D I p L 1 R p c G 8 g Y 2 F t Y m l h Z G 8 1 L n t E S U F T X 0 V O R i w 2 M H 0 m c X V v d D t d L C Z x d W 9 0 O 0 N v b H V t b k N v d W 5 0 J n F 1 b 3 Q 7 O j Y x L C Z x d W 9 0 O 0 t l e U N v b H V t b k 5 h b W V z J n F 1 b 3 Q 7 O l t d L C Z x d W 9 0 O 0 N v b H V t b k l k Z W 5 0 a X R p Z X M m c X V v d D s 6 W y Z x d W 9 0 O 1 N l Y 3 R p b 2 4 x L 0 R h d G 9 z I C g y K S 9 U a X B v I G N h b W J p Y W R v M S 5 7 Z m V j a G F f c m V w b 3 J 0 Z S w w f S Z x d W 9 0 O y w m c X V v d D t T Z W N 0 a W 9 u M S 9 E Y X R v c y A o M i k v V G l w b y B j Y W 1 i a W F k b z E u e 2 Z l Y 2 h h X 2 l u Z 1 9 p c H J l c 3 M s M X 0 m c X V v d D s s J n F 1 b 3 Q 7 U 2 V j d G l v b j E v R G F 0 b 3 M g K D I p L 1 R p c G 8 g Y 2 F t Y m l h Z G 8 x L n t p b m d y Z X N v X 2 F u a W 8 s M n 0 m c X V v d D s s J n F 1 b 3 Q 7 U 2 V j d G l v b j E v R G F 0 b 3 M g K D I p L 1 R p c G 8 g Y 2 F t Y m l h Z G 8 x L n t p b m d y Z X N v X 3 N l b W F u Y V 9 l c G k s M 3 0 m c X V v d D s s J n F 1 b 3 Q 7 U 2 V j d G l v b j E v R G F 0 b 3 M g K D I p L 1 R p c G 8 g Y 2 F t Y m l h Z G 8 x L n t m Z W N o Y V 9 p b m k s N H 0 m c X V v d D s s J n F 1 b 3 Q 7 U 2 V j d G l v b j E v R G F 0 b 3 M g K D I p L 0 V u Y 2 F i Z X p h Z G 9 z I H B y b 2 1 v d m l k b 3 M u e 2 R p Y W d u b 3 N 0 a W N f a W 5 p L D V 9 J n F 1 b 3 Q 7 L C Z x d W 9 0 O 1 N l Y 3 R p b 2 4 x L 0 R h d G 9 z I C g y K S 9 F b m N h Y m V 6 Y W R v c y B w c m 9 t b 3 Z p Z G 9 z L n t k a W F n b m 9 z d G l j X 2 V 2 b 1 9 u b 2 0 s O H 0 m c X V v d D s s J n F 1 b 3 Q 7 U 2 V j d G l v b j E v R G F 0 b 3 M g K D I p L 0 V u Y 2 F i Z X p h Z G 9 z I H B y b 2 1 v d m l k b 3 M u e 2 R p Y W d u b 3 N 0 a W N f Z X Z v X 2 9 0 c m 8 s O X 0 m c X V v d D s s J n F 1 b 3 Q 7 U 2 V j d G l v b j E v R G F 0 b 3 M g K D I p L 0 V u Y 2 F i Z X p h Z G 9 z I H B y b 2 1 v d m l k b 3 M u e 2 R u a S w x N H 0 m c X V v d D s s J n F 1 b 3 Q 7 U 2 V j d G l v b j E v R G F 0 b 3 M g K D I p L 1 R p c G 8 g Y 2 F t Y m l h Z G 8 u e 3 R p c G 9 f Z W R h Z C w x N X 0 m c X V v d D s s J n F 1 b 3 Q 7 U 2 V j d G l v b j E v R G F 0 b 3 M g K D I p L 1 R p c G 8 g Y 2 F t Y m l h Z G 8 u e 2 V k Y W Q s M T Z 9 J n F 1 b 3 Q 7 L C Z x d W 9 0 O 1 N l Y 3 R p b 2 4 x L 0 R h d G 9 z I C g y K S 9 W Y W x v c i B y Z W V t c G x h e m F k b z E u e 3 N l e G 8 s M T d 9 J n F 1 b 3 Q 7 L C Z x d W 9 0 O 1 N l Y 3 R p b 2 4 x L 0 R h d G 9 z I C g y K S 9 F b m N h Y m V 6 Y W R v c y B w c m 9 t b 3 Z p Z G 9 z L n t n Z X N 0 Y W 5 0 Z S w x O H 0 m c X V v d D s s J n F 1 b 3 Q 7 U 2 V j d G l v b j E v R G F 0 b 3 M g K D I p L 0 V u Y 2 F i Z X p h Z G 9 z I H B y b 2 1 v d m l k b 3 M u e 2 d l c 3 R h b n R l X 3 N l b S w x O X 0 m c X V v d D s s J n F 1 b 3 Q 7 U 2 V j d G l v b j E v R G F 0 b 3 M g K D I p L 0 V u Y 2 F i Z X p h Z G 9 z I H B y b 2 1 v d m l k b 3 M u e 3 B 1 Z X J w Z X J h L D I w f S Z x d W 9 0 O y w m c X V v d D t T Z W N 0 a W 9 u M S 9 E Y X R v c y A o M i k v R W 5 j Y W J l e m F k b 3 M g c H J v b W 9 2 a W R v c y 5 7 Z V 9 z Y W x 1 Z F 9 u b 3 R p Z l 9 u b 2 0 s M j J 9 J n F 1 b 3 Q 7 L C Z x d W 9 0 O 1 N l Y 3 R p b 2 4 x L 0 R h d G 9 z I C g y K S 9 F b m N h Y m V 6 Y W R v c y B w c m 9 t b 3 Z p Z G 9 z L n t l X 3 N h b H V k X 2 5 v d G l m X 2 l u c 3 R p d H V j a W 9 u L D I 0 f S Z x d W 9 0 O y w m c X V v d D t T Z W N 0 a W 9 u M S 9 E Y X R v c y A o M i k v R W 5 j Y W J l e m F k b 3 M g c H J v b W 9 2 a W R v c y 5 7 Z V 9 z Y W x 1 Z F 9 u b 3 R p Z l 9 k Z X B h c n R h b W V u d G 8 s M j Z 9 J n F 1 b 3 Q 7 L C Z x d W 9 0 O 1 N l Y 3 R p b 2 4 x L 0 R h d G 9 z I C g y K S 9 F b m N h Y m V 6 Y W R v c y B w c m 9 t b 3 Z p Z G 9 z L n t l X 3 N h b H V k X 2 5 v d G l m X 3 B y b 3 Z p b m N p Y S w y O H 0 m c X V v d D s s J n F 1 b 3 Q 7 U 2 V j d G l v b j E v R G F 0 b 3 M g K D I p L 0 V u Y 2 F i Z X p h Z G 9 z I H B y b 2 1 v d m l k b 3 M u e 2 V f c 2 F s d W R f b m 9 0 a W Z f Z G l z d H J p d G 8 s M z B 9 J n F 1 b 3 Q 7 L C Z x d W 9 0 O 1 N l Y 3 R p b 2 4 x L 0 R h d G 9 z I C g y K S 9 F b m N h Y m V 6 Y W R v c y B w c m 9 t b 3 Z p Z G 9 z L n t k a X J l c 2 F f b m 9 0 a W Y s M z J 9 J n F 1 b 3 Q 7 L C Z x d W 9 0 O 1 N l Y 3 R p b 2 4 x L 0 R h d G 9 z I C g y K S 9 F b m N h Y m V 6 Y W R v c y B w c m 9 t b 3 Z p Z G 9 z L n t y Z W R f b m 9 0 a W Y s M z N 9 J n F 1 b 3 Q 7 L C Z x d W 9 0 O 1 N l Y 3 R p b 2 4 x L 0 R h d G 9 z I C g y K S 9 F b m N h Y m V 6 Y W R v c y B w c m 9 t b 3 Z p Z G 9 z L n t t a W N y b 3 J l Z F 9 u b 3 R p Z i w z N H 0 m c X V v d D s s J n F 1 b 3 Q 7 U 2 V j d G l v b j E v R G F 0 b 3 M g K D I p L 0 V u Y 2 F i Z X p h Z G 9 z I H B y b 2 1 v d m l k b 3 M u e 2 l u Z m V j Y 2 l v b l 9 k Z X B h c n R h b W V u d G 8 s M z Z 9 J n F 1 b 3 Q 7 L C Z x d W 9 0 O 1 N l Y 3 R p b 2 4 x L 0 R h d G 9 z I C g y K S 9 F b m N h Y m V 6 Y W R v c y B w c m 9 t b 3 Z p Z G 9 z L n t p b m Z l Y 2 N p b 2 5 f c H J v d m l u Y 2 l h L D M 4 f S Z x d W 9 0 O y w m c X V v d D t T Z W N 0 a W 9 u M S 9 E Y X R v c y A o M i k v R W 5 j Y W J l e m F k b 3 M g c H J v b W 9 2 a W R v c y 5 7 a W 5 m Z W N j a W 9 u X 2 R p c 3 R y a X R v L D Q w f S Z x d W 9 0 O y w m c X V v d D t T Z W N 0 a W 9 u M S 9 E Y X R v c y A o M i k v R W 5 j Y W J l e m F k b 3 M g c H J v b W 9 2 a W R v c y 5 7 Z V 9 z Y W x 1 Z F 9 y Z W Y s N D F 9 J n F 1 b 3 Q 7 L C Z x d W 9 0 O 1 N l Y 3 R p b 2 4 x L 0 R h d G 9 z I C g y K S 9 F b m N h Y m V 6 Y W R v c y B w c m 9 t b 3 Z p Z G 9 z L n t l X 3 N h b H V k X 3 J l Z l 9 u b 2 0 s N D J 9 J n F 1 b 3 Q 7 L C Z x d W 9 0 O 1 N l Y 3 R p b 2 4 x L 0 R h d G 9 z I C g y K S 9 U a X B v I G N h b W J p Y W R v M i 5 7 Z m V j a G F f c m V m L D M 0 f S Z x d W 9 0 O y w m c X V v d D t T Z W N 0 a W 9 u M S 9 E Y X R v c y A o M i k v R W 5 j Y W J l e m F k b 3 M g c H J v b W 9 2 a W R v c y 5 7 Z m F s b G V j a W R v L D Q 0 f S Z x d W 9 0 O y w m c X V v d D t T Z W N 0 a W 9 u M S 9 E Y X R v c y A o M i k v V G l w b y B j Y W 1 i a W F k b z I u e 2 Z l Y 2 h h X 2 R l Z i w z N n 0 m c X V v d D s s J n F 1 b 3 Q 7 U 2 V j d G l v b j E v R G F 0 b 3 M g K D I p L 1 R p c G 8 g Y 2 F t Y m l h Z G 8 y L n t m Z W N o Y V 9 h b H R h L D M 3 f S Z x d W 9 0 O y w m c X V v d D t T Z W N 0 a W 9 u M S 9 E Y X R v c y A o M i k v R W 5 j Y W J l e m F k b 3 M g c H J v b W 9 2 a W R v c y 5 7 d G l l b m V f b X V l c 3 R y Y S w 0 N 3 0 m c X V v d D s s J n F 1 b 3 Q 7 U 2 V j d G l v b j E v R G F 0 b 3 M g K D I p L 0 V u Y 2 F i Z X p h Z G 9 z I H B y b 2 1 v d m l k b 3 M u e 3 J l c 3 V s d G F k b 1 9 t d W V z d H J h M V 9 l b G l z Y V 9 u c z E s N D h 9 J n F 1 b 3 Q 7 L C Z x d W 9 0 O 1 N l Y 3 R p b 2 4 x L 0 R h d G 9 z I C g y K S 9 F b m N h Y m V 6 Y W R v c y B w c m 9 t b 3 Z p Z G 9 z L n t y Z X N 1 b H R h Z G 9 f b X V l c 3 R y Y T J f a W d t L D Q 5 f S Z x d W 9 0 O y w m c X V v d D t T Z W N 0 a W 9 u M S 9 E Y X R v c y A o M i k v R W 5 j Y W J l e m F k b 3 M g c H J v b W 9 2 a W R v c y 5 7 c m V z d W x 0 Y W R v X 2 1 1 Z X N 0 c m E z X 3 B j c i w 1 M H 0 m c X V v d D s s J n F 1 b 3 Q 7 U 2 V j d G l v b j E v R G F 0 b 3 M g K D I p L 0 V u Y 2 F i Z X p h Z G 9 z I H B y b 2 1 v d m l k b 3 M u e 3 J l c 3 V s d G F k b 1 9 t d W V z d H J h N F 9 p b m 1 1 b m 9 j c m 9 t Y X R v Z 3 J h Z m l j Y S w 1 M X 0 m c X V v d D s s J n F 1 b 3 Q 7 U 2 V j d G l v b j E v R G F 0 b 3 M g K D I p L 1 R p c G 8 g Y 2 F t Y m l h Z G 8 3 L n t j b 2 5 k a W N p b 2 5 f c m l l c 2 d v L D M 3 f S Z x d W 9 0 O y w m c X V v d D t T Z W N 0 a W 9 u M S 9 E Y X R v c y A o M i k v V G l w b y B j Y W 1 i a W F k b z c u e 2 N v b m R f c m l l c 2 d v X 2 h p c G V y d G V u c 2 l v b i w z O H 0 m c X V v d D s s J n F 1 b 3 Q 7 U 2 V j d G l v b j E v R G F 0 b 3 M g K D I p L 1 R p c G 8 g Y 2 F t Y m l h Z G 8 3 L n t j b 2 5 k X 3 J p Z X N n b 1 9 v Y m V z a W R h Z C w z O X 0 m c X V v d D s s J n F 1 b 3 Q 7 U 2 V j d G l v b j E v R G F 0 b 3 M g K D I p L 1 R p c G 8 g Y 2 F t Y m l h Z G 8 3 L n t j b 2 5 k X 3 J p Z X N n b 1 9 z b 2 J y Z X B l c 2 8 s N D B 9 J n F 1 b 3 Q 7 L C Z x d W 9 0 O 1 N l Y 3 R p b 2 4 x L 0 R h d G 9 z I C g y K S 9 U a X B v I G N h b W J p Y W R v N y 5 7 Y 2 9 u Z F 9 y a W V z Z 2 9 f Z G l h Y m V 0 Z X M s N D F 9 J n F 1 b 3 Q 7 L C Z x d W 9 0 O 1 N l Y 3 R p b 2 4 x L 0 R h d G 9 z I C g y K S 9 U a X B v I G N h b W J p Y W R v N y 5 7 Y 2 9 u Z F 9 y a W V z Z 2 9 f b 3 R y b 3 M s N D J 9 J n F 1 b 3 Q 7 L C Z x d W 9 0 O 1 N l Y 3 R p b 2 4 x L 0 R h d G 9 z I C g y K S 9 U a X B v I G N h b W J p Y W R v N i 5 7 Y 2 9 u Z F 9 y a W V z Z 2 9 f b m l u Z 3 V u b y w 0 M 3 0 m c X V v d D s s J n F 1 b 3 Q 7 U 2 V j d G l v b j E v R G F 0 b 3 M g K D I p L 0 V u Y 2 F i Z X p h Z G 9 z I H B y b 2 1 v d m l k b 3 M u e 3 N l c n Z p Y 2 l v X 2 5 v b S w 2 M H 0 m c X V v d D s s J n F 1 b 3 Q 7 U 2 V j d G l v b j E v R G F 0 b 3 M g K D I p L 0 V u Y 2 F i Z X p h Z G 9 z I H B y b 2 1 v d m l k b 3 M u e 3 N l c n Z p Y 2 l v X 2 9 0 c m 8 s N j F 9 J n F 1 b 3 Q 7 L C Z x d W 9 0 O 1 N l Y 3 R p b 2 4 x L 0 R h d G 9 z I C g y K S 9 F b m N h Y m V 6 Y W R v c y B w c m 9 t b 3 Z p Z G 9 z L n t l X 3 N h b H V k X 2 9 y a W d l b l 9 k a X J l c 2 E s N j J 9 J n F 1 b 3 Q 7 L C Z x d W 9 0 O 1 N l Y 3 R p b 2 4 x L 0 R h d G 9 z I C g y K S 9 F b m N h Y m V 6 Y W R v c y B w c m 9 t b 3 Z p Z G 9 z L n t l X 3 N h b H V k X 2 9 y a W d l b l 9 u b 2 0 s N j R 9 J n F 1 b 3 Q 7 L C Z x d W 9 0 O 1 N l Y 3 R p b 2 4 x L 0 R h d G 9 z I C g y K S 9 F b m N h Y m V 6 Y W R v c y B w c m 9 t b 3 Z p Z G 9 z L n t v Y n N l c n Z h Y 2 l v b i w 2 N X 0 m c X V v d D s s J n F 1 b 3 Q 7 U 2 V j d G l v b j E v R G F 0 b 3 M g K D I p L 0 V u Y 2 F i Z X p h Z G 9 z I H B y b 2 1 v d m l k b 3 M u e 2 N v b m R p Y 2 l v b l 9 m a W N o Y S w 2 N n 0 m c X V v d D s s J n F 1 b 3 Q 7 U 2 V j d G l v b j E v R G F 0 b 3 M g K D I p L 0 V u Y 2 F i Z X p h Z G 9 z I H B y b 2 1 v d m l k b 3 M u e 2 N s Y X Z l L D Y 3 f S Z x d W 9 0 O y w m c X V v d D t T Z W N 0 a W 9 u M S 9 E Y X R v c y A o M i k v R W 5 j Y W J l e m F k b 3 M g c H J v b W 9 2 a W R v c y 5 7 Z m V j a G F f c m V n L D Y 4 f S Z x d W 9 0 O y w m c X V v d D t T Z W N 0 a W 9 u M S 9 E Y X R v c y A o M i k v R W 5 j Y W J l e m F k b 3 M g c H J v b W 9 2 a W R v c y 5 7 Z m V j a G F f b W 9 k L D Y 5 f S Z x d W 9 0 O y w m c X V v d D t T Z W N 0 a W 9 u M S 9 E Y X R v c y A o M i k v R W 5 j Y W J l e m F k b 3 M g c H J v b W 9 2 a W R v c y 5 7 a W Q s N z J 9 J n F 1 b 3 Q 7 L C Z x d W 9 0 O 1 N l Y 3 R p b 2 4 x L 0 V E Q U Q v V G l w b y B j Y W 1 i a W F k b y 5 7 R E V O R 1 V F L D B 9 J n F 1 b 3 Q 7 L C Z x d W 9 0 O 1 N l Y 3 R p b 2 4 x L 0 V E Q U Q v V G l w b y B j Y W 1 i a W F k b y 5 7 U V V J T l F V R U 5 J T y w x N H 0 m c X V v d D s s J n F 1 b 3 Q 7 U 2 V j d G l v b j E v R G F 0 b 3 M g K D I p L 0 5 v b W J y Z S B k Z W w g b W V z I G l u c 2 V y d G F k b y 5 7 T m 9 t Y n J l I G R l b C B t Z X M s N z V 9 J n F 1 b 3 Q 7 L C Z x d W 9 0 O 1 N l Y 3 R p b 2 4 x L 0 R h d G 9 z I C g y K S 9 O b 2 1 i c m U g Z G V s I G T D r W E g a W 5 z Z X J 0 Y W R v L n t O b 2 1 i c m U g Z G V s I G T D r W E s N z Z 9 J n F 1 b 3 Q 7 L C Z x d W 9 0 O 1 N l Y 3 R p b 2 4 x L 0 R h d G 9 z I C g y K S 9 U a X B v I G N h b W J p Y W R v M y 5 7 S U 5 E M S w 2 O H 0 m c X V v d D s s J n F 1 b 3 Q 7 U 2 V j d G l v b j E v R G F 0 b 3 M g K D I p L 1 R p c G 8 g Y 2 F t Y m l h Z G 8 0 L n t F U 1 R B T k N J Q S w 2 O X 0 m c X V v d D s s J n F 1 b 3 Q 7 U 2 V j d G l v b j E v R G F 0 b 3 M g K D I p L 1 R p c G 8 g Y 2 F t Y m l h Z G 8 1 L n t E S U F T X 0 V O R i w 2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h d G 9 z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R h d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N l J T I w Z X h w Y W 5 k a S V D M y V C M y U y M E V E Q U Q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O b 2 1 i c m U l M j B k Z W w l M j B t Z X M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O b 2 1 i c m U l M j B k Z W w l M j B k J U M z J U F E Y S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S U y M G N v b m R p Y 2 l v b m F s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U G V y c 2 9 u Y W x p e m F k Y S U y M G F n c m V n Y W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1 D + T 4 Z k s O S b K Y y f X g x V s s A A A A A A I A A A A A A B B m A A A A A Q A A I A A A A K p h Q Y 7 j c C x x C L J T 1 Q 2 9 p i H t z l K V C 8 z r R g G u I Z 9 7 F A c n A A A A A A 6 A A A A A A g A A I A A A A N 7 U H w K u U u 4 b F k 5 s k 3 3 O x C p V c K n e f A p 8 F p h C Z h C S U 7 h Y U A A A A H E M 4 S w L a U e z W S o A i g O Q O 9 G o w x n M G B v F I Z X L d N n p M t U B + d 3 F T 1 K N U o F + T D R V J v F k J P n w S 2 H h p U e V Q + 3 / W 3 l l w P b l X B T E 2 i 3 U v C 8 u l w H F 2 z f Y Q A A A A J s d v P 5 v m B K Y t i 7 O B N 0 I 0 a B e 0 j S c d l j e 7 n D j p t W G V k x J p + s a C C q u o f J E R 5 F J K v 4 r 7 E 4 I 5 V I O U W B P R 1 Z 2 y W x R H M U =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Analisis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CARLOS PINTADO</cp:lastModifiedBy>
  <dcterms:created xsi:type="dcterms:W3CDTF">2023-12-20T17:03:03Z</dcterms:created>
  <dcterms:modified xsi:type="dcterms:W3CDTF">2024-03-03T21:22:03Z</dcterms:modified>
</cp:coreProperties>
</file>