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3.xml" ContentType="application/vnd.ms-office.chartcolorstyle+xml"/>
  <Override PartName="/xl/charts/style3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065" windowHeight="9600"/>
  </bookViews>
  <sheets>
    <sheet name="1 MÁXIMA DEMANDA (MW)" sheetId="5" r:id="rId1"/>
    <sheet name="2 OFERTA (GWh)" sheetId="3" r:id="rId2"/>
    <sheet name="3 DEMANDA (GWh)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4" l="1"/>
  <c r="O16" i="4"/>
  <c r="O17" i="4"/>
  <c r="O18" i="4"/>
  <c r="O19" i="4"/>
  <c r="O21" i="4"/>
  <c r="O21" i="3" l="1"/>
  <c r="O15" i="3"/>
  <c r="O16" i="3"/>
  <c r="O17" i="3"/>
  <c r="O18" i="3"/>
  <c r="O19" i="3"/>
  <c r="B21" i="3"/>
  <c r="O21" i="5"/>
  <c r="O16" i="5"/>
  <c r="O17" i="5"/>
  <c r="O18" i="5"/>
  <c r="O19" i="5"/>
  <c r="O15" i="5"/>
  <c r="P19" i="4"/>
  <c r="N15" i="5" l="1"/>
  <c r="N16" i="5"/>
  <c r="N17" i="5"/>
  <c r="N18" i="5"/>
  <c r="N19" i="5"/>
  <c r="N18" i="4" l="1"/>
  <c r="N18" i="3" l="1"/>
  <c r="N172" i="4" l="1"/>
  <c r="M172" i="4"/>
  <c r="L172" i="4"/>
  <c r="K172" i="4"/>
  <c r="J172" i="4"/>
  <c r="I172" i="4"/>
  <c r="H172" i="4"/>
  <c r="G172" i="4"/>
  <c r="F172" i="4"/>
  <c r="E172" i="4"/>
  <c r="D172" i="4"/>
  <c r="C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  <c r="N19" i="4" l="1"/>
  <c r="N19" i="3" l="1"/>
  <c r="P19" i="3" l="1"/>
</calcChain>
</file>

<file path=xl/sharedStrings.xml><?xml version="1.0" encoding="utf-8"?>
<sst xmlns="http://schemas.openxmlformats.org/spreadsheetml/2006/main" count="47" uniqueCount="18">
  <si>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</si>
  <si>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</si>
  <si>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</si>
  <si>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</si>
  <si>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</si>
  <si>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</si>
  <si>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</si>
  <si>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</si>
  <si>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</si>
  <si>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</si>
  <si>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</si>
  <si>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</si>
  <si>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</si>
  <si>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</si>
  <si>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</t>
  </si>
  <si>
    <t>VENTA TOTAL NACIONAL</t>
  </si>
  <si>
    <t>DEMANDA EN POTENCIA SEIN - COES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</si>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</sst>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72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3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4" fontId="4" fillId="0" borderId="0" xfId="0" applyNumberFormat="1" applyFont="1"/>
    <xf numFmtId="0" fontId="6" fillId="0" borderId="0" xfId="0" applyFont="1"/>
    <xf numFmtId="3" fontId="4" fillId="0" borderId="0" xfId="0" applyNumberFormat="1" applyFont="1"/>
    <xf numFmtId="4" fontId="7" fillId="0" borderId="0" xfId="0" applyNumberFormat="1" applyFont="1"/>
    <xf numFmtId="0" fontId="0" fillId="2" borderId="0" xfId="0" applyFill="1"/>
    <xf numFmtId="3" fontId="0" fillId="0" borderId="0" xfId="0" applyNumberFormat="1" applyFill="1"/>
    <xf numFmtId="4" fontId="0" fillId="0" borderId="0" xfId="0" applyNumberFormat="1" applyFill="1"/>
    <xf numFmtId="3" fontId="5" fillId="0" borderId="0" xfId="0" applyNumberFormat="1" applyFont="1" applyFill="1"/>
    <xf numFmtId="3" fontId="8" fillId="0" borderId="0" xfId="0" applyNumberFormat="1" applyFont="1" applyFill="1"/>
    <xf numFmtId="3" fontId="9" fillId="0" borderId="0" xfId="0" applyNumberFormat="1" applyFont="1"/>
    <xf numFmtId="3" fontId="3" fillId="0" borderId="0" xfId="0" applyNumberFormat="1" applyFont="1" applyFill="1"/>
    <xf numFmtId="0" fontId="10" fillId="2" borderId="0" xfId="0" applyFont="1" applyFill="1" applyAlignment="1">
      <alignment horizontal="center"/>
    </xf>
    <xf numFmtId="3" fontId="0" fillId="2" borderId="0" xfId="0" applyNumberFormat="1" applyFill="1"/>
    <xf numFmtId="3" fontId="11" fillId="0" borderId="0" xfId="0" applyNumberFormat="1" applyFont="1"/>
    <xf numFmtId="164" fontId="0" fillId="2" borderId="0" xfId="1" applyNumberFormat="1" applyFont="1" applyFill="1" applyAlignment="1">
      <alignment horizontal="center"/>
    </xf>
    <xf numFmtId="0" fontId="6" fillId="4" borderId="0" xfId="0" applyFont="1" applyFill="1"/>
    <xf numFmtId="0" fontId="0" fillId="4" borderId="0" xfId="0" applyFill="1"/>
    <xf numFmtId="172" fontId="0" fillId="0" borderId="0" xfId="1" applyNumberFormat="1" applyFont="1" applyAlignment="1">
      <alignment horizontal="center"/>
    </xf>
    <xf numFmtId="0" fontId="6" fillId="3" borderId="0" xfId="0" applyFont="1" applyFill="1"/>
    <xf numFmtId="0" fontId="0" fillId="3" borderId="0" xfId="0" applyFill="1"/>
    <xf numFmtId="0" fontId="0" fillId="2" borderId="0" xfId="1" applyNumberFormat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(MW)'!$B$19:$M$19</c:f>
              <c:numCache>
                <c:formatCode>#,##0</c:formatCode>
                <c:ptCount val="12"/>
                <c:pt idx="0">
                  <c:v>7632.5309999999999</c:v>
                </c:pt>
                <c:pt idx="1">
                  <c:v>7937.21845412536</c:v>
                </c:pt>
                <c:pt idx="2">
                  <c:v>7941.8031097972598</c:v>
                </c:pt>
                <c:pt idx="3">
                  <c:v>7823.8773723959102</c:v>
                </c:pt>
                <c:pt idx="4">
                  <c:v>7729.2600553719503</c:v>
                </c:pt>
                <c:pt idx="5">
                  <c:v>7703.0041094478902</c:v>
                </c:pt>
                <c:pt idx="6">
                  <c:v>7675.0079592367902</c:v>
                </c:pt>
                <c:pt idx="7">
                  <c:v>7691.4912550181798</c:v>
                </c:pt>
                <c:pt idx="8">
                  <c:v>7753.0251325435602</c:v>
                </c:pt>
                <c:pt idx="9">
                  <c:v>7850.9335767550201</c:v>
                </c:pt>
                <c:pt idx="10">
                  <c:v>7992.7322812494103</c:v>
                </c:pt>
                <c:pt idx="11">
                  <c:v>8034.4372168201198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7132288"/>
        <c:axId val="177133824"/>
      </c:lineChart>
      <c:catAx>
        <c:axId val="17713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133824"/>
        <c:crosses val="autoZero"/>
        <c:auto val="1"/>
        <c:lblAlgn val="ctr"/>
        <c:lblOffset val="100"/>
        <c:noMultiLvlLbl val="0"/>
      </c:catAx>
      <c:valAx>
        <c:axId val="177133824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132288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219732544189583"/>
          <c:y val="2.30630160927505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31600628432962E-2"/>
          <c:y val="0.1171741992986287"/>
          <c:w val="0.92557737996442158"/>
          <c:h val="0.5699490397140470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5208.3192696267497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5133.6898525967836</c:v>
                </c:pt>
                <c:pt idx="4">
                  <c:v>5213.7674187528592</c:v>
                </c:pt>
                <c:pt idx="5">
                  <c:v>5070.8612957874948</c:v>
                </c:pt>
                <c:pt idx="6">
                  <c:v>5087.351141293263</c:v>
                </c:pt>
                <c:pt idx="7">
                  <c:v>5197.7606097023308</c:v>
                </c:pt>
                <c:pt idx="8">
                  <c:v>5112.11427080048</c:v>
                </c:pt>
                <c:pt idx="9">
                  <c:v>5255.2415025380651</c:v>
                </c:pt>
                <c:pt idx="10">
                  <c:v>5123.2412525499994</c:v>
                </c:pt>
                <c:pt idx="11">
                  <c:v>5349.4011571649989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spPr>
              <a:ln w="3810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(GWh)'!$B$19:$M$19</c:f>
              <c:numCache>
                <c:formatCode>#,##0</c:formatCode>
                <c:ptCount val="12"/>
                <c:pt idx="0">
                  <c:v>5386.1400033635482</c:v>
                </c:pt>
                <c:pt idx="1">
                  <c:v>5022.8834910777432</c:v>
                </c:pt>
                <c:pt idx="2">
                  <c:v>5451.2944729515912</c:v>
                </c:pt>
                <c:pt idx="3">
                  <c:v>5169.3039588129686</c:v>
                </c:pt>
                <c:pt idx="4">
                  <c:v>5341.6192056475247</c:v>
                </c:pt>
                <c:pt idx="5">
                  <c:v>5191.5980327055677</c:v>
                </c:pt>
                <c:pt idx="6">
                  <c:v>5301.8709541778007</c:v>
                </c:pt>
                <c:pt idx="7">
                  <c:v>5368.4617565507515</c:v>
                </c:pt>
                <c:pt idx="8">
                  <c:v>5262.0568992223143</c:v>
                </c:pt>
                <c:pt idx="9">
                  <c:v>5483.4963352823779</c:v>
                </c:pt>
                <c:pt idx="10">
                  <c:v>5408.0558291749057</c:v>
                </c:pt>
                <c:pt idx="11">
                  <c:v>5622.1308503352029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667456"/>
        <c:axId val="171668992"/>
      </c:lineChart>
      <c:catAx>
        <c:axId val="1716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668992"/>
        <c:crosses val="autoZero"/>
        <c:auto val="1"/>
        <c:lblAlgn val="ctr"/>
        <c:lblOffset val="100"/>
        <c:noMultiLvlLbl val="0"/>
      </c:catAx>
      <c:valAx>
        <c:axId val="17166899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66745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4360.6811332999996</c:v>
                </c:pt>
                <c:pt idx="1">
                  <c:v>4139.2284115999992</c:v>
                </c:pt>
                <c:pt idx="2">
                  <c:v>4542.3617814999998</c:v>
                </c:pt>
                <c:pt idx="3">
                  <c:v>4409.9839849999998</c:v>
                </c:pt>
                <c:pt idx="4">
                  <c:v>4448.1137509999999</c:v>
                </c:pt>
                <c:pt idx="5">
                  <c:v>4346.0688928</c:v>
                </c:pt>
                <c:pt idx="6">
                  <c:v>4315.5018798000001</c:v>
                </c:pt>
                <c:pt idx="7">
                  <c:v>4387.3610877000001</c:v>
                </c:pt>
                <c:pt idx="8">
                  <c:v>4361.3269871999992</c:v>
                </c:pt>
                <c:pt idx="9">
                  <c:v>4438.9227196999991</c:v>
                </c:pt>
                <c:pt idx="10">
                  <c:v>4371.7039363000004</c:v>
                </c:pt>
                <c:pt idx="11">
                  <c:v>4502.7455522999999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dPt>
            <c:idx val="7"/>
            <c:bubble3D val="0"/>
            <c:spPr>
              <a:ln w="3810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spPr>
              <a:ln w="3810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spPr>
              <a:ln w="3810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spPr>
              <a:ln w="3810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00" b="1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(GWh)'!$B$19:$M$19</c:f>
              <c:numCache>
                <c:formatCode>#,##0</c:formatCode>
                <c:ptCount val="12"/>
                <c:pt idx="0">
                  <c:v>4519.7379754633212</c:v>
                </c:pt>
                <c:pt idx="1">
                  <c:v>4344.8910272247995</c:v>
                </c:pt>
                <c:pt idx="2">
                  <c:v>4570.9199149287751</c:v>
                </c:pt>
                <c:pt idx="3">
                  <c:v>4457.5790751669037</c:v>
                </c:pt>
                <c:pt idx="4">
                  <c:v>4539.333166508447</c:v>
                </c:pt>
                <c:pt idx="5">
                  <c:v>4454.592038857546</c:v>
                </c:pt>
                <c:pt idx="6">
                  <c:v>4498.9434758300704</c:v>
                </c:pt>
                <c:pt idx="7">
                  <c:v>4569.1939003641382</c:v>
                </c:pt>
                <c:pt idx="8">
                  <c:v>4528.7185215372147</c:v>
                </c:pt>
                <c:pt idx="9">
                  <c:v>4654.8897400451378</c:v>
                </c:pt>
                <c:pt idx="10">
                  <c:v>4630.3061000722128</c:v>
                </c:pt>
                <c:pt idx="11">
                  <c:v>4743.2581762388872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56672"/>
        <c:axId val="176158208"/>
      </c:lineChart>
      <c:catAx>
        <c:axId val="17615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58208"/>
        <c:crosses val="autoZero"/>
        <c:auto val="1"/>
        <c:lblAlgn val="ctr"/>
        <c:lblOffset val="100"/>
        <c:noMultiLvlLbl val="0"/>
      </c:catAx>
      <c:valAx>
        <c:axId val="17615820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5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508905</xdr:colOff>
      <xdr:row>1</xdr:row>
      <xdr:rowOff>240845</xdr:rowOff>
    </xdr:from>
    <xdr:to>
      <xdr:col>27</xdr:col>
      <xdr:colOff>552450</xdr:colOff>
      <xdr:row>27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702467</xdr:colOff>
      <xdr:row>1</xdr:row>
      <xdr:rowOff>161395</xdr:rowOff>
    </xdr:from>
    <xdr:to>
      <xdr:col>31</xdr:col>
      <xdr:colOff>751417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372381</xdr:colOff>
      <xdr:row>3</xdr:row>
      <xdr:rowOff>24944</xdr:rowOff>
    </xdr:from>
    <xdr:to>
      <xdr:col>28</xdr:col>
      <xdr:colOff>465666</xdr:colOff>
      <xdr:row>29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69"/>
  <sheetViews>
    <sheetView tabSelected="1" zoomScaleNormal="100" workbookViewId="0">
      <selection activeCell="N17" sqref="N17"/>
    </sheetView>
  </sheetViews>
  <sheetFormatPr baseColWidth="10" defaultRowHeight="15" x14ac:dyDescent="0.25"/>
  <cols>
    <col min="2" max="8" width="12.5703125" bestFit="1" customWidth="1"/>
    <col min="9" max="9" width="13.140625" bestFit="1" customWidth="1"/>
    <col min="10" max="13" width="12.5703125" bestFit="1" customWidth="1"/>
    <col min="14" max="14" width="7" customWidth="1"/>
    <col min="22" max="22" width="12.5703125" bestFit="1" customWidth="1"/>
  </cols>
  <sheetData>
    <row r="2" spans="1:28" ht="21" x14ac:dyDescent="0.35">
      <c r="A2" s="10" t="s">
        <v>16</v>
      </c>
    </row>
    <row r="4" spans="1:28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20" t="s">
        <v>17</v>
      </c>
      <c r="AB4" s="1"/>
    </row>
    <row r="5" spans="1:28" x14ac:dyDescent="0.25">
      <c r="A5" s="1">
        <v>2010</v>
      </c>
      <c r="B5" s="15">
        <v>4290.453410000001</v>
      </c>
      <c r="C5" s="15">
        <v>4349.7330100000008</v>
      </c>
      <c r="D5" s="15">
        <v>4452.6437599999999</v>
      </c>
      <c r="E5" s="15">
        <v>4403.6000400000003</v>
      </c>
      <c r="F5" s="15">
        <v>4381.1836099999991</v>
      </c>
      <c r="G5" s="15">
        <v>4435.5297300000011</v>
      </c>
      <c r="H5" s="15">
        <v>4384.5948599999992</v>
      </c>
      <c r="I5" s="15">
        <v>4344.0660399999997</v>
      </c>
      <c r="J5" s="15">
        <v>4387.2321600000005</v>
      </c>
      <c r="K5" s="15">
        <v>4461.0472600000012</v>
      </c>
      <c r="L5" s="15">
        <v>4522.2980199999993</v>
      </c>
      <c r="M5" s="15">
        <v>4578.9431199999999</v>
      </c>
      <c r="N5" s="13"/>
      <c r="AB5" s="2"/>
    </row>
    <row r="6" spans="1:28" x14ac:dyDescent="0.25">
      <c r="A6" s="1">
        <v>2011</v>
      </c>
      <c r="B6" s="15">
        <v>4586.4274999999998</v>
      </c>
      <c r="C6" s="15">
        <v>4670.0441799999999</v>
      </c>
      <c r="D6" s="15">
        <v>4714.7555199999997</v>
      </c>
      <c r="E6" s="15">
        <v>4744.0405899999996</v>
      </c>
      <c r="F6" s="15">
        <v>4718.2990300000001</v>
      </c>
      <c r="G6" s="15">
        <v>4764.2336299999997</v>
      </c>
      <c r="H6" s="15">
        <v>4690.7949600000002</v>
      </c>
      <c r="I6" s="15">
        <v>4676.4993000000004</v>
      </c>
      <c r="J6" s="15">
        <v>4791.3961099999997</v>
      </c>
      <c r="K6" s="15">
        <v>4787.8620799999999</v>
      </c>
      <c r="L6" s="15">
        <v>4900.4913500000002</v>
      </c>
      <c r="M6" s="15">
        <v>4961.1929899999996</v>
      </c>
      <c r="N6" s="13"/>
      <c r="AB6" s="2"/>
    </row>
    <row r="7" spans="1:28" x14ac:dyDescent="0.25">
      <c r="A7" s="1">
        <v>2012</v>
      </c>
      <c r="B7" s="15">
        <v>4863.1854299999995</v>
      </c>
      <c r="C7" s="15">
        <v>4899.9072300000007</v>
      </c>
      <c r="D7" s="15">
        <v>5099.1915899999985</v>
      </c>
      <c r="E7" s="15">
        <v>5049.4369499999993</v>
      </c>
      <c r="F7" s="15">
        <v>5071.2095500000005</v>
      </c>
      <c r="G7" s="15">
        <v>5029.5307999999995</v>
      </c>
      <c r="H7" s="15">
        <v>5030.5923500000008</v>
      </c>
      <c r="I7" s="15">
        <v>4992.89185</v>
      </c>
      <c r="J7" s="15">
        <v>5026.7480700000015</v>
      </c>
      <c r="K7" s="15">
        <v>5079.2654699999994</v>
      </c>
      <c r="L7" s="15">
        <v>5212.1402599999992</v>
      </c>
      <c r="M7" s="15">
        <v>5290.8930899999996</v>
      </c>
      <c r="N7" s="13"/>
      <c r="AB7" s="2"/>
    </row>
    <row r="8" spans="1:28" x14ac:dyDescent="0.25">
      <c r="A8" s="1">
        <v>2013</v>
      </c>
      <c r="B8" s="15">
        <v>5297.8443500000003</v>
      </c>
      <c r="C8" s="15">
        <v>5324.0823999999993</v>
      </c>
      <c r="D8" s="15">
        <v>5354.7543299999998</v>
      </c>
      <c r="E8" s="15">
        <v>5362.6228200000005</v>
      </c>
      <c r="F8" s="15">
        <v>5388.7027099999996</v>
      </c>
      <c r="G8" s="15">
        <v>5366.3891699999986</v>
      </c>
      <c r="H8" s="15">
        <v>5263.9323299999996</v>
      </c>
      <c r="I8" s="15">
        <v>5255.4612900000002</v>
      </c>
      <c r="J8" s="15">
        <v>5321.5206400000006</v>
      </c>
      <c r="K8" s="15">
        <v>5362.4507099999992</v>
      </c>
      <c r="L8" s="15">
        <v>5504.8294900000001</v>
      </c>
      <c r="M8" s="15">
        <v>5575.2435700000005</v>
      </c>
      <c r="N8" s="13"/>
      <c r="AB8" s="2"/>
    </row>
    <row r="9" spans="1:28" x14ac:dyDescent="0.25">
      <c r="A9" s="1">
        <v>2014</v>
      </c>
      <c r="B9" s="15">
        <v>5564.7489699999996</v>
      </c>
      <c r="C9" s="15">
        <v>5637.9436100000012</v>
      </c>
      <c r="D9" s="15">
        <v>5677.4138699999994</v>
      </c>
      <c r="E9" s="15">
        <v>5628.5051800000001</v>
      </c>
      <c r="F9" s="15">
        <v>5660.7378799999997</v>
      </c>
      <c r="G9" s="15">
        <v>5630.7413099999994</v>
      </c>
      <c r="H9" s="15">
        <v>5577.7241599999998</v>
      </c>
      <c r="I9" s="15">
        <v>5523.7620300000008</v>
      </c>
      <c r="J9" s="15">
        <v>5592.4431299999997</v>
      </c>
      <c r="K9" s="15">
        <v>5641.0409300000001</v>
      </c>
      <c r="L9" s="15">
        <v>5737.2723199999991</v>
      </c>
      <c r="M9" s="15">
        <v>5717.7256599999992</v>
      </c>
      <c r="N9" s="13"/>
      <c r="AB9" s="2"/>
    </row>
    <row r="10" spans="1:28" x14ac:dyDescent="0.25">
      <c r="A10" s="1">
        <v>2015</v>
      </c>
      <c r="B10" s="15">
        <v>5793.5642200000002</v>
      </c>
      <c r="C10" s="15">
        <v>5827.6813300000003</v>
      </c>
      <c r="D10" s="15">
        <v>6036.160319999999</v>
      </c>
      <c r="E10" s="15">
        <v>5939.2853899999982</v>
      </c>
      <c r="F10" s="15">
        <v>5944.0862299999999</v>
      </c>
      <c r="G10" s="15">
        <v>5886.0843700000014</v>
      </c>
      <c r="H10" s="15">
        <v>5883.0474499999982</v>
      </c>
      <c r="I10" s="15">
        <v>5848.6653900000001</v>
      </c>
      <c r="J10" s="15">
        <v>5900.3743200000008</v>
      </c>
      <c r="K10" s="15">
        <v>6018.0732799999996</v>
      </c>
      <c r="L10" s="15">
        <v>6274.559049999998</v>
      </c>
      <c r="M10" s="15">
        <v>6244.2850946879998</v>
      </c>
      <c r="N10" s="13"/>
      <c r="AB10" s="2"/>
    </row>
    <row r="11" spans="1:28" x14ac:dyDescent="0.25">
      <c r="A11" s="1">
        <v>2016</v>
      </c>
      <c r="B11" s="15">
        <v>6246.9734800000006</v>
      </c>
      <c r="C11" s="15">
        <v>6392.6314400000001</v>
      </c>
      <c r="D11" s="15">
        <v>6444.9075199999997</v>
      </c>
      <c r="E11" s="15">
        <v>6392.8374899999999</v>
      </c>
      <c r="F11" s="15">
        <v>6268.2864900000004</v>
      </c>
      <c r="G11" s="15">
        <v>6241.9406499999996</v>
      </c>
      <c r="H11" s="15">
        <v>6191.0653599999996</v>
      </c>
      <c r="I11" s="15">
        <v>6189.6224000000002</v>
      </c>
      <c r="J11" s="15">
        <v>6278.0554199999997</v>
      </c>
      <c r="K11" s="15">
        <v>6311.4780300000002</v>
      </c>
      <c r="L11" s="15">
        <v>6483.68487</v>
      </c>
      <c r="M11" s="15">
        <v>6492.4099800000004</v>
      </c>
      <c r="N11" s="13"/>
      <c r="AB11" s="2"/>
    </row>
    <row r="12" spans="1:28" x14ac:dyDescent="0.25">
      <c r="A12" s="1">
        <v>2017</v>
      </c>
      <c r="B12" s="15">
        <v>6573.2498499999983</v>
      </c>
      <c r="C12" s="15">
        <v>6529.4868899999992</v>
      </c>
      <c r="D12" s="15">
        <v>6595.5793400000002</v>
      </c>
      <c r="E12" s="15">
        <v>6449.9912400000003</v>
      </c>
      <c r="F12" s="15">
        <v>6427.4603399999987</v>
      </c>
      <c r="G12" s="15">
        <v>6400.7671099999998</v>
      </c>
      <c r="H12" s="15">
        <v>6312.8559899999982</v>
      </c>
      <c r="I12" s="15">
        <v>6303.862259999999</v>
      </c>
      <c r="J12" s="15">
        <v>6341.49287</v>
      </c>
      <c r="K12" s="15">
        <v>6341.2404999999999</v>
      </c>
      <c r="L12" s="15">
        <v>6425.4569199999996</v>
      </c>
      <c r="M12" s="15">
        <v>6462.4025999999985</v>
      </c>
      <c r="N12" s="13"/>
      <c r="AB12" s="2"/>
    </row>
    <row r="13" spans="1:28" x14ac:dyDescent="0.25">
      <c r="A13" s="1">
        <v>2018</v>
      </c>
      <c r="B13" s="15">
        <v>6489.0350500000004</v>
      </c>
      <c r="C13" s="15">
        <v>6576.9682300000013</v>
      </c>
      <c r="D13" s="15">
        <v>6639.6932900000002</v>
      </c>
      <c r="E13" s="15">
        <v>6710.674860000001</v>
      </c>
      <c r="F13" s="15">
        <v>6616.6757800000023</v>
      </c>
      <c r="G13" s="15">
        <v>6542.2351100000024</v>
      </c>
      <c r="H13" s="15">
        <v>6421.0112600000002</v>
      </c>
      <c r="I13" s="15">
        <v>6519.2727700000005</v>
      </c>
      <c r="J13" s="15">
        <v>6554.1949699999986</v>
      </c>
      <c r="K13" s="15">
        <v>6657.6237299999993</v>
      </c>
      <c r="L13" s="15">
        <v>6785.7919299999958</v>
      </c>
      <c r="M13" s="15">
        <v>6884.5913400000036</v>
      </c>
      <c r="N13" s="13"/>
      <c r="AB13" s="2"/>
    </row>
    <row r="14" spans="1:28" x14ac:dyDescent="0.25">
      <c r="A14" s="1">
        <v>2019</v>
      </c>
      <c r="B14" s="14">
        <v>6876.292440000002</v>
      </c>
      <c r="C14" s="14">
        <v>6949.9968900000003</v>
      </c>
      <c r="D14" s="14">
        <v>6990.6689800000022</v>
      </c>
      <c r="E14" s="14">
        <v>6917.739389999997</v>
      </c>
      <c r="F14" s="14">
        <v>6884.7471199999982</v>
      </c>
      <c r="G14" s="14">
        <v>6793.7682600000044</v>
      </c>
      <c r="H14" s="14">
        <v>6739.2812100000046</v>
      </c>
      <c r="I14" s="14">
        <v>6728.4804599999979</v>
      </c>
      <c r="J14" s="14">
        <v>6672.2764199999974</v>
      </c>
      <c r="K14" s="14">
        <v>6840.567820000002</v>
      </c>
      <c r="L14" s="14">
        <v>6928.2277400000012</v>
      </c>
      <c r="M14" s="15">
        <v>7017.5713700000015</v>
      </c>
      <c r="N14" s="21"/>
      <c r="AB14" s="2"/>
    </row>
    <row r="15" spans="1:28" x14ac:dyDescent="0.25">
      <c r="A15" s="1">
        <v>2020</v>
      </c>
      <c r="B15" s="14">
        <v>7070.6282099999989</v>
      </c>
      <c r="C15" s="14">
        <v>7125.2993800000004</v>
      </c>
      <c r="D15" s="14">
        <v>7116.7887500000006</v>
      </c>
      <c r="E15" s="14">
        <v>5173.4887200000021</v>
      </c>
      <c r="F15" s="14">
        <v>5682.0377999999982</v>
      </c>
      <c r="G15" s="14">
        <v>6101.7810699999991</v>
      </c>
      <c r="H15" s="14">
        <v>6383.0867299999991</v>
      </c>
      <c r="I15" s="14">
        <v>6550.7330899999997</v>
      </c>
      <c r="J15" s="14">
        <v>6607.5287400000016</v>
      </c>
      <c r="K15" s="14">
        <v>6835.6389199999985</v>
      </c>
      <c r="L15" s="14">
        <v>6836.6023299999979</v>
      </c>
      <c r="M15" s="14">
        <v>6960.095870000001</v>
      </c>
      <c r="N15" s="23">
        <f t="shared" ref="N15:N18" si="0">(B15/B14)-1</f>
        <v>2.82617081364267E-2</v>
      </c>
      <c r="O15" s="6">
        <f>MAX(B15:M15)</f>
        <v>7125.2993800000004</v>
      </c>
      <c r="AB15" s="2"/>
    </row>
    <row r="16" spans="1:28" x14ac:dyDescent="0.25">
      <c r="A16" s="1">
        <v>2021</v>
      </c>
      <c r="B16" s="14">
        <v>6909.6371899999995</v>
      </c>
      <c r="C16" s="14">
        <v>6778.3821999999991</v>
      </c>
      <c r="D16" s="14">
        <v>6832.6574400000018</v>
      </c>
      <c r="E16" s="14">
        <v>6808.852280000001</v>
      </c>
      <c r="F16" s="14">
        <v>6869.7097300000005</v>
      </c>
      <c r="G16" s="14">
        <v>6903.8388499999992</v>
      </c>
      <c r="H16" s="14">
        <v>6855.7844512279989</v>
      </c>
      <c r="I16" s="14">
        <v>6927.9914500000004</v>
      </c>
      <c r="J16" s="14">
        <v>6904.853079999998</v>
      </c>
      <c r="K16" s="14">
        <v>6973.0683099999997</v>
      </c>
      <c r="L16" s="14">
        <v>7078.5245599999998</v>
      </c>
      <c r="M16" s="14">
        <v>7173.0331600000009</v>
      </c>
      <c r="N16" s="23">
        <f t="shared" si="0"/>
        <v>-2.2768983917484165E-2</v>
      </c>
      <c r="O16" s="6">
        <f t="shared" ref="O16:O19" si="1">MAX(B16:M16)</f>
        <v>7173.0331600000009</v>
      </c>
      <c r="AB16" s="2"/>
    </row>
    <row r="17" spans="1:28" x14ac:dyDescent="0.25">
      <c r="A17" s="1">
        <v>2022</v>
      </c>
      <c r="B17" s="14">
        <v>7070.2817499999965</v>
      </c>
      <c r="C17" s="14">
        <v>7146.7645799999991</v>
      </c>
      <c r="D17" s="14">
        <v>7065.4227899999987</v>
      </c>
      <c r="E17" s="14">
        <v>7024.3042299999988</v>
      </c>
      <c r="F17" s="14">
        <v>6961.3676999999989</v>
      </c>
      <c r="G17" s="14">
        <v>7069.9081200000001</v>
      </c>
      <c r="H17" s="14">
        <v>7113.757990000001</v>
      </c>
      <c r="I17" s="14">
        <v>7073.7191999999995</v>
      </c>
      <c r="J17" s="14">
        <v>7315.8013999999994</v>
      </c>
      <c r="K17" s="14">
        <v>7309.3584400000009</v>
      </c>
      <c r="L17" s="14">
        <v>7426.5747700000011</v>
      </c>
      <c r="M17" s="14">
        <v>7467.4497399999982</v>
      </c>
      <c r="N17" s="23">
        <f t="shared" si="0"/>
        <v>2.324934806019785E-2</v>
      </c>
      <c r="O17" s="6">
        <f t="shared" si="1"/>
        <v>7467.4497399999982</v>
      </c>
      <c r="AB17" s="2"/>
    </row>
    <row r="18" spans="1:28" x14ac:dyDescent="0.25">
      <c r="A18" s="1">
        <v>2023</v>
      </c>
      <c r="B18" s="14">
        <v>7294.2354500000001</v>
      </c>
      <c r="C18" s="14">
        <v>7397.0539200000003</v>
      </c>
      <c r="D18" s="14">
        <v>7583.3665700000001</v>
      </c>
      <c r="E18" s="14">
        <v>7605.50612</v>
      </c>
      <c r="F18" s="14">
        <v>7342.6966899999998</v>
      </c>
      <c r="G18" s="14">
        <v>7314.6048000000001</v>
      </c>
      <c r="H18" s="16">
        <v>7280.2119199999997</v>
      </c>
      <c r="I18" s="16">
        <v>7290.0387300000002</v>
      </c>
      <c r="J18" s="16">
        <v>7374.1586100000004</v>
      </c>
      <c r="K18" s="16">
        <v>7354.2089100000021</v>
      </c>
      <c r="L18" s="14">
        <v>7489.3460300000015</v>
      </c>
      <c r="M18" s="17">
        <v>7545.0150000000003</v>
      </c>
      <c r="N18" s="23">
        <f t="shared" si="0"/>
        <v>3.1675357209068E-2</v>
      </c>
      <c r="O18" s="6">
        <f t="shared" si="1"/>
        <v>7605.50612</v>
      </c>
      <c r="AB18" s="2"/>
    </row>
    <row r="19" spans="1:28" ht="18.75" x14ac:dyDescent="0.3">
      <c r="A19" s="1">
        <v>2024</v>
      </c>
      <c r="B19" s="18">
        <v>7632.5309999999999</v>
      </c>
      <c r="C19" s="8">
        <v>7937.21845412536</v>
      </c>
      <c r="D19" s="8">
        <v>7941.8031097972598</v>
      </c>
      <c r="E19" s="19">
        <v>7823.8773723959102</v>
      </c>
      <c r="F19" s="8">
        <v>7729.2600553719503</v>
      </c>
      <c r="G19" s="8">
        <v>7703.0041094478902</v>
      </c>
      <c r="H19" s="8">
        <v>7675.0079592367902</v>
      </c>
      <c r="I19" s="8">
        <v>7691.4912550181798</v>
      </c>
      <c r="J19" s="8">
        <v>7753.0251325435602</v>
      </c>
      <c r="K19" s="8">
        <v>7850.9335767550201</v>
      </c>
      <c r="L19" s="8">
        <v>7992.7322812494103</v>
      </c>
      <c r="M19" s="8">
        <v>8034.4372168201198</v>
      </c>
      <c r="N19" s="23">
        <f>(B19/B18)-1</f>
        <v>4.6378479597885658E-2</v>
      </c>
      <c r="O19" s="6">
        <f t="shared" si="1"/>
        <v>8034.4372168201198</v>
      </c>
      <c r="AB19" s="2"/>
    </row>
    <row r="21" spans="1:28" x14ac:dyDescent="0.25">
      <c r="B21" s="26"/>
      <c r="K21" s="11"/>
      <c r="L21" s="11"/>
      <c r="O21" s="26">
        <f>((O19/O15)^(1/4))</f>
        <v>1.0304764858965914</v>
      </c>
    </row>
    <row r="25" spans="1:28" x14ac:dyDescent="0.25">
      <c r="M25" s="2"/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28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3" spans="1:28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"/>
    </row>
    <row r="34" spans="1:28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</row>
    <row r="35" spans="1:28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"/>
    </row>
    <row r="36" spans="1:28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"/>
    </row>
    <row r="37" spans="1:28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</row>
    <row r="38" spans="1:28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</row>
    <row r="39" spans="1:28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</row>
    <row r="40" spans="1:28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</row>
    <row r="41" spans="1:28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</row>
    <row r="42" spans="1:28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</row>
    <row r="43" spans="1:28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</row>
    <row r="44" spans="1:28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</row>
    <row r="45" spans="1:28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</row>
    <row r="46" spans="1:28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"/>
    </row>
    <row r="47" spans="1:28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"/>
    </row>
    <row r="48" spans="1:28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"/>
    </row>
    <row r="49" spans="1:28" x14ac:dyDescent="0.25">
      <c r="A49" s="1"/>
      <c r="B49" s="2"/>
      <c r="C49" s="2"/>
      <c r="D49" s="2"/>
      <c r="E49" s="2"/>
      <c r="F49" s="2"/>
      <c r="G49" s="2"/>
      <c r="H49" s="9"/>
      <c r="I49" s="9"/>
      <c r="J49" s="2"/>
      <c r="K49" s="2"/>
      <c r="L49" s="2"/>
      <c r="M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60" spans="1:2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8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8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1"/>
      <c r="B139" s="2"/>
      <c r="C139" s="2"/>
      <c r="D139" s="2"/>
      <c r="E139" s="2"/>
      <c r="F139" s="2"/>
      <c r="G139" s="2"/>
      <c r="H139" s="2"/>
      <c r="I139" s="9"/>
      <c r="J139" s="2"/>
      <c r="K139" s="2"/>
      <c r="L139" s="2"/>
      <c r="M139" s="2"/>
    </row>
    <row r="166" spans="2:13" x14ac:dyDescent="0.25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1"/>
  <sheetViews>
    <sheetView topLeftCell="B1" zoomScale="90" zoomScaleNormal="90" workbookViewId="0">
      <selection activeCell="P19" sqref="P19"/>
    </sheetView>
  </sheetViews>
  <sheetFormatPr baseColWidth="10" defaultRowHeight="15" x14ac:dyDescent="0.25"/>
  <cols>
    <col min="2" max="12" width="12.5703125" bestFit="1" customWidth="1"/>
    <col min="13" max="13" width="14.28515625" bestFit="1" customWidth="1"/>
    <col min="14" max="14" width="13.7109375" bestFit="1" customWidth="1"/>
    <col min="19" max="19" width="12.5703125" bestFit="1" customWidth="1"/>
    <col min="25" max="25" width="12.5703125" bestFit="1" customWidth="1"/>
  </cols>
  <sheetData>
    <row r="2" spans="1:31" ht="21" x14ac:dyDescent="0.35">
      <c r="A2" s="27" t="s">
        <v>14</v>
      </c>
      <c r="B2" s="28"/>
      <c r="C2" s="28"/>
      <c r="D2" s="28"/>
      <c r="E2" s="28"/>
    </row>
    <row r="4" spans="1:31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20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O5" s="13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25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O6" s="13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25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O7" s="13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25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O8" s="13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25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O9" s="13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25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O10" s="13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25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O11" s="13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25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O12" s="13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25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O13" s="13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25">
      <c r="A14" s="1">
        <v>2019</v>
      </c>
      <c r="B14" s="5">
        <v>4835.2393701855499</v>
      </c>
      <c r="C14" s="5">
        <v>4463.2181169029127</v>
      </c>
      <c r="D14" s="5">
        <v>4950.6053868970439</v>
      </c>
      <c r="E14" s="5">
        <v>4700.6625845425942</v>
      </c>
      <c r="F14" s="5">
        <v>4849.1533561385941</v>
      </c>
      <c r="G14" s="5">
        <v>4607.3693174863611</v>
      </c>
      <c r="H14" s="5">
        <v>4713.2192734884284</v>
      </c>
      <c r="I14" s="5">
        <v>4732.042148160559</v>
      </c>
      <c r="J14" s="5">
        <v>4601.4309679388134</v>
      </c>
      <c r="K14" s="5">
        <v>4808.8455447608249</v>
      </c>
      <c r="L14" s="5">
        <v>4749.4671382700444</v>
      </c>
      <c r="M14" s="5">
        <v>4825.4026176000843</v>
      </c>
      <c r="N14" s="2">
        <f t="shared" si="0"/>
        <v>56836.655822371824</v>
      </c>
      <c r="O14" s="21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25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O15" s="23">
        <f t="shared" ref="O15:O18" si="1">(B15/B14)-1</f>
        <v>2.7890413401349567E-2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25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O16" s="23">
        <f t="shared" si="1"/>
        <v>-1.8600877831146057E-2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25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O17" s="23">
        <f t="shared" si="1"/>
        <v>2.99161490498836E-2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25">
      <c r="A18" s="1">
        <v>2023</v>
      </c>
      <c r="B18" s="6">
        <v>5208.3192696267497</v>
      </c>
      <c r="C18" s="6">
        <v>4832.2496249354599</v>
      </c>
      <c r="D18" s="6">
        <v>5425.1344758400001</v>
      </c>
      <c r="E18" s="6">
        <v>5133.6898525967836</v>
      </c>
      <c r="F18" s="6">
        <v>5213.7674187528592</v>
      </c>
      <c r="G18" s="6">
        <v>5070.8612957874948</v>
      </c>
      <c r="H18" s="6">
        <v>5087.351141293263</v>
      </c>
      <c r="I18" s="6">
        <v>5197.7606097023308</v>
      </c>
      <c r="J18" s="6">
        <v>5112.11427080048</v>
      </c>
      <c r="K18" s="6">
        <v>5255.2415025380651</v>
      </c>
      <c r="L18" s="6">
        <v>5123.2412525499994</v>
      </c>
      <c r="M18" s="6">
        <v>5349.4011571649989</v>
      </c>
      <c r="N18" s="2">
        <f t="shared" ref="N18" si="2">SUM(B18:M18)</f>
        <v>62009.131871588477</v>
      </c>
      <c r="O18" s="23">
        <f t="shared" si="1"/>
        <v>3.6776801429128536E-2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.75" x14ac:dyDescent="0.3">
      <c r="A19" s="1">
        <v>2024</v>
      </c>
      <c r="B19" s="22">
        <v>5386.1400033635482</v>
      </c>
      <c r="C19" s="8">
        <v>5022.8834910777432</v>
      </c>
      <c r="D19" s="8">
        <v>5451.2944729515912</v>
      </c>
      <c r="E19" s="8">
        <v>5169.3039588129686</v>
      </c>
      <c r="F19" s="8">
        <v>5341.6192056475247</v>
      </c>
      <c r="G19" s="8">
        <v>5191.5980327055677</v>
      </c>
      <c r="H19" s="8">
        <v>5301.8709541778007</v>
      </c>
      <c r="I19" s="8">
        <v>5368.4617565507515</v>
      </c>
      <c r="J19" s="8">
        <v>5262.0568992223143</v>
      </c>
      <c r="K19" s="8">
        <v>5483.4963352823779</v>
      </c>
      <c r="L19" s="8">
        <v>5408.0558291749057</v>
      </c>
      <c r="M19" s="8">
        <v>5622.1308503352029</v>
      </c>
      <c r="N19" s="2">
        <f>SUM(B19:M19)</f>
        <v>64008.911789302292</v>
      </c>
      <c r="O19" s="23">
        <f>(B19/B18)-1</f>
        <v>3.4141673067892064E-2</v>
      </c>
      <c r="P19">
        <f>(N19/N15)^(1/4)</f>
        <v>1.050276403643134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N20" s="6"/>
    </row>
    <row r="21" spans="1:31" x14ac:dyDescent="0.25">
      <c r="B21">
        <f>B19/B15</f>
        <v>1.0837094076082479</v>
      </c>
      <c r="N21" s="4"/>
      <c r="O21" s="29">
        <f>N19/N18</f>
        <v>1.0322497647903708</v>
      </c>
    </row>
    <row r="30" spans="1:31" x14ac:dyDescent="0.25">
      <c r="AE30" s="1"/>
    </row>
    <row r="31" spans="1:31" x14ac:dyDescent="0.25">
      <c r="AE31" s="2"/>
    </row>
    <row r="32" spans="1:31" x14ac:dyDescent="0.25">
      <c r="AE32" s="2"/>
    </row>
    <row r="33" spans="31:31" x14ac:dyDescent="0.25">
      <c r="AE33" s="2"/>
    </row>
    <row r="34" spans="31:31" x14ac:dyDescent="0.25">
      <c r="AE34" s="2"/>
    </row>
    <row r="35" spans="31:31" x14ac:dyDescent="0.25">
      <c r="AE35" s="2"/>
    </row>
    <row r="36" spans="31:31" x14ac:dyDescent="0.25">
      <c r="AE36" s="2"/>
    </row>
    <row r="37" spans="31:31" x14ac:dyDescent="0.25">
      <c r="AE37" s="2"/>
    </row>
    <row r="38" spans="31:31" x14ac:dyDescent="0.25">
      <c r="AE38" s="2"/>
    </row>
    <row r="39" spans="31:31" x14ac:dyDescent="0.25">
      <c r="AE39" s="2"/>
    </row>
    <row r="40" spans="31:31" x14ac:dyDescent="0.25">
      <c r="AE40" s="2"/>
    </row>
    <row r="41" spans="31:31" x14ac:dyDescent="0.25">
      <c r="AE41" s="2"/>
    </row>
    <row r="42" spans="31:31" x14ac:dyDescent="0.25">
      <c r="AE42" s="2"/>
    </row>
    <row r="43" spans="31:31" x14ac:dyDescent="0.25">
      <c r="AE43" s="2"/>
    </row>
    <row r="44" spans="31:31" x14ac:dyDescent="0.25">
      <c r="AE44" s="2"/>
    </row>
    <row r="45" spans="31:31" x14ac:dyDescent="0.25">
      <c r="AE45" s="2"/>
    </row>
    <row r="46" spans="31:31" x14ac:dyDescent="0.25">
      <c r="AE46" s="2"/>
    </row>
    <row r="47" spans="31:31" x14ac:dyDescent="0.25">
      <c r="AE47" s="2"/>
    </row>
    <row r="48" spans="31:31" x14ac:dyDescent="0.25">
      <c r="AE48" s="2"/>
    </row>
    <row r="49" spans="31:31" x14ac:dyDescent="0.25">
      <c r="AE49" s="2"/>
    </row>
    <row r="50" spans="31:31" x14ac:dyDescent="0.25">
      <c r="AE50" s="2"/>
    </row>
    <row r="61" spans="31:31" x14ac:dyDescent="0.25">
      <c r="AE61" s="1"/>
    </row>
    <row r="62" spans="31:31" x14ac:dyDescent="0.25">
      <c r="AE62" s="2"/>
    </row>
    <row r="63" spans="31:31" x14ac:dyDescent="0.25">
      <c r="AE63" s="2"/>
    </row>
    <row r="64" spans="31:31" x14ac:dyDescent="0.25">
      <c r="AE64" s="2"/>
    </row>
    <row r="65" spans="31:31" x14ac:dyDescent="0.25">
      <c r="AE65" s="2"/>
    </row>
    <row r="66" spans="31:31" x14ac:dyDescent="0.25">
      <c r="AE66" s="2"/>
    </row>
    <row r="67" spans="31:31" x14ac:dyDescent="0.25">
      <c r="AE67" s="2"/>
    </row>
    <row r="68" spans="31:31" x14ac:dyDescent="0.25">
      <c r="AE68" s="2"/>
    </row>
    <row r="69" spans="31:31" x14ac:dyDescent="0.25">
      <c r="AE69" s="2"/>
    </row>
    <row r="70" spans="31:31" x14ac:dyDescent="0.25">
      <c r="AE70" s="2"/>
    </row>
    <row r="71" spans="31:31" x14ac:dyDescent="0.25">
      <c r="AE71" s="2"/>
    </row>
    <row r="72" spans="31:31" x14ac:dyDescent="0.25">
      <c r="AE72" s="2"/>
    </row>
    <row r="73" spans="31:31" x14ac:dyDescent="0.25">
      <c r="AE73" s="2"/>
    </row>
    <row r="74" spans="31:31" x14ac:dyDescent="0.25">
      <c r="AE74" s="2"/>
    </row>
    <row r="75" spans="31:31" x14ac:dyDescent="0.25">
      <c r="AE75" s="2"/>
    </row>
    <row r="76" spans="31:31" x14ac:dyDescent="0.25">
      <c r="AE76" s="2"/>
    </row>
    <row r="77" spans="31:31" x14ac:dyDescent="0.25">
      <c r="AE77" s="2"/>
    </row>
    <row r="78" spans="31:31" x14ac:dyDescent="0.25">
      <c r="AE78" s="2"/>
    </row>
    <row r="79" spans="31:31" x14ac:dyDescent="0.25">
      <c r="AE79" s="2"/>
    </row>
    <row r="80" spans="31:31" x14ac:dyDescent="0.25">
      <c r="AE80" s="2"/>
    </row>
    <row r="81" spans="31:31" x14ac:dyDescent="0.25">
      <c r="AE8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73"/>
  <sheetViews>
    <sheetView zoomScaleNormal="100" workbookViewId="0">
      <selection activeCell="P19" sqref="P19"/>
    </sheetView>
  </sheetViews>
  <sheetFormatPr baseColWidth="10" defaultRowHeight="15" x14ac:dyDescent="0.25"/>
  <cols>
    <col min="2" max="8" width="12.5703125" bestFit="1" customWidth="1"/>
    <col min="9" max="9" width="13.140625" bestFit="1" customWidth="1"/>
    <col min="10" max="10" width="12.5703125" bestFit="1" customWidth="1"/>
    <col min="11" max="11" width="12.5703125" customWidth="1"/>
    <col min="12" max="13" width="12.5703125" bestFit="1" customWidth="1"/>
    <col min="14" max="14" width="13.7109375" bestFit="1" customWidth="1"/>
    <col min="25" max="25" width="12.5703125" bestFit="1" customWidth="1"/>
  </cols>
  <sheetData>
    <row r="2" spans="1:31" ht="21" x14ac:dyDescent="0.35">
      <c r="A2" s="24" t="s">
        <v>15</v>
      </c>
      <c r="B2" s="25"/>
      <c r="C2" s="25"/>
      <c r="D2" s="25"/>
    </row>
    <row r="4" spans="1:31" ht="1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20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9" si="0">SUM(B5:M5)</f>
        <v>29436.175123599998</v>
      </c>
      <c r="O5" s="13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25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  <c r="O6" s="13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25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  <c r="O7" s="13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25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  <c r="O8" s="13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25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  <c r="O9" s="13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25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  <c r="O10" s="13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25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  <c r="O11" s="13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25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  <c r="O12" s="13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25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  <c r="O13" s="13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25">
      <c r="A14" s="1">
        <v>2019</v>
      </c>
      <c r="B14" s="5">
        <v>3989.5994690204188</v>
      </c>
      <c r="C14" s="5">
        <v>3768.2799592597657</v>
      </c>
      <c r="D14" s="5">
        <v>4107.8155301179668</v>
      </c>
      <c r="E14" s="5">
        <v>3942.7268164373709</v>
      </c>
      <c r="F14" s="5">
        <v>4041.4456869495398</v>
      </c>
      <c r="G14" s="5">
        <v>3880.7465717510331</v>
      </c>
      <c r="H14" s="5">
        <v>3924.4962821979748</v>
      </c>
      <c r="I14" s="5">
        <v>3967.601438099824</v>
      </c>
      <c r="J14" s="5">
        <v>3847.1728276120657</v>
      </c>
      <c r="K14" s="5">
        <v>3989.3614246765374</v>
      </c>
      <c r="L14" s="5">
        <v>3934.9756493999998</v>
      </c>
      <c r="M14" s="5">
        <v>4064.7762962999996</v>
      </c>
      <c r="N14" s="2">
        <f t="shared" si="0"/>
        <v>47458.997951822501</v>
      </c>
      <c r="O14" s="21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25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  <c r="O15" s="23">
        <f t="shared" ref="O15:O18" si="1">(B15/B14)-1</f>
        <v>1.7116740961054422E-2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25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  <c r="O16" s="23">
        <f t="shared" si="1"/>
        <v>-6.708674576938467E-3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25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  <c r="O17" s="23">
        <f t="shared" si="1"/>
        <v>3.5762577197004486E-2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25">
      <c r="A18" s="1">
        <v>2023</v>
      </c>
      <c r="B18" s="14">
        <v>4360.6811332999996</v>
      </c>
      <c r="C18" s="14">
        <v>4139.2284115999992</v>
      </c>
      <c r="D18" s="14">
        <v>4542.3617814999998</v>
      </c>
      <c r="E18" s="14">
        <v>4409.9839849999998</v>
      </c>
      <c r="F18" s="14">
        <v>4448.1137509999999</v>
      </c>
      <c r="G18" s="14">
        <v>4346.0688928</v>
      </c>
      <c r="H18" s="14">
        <v>4315.5018798000001</v>
      </c>
      <c r="I18" s="14">
        <v>4387.3610877000001</v>
      </c>
      <c r="J18" s="14">
        <v>4361.3269871999992</v>
      </c>
      <c r="K18" s="14">
        <v>4438.9227196999991</v>
      </c>
      <c r="L18" s="14">
        <v>4371.7039363000004</v>
      </c>
      <c r="M18" s="14">
        <v>4502.7455522999999</v>
      </c>
      <c r="N18" s="2">
        <f t="shared" ref="N18" si="2">SUM(B18:M18)</f>
        <v>52624.000118200005</v>
      </c>
      <c r="O18" s="23">
        <f t="shared" si="1"/>
        <v>4.4521473163072534E-2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x14ac:dyDescent="0.25">
      <c r="A19" s="1">
        <v>2024</v>
      </c>
      <c r="B19" s="7">
        <v>4519.7379754633212</v>
      </c>
      <c r="C19" s="8">
        <v>4344.8910272247995</v>
      </c>
      <c r="D19" s="8">
        <v>4570.9199149287751</v>
      </c>
      <c r="E19" s="8">
        <v>4457.5790751669037</v>
      </c>
      <c r="F19" s="8">
        <v>4539.333166508447</v>
      </c>
      <c r="G19" s="8">
        <v>4454.592038857546</v>
      </c>
      <c r="H19" s="8">
        <v>4498.9434758300704</v>
      </c>
      <c r="I19" s="8">
        <v>4569.1939003641382</v>
      </c>
      <c r="J19" s="8">
        <v>4528.7185215372147</v>
      </c>
      <c r="K19" s="8">
        <v>4654.8897400451378</v>
      </c>
      <c r="L19" s="8">
        <v>4630.3061000722128</v>
      </c>
      <c r="M19" s="8">
        <v>4743.2581762388872</v>
      </c>
      <c r="N19" s="2">
        <f t="shared" si="0"/>
        <v>54512.363112237457</v>
      </c>
      <c r="O19" s="23">
        <f>(B19/B18)-1</f>
        <v>3.6475228823473538E-2</v>
      </c>
      <c r="P19">
        <f>(N19/N15)^(1/4)</f>
        <v>1.0565172302129124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N20" s="12"/>
    </row>
    <row r="21" spans="1:31" x14ac:dyDescent="0.25">
      <c r="O21" s="29">
        <f>N19/N18</f>
        <v>1.0358840641113551</v>
      </c>
    </row>
    <row r="22" spans="1:31" x14ac:dyDescent="0.25">
      <c r="N22" s="4"/>
    </row>
    <row r="23" spans="1:31" x14ac:dyDescent="0.25">
      <c r="N23" s="5"/>
    </row>
    <row r="170" spans="2:14" x14ac:dyDescent="0.25">
      <c r="B170" s="1">
        <v>2020</v>
      </c>
      <c r="C170" s="2">
        <f t="shared" ref="C170:N170" si="3">SUM(B77,B108)</f>
        <v>0</v>
      </c>
      <c r="D170" s="2">
        <f t="shared" si="3"/>
        <v>0</v>
      </c>
      <c r="E170" s="2">
        <f t="shared" si="3"/>
        <v>0</v>
      </c>
      <c r="F170" s="2">
        <f t="shared" si="3"/>
        <v>0</v>
      </c>
      <c r="G170" s="2">
        <f t="shared" si="3"/>
        <v>0</v>
      </c>
      <c r="H170" s="2">
        <f t="shared" si="3"/>
        <v>0</v>
      </c>
      <c r="I170" s="2">
        <f t="shared" si="3"/>
        <v>0</v>
      </c>
      <c r="J170" s="2">
        <f t="shared" si="3"/>
        <v>0</v>
      </c>
      <c r="K170" s="2">
        <f t="shared" si="3"/>
        <v>0</v>
      </c>
      <c r="L170" s="2">
        <f t="shared" si="3"/>
        <v>0</v>
      </c>
      <c r="M170" s="2">
        <f t="shared" si="3"/>
        <v>0</v>
      </c>
      <c r="N170" s="2">
        <f t="shared" si="3"/>
        <v>0</v>
      </c>
    </row>
    <row r="171" spans="2:14" x14ac:dyDescent="0.25">
      <c r="B171" s="1">
        <v>2021</v>
      </c>
      <c r="C171" s="2">
        <f t="shared" ref="C171:N171" si="4">SUM(B78,B109)</f>
        <v>0</v>
      </c>
      <c r="D171" s="2">
        <f t="shared" si="4"/>
        <v>0</v>
      </c>
      <c r="E171" s="2">
        <f t="shared" si="4"/>
        <v>0</v>
      </c>
      <c r="F171" s="2">
        <f t="shared" si="4"/>
        <v>0</v>
      </c>
      <c r="G171" s="2">
        <f t="shared" si="4"/>
        <v>0</v>
      </c>
      <c r="H171" s="2">
        <f t="shared" si="4"/>
        <v>0</v>
      </c>
      <c r="I171" s="2">
        <f t="shared" si="4"/>
        <v>0</v>
      </c>
      <c r="J171" s="2">
        <f t="shared" si="4"/>
        <v>0</v>
      </c>
      <c r="K171" s="2">
        <f t="shared" si="4"/>
        <v>0</v>
      </c>
      <c r="L171" s="2">
        <f t="shared" si="4"/>
        <v>0</v>
      </c>
      <c r="M171" s="2">
        <f t="shared" si="4"/>
        <v>0</v>
      </c>
      <c r="N171" s="2">
        <f t="shared" si="4"/>
        <v>0</v>
      </c>
    </row>
    <row r="172" spans="2:14" x14ac:dyDescent="0.25">
      <c r="B172" s="1">
        <v>2022</v>
      </c>
      <c r="C172" s="2">
        <f t="shared" ref="C172:N172" si="5">SUM(B79,B110)</f>
        <v>0</v>
      </c>
      <c r="D172" s="2">
        <f t="shared" si="5"/>
        <v>0</v>
      </c>
      <c r="E172" s="2">
        <f t="shared" si="5"/>
        <v>0</v>
      </c>
      <c r="F172" s="2">
        <f t="shared" si="5"/>
        <v>0</v>
      </c>
      <c r="G172" s="2">
        <f t="shared" si="5"/>
        <v>0</v>
      </c>
      <c r="H172" s="2">
        <f t="shared" si="5"/>
        <v>0</v>
      </c>
      <c r="I172" s="2">
        <f t="shared" si="5"/>
        <v>0</v>
      </c>
      <c r="J172" s="2">
        <f t="shared" si="5"/>
        <v>0</v>
      </c>
      <c r="K172" s="2">
        <f t="shared" si="5"/>
        <v>0</v>
      </c>
      <c r="L172" s="2">
        <f t="shared" si="5"/>
        <v>0</v>
      </c>
      <c r="M172" s="2">
        <f t="shared" si="5"/>
        <v>0</v>
      </c>
      <c r="N172" s="2">
        <f t="shared" si="5"/>
        <v>0</v>
      </c>
    </row>
    <row r="173" spans="2:14" x14ac:dyDescent="0.25">
      <c r="B173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2024-03-22T15:28:07Z</dcterms:modified>
</cp:coreProperties>
</file>