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03F2B794-29D3-4868-A1BD-332937983ABB}" xr6:coauthVersionLast="36" xr6:coauthVersionMax="47" xr10:uidLastSave="{00000000-0000-0000-0000-000000000000}"/>
  <bookViews>
    <workbookView xWindow="0" yWindow="0" windowWidth="28800" windowHeight="12105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3" i="4"/>
  <c r="F51" i="4"/>
  <c r="F52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F25" i="4"/>
  <c r="J9" i="4"/>
  <c r="F26" i="4"/>
  <c r="J17" i="4"/>
  <c r="J3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<sst xmlns="http://schemas.openxmlformats.org/spreadsheetml/2006/main" count="261" uniqueCount="146">
  <si>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</si>
  <si>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</si>
  <si>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</si>
  <si>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</si>
  <si>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</si>
  <si>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</si>
  <si>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</si>
  <si>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</si>
  <si>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</si>
  <si>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</si>
  <si>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</si>
  <si>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</si>
  <si>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</si>
  <si>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</si>
  <si>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</si>
  <si>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</si>
  <si>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</si>
  <si>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</si>
  <si>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</si>
  <si>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</si>
  <si>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</si>
  <si>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</si>
  <si>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</si>
  <si>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</si>
  <si>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</si>
  <si>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</si>
  <si>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</si>
  <si>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</si>
  <si>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</si>
  <si>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</si>
  <si>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</si>
  <si>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</si>
  <si>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</si>
  <si>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</si>
  <si>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</si>
  <si>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</si>
  <si>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</si>
  <si>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</si>
  <si>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</si>
  <si>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</si>
  <si>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</si>
  <si>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</si>
  <si>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</si>
  <si>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</si>
  <si>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</si>
  <si>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</si>
  <si>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</si>
  <si>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</si>
  <si>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</si>
  <si>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</si>
  <si>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</si>
  <si>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</si>
  <si>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</si>
  <si>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</si>
  <si>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</si>
  <si>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</si>
  <si>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</si>
  <si>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</si>
  <si>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</si>
  <si>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</si>
  <si>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</si>
  <si>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</si>
  <si>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</si>
  <si>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</si>
  <si>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</si>
  <si>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</si>
  <si>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</si>
  <si>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</si>
  <si>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</si>
  <si>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</si>
  <si>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</si>
  <si>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</si>
  <si>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</si>
  <si>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</si>
  <si>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</si>
  <si>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</si>
  <si>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</si>
  <si>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</si>
  <si>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</si>
  <si>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</si>
  <si>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</si>
  <si>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</si>
  <si>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</si>
  <si>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</si>
  <si>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</si>
  <si>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</si>
  <si>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</si>
  <si>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</si>
  <si>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</si>
  <si>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</si>
  <si>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</si>
  <si>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</si>
  <si>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</si>
  <si>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</si>
  <si>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</si>
  <si>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</si>
  <si>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</si>
  <si>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</si>
  <si>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</si>
  <si>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</si>
  <si>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</si>
  <si>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</si>
  <si>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</si>
  <si>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</si>
  <si>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</si>
  <si>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</si>
  <si>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</si>
  <si>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</si>
  <si>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</si>
  <si>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</si>
  <si>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</si>
  <si>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</si>
  <si>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</si>
  <si>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</si>
  <si>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</si>
  <si>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</si>
  <si>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</si>
  <si>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</si>
  <si>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</si>
  <si>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</si>
  <si>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</si>
  <si>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</si>
  <si>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</si>
  <si>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</si>
  <si>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</si>
  <si>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</si>
  <si>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</si>
  <si>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</si>
  <si>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</si>
  <si>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</si>
  <si>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</si>
  <si>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</si>
  <si>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</si>
  <si>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</si>
  <si>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</si>
  <si>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</si>
  <si>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</si>
  <si>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</si>
  <si>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</si>
  <si>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</si>
  <si>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</si>
  <si>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</si>
  <si>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</si>
  <si>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</si>
  <si>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E.S I-4 LOS ALGARROBOS</t>
  </si>
  <si>
    <t>ESTABLECIMIENTOS DE SALUD CON QUE NO ESTÁN REPORTANDO HOSPITALIZADOS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</si>
</sst>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3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2" xfId="0" applyFont="1" applyBorder="1"/>
    <xf numFmtId="0" fontId="0" fillId="2" borderId="0" xfId="0" applyNumberFormat="1" applyFill="1"/>
    <xf numFmtId="0" fontId="0" fillId="2" borderId="2" xfId="0" applyNumberFormat="1" applyFont="1" applyFill="1" applyBorder="1"/>
    <xf numFmtId="0" fontId="14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1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16"/>
      <tableStyleElement type="headerRow" dxfId="15"/>
    </tableStyle>
    <tableStyle name="Mi Estilo2" pivot="0" table="0" count="10" xr9:uid="{A089D2CD-0074-4F63-9202-4284957C9321}">
      <tableStyleElement type="wholeTable" dxfId="14"/>
      <tableStyleElement type="headerRow" dxfId="13"/>
    </tableStyle>
    <tableStyle name="Mi Estilo3" pivot="0" table="0" count="10" xr9:uid="{58CFD053-B530-4D56-88C0-49A5DDBB1EBE}">
      <tableStyleElement type="wholeTable" dxfId="12"/>
      <tableStyleElement type="headerRow" dxfId="11"/>
    </tableStyle>
    <tableStyle name="Mi Estilo4" pivot="0" table="0" count="10" xr9:uid="{6D8EAF6D-A408-4458-9452-EB50C672C8D4}">
      <tableStyleElement type="wholeTable" dxfId="10"/>
      <tableStyleElement type="headerRow" dxfId="9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C.S. TALARA II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SANNA CLINICA BELEN</c:v>
                </c:pt>
                <c:pt idx="15">
                  <c:v>HOSPITAL III JOSE CAYETANO HEREDIA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E.S I-4 CASTILLA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432</c:v>
                </c:pt>
                <c:pt idx="1">
                  <c:v>276</c:v>
                </c:pt>
                <c:pt idx="2">
                  <c:v>234</c:v>
                </c:pt>
                <c:pt idx="3">
                  <c:v>206</c:v>
                </c:pt>
                <c:pt idx="4">
                  <c:v>173</c:v>
                </c:pt>
                <c:pt idx="5">
                  <c:v>152</c:v>
                </c:pt>
                <c:pt idx="6">
                  <c:v>121</c:v>
                </c:pt>
                <c:pt idx="7">
                  <c:v>98</c:v>
                </c:pt>
                <c:pt idx="8">
                  <c:v>72</c:v>
                </c:pt>
                <c:pt idx="9">
                  <c:v>60</c:v>
                </c:pt>
                <c:pt idx="10">
                  <c:v>57</c:v>
                </c:pt>
                <c:pt idx="11">
                  <c:v>50</c:v>
                </c:pt>
                <c:pt idx="12">
                  <c:v>34</c:v>
                </c:pt>
                <c:pt idx="13">
                  <c:v>33</c:v>
                </c:pt>
                <c:pt idx="14">
                  <c:v>26</c:v>
                </c:pt>
                <c:pt idx="15">
                  <c:v>23</c:v>
                </c:pt>
                <c:pt idx="16">
                  <c:v>21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Analisis!$D$191:$D$206</c:f>
              <c:numCache>
                <c:formatCode>General</c:formatCode>
                <c:ptCount val="15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42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Analisis!$E$191:$E$206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Analisis!$F$191:$F$206</c:f>
              <c:numCache>
                <c:formatCode>General</c:formatCode>
                <c:ptCount val="15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30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Analisis!$G$191:$G$206</c:f>
              <c:numCache>
                <c:formatCode>General</c:formatCode>
                <c:ptCount val="1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41</c:v>
                </c:pt>
                <c:pt idx="13">
                  <c:v>13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Analisis!$H$191:$H$206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15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Analisis!$I$191:$I$206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1392</c:v>
                </c:pt>
                <c:pt idx="1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59</c:v>
                </c:pt>
                <c:pt idx="1">
                  <c:v>115</c:v>
                </c:pt>
                <c:pt idx="2">
                  <c:v>166</c:v>
                </c:pt>
                <c:pt idx="3">
                  <c:v>247</c:v>
                </c:pt>
                <c:pt idx="4">
                  <c:v>280</c:v>
                </c:pt>
                <c:pt idx="5">
                  <c:v>393</c:v>
                </c:pt>
                <c:pt idx="6">
                  <c:v>316</c:v>
                </c:pt>
                <c:pt idx="7">
                  <c:v>202</c:v>
                </c:pt>
                <c:pt idx="8">
                  <c:v>156</c:v>
                </c:pt>
                <c:pt idx="9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484</c:v>
                </c:pt>
                <c:pt idx="1">
                  <c:v>1592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C.S. TALARA II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SANNA CLINICA BELEN</c:v>
                </c:pt>
                <c:pt idx="15">
                  <c:v>HOSPITAL III JOSE CAYETANO HEREDIA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E.S I-4 CASTILLA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432</c:v>
                </c:pt>
                <c:pt idx="1">
                  <c:v>276</c:v>
                </c:pt>
                <c:pt idx="2">
                  <c:v>234</c:v>
                </c:pt>
                <c:pt idx="3">
                  <c:v>206</c:v>
                </c:pt>
                <c:pt idx="4">
                  <c:v>173</c:v>
                </c:pt>
                <c:pt idx="5">
                  <c:v>152</c:v>
                </c:pt>
                <c:pt idx="6">
                  <c:v>121</c:v>
                </c:pt>
                <c:pt idx="7">
                  <c:v>98</c:v>
                </c:pt>
                <c:pt idx="8">
                  <c:v>72</c:v>
                </c:pt>
                <c:pt idx="9">
                  <c:v>60</c:v>
                </c:pt>
                <c:pt idx="10">
                  <c:v>57</c:v>
                </c:pt>
                <c:pt idx="11">
                  <c:v>50</c:v>
                </c:pt>
                <c:pt idx="12">
                  <c:v>34</c:v>
                </c:pt>
                <c:pt idx="13">
                  <c:v>33</c:v>
                </c:pt>
                <c:pt idx="14">
                  <c:v>26</c:v>
                </c:pt>
                <c:pt idx="15">
                  <c:v>23</c:v>
                </c:pt>
                <c:pt idx="16">
                  <c:v>21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259</c:v>
                </c:pt>
                <c:pt idx="1">
                  <c:v>275</c:v>
                </c:pt>
                <c:pt idx="2">
                  <c:v>361</c:v>
                </c:pt>
                <c:pt idx="3">
                  <c:v>331</c:v>
                </c:pt>
                <c:pt idx="4">
                  <c:v>232</c:v>
                </c:pt>
                <c:pt idx="5">
                  <c:v>315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282</c:v>
                </c:pt>
                <c:pt idx="11">
                  <c:v>321</c:v>
                </c:pt>
                <c:pt idx="12">
                  <c:v>264</c:v>
                </c:pt>
                <c:pt idx="13">
                  <c:v>214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Analisis!$L$9:$L$34</c:f>
              <c:strCach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  <c:pt idx="24">
                  <c:v>29</c:v>
                </c:pt>
              </c:strCache>
            </c:strRef>
          </c:cat>
          <c:val>
            <c:numRef>
              <c:f>Analisis!$M$9:$M$34</c:f>
              <c:numCache>
                <c:formatCode>General</c:formatCode>
                <c:ptCount val="25"/>
                <c:pt idx="0">
                  <c:v>131</c:v>
                </c:pt>
                <c:pt idx="1">
                  <c:v>253</c:v>
                </c:pt>
                <c:pt idx="2">
                  <c:v>361</c:v>
                </c:pt>
                <c:pt idx="3">
                  <c:v>376</c:v>
                </c:pt>
                <c:pt idx="4">
                  <c:v>385</c:v>
                </c:pt>
                <c:pt idx="5">
                  <c:v>237</c:v>
                </c:pt>
                <c:pt idx="6">
                  <c:v>169</c:v>
                </c:pt>
                <c:pt idx="7">
                  <c:v>101</c:v>
                </c:pt>
                <c:pt idx="8">
                  <c:v>58</c:v>
                </c:pt>
                <c:pt idx="9">
                  <c:v>14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661</c:v>
                </c:pt>
                <c:pt idx="1">
                  <c:v>517</c:v>
                </c:pt>
                <c:pt idx="2">
                  <c:v>348</c:v>
                </c:pt>
                <c:pt idx="3">
                  <c:v>296</c:v>
                </c:pt>
                <c:pt idx="4">
                  <c:v>199</c:v>
                </c:pt>
                <c:pt idx="5">
                  <c:v>79</c:v>
                </c:pt>
                <c:pt idx="6">
                  <c:v>18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61</c:v>
                </c:pt>
                <c:pt idx="1">
                  <c:v>71</c:v>
                </c:pt>
                <c:pt idx="2">
                  <c:v>33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59</c:v>
                </c:pt>
                <c:pt idx="1">
                  <c:v>115</c:v>
                </c:pt>
                <c:pt idx="2">
                  <c:v>166</c:v>
                </c:pt>
                <c:pt idx="3">
                  <c:v>247</c:v>
                </c:pt>
                <c:pt idx="4">
                  <c:v>280</c:v>
                </c:pt>
                <c:pt idx="5">
                  <c:v>393</c:v>
                </c:pt>
                <c:pt idx="6">
                  <c:v>316</c:v>
                </c:pt>
                <c:pt idx="7">
                  <c:v>202</c:v>
                </c:pt>
                <c:pt idx="8">
                  <c:v>156</c:v>
                </c:pt>
                <c:pt idx="9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PARIÑAS</c:v>
                </c:pt>
                <c:pt idx="5">
                  <c:v>TAMBO GRANDE</c:v>
                </c:pt>
                <c:pt idx="6">
                  <c:v>CHULUCANAS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CASTILLA</c:v>
                </c:pt>
                <c:pt idx="11">
                  <c:v>BERNAL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576</c:v>
                </c:pt>
                <c:pt idx="1">
                  <c:v>339</c:v>
                </c:pt>
                <c:pt idx="2">
                  <c:v>154</c:v>
                </c:pt>
                <c:pt idx="3">
                  <c:v>113</c:v>
                </c:pt>
                <c:pt idx="4">
                  <c:v>111</c:v>
                </c:pt>
                <c:pt idx="5">
                  <c:v>109</c:v>
                </c:pt>
                <c:pt idx="6">
                  <c:v>101</c:v>
                </c:pt>
                <c:pt idx="7">
                  <c:v>82</c:v>
                </c:pt>
                <c:pt idx="8">
                  <c:v>82</c:v>
                </c:pt>
                <c:pt idx="9">
                  <c:v>73</c:v>
                </c:pt>
                <c:pt idx="10">
                  <c:v>47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PARIÑAS</c:v>
                </c:pt>
                <c:pt idx="5">
                  <c:v>TAMBO GRANDE</c:v>
                </c:pt>
                <c:pt idx="6">
                  <c:v>CHULUCANAS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CASTILLA</c:v>
                </c:pt>
                <c:pt idx="11">
                  <c:v>BERNAL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0.27480916030534353</c:v>
                </c:pt>
                <c:pt idx="1">
                  <c:v>0.43654580152671757</c:v>
                </c:pt>
                <c:pt idx="2">
                  <c:v>0.5100190839694656</c:v>
                </c:pt>
                <c:pt idx="3">
                  <c:v>0.56393129770992356</c:v>
                </c:pt>
                <c:pt idx="4">
                  <c:v>0.61688931297709915</c:v>
                </c:pt>
                <c:pt idx="5">
                  <c:v>0.66889312977099225</c:v>
                </c:pt>
                <c:pt idx="6">
                  <c:v>0.71708015267175562</c:v>
                </c:pt>
                <c:pt idx="7">
                  <c:v>0.75620229007633577</c:v>
                </c:pt>
                <c:pt idx="8">
                  <c:v>0.79532442748091592</c:v>
                </c:pt>
                <c:pt idx="9">
                  <c:v>0.83015267175572505</c:v>
                </c:pt>
                <c:pt idx="10">
                  <c:v>0.85257633587786241</c:v>
                </c:pt>
                <c:pt idx="11">
                  <c:v>0.8740458015267174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61</c:v>
                </c:pt>
                <c:pt idx="1">
                  <c:v>71</c:v>
                </c:pt>
                <c:pt idx="2">
                  <c:v>33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259</c:v>
                </c:pt>
                <c:pt idx="1">
                  <c:v>275</c:v>
                </c:pt>
                <c:pt idx="2">
                  <c:v>361</c:v>
                </c:pt>
                <c:pt idx="3">
                  <c:v>331</c:v>
                </c:pt>
                <c:pt idx="4">
                  <c:v>232</c:v>
                </c:pt>
                <c:pt idx="5">
                  <c:v>315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661</c:v>
                </c:pt>
                <c:pt idx="1">
                  <c:v>517</c:v>
                </c:pt>
                <c:pt idx="2">
                  <c:v>348</c:v>
                </c:pt>
                <c:pt idx="3">
                  <c:v>296</c:v>
                </c:pt>
                <c:pt idx="4">
                  <c:v>199</c:v>
                </c:pt>
                <c:pt idx="5">
                  <c:v>79</c:v>
                </c:pt>
                <c:pt idx="6">
                  <c:v>18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282</c:v>
                </c:pt>
                <c:pt idx="11">
                  <c:v>321</c:v>
                </c:pt>
                <c:pt idx="12">
                  <c:v>264</c:v>
                </c:pt>
                <c:pt idx="13">
                  <c:v>214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Analisis!$L$9:$L$34</c:f>
              <c:strCach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  <c:pt idx="24">
                  <c:v>29</c:v>
                </c:pt>
              </c:strCache>
            </c:strRef>
          </c:cat>
          <c:val>
            <c:numRef>
              <c:f>Analisis!$M$9:$M$34</c:f>
              <c:numCache>
                <c:formatCode>General</c:formatCode>
                <c:ptCount val="25"/>
                <c:pt idx="0">
                  <c:v>131</c:v>
                </c:pt>
                <c:pt idx="1">
                  <c:v>253</c:v>
                </c:pt>
                <c:pt idx="2">
                  <c:v>361</c:v>
                </c:pt>
                <c:pt idx="3">
                  <c:v>376</c:v>
                </c:pt>
                <c:pt idx="4">
                  <c:v>385</c:v>
                </c:pt>
                <c:pt idx="5">
                  <c:v>237</c:v>
                </c:pt>
                <c:pt idx="6">
                  <c:v>169</c:v>
                </c:pt>
                <c:pt idx="7">
                  <c:v>101</c:v>
                </c:pt>
                <c:pt idx="8">
                  <c:v>58</c:v>
                </c:pt>
                <c:pt idx="9">
                  <c:v>14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PARIÑAS</c:v>
                </c:pt>
                <c:pt idx="5">
                  <c:v>TAMBO GRANDE</c:v>
                </c:pt>
                <c:pt idx="6">
                  <c:v>CHULUCANAS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CASTILLA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TAMARINDO</c:v>
                </c:pt>
                <c:pt idx="21">
                  <c:v>LA MATANZA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576</c:v>
                </c:pt>
                <c:pt idx="1">
                  <c:v>339</c:v>
                </c:pt>
                <c:pt idx="2">
                  <c:v>154</c:v>
                </c:pt>
                <c:pt idx="3">
                  <c:v>113</c:v>
                </c:pt>
                <c:pt idx="4">
                  <c:v>111</c:v>
                </c:pt>
                <c:pt idx="5">
                  <c:v>109</c:v>
                </c:pt>
                <c:pt idx="6">
                  <c:v>101</c:v>
                </c:pt>
                <c:pt idx="7">
                  <c:v>82</c:v>
                </c:pt>
                <c:pt idx="8">
                  <c:v>82</c:v>
                </c:pt>
                <c:pt idx="9">
                  <c:v>73</c:v>
                </c:pt>
                <c:pt idx="10">
                  <c:v>47</c:v>
                </c:pt>
                <c:pt idx="11">
                  <c:v>45</c:v>
                </c:pt>
                <c:pt idx="12">
                  <c:v>36</c:v>
                </c:pt>
                <c:pt idx="13">
                  <c:v>26</c:v>
                </c:pt>
                <c:pt idx="14">
                  <c:v>24</c:v>
                </c:pt>
                <c:pt idx="15">
                  <c:v>22</c:v>
                </c:pt>
                <c:pt idx="16">
                  <c:v>17</c:v>
                </c:pt>
                <c:pt idx="17">
                  <c:v>17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PARIÑAS</c:v>
                </c:pt>
                <c:pt idx="5">
                  <c:v>TAMBO GRANDE</c:v>
                </c:pt>
                <c:pt idx="6">
                  <c:v>CHULUCANAS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CASTILLA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TAMARINDO</c:v>
                </c:pt>
                <c:pt idx="21">
                  <c:v>LA MATANZA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0.27480916030534353</c:v>
                </c:pt>
                <c:pt idx="1">
                  <c:v>0.43654580152671757</c:v>
                </c:pt>
                <c:pt idx="2">
                  <c:v>0.5100190839694656</c:v>
                </c:pt>
                <c:pt idx="3">
                  <c:v>0.56393129770992356</c:v>
                </c:pt>
                <c:pt idx="4">
                  <c:v>0.61688931297709915</c:v>
                </c:pt>
                <c:pt idx="5">
                  <c:v>0.66889312977099225</c:v>
                </c:pt>
                <c:pt idx="6">
                  <c:v>0.71708015267175562</c:v>
                </c:pt>
                <c:pt idx="7">
                  <c:v>0.75620229007633577</c:v>
                </c:pt>
                <c:pt idx="8">
                  <c:v>0.79532442748091592</c:v>
                </c:pt>
                <c:pt idx="9">
                  <c:v>0.83015267175572505</c:v>
                </c:pt>
                <c:pt idx="10">
                  <c:v>0.85257633587786241</c:v>
                </c:pt>
                <c:pt idx="11">
                  <c:v>0.8740458015267174</c:v>
                </c:pt>
                <c:pt idx="12">
                  <c:v>0.89122137404580137</c:v>
                </c:pt>
                <c:pt idx="13">
                  <c:v>0.90362595419847314</c:v>
                </c:pt>
                <c:pt idx="14">
                  <c:v>0.91507633587786241</c:v>
                </c:pt>
                <c:pt idx="15">
                  <c:v>0.92557251908396931</c:v>
                </c:pt>
                <c:pt idx="16">
                  <c:v>0.93368320610687006</c:v>
                </c:pt>
                <c:pt idx="17">
                  <c:v>0.9417938931297708</c:v>
                </c:pt>
                <c:pt idx="18">
                  <c:v>0.94847328244274787</c:v>
                </c:pt>
                <c:pt idx="19">
                  <c:v>0.95419847328244256</c:v>
                </c:pt>
                <c:pt idx="20">
                  <c:v>0.95944656488549596</c:v>
                </c:pt>
                <c:pt idx="21">
                  <c:v>0.96469465648854935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Analisis!$D$133:$D$147</c:f>
              <c:numCache>
                <c:formatCode>General</c:formatCode>
                <c:ptCount val="14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  <c:pt idx="1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Analisis!$E$133:$E$147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282</c:v>
                </c:pt>
                <c:pt idx="11">
                  <c:v>321</c:v>
                </c:pt>
                <c:pt idx="12">
                  <c:v>264</c:v>
                </c:pt>
                <c:pt idx="13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2,128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1,812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316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1,392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736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484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1592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22.7%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74.8%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8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90.450031365741" createdVersion="6" refreshedVersion="6" minRefreshableVersion="3" recordCount="11115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08T00:00:00"/>
    </cacheField>
    <cacheField name="fecha_ing_ipress" numFmtId="0">
      <sharedItems containsSemiMixedTypes="0" containsNonDate="0" containsDate="1" containsString="0" minDate="2023-01-02T00:00:00" maxDate="2024-04-08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08T00:00:00"/>
    </cacheField>
    <cacheField name="diagnostic_ini" numFmtId="0">
      <sharedItems containsBlank="1" count="14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06T00:00:00" count="16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3-21T00:00:00"/>
        <d v="2024-03-23T00:00:00"/>
        <d v="2024-03-26T00:00:00"/>
        <d v="2024-03-29T00:00:00"/>
        <d v="2024-03-24T00:00:00"/>
        <d v="2024-03-27T00:00:00"/>
        <d v="2024-04-05T00:00:00"/>
        <d v="2024-03-28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01T00:00:00"/>
    </cacheField>
    <cacheField name="fecha_alta" numFmtId="0">
      <sharedItems containsNonDate="0" containsDate="1" containsString="0" containsBlank="1" minDate="2023-01-10T00:00:00" maxDate="2024-04-08T00:00:00" count="438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3T00:00:00"/>
        <d v="2024-03-20T00:00:00"/>
        <d v="2024-03-16T00:00:00"/>
        <d v="2024-03-28T00:00:00"/>
        <d v="2024-03-26T00:00:00"/>
        <d v="2024-03-25T00:00:00"/>
        <d v="2024-03-30T00:00:00"/>
        <d v="2024-04-02T00:00:00"/>
        <d v="2024-04-01T00:00:00"/>
        <d v="2024-04-05T00:00:00"/>
        <d v="2024-03-29T00:00:00"/>
        <d v="2024-04-03T00:00:00"/>
        <d v="2024-04-04T00:00:00"/>
        <d v="2024-04-07T00:00:00"/>
        <d v="2024-04-06T00:00:00"/>
        <d v="2024-03-31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15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4-08 07:42:02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4-07 11:50:46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3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1"/>
    <x v="21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1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s v="2024-04-07 11:41:08"/>
    <s v="116996"/>
    <x v="1"/>
    <x v="6"/>
    <x v="1"/>
    <x v="3"/>
    <n v="3"/>
    <x v="4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4-05T00:00:00"/>
    <d v="2024-03-10T00:00:00"/>
    <x v="1"/>
    <x v="11"/>
    <d v="2024-03-06T00:00:00"/>
    <x v="1"/>
    <x v="0"/>
    <x v="0"/>
    <s v="92423897"/>
    <x v="0"/>
    <n v="2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42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 + "/>
    <x v="0"/>
    <s v="202410200104C101A97.002MOESEI1F"/>
    <s v="2024-04-05 17:01:28"/>
    <m/>
    <s v="117296"/>
    <x v="7"/>
    <x v="10"/>
    <x v="4"/>
    <x v="2"/>
    <n v="2"/>
    <x v="2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3"/>
    <x v="0"/>
    <x v="5"/>
    <x v="0"/>
    <x v="0"/>
    <x v="0"/>
    <x v="0"/>
    <x v="0"/>
    <x v="0"/>
    <x v="0"/>
    <x v="0"/>
    <x v="0"/>
    <x v="0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31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s v="2024-04-07 10:05:27"/>
    <s v="115588"/>
    <x v="3"/>
    <x v="3"/>
    <x v="1"/>
    <x v="1"/>
    <n v="4"/>
    <x v="0"/>
    <x v="8"/>
  </r>
  <r>
    <d v="2024-04-04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6 12:37:54"/>
    <s v="116070"/>
    <x v="7"/>
    <x v="10"/>
    <x v="1"/>
    <x v="1"/>
    <n v="3"/>
    <x v="4"/>
    <x v="0"/>
  </r>
  <r>
    <d v="2024-04-07T00:00:00"/>
    <d v="2024-04-04T00:00:00"/>
    <x v="1"/>
    <x v="6"/>
    <d v="2024-04-03T00:00:00"/>
    <x v="0"/>
    <x v="0"/>
    <x v="0"/>
    <s v="92862119"/>
    <x v="0"/>
    <n v="1"/>
    <x v="1"/>
    <x v="1"/>
    <s v="0"/>
    <x v="1"/>
    <x v="1"/>
    <x v="1"/>
    <x v="0"/>
    <x v="0"/>
    <x v="0"/>
    <x v="0"/>
    <x v="0"/>
    <x v="0"/>
    <x v="0"/>
    <x v="2"/>
    <x v="2"/>
    <s v=""/>
    <m/>
    <x v="0"/>
    <x v="0"/>
    <m/>
    <x v="4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1ALTILI1M"/>
    <s v="2024-04-06 13:39:58"/>
    <s v="2024-04-07 10:15:03"/>
    <s v="117672"/>
    <x v="7"/>
    <x v="10"/>
    <x v="1"/>
    <x v="5"/>
    <n v="3"/>
    <x v="4"/>
    <x v="7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m/>
    <s v="116584"/>
    <x v="1"/>
    <x v="6"/>
    <x v="4"/>
    <x v="6"/>
    <m/>
    <x v="5"/>
    <x v="2"/>
  </r>
  <r>
    <d v="2024-04-06T00:00:00"/>
    <d v="2024-04-06T00:00:00"/>
    <x v="1"/>
    <x v="6"/>
    <d v="2024-03-11T00:00:00"/>
    <x v="1"/>
    <x v="0"/>
    <x v="0"/>
    <s v="93072752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0"/>
    <x v="0"/>
    <x v="0"/>
    <x v="0"/>
    <x v="0"/>
    <x v="0"/>
    <x v="0"/>
    <x v="3"/>
    <s v=""/>
    <x v="0"/>
    <s v="C.S. TAMBOGRANDE"/>
    <s v=""/>
    <x v="0"/>
    <s v="202411200114A201A97.001SAOTDI1M"/>
    <s v="2024-04-07 10:16:55"/>
    <m/>
    <s v="117771"/>
    <x v="7"/>
    <x v="10"/>
    <x v="1"/>
    <x v="6"/>
    <m/>
    <x v="5"/>
    <x v="37"/>
  </r>
  <r>
    <d v="2024-04-07T00:00:00"/>
    <d v="2024-04-07T00:00:00"/>
    <x v="1"/>
    <x v="2"/>
    <d v="2024-04-04T00:00:00"/>
    <x v="1"/>
    <x v="0"/>
    <x v="0"/>
    <s v="81131609"/>
    <x v="0"/>
    <n v="1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010CHGAST1F"/>
    <s v="2024-04-07 10:32:12"/>
    <m/>
    <s v="117775"/>
    <x v="6"/>
    <x v="9"/>
    <x v="1"/>
    <x v="2"/>
    <m/>
    <x v="5"/>
    <x v="2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4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4-07T00:00:00"/>
    <d v="2024-04-04T00:00:00"/>
    <x v="1"/>
    <x v="6"/>
    <d v="2024-04-03T00:00:00"/>
    <x v="1"/>
    <x v="0"/>
    <x v="0"/>
    <s v="45786103"/>
    <x v="0"/>
    <n v="35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035SAADMA10F"/>
    <s v="2024-04-05 18:14:31"/>
    <s v="2024-04-07 11:41:57"/>
    <s v="117303"/>
    <x v="2"/>
    <x v="2"/>
    <x v="1"/>
    <x v="5"/>
    <m/>
    <x v="5"/>
    <x v="7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3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m/>
    <s v="114735"/>
    <x v="6"/>
    <x v="9"/>
    <x v="4"/>
    <x v="2"/>
    <m/>
    <x v="5"/>
    <x v="7"/>
  </r>
  <r>
    <d v="2024-04-04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6 10:36:39"/>
    <s v="115007"/>
    <x v="8"/>
    <x v="10"/>
    <x v="4"/>
    <x v="3"/>
    <n v="9"/>
    <x v="3"/>
    <x v="9"/>
  </r>
  <r>
    <d v="2024-04-06T00:00:00"/>
    <d v="2024-04-02T00:00:00"/>
    <x v="1"/>
    <x v="6"/>
    <d v="2024-04-01T00:00:00"/>
    <x v="1"/>
    <x v="0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436"/>
    <x v="0"/>
    <x v="5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6 19:46:19"/>
    <s v="115816"/>
    <x v="3"/>
    <x v="3"/>
    <x v="1"/>
    <x v="3"/>
    <n v="4"/>
    <x v="0"/>
    <x v="7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4-06 15:16:51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3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4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m/>
    <s v="115952"/>
    <x v="1"/>
    <x v="6"/>
    <x v="1"/>
    <x v="3"/>
    <m/>
    <x v="5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m/>
    <s v="115960"/>
    <x v="6"/>
    <x v="9"/>
    <x v="1"/>
    <x v="3"/>
    <m/>
    <x v="5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m/>
    <s v="115964"/>
    <x v="4"/>
    <x v="12"/>
    <x v="1"/>
    <x v="3"/>
    <m/>
    <x v="5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m/>
    <s v="115974"/>
    <x v="9"/>
    <x v="15"/>
    <x v="1"/>
    <x v="3"/>
    <m/>
    <x v="5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m/>
    <s v="116238"/>
    <x v="2"/>
    <x v="4"/>
    <x v="1"/>
    <x v="4"/>
    <m/>
    <x v="5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4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05 13:25:59"/>
    <s v="116252"/>
    <x v="9"/>
    <x v="13"/>
    <x v="1"/>
    <x v="4"/>
    <n v="1"/>
    <x v="1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4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m/>
    <s v="117184"/>
    <x v="2"/>
    <x v="2"/>
    <x v="1"/>
    <x v="5"/>
    <m/>
    <x v="5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m/>
    <s v="117186"/>
    <x v="3"/>
    <x v="3"/>
    <x v="1"/>
    <x v="5"/>
    <m/>
    <x v="5"/>
    <x v="0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5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1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5 18:35:11"/>
    <s v="113024"/>
    <x v="2"/>
    <x v="2"/>
    <x v="4"/>
    <x v="1"/>
    <n v="11"/>
    <x v="6"/>
    <x v="0"/>
  </r>
  <r>
    <d v="2024-04-05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31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5 18:30:41"/>
    <s v="113968"/>
    <x v="3"/>
    <x v="3"/>
    <x v="4"/>
    <x v="4"/>
    <n v="9"/>
    <x v="3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5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5"/>
    <x v="0"/>
    <x v="0"/>
    <x v="0"/>
    <x v="20"/>
    <x v="1"/>
    <x v="0"/>
    <x v="0"/>
    <x v="1"/>
    <x v="0"/>
    <x v="1"/>
    <x v="0"/>
    <s v=""/>
    <x v="0"/>
    <s v="HOSPITAL LAS MERCEDES-PAITA"/>
    <s v=""/>
    <x v="0"/>
    <s v="202412200501A101A97.073GAGOCE10F"/>
    <s v="2024-03-31 11:39:32"/>
    <s v="2024-04-05 18:32:44"/>
    <s v="114502"/>
    <x v="9"/>
    <x v="15"/>
    <x v="4"/>
    <x v="0"/>
    <n v="7"/>
    <x v="3"/>
    <x v="5"/>
  </r>
  <r>
    <d v="2024-04-05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5 18:31:25"/>
    <s v="114505"/>
    <x v="2"/>
    <x v="2"/>
    <x v="4"/>
    <x v="0"/>
    <n v="7"/>
    <x v="3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0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7 11:39:25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6"/>
    <x v="4"/>
    <x v="2"/>
    <n v="4"/>
    <x v="0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29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6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7 11:40:41"/>
    <s v="116206"/>
    <x v="3"/>
    <x v="3"/>
    <x v="1"/>
    <x v="3"/>
    <n v="4"/>
    <x v="0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5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s v="2024-04-07 11:47:14"/>
    <s v="117165"/>
    <x v="6"/>
    <x v="9"/>
    <x v="1"/>
    <x v="5"/>
    <n v="3"/>
    <x v="4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5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TINUA HOSPITALIZADO POR OTRO DIAGNOSTICO: LEPTOSPIROSIS"/>
    <x v="0"/>
    <s v="202412200401A101A97.106RIDEKA1F"/>
    <s v="2024-04-01 17:16:22"/>
    <s v="2024-04-06 10:40:52"/>
    <s v="114987"/>
    <x v="5"/>
    <x v="8"/>
    <x v="4"/>
    <x v="0"/>
    <m/>
    <x v="5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3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8 07:44:55"/>
    <s v="116119"/>
    <x v="5"/>
    <x v="8"/>
    <x v="1"/>
    <x v="3"/>
    <m/>
    <x v="5"/>
    <x v="2"/>
  </r>
  <r>
    <d v="2024-04-07T00:00:00"/>
    <d v="2024-04-04T00:00:00"/>
    <x v="1"/>
    <x v="6"/>
    <d v="2024-03-31T00:00:00"/>
    <x v="0"/>
    <x v="1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s v="2024-04-07 11:37:05"/>
    <s v="116760"/>
    <x v="5"/>
    <x v="8"/>
    <x v="1"/>
    <x v="5"/>
    <m/>
    <x v="5"/>
    <x v="0"/>
  </r>
  <r>
    <d v="2024-04-07T00:00:00"/>
    <d v="2024-04-04T00:00:00"/>
    <x v="1"/>
    <x v="6"/>
    <d v="2024-04-01T00:00:00"/>
    <x v="0"/>
    <x v="1"/>
    <x v="0"/>
    <s v="62346924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4CHRIAN1M"/>
    <s v="2024-04-05 16:58:19"/>
    <s v="2024-04-07 11:41:16"/>
    <s v="117294"/>
    <x v="6"/>
    <x v="9"/>
    <x v="1"/>
    <x v="5"/>
    <m/>
    <x v="5"/>
    <x v="2"/>
  </r>
  <r>
    <d v="2024-04-05T00:00:00"/>
    <d v="2024-04-03T00:00:00"/>
    <x v="1"/>
    <x v="6"/>
    <d v="2024-03-29T00:00:00"/>
    <x v="0"/>
    <x v="1"/>
    <x v="0"/>
    <s v="81533565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1"/>
    <x v="0"/>
    <x v="1"/>
    <x v="4"/>
    <x v="0"/>
    <x v="0"/>
    <x v="0"/>
    <x v="0"/>
    <x v="0"/>
    <x v="0"/>
    <x v="0"/>
    <x v="0"/>
    <x v="0"/>
    <x v="5"/>
    <s v=""/>
    <x v="2"/>
    <s v="PACCHA"/>
    <s v=""/>
    <x v="0"/>
    <s v="202413200401A201A97.106ARRUAD1M"/>
    <s v="2024-04-06 12:37:14"/>
    <m/>
    <s v="117627"/>
    <x v="5"/>
    <x v="8"/>
    <x v="1"/>
    <x v="4"/>
    <n v="2"/>
    <x v="2"/>
    <x v="4"/>
  </r>
  <r>
    <d v="2024-04-07T00:00:00"/>
    <d v="2024-04-06T00:00:00"/>
    <x v="1"/>
    <x v="6"/>
    <d v="2024-04-03T00:00:00"/>
    <x v="0"/>
    <x v="1"/>
    <x v="0"/>
    <s v="91798032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4CAPEAD1M"/>
    <s v="2024-04-07 10:26:54"/>
    <m/>
    <s v="117774"/>
    <x v="7"/>
    <x v="10"/>
    <x v="1"/>
    <x v="6"/>
    <m/>
    <x v="5"/>
    <x v="2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3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6 11:05:57"/>
    <s v="114960"/>
    <x v="7"/>
    <x v="10"/>
    <x v="4"/>
    <x v="0"/>
    <n v="7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1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3200101A101A97.213RAROER0M"/>
    <s v="2024-04-01 17:10:35"/>
    <s v="2024-04-06 11:04:48"/>
    <s v="114977"/>
    <x v="6"/>
    <x v="9"/>
    <x v="4"/>
    <x v="2"/>
    <n v="5"/>
    <x v="3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m/>
    <s v="115509"/>
    <x v="1"/>
    <x v="1"/>
    <x v="1"/>
    <x v="1"/>
    <m/>
    <x v="5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m/>
    <s v="116046"/>
    <x v="9"/>
    <x v="13"/>
    <x v="1"/>
    <x v="3"/>
    <m/>
    <x v="5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m/>
    <s v="116051"/>
    <x v="3"/>
    <x v="3"/>
    <x v="1"/>
    <x v="3"/>
    <m/>
    <x v="5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m/>
    <s v="116059"/>
    <x v="1"/>
    <x v="1"/>
    <x v="1"/>
    <x v="3"/>
    <m/>
    <x v="5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m/>
    <s v="116407"/>
    <x v="6"/>
    <x v="9"/>
    <x v="1"/>
    <x v="4"/>
    <m/>
    <x v="5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4 11:06:45"/>
    <s v="116413"/>
    <x v="5"/>
    <x v="8"/>
    <x v="1"/>
    <x v="4"/>
    <m/>
    <x v="5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4200101A101A97.110TACAMA0M"/>
    <s v="2024-04-05 11:47:25"/>
    <m/>
    <s v="117036"/>
    <x v="6"/>
    <x v="9"/>
    <x v="1"/>
    <x v="5"/>
    <m/>
    <x v="5"/>
    <x v="0"/>
  </r>
  <r>
    <d v="2024-04-06T00:00:00"/>
    <d v="2024-04-06T00:00:00"/>
    <x v="1"/>
    <x v="6"/>
    <d v="2024-03-31T00:00:00"/>
    <x v="1"/>
    <x v="1"/>
    <x v="0"/>
    <s v="63028554"/>
    <x v="0"/>
    <n v="1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4200105A304A97.012RUYAAN1M"/>
    <s v="2024-04-06 10:30:24"/>
    <m/>
    <s v="117463"/>
    <x v="6"/>
    <x v="9"/>
    <x v="1"/>
    <x v="6"/>
    <m/>
    <x v="5"/>
    <x v="5"/>
  </r>
  <r>
    <d v="2024-04-06T00:00:00"/>
    <d v="2024-04-06T00:00:00"/>
    <x v="1"/>
    <x v="6"/>
    <d v="2024-03-10T00:00:00"/>
    <x v="1"/>
    <x v="1"/>
    <x v="0"/>
    <s v="46225572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4SEGORU1F"/>
    <s v="2024-04-06 10:41:15"/>
    <m/>
    <s v="117467"/>
    <x v="2"/>
    <x v="4"/>
    <x v="1"/>
    <x v="6"/>
    <m/>
    <x v="5"/>
    <x v="27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2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m/>
    <s v="116270"/>
    <x v="5"/>
    <x v="8"/>
    <x v="1"/>
    <x v="3"/>
    <m/>
    <x v="5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m/>
    <s v="117191"/>
    <x v="5"/>
    <x v="8"/>
    <x v="1"/>
    <x v="5"/>
    <m/>
    <x v="5"/>
    <x v="2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43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s v="2024-04-07 09:54:21"/>
    <s v="113980"/>
    <x v="7"/>
    <x v="10"/>
    <x v="4"/>
    <x v="4"/>
    <n v="10"/>
    <x v="3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m/>
    <s v="114801"/>
    <x v="3"/>
    <x v="3"/>
    <x v="1"/>
    <x v="1"/>
    <m/>
    <x v="5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3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m/>
    <s v="116209"/>
    <x v="1"/>
    <x v="6"/>
    <x v="1"/>
    <x v="3"/>
    <m/>
    <x v="5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m/>
    <s v="116210"/>
    <x v="2"/>
    <x v="2"/>
    <x v="1"/>
    <x v="1"/>
    <m/>
    <x v="5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m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m/>
    <s v="116215"/>
    <x v="4"/>
    <x v="5"/>
    <x v="1"/>
    <x v="3"/>
    <m/>
    <x v="5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m/>
    <s v="116625"/>
    <x v="2"/>
    <x v="2"/>
    <x v="1"/>
    <x v="5"/>
    <m/>
    <x v="5"/>
    <x v="8"/>
  </r>
  <r>
    <d v="2024-04-05T00:00:00"/>
    <d v="2024-04-05T00:00:00"/>
    <x v="1"/>
    <x v="6"/>
    <d v="2024-03-30T00:00:00"/>
    <x v="1"/>
    <x v="1"/>
    <x v="0"/>
    <s v="4295506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P.S. NUEVO SULLANA"/>
    <s v=""/>
    <x v="0"/>
    <s v="202413200601A306A97.039GISEDI1F"/>
    <s v="2024-04-05 19:00:25"/>
    <s v="2024-04-05 19:04:52"/>
    <s v="117320"/>
    <x v="2"/>
    <x v="2"/>
    <x v="1"/>
    <x v="0"/>
    <m/>
    <x v="5"/>
    <x v="5"/>
  </r>
  <r>
    <d v="2024-04-05T00:00:00"/>
    <d v="2024-04-05T00:00:00"/>
    <x v="1"/>
    <x v="6"/>
    <d v="2024-03-31T00:00:00"/>
    <x v="1"/>
    <x v="1"/>
    <x v="0"/>
    <s v="44364106"/>
    <x v="0"/>
    <n v="36"/>
    <x v="1"/>
    <x v="1"/>
    <s v="0"/>
    <x v="1"/>
    <x v="4"/>
    <x v="1"/>
    <x v="0"/>
    <x v="2"/>
    <x v="2"/>
    <x v="0"/>
    <x v="0"/>
    <x v="2"/>
    <x v="0"/>
    <x v="1"/>
    <x v="16"/>
    <s v=""/>
    <m/>
    <x v="0"/>
    <x v="0"/>
    <m/>
    <x v="431"/>
    <x v="0"/>
    <x v="1"/>
    <x v="2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36YOFESE1M"/>
    <s v="2024-04-05 19:02:37"/>
    <s v="2024-04-07 09:52:54"/>
    <s v="117321"/>
    <x v="2"/>
    <x v="2"/>
    <x v="1"/>
    <x v="0"/>
    <n v="0"/>
    <x v="7"/>
    <x v="4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4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9"/>
    <x v="0"/>
    <x v="1"/>
    <x v="2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05 11:36:48"/>
    <s v="116622"/>
    <x v="1"/>
    <x v="6"/>
    <x v="1"/>
    <x v="5"/>
    <m/>
    <x v="5"/>
    <x v="3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s v="2024-04-06 10:59:45"/>
    <s v="114968"/>
    <x v="2"/>
    <x v="4"/>
    <x v="4"/>
    <x v="5"/>
    <n v="8"/>
    <x v="3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4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6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IGG POSITIVO"/>
    <x v="0"/>
    <s v="202413200101A101A97.143CHCOVI1F"/>
    <s v="2024-04-03 14:43:44"/>
    <s v="2024-04-06 11:10:48"/>
    <s v="116062"/>
    <x v="0"/>
    <x v="0"/>
    <x v="1"/>
    <x v="3"/>
    <n v="4"/>
    <x v="0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s v="2024-04-06 11:02:06"/>
    <s v="116065"/>
    <x v="3"/>
    <x v="3"/>
    <x v="1"/>
    <x v="1"/>
    <n v="4"/>
    <x v="0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4-06T00:00:00"/>
    <d v="2024-04-05T00:00:00"/>
    <x v="1"/>
    <x v="6"/>
    <d v="2024-04-03T00:00:00"/>
    <x v="0"/>
    <x v="1"/>
    <x v="0"/>
    <s v="76249105"/>
    <x v="0"/>
    <n v="28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8FAGAES1F"/>
    <s v="2024-04-06 10:34:23"/>
    <m/>
    <s v="117464"/>
    <x v="1"/>
    <x v="6"/>
    <x v="1"/>
    <x v="0"/>
    <m/>
    <x v="5"/>
    <x v="1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m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1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2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RETIRO VOLUNTARIO"/>
    <x v="0"/>
    <s v="202413200114A310A97.060PAPAMA1F"/>
    <s v="2024-04-03 17:37:38"/>
    <s v="2024-04-06 08:19:19"/>
    <s v="116118"/>
    <x v="9"/>
    <x v="14"/>
    <x v="1"/>
    <x v="3"/>
    <n v="3"/>
    <x v="4"/>
    <x v="0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3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4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1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PARTICULAR  NS1 POSITIVO"/>
    <x v="0"/>
    <s v="202414200101A101A97.258MACIFE1M"/>
    <s v="2024-04-02 12:25:35"/>
    <s v="2024-04-06 11:08:27"/>
    <s v="115461"/>
    <x v="4"/>
    <x v="12"/>
    <x v="1"/>
    <x v="1"/>
    <n v="4"/>
    <x v="0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m/>
    <s v="115470"/>
    <x v="9"/>
    <x v="13"/>
    <x v="1"/>
    <x v="3"/>
    <m/>
    <x v="5"/>
    <x v="8"/>
  </r>
  <r>
    <d v="2024-04-06T00:00:00"/>
    <d v="2024-04-05T00:00:00"/>
    <x v="1"/>
    <x v="6"/>
    <d v="2024-04-02T00:00:00"/>
    <x v="5"/>
    <x v="2"/>
    <x v="0"/>
    <s v="75449787"/>
    <x v="0"/>
    <n v="2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4200101A101A97.226VILUDA1M"/>
    <s v="2024-04-06 10:39:34"/>
    <m/>
    <s v="117465"/>
    <x v="1"/>
    <x v="6"/>
    <x v="1"/>
    <x v="0"/>
    <m/>
    <x v="5"/>
    <x v="2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m/>
    <s v="116610"/>
    <x v="9"/>
    <x v="14"/>
    <x v="1"/>
    <x v="3"/>
    <m/>
    <x v="5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m/>
    <s v="114945"/>
    <x v="9"/>
    <x v="15"/>
    <x v="4"/>
    <x v="4"/>
    <m/>
    <x v="5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9"/>
    <x v="0"/>
    <x v="1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05 11:52:48"/>
    <s v="117044"/>
    <x v="3"/>
    <x v="3"/>
    <x v="1"/>
    <x v="5"/>
    <m/>
    <x v="5"/>
    <x v="7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2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s v="2024-04-06 15:17:40"/>
    <s v="110630"/>
    <x v="1"/>
    <x v="6"/>
    <x v="4"/>
    <x v="0"/>
    <n v="1"/>
    <x v="1"/>
    <x v="1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m/>
    <s v="116643"/>
    <x v="2"/>
    <x v="2"/>
    <x v="1"/>
    <x v="4"/>
    <m/>
    <x v="5"/>
    <x v="7"/>
  </r>
  <r>
    <d v="2024-04-07T00:00:00"/>
    <d v="2024-04-06T00:00:00"/>
    <x v="1"/>
    <x v="6"/>
    <d v="2024-04-01T00:00:00"/>
    <x v="1"/>
    <x v="0"/>
    <x v="0"/>
    <s v="93778290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M"/>
    <s v="2024-04-06 15:34:28"/>
    <s v="2024-04-07 18:33:12"/>
    <s v="117707"/>
    <x v="8"/>
    <x v="10"/>
    <x v="1"/>
    <x v="6"/>
    <n v="1"/>
    <x v="1"/>
    <x v="4"/>
  </r>
  <r>
    <d v="2024-04-07T00:00:00"/>
    <d v="2024-04-06T00:00:00"/>
    <x v="1"/>
    <x v="6"/>
    <d v="2024-04-01T00:00:00"/>
    <x v="1"/>
    <x v="0"/>
    <x v="0"/>
    <s v="93778282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0M"/>
    <s v="2024-04-06 15:36:19"/>
    <s v="2024-04-07 18:32:46"/>
    <s v="117709"/>
    <x v="8"/>
    <x v="10"/>
    <x v="1"/>
    <x v="6"/>
    <n v="1"/>
    <x v="1"/>
    <x v="4"/>
  </r>
  <r>
    <d v="2024-04-04T00:00:00"/>
    <d v="2024-04-04T00:00:00"/>
    <x v="1"/>
    <x v="6"/>
    <d v="2024-04-02T00:00:00"/>
    <x v="1"/>
    <x v="0"/>
    <x v="0"/>
    <s v="76827696"/>
    <x v="0"/>
    <n v="27"/>
    <x v="0"/>
    <x v="3"/>
    <s v="29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4200506A201A97.027RUMEMI10F"/>
    <s v="2024-04-07 10:38:39"/>
    <m/>
    <s v="117781"/>
    <x v="1"/>
    <x v="6"/>
    <x v="1"/>
    <x v="5"/>
    <m/>
    <x v="5"/>
    <x v="1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4-05T00:00:00"/>
    <d v="2024-03-11T00:00:00"/>
    <x v="1"/>
    <x v="11"/>
    <d v="2024-03-06T00:00:00"/>
    <x v="0"/>
    <x v="0"/>
    <x v="0"/>
    <s v="46851400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4C101A97.133LUMANA1F"/>
    <s v="2024-04-05 17:09:11"/>
    <m/>
    <s v="117299"/>
    <x v="2"/>
    <x v="4"/>
    <x v="4"/>
    <x v="1"/>
    <n v="2"/>
    <x v="2"/>
    <x v="4"/>
  </r>
  <r>
    <d v="2024-04-06T00:00:00"/>
    <d v="2024-04-02T00:00:00"/>
    <x v="1"/>
    <x v="6"/>
    <d v="2024-03-29T00:00:00"/>
    <x v="0"/>
    <x v="0"/>
    <x v="0"/>
    <s v="47476608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IPYODI1F"/>
    <s v="2024-04-06 11:08:07"/>
    <m/>
    <s v="117502"/>
    <x v="2"/>
    <x v="4"/>
    <x v="1"/>
    <x v="3"/>
    <n v="3"/>
    <x v="4"/>
    <x v="0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3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7T00:00:00"/>
    <d v="2024-04-03T00:00:00"/>
    <x v="1"/>
    <x v="6"/>
    <d v="2024-03-27T00:00:00"/>
    <x v="0"/>
    <x v="0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7 18:31:00"/>
    <s v="116149"/>
    <x v="4"/>
    <x v="12"/>
    <x v="1"/>
    <x v="4"/>
    <n v="4"/>
    <x v="0"/>
    <x v="3"/>
  </r>
  <r>
    <d v="2024-04-07T00:00:00"/>
    <d v="2024-04-03T00:00:00"/>
    <x v="1"/>
    <x v="6"/>
    <d v="2024-03-28T00:00:00"/>
    <x v="0"/>
    <x v="0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7 18:30:22"/>
    <s v="116154"/>
    <x v="1"/>
    <x v="1"/>
    <x v="1"/>
    <x v="4"/>
    <n v="4"/>
    <x v="0"/>
    <x v="5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6T00:00:00"/>
    <d v="2024-04-03T00:00:00"/>
    <x v="1"/>
    <x v="6"/>
    <d v="2024-03-29T00:00:00"/>
    <x v="0"/>
    <x v="0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6 19:46:51"/>
    <s v="116385"/>
    <x v="2"/>
    <x v="2"/>
    <x v="1"/>
    <x v="4"/>
    <n v="3"/>
    <x v="4"/>
    <x v="4"/>
  </r>
  <r>
    <d v="2024-04-07T00:00:00"/>
    <d v="2024-04-03T00:00:00"/>
    <x v="1"/>
    <x v="6"/>
    <d v="2024-03-31T00:00:00"/>
    <x v="0"/>
    <x v="0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3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7 18:31:24"/>
    <s v="116465"/>
    <x v="2"/>
    <x v="2"/>
    <x v="1"/>
    <x v="4"/>
    <n v="4"/>
    <x v="0"/>
    <x v="2"/>
  </r>
  <r>
    <d v="2024-04-07T00:00:00"/>
    <d v="2024-04-02T00:00:00"/>
    <x v="1"/>
    <x v="6"/>
    <d v="2024-03-28T00:00:00"/>
    <x v="0"/>
    <x v="0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7 18:31:50"/>
    <s v="116471"/>
    <x v="6"/>
    <x v="9"/>
    <x v="1"/>
    <x v="3"/>
    <n v="5"/>
    <x v="3"/>
    <x v="4"/>
  </r>
  <r>
    <d v="2024-04-06T00:00:00"/>
    <d v="2024-04-03T00:00:00"/>
    <x v="1"/>
    <x v="6"/>
    <d v="2024-04-01T00:00:00"/>
    <x v="0"/>
    <x v="0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6 19:47:23"/>
    <s v="116472"/>
    <x v="3"/>
    <x v="3"/>
    <x v="1"/>
    <x v="4"/>
    <n v="3"/>
    <x v="4"/>
    <x v="1"/>
  </r>
  <r>
    <d v="2024-04-06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s v="2024-04-06 19:47:59"/>
    <s v="116678"/>
    <x v="3"/>
    <x v="3"/>
    <x v="1"/>
    <x v="4"/>
    <n v="3"/>
    <x v="4"/>
    <x v="0"/>
  </r>
  <r>
    <d v="2024-04-06T00:00:00"/>
    <d v="2024-04-04T00:00:00"/>
    <x v="1"/>
    <x v="6"/>
    <d v="2024-03-30T00:00:00"/>
    <x v="0"/>
    <x v="0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s v="2024-04-06 19:49:02"/>
    <s v="116756"/>
    <x v="3"/>
    <x v="3"/>
    <x v="1"/>
    <x v="5"/>
    <n v="2"/>
    <x v="2"/>
    <x v="4"/>
  </r>
  <r>
    <d v="2024-04-06T00:00:00"/>
    <d v="2024-04-03T00:00:00"/>
    <x v="1"/>
    <x v="6"/>
    <d v="2024-04-03T00:00:00"/>
    <x v="0"/>
    <x v="0"/>
    <x v="0"/>
    <s v="73508154"/>
    <x v="0"/>
    <n v="2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C.S. EL ARENAL"/>
    <s v=""/>
    <x v="0"/>
    <s v="202414200503A201A97.124ANPRDA1F"/>
    <s v="2024-04-05 16:42:00"/>
    <s v="2024-04-06 19:49:29"/>
    <s v="117277"/>
    <x v="1"/>
    <x v="1"/>
    <x v="1"/>
    <x v="4"/>
    <n v="3"/>
    <x v="4"/>
    <x v="9"/>
  </r>
  <r>
    <d v="2024-04-07T00:00:00"/>
    <d v="2024-04-03T00:00:00"/>
    <x v="1"/>
    <x v="6"/>
    <d v="2024-03-30T00:00:00"/>
    <x v="0"/>
    <x v="0"/>
    <x v="0"/>
    <s v="6151257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CAYAAS1F"/>
    <s v="2024-04-05 16:48:09"/>
    <s v="2024-04-07 10:12:00"/>
    <s v="117285"/>
    <x v="3"/>
    <x v="3"/>
    <x v="1"/>
    <x v="4"/>
    <n v="3"/>
    <x v="4"/>
    <x v="0"/>
  </r>
  <r>
    <d v="2024-04-07T00:00:00"/>
    <d v="2024-04-04T00:00:00"/>
    <x v="1"/>
    <x v="6"/>
    <d v="2024-03-30T00:00:00"/>
    <x v="0"/>
    <x v="0"/>
    <x v="0"/>
    <s v="47460578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2DUROCH1M"/>
    <s v="2024-04-05 16:50:18"/>
    <s v="2024-04-07 18:32:16"/>
    <s v="117286"/>
    <x v="2"/>
    <x v="4"/>
    <x v="1"/>
    <x v="5"/>
    <n v="3"/>
    <x v="4"/>
    <x v="4"/>
  </r>
  <r>
    <d v="2024-04-06T00:00:00"/>
    <d v="2024-04-04T00:00:00"/>
    <x v="1"/>
    <x v="6"/>
    <d v="2024-03-31T00:00:00"/>
    <x v="1"/>
    <x v="0"/>
    <x v="0"/>
    <s v="4191045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AGANEL1F"/>
    <s v="2024-04-05 16:54:20"/>
    <s v="2024-04-06 19:50:36"/>
    <s v="117291"/>
    <x v="0"/>
    <x v="0"/>
    <x v="1"/>
    <x v="5"/>
    <n v="2"/>
    <x v="2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2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6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s v="2024-04-07 09:52:11"/>
    <s v="116639"/>
    <x v="9"/>
    <x v="15"/>
    <x v="4"/>
    <x v="2"/>
    <n v="6"/>
    <x v="3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m/>
    <s v="116728"/>
    <x v="2"/>
    <x v="2"/>
    <x v="1"/>
    <x v="5"/>
    <m/>
    <x v="5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8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8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8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4-07T00:00:00"/>
    <d v="2024-04-06T00:00:00"/>
    <x v="1"/>
    <x v="6"/>
    <d v="2024-04-02T00:00:00"/>
    <x v="0"/>
    <x v="1"/>
    <x v="0"/>
    <s v="61019877"/>
    <x v="0"/>
    <n v="17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"/>
    <x v="0"/>
    <s v="202414200501A101A97.117ABTAEM1F"/>
    <s v="2024-04-07 11:55:41"/>
    <m/>
    <s v="117794"/>
    <x v="3"/>
    <x v="3"/>
    <x v="1"/>
    <x v="6"/>
    <m/>
    <x v="5"/>
    <x v="0"/>
  </r>
  <r>
    <d v="2024-04-01T00:00:00"/>
    <d v="2024-03-30T00:00:00"/>
    <x v="1"/>
    <x v="7"/>
    <d v="2024-03-25T00:00:00"/>
    <x v="0"/>
    <x v="1"/>
    <x v="0"/>
    <s v="628758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INTERNMIENTO"/>
    <x v="1"/>
    <s v="E.S I-1 MONTE REDONDO (unid.notif)"/>
    <s v=""/>
    <x v="0"/>
    <s v="202413200110A302A97.113PRCRBR1M"/>
    <s v="2024-04-08 08:20:04"/>
    <m/>
    <s v="117856"/>
    <x v="6"/>
    <x v="9"/>
    <x v="4"/>
    <x v="6"/>
    <n v="4"/>
    <x v="0"/>
    <x v="4"/>
  </r>
  <r>
    <d v="2024-04-02T00:00:00"/>
    <d v="2024-03-30T00:00:00"/>
    <x v="1"/>
    <x v="7"/>
    <d v="2024-03-28T00:00:00"/>
    <x v="1"/>
    <x v="1"/>
    <x v="0"/>
    <s v="81381844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VACHMA1M"/>
    <s v="2024-04-08 08:35:19"/>
    <m/>
    <s v="117863"/>
    <x v="5"/>
    <x v="8"/>
    <x v="4"/>
    <x v="6"/>
    <n v="4"/>
    <x v="0"/>
    <x v="1"/>
  </r>
  <r>
    <d v="2024-04-03T00:00:00"/>
    <d v="2024-04-02T00:00:00"/>
    <x v="1"/>
    <x v="6"/>
    <d v="2024-03-30T00:00:00"/>
    <x v="1"/>
    <x v="1"/>
    <x v="0"/>
    <s v="76517885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8PANIAN1F"/>
    <s v="2024-04-08 08:37:01"/>
    <m/>
    <s v="117864"/>
    <x v="3"/>
    <x v="3"/>
    <x v="1"/>
    <x v="3"/>
    <n v="1"/>
    <x v="1"/>
    <x v="2"/>
  </r>
  <r>
    <d v="2024-04-01T00:00:00"/>
    <d v="2024-03-30T00:00:00"/>
    <x v="1"/>
    <x v="7"/>
    <d v="2024-03-29T00:00:00"/>
    <x v="1"/>
    <x v="1"/>
    <x v="0"/>
    <s v="76687068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28IPCHME1F"/>
    <s v="2024-04-08 09:39:34"/>
    <m/>
    <s v="117889"/>
    <x v="1"/>
    <x v="6"/>
    <x v="4"/>
    <x v="6"/>
    <n v="1"/>
    <x v="1"/>
    <x v="7"/>
  </r>
  <r>
    <d v="2024-04-05T00:00:00"/>
    <d v="2024-04-04T00:00:00"/>
    <x v="1"/>
    <x v="6"/>
    <d v="2024-03-28T00:00:00"/>
    <x v="1"/>
    <x v="1"/>
    <x v="0"/>
    <s v="42980676"/>
    <x v="0"/>
    <n v="3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39GOIPMA1F"/>
    <s v="2024-04-08 09:42:04"/>
    <m/>
    <s v="117890"/>
    <x v="2"/>
    <x v="2"/>
    <x v="1"/>
    <x v="5"/>
    <n v="3"/>
    <x v="4"/>
    <x v="3"/>
  </r>
  <r>
    <d v="2024-04-05T00:00:00"/>
    <d v="2024-04-04T00:00:00"/>
    <x v="1"/>
    <x v="6"/>
    <d v="2024-04-03T00:00:00"/>
    <x v="1"/>
    <x v="1"/>
    <x v="0"/>
    <s v="02863412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48CAPUED1F"/>
    <s v="2024-04-08 09:44:22"/>
    <m/>
    <s v="117892"/>
    <x v="0"/>
    <x v="7"/>
    <x v="1"/>
    <x v="5"/>
    <n v="2"/>
    <x v="2"/>
    <x v="7"/>
  </r>
  <r>
    <d v="2024-04-05T00:00:00"/>
    <d v="2024-04-04T00:00:00"/>
    <x v="1"/>
    <x v="6"/>
    <d v="2024-04-03T00:00:00"/>
    <x v="1"/>
    <x v="1"/>
    <x v="0"/>
    <s v="44115405"/>
    <x v="0"/>
    <n v="37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436"/>
    <x v="0"/>
    <x v="1"/>
    <x v="0"/>
    <x v="0"/>
    <x v="0"/>
    <x v="0"/>
    <x v="0"/>
    <x v="0"/>
    <x v="0"/>
    <x v="0"/>
    <x v="0"/>
    <x v="0"/>
    <x v="2"/>
    <s v="INTERNAMIENTO"/>
    <x v="1"/>
    <s v="E.S I-2 LETIRA"/>
    <s v=""/>
    <x v="0"/>
    <s v="202414200805A302A97.037FIANLU1F"/>
    <s v="2024-04-08 09:46:08"/>
    <m/>
    <s v="117894"/>
    <x v="2"/>
    <x v="2"/>
    <x v="1"/>
    <x v="5"/>
    <n v="2"/>
    <x v="2"/>
    <x v="7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4-05T00:00:00"/>
    <d v="2024-03-29T00:00:00"/>
    <x v="1"/>
    <x v="7"/>
    <d v="2024-03-27T00:00:00"/>
    <x v="0"/>
    <x v="1"/>
    <x v="0"/>
    <s v="406316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G"/>
    <x v="0"/>
    <s v="202413200101X202A97.143ATROJE1F"/>
    <s v="2024-04-05 18:24:43"/>
    <s v="2024-04-05 18:26:51"/>
    <s v="117307"/>
    <x v="0"/>
    <x v="0"/>
    <x v="4"/>
    <x v="0"/>
    <n v="7"/>
    <x v="3"/>
    <x v="1"/>
  </r>
  <r>
    <d v="2024-04-05T00:00:00"/>
    <d v="2024-04-04T00:00:00"/>
    <x v="1"/>
    <x v="6"/>
    <d v="2024-03-29T00:00:00"/>
    <x v="0"/>
    <x v="1"/>
    <x v="0"/>
    <s v="02858184"/>
    <x v="0"/>
    <n v="5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14"/>
    <x v="1"/>
    <x v="0"/>
    <x v="0"/>
    <x v="0"/>
    <x v="1"/>
    <x v="1"/>
    <x v="2"/>
    <s v="HOSPITALIZACION"/>
    <x v="1"/>
    <s v="SANNA CLINICA BELEN"/>
    <s v=""/>
    <x v="0"/>
    <s v="202413200101X202A97.151CHFIED1M"/>
    <s v="2024-04-05 18:47:56"/>
    <m/>
    <s v="117319"/>
    <x v="4"/>
    <x v="5"/>
    <x v="1"/>
    <x v="5"/>
    <m/>
    <x v="5"/>
    <x v="5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4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s v="2024-04-06 10:57:02"/>
    <s v="114955"/>
    <x v="0"/>
    <x v="7"/>
    <x v="4"/>
    <x v="4"/>
    <n v="9"/>
    <x v="3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04 11:01:51"/>
    <s v="116416"/>
    <x v="1"/>
    <x v="1"/>
    <x v="1"/>
    <x v="4"/>
    <m/>
    <x v="5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4 11:11:42"/>
    <s v="116420"/>
    <x v="2"/>
    <x v="4"/>
    <x v="1"/>
    <x v="3"/>
    <m/>
    <x v="5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m/>
    <s v="116423"/>
    <x v="9"/>
    <x v="15"/>
    <x v="1"/>
    <x v="3"/>
    <m/>
    <x v="5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m/>
    <s v="117026"/>
    <x v="1"/>
    <x v="6"/>
    <x v="1"/>
    <x v="5"/>
    <m/>
    <x v="5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m/>
    <s v="117030"/>
    <x v="1"/>
    <x v="1"/>
    <x v="1"/>
    <x v="5"/>
    <m/>
    <x v="5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128OLGOAN0F"/>
    <s v="2024-04-05 11:53:46"/>
    <m/>
    <s v="117046"/>
    <x v="1"/>
    <x v="6"/>
    <x v="1"/>
    <x v="5"/>
    <m/>
    <x v="5"/>
    <x v="3"/>
  </r>
  <r>
    <d v="2024-04-06T00:00:00"/>
    <d v="2024-04-05T00:00:00"/>
    <x v="1"/>
    <x v="6"/>
    <d v="2024-03-30T00:00:00"/>
    <x v="1"/>
    <x v="1"/>
    <x v="0"/>
    <s v="71559469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413200104A201A97.026CACHGA1F"/>
    <s v="2024-04-06 10:45:43"/>
    <m/>
    <s v="117468"/>
    <x v="1"/>
    <x v="6"/>
    <x v="1"/>
    <x v="0"/>
    <m/>
    <x v="5"/>
    <x v="5"/>
  </r>
  <r>
    <d v="2024-04-06T00:00:00"/>
    <d v="2024-04-05T00:00:00"/>
    <x v="1"/>
    <x v="6"/>
    <d v="2024-03-31T00:00:00"/>
    <x v="0"/>
    <x v="1"/>
    <x v="0"/>
    <s v="73652962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OAGYU1F"/>
    <s v="2024-04-06 10:51:02"/>
    <m/>
    <s v="117477"/>
    <x v="3"/>
    <x v="3"/>
    <x v="1"/>
    <x v="0"/>
    <m/>
    <x v="5"/>
    <x v="4"/>
  </r>
  <r>
    <d v="2024-04-05T00:00:00"/>
    <d v="2024-03-11T00:00:00"/>
    <x v="1"/>
    <x v="11"/>
    <d v="2024-03-07T00:00:00"/>
    <x v="1"/>
    <x v="1"/>
    <x v="0"/>
    <s v="00251245"/>
    <x v="0"/>
    <n v="55"/>
    <x v="0"/>
    <x v="0"/>
    <s v="0"/>
    <x v="1"/>
    <x v="12"/>
    <x v="0"/>
    <x v="0"/>
    <x v="1"/>
    <x v="9"/>
    <x v="1"/>
    <x v="3"/>
    <x v="0"/>
    <x v="2"/>
    <x v="9"/>
    <x v="40"/>
    <s v=""/>
    <m/>
    <x v="0"/>
    <x v="0"/>
    <m/>
    <x v="404"/>
    <x v="2"/>
    <x v="1"/>
    <x v="0"/>
    <x v="0"/>
    <x v="0"/>
    <x v="11"/>
    <x v="0"/>
    <x v="0"/>
    <x v="0"/>
    <x v="1"/>
    <x v="1"/>
    <x v="1"/>
    <x v="1"/>
    <s v=""/>
    <x v="3"/>
    <s v="HOSPITAL I CARLOS ALBERTO CORTEZ JIMENEZ"/>
    <s v="PR +"/>
    <x v="0"/>
    <s v="202410240101C201A97.055ALQUNE1F"/>
    <s v="2024-04-05 17:05:10"/>
    <m/>
    <s v="117297"/>
    <x v="4"/>
    <x v="12"/>
    <x v="4"/>
    <x v="1"/>
    <n v="2"/>
    <x v="2"/>
    <x v="0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2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s v="2024-04-07 10:01:25"/>
    <s v="114156"/>
    <x v="1"/>
    <x v="6"/>
    <x v="4"/>
    <x v="5"/>
    <n v="8"/>
    <x v="3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3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3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7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INFECTOLOGO DE TURNO LE DA ALTA EPIDEMIOLOGICA"/>
    <x v="0"/>
    <s v="202413200501A101A97.054FIMARO1F"/>
    <s v="2024-04-01 13:57:18"/>
    <s v="2024-04-07 18:36:22"/>
    <s v="114864"/>
    <x v="4"/>
    <x v="5"/>
    <x v="4"/>
    <x v="2"/>
    <n v="7"/>
    <x v="3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7T00:00:00"/>
    <d v="2024-04-01T00:00:00"/>
    <x v="1"/>
    <x v="6"/>
    <d v="2024-03-30T00:00:00"/>
    <x v="0"/>
    <x v="1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7 11:27:53"/>
    <s v="115036"/>
    <x v="4"/>
    <x v="5"/>
    <x v="1"/>
    <x v="1"/>
    <m/>
    <x v="5"/>
    <x v="1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s v="2024-04-07 09:54:42"/>
    <s v="115150"/>
    <x v="0"/>
    <x v="7"/>
    <x v="1"/>
    <x v="1"/>
    <n v="5"/>
    <x v="3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m/>
    <s v="115443"/>
    <x v="5"/>
    <x v="8"/>
    <x v="1"/>
    <x v="1"/>
    <m/>
    <x v="5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4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3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7T00:00:00"/>
    <d v="2024-04-02T00:00:00"/>
    <x v="1"/>
    <x v="6"/>
    <d v="2024-04-01T00:00:00"/>
    <x v="0"/>
    <x v="1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7 11:33:58"/>
    <s v="115814"/>
    <x v="3"/>
    <x v="3"/>
    <x v="1"/>
    <x v="3"/>
    <m/>
    <x v="5"/>
    <x v="7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6T00:00:00"/>
    <d v="2024-04-01T00:00:00"/>
    <x v="1"/>
    <x v="6"/>
    <d v="2024-03-28T00:00:00"/>
    <x v="1"/>
    <x v="1"/>
    <x v="0"/>
    <s v="45864212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PACIENTE CONTINUA HOSPITALIZADO POR OTRO DIAGNOSTICO: CELULITIS EN CARA"/>
    <x v="0"/>
    <s v="202413200401A101A97.035ARPUER1M"/>
    <s v="2024-04-03 15:37:51"/>
    <s v="2024-04-06 10:54:55"/>
    <s v="116077"/>
    <x v="2"/>
    <x v="2"/>
    <x v="1"/>
    <x v="1"/>
    <m/>
    <x v="5"/>
    <x v="0"/>
  </r>
  <r>
    <d v="2024-04-06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7 10:12:26"/>
    <s v="116078"/>
    <x v="1"/>
    <x v="1"/>
    <x v="1"/>
    <x v="3"/>
    <n v="4"/>
    <x v="0"/>
    <x v="0"/>
  </r>
  <r>
    <d v="2024-04-07T00:00:00"/>
    <d v="2024-04-03T00:00:00"/>
    <x v="1"/>
    <x v="6"/>
    <d v="2024-04-01T00:00:00"/>
    <x v="0"/>
    <x v="1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7 11:35:41"/>
    <s v="116151"/>
    <x v="2"/>
    <x v="4"/>
    <x v="1"/>
    <x v="4"/>
    <m/>
    <x v="5"/>
    <x v="1"/>
  </r>
  <r>
    <d v="2024-04-05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5 16:39:17"/>
    <s v="116462"/>
    <x v="3"/>
    <x v="3"/>
    <x v="1"/>
    <x v="4"/>
    <n v="2"/>
    <x v="2"/>
    <x v="2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m/>
    <s v="116572"/>
    <x v="4"/>
    <x v="5"/>
    <x v="1"/>
    <x v="5"/>
    <m/>
    <x v="5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s v="2024-04-07 09:51:39"/>
    <s v="116576"/>
    <x v="9"/>
    <x v="11"/>
    <x v="1"/>
    <x v="5"/>
    <n v="2"/>
    <x v="2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m/>
    <s v="116614"/>
    <x v="5"/>
    <x v="8"/>
    <x v="1"/>
    <x v="4"/>
    <m/>
    <x v="5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4 14:25:21"/>
    <s v="116629"/>
    <x v="5"/>
    <x v="8"/>
    <x v="1"/>
    <x v="4"/>
    <m/>
    <x v="5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s v="2024-04-06 09:11:10"/>
    <s v="116641"/>
    <x v="2"/>
    <x v="2"/>
    <x v="1"/>
    <x v="3"/>
    <n v="3"/>
    <x v="4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s v="2024-04-07 15:18:40"/>
    <s v="116662"/>
    <x v="3"/>
    <x v="3"/>
    <x v="1"/>
    <x v="4"/>
    <n v="3"/>
    <x v="4"/>
    <x v="2"/>
  </r>
  <r>
    <d v="2024-04-07T00:00:00"/>
    <d v="2024-04-04T00:00:00"/>
    <x v="1"/>
    <x v="6"/>
    <d v="2024-04-02T00:00:00"/>
    <x v="1"/>
    <x v="1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VISALE1F"/>
    <s v="2024-04-04 19:15:19"/>
    <s v="2024-04-07 11:36:46"/>
    <s v="116759"/>
    <x v="1"/>
    <x v="1"/>
    <x v="1"/>
    <x v="5"/>
    <m/>
    <x v="5"/>
    <x v="1"/>
  </r>
  <r>
    <d v="2024-04-05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s v="2024-04-06 08:15:17"/>
    <s v="116797"/>
    <x v="0"/>
    <x v="7"/>
    <x v="1"/>
    <x v="5"/>
    <n v="1"/>
    <x v="1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s v="2024-04-06 08:15:42"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s v="2024-04-07 15:18:58"/>
    <s v="116870"/>
    <x v="3"/>
    <x v="3"/>
    <x v="1"/>
    <x v="4"/>
    <n v="3"/>
    <x v="4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s v="2024-04-07 15:19:15"/>
    <s v="116871"/>
    <x v="2"/>
    <x v="4"/>
    <x v="1"/>
    <x v="4"/>
    <n v="3"/>
    <x v="4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s v="2024-04-07 15:19:27"/>
    <s v="116873"/>
    <x v="6"/>
    <x v="9"/>
    <x v="1"/>
    <x v="4"/>
    <n v="3"/>
    <x v="4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s v="2024-04-07 15:19:43"/>
    <s v="116876"/>
    <x v="2"/>
    <x v="2"/>
    <x v="1"/>
    <x v="5"/>
    <n v="2"/>
    <x v="2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s v="2024-04-06 09:00:47"/>
    <s v="116882"/>
    <x v="6"/>
    <x v="9"/>
    <x v="1"/>
    <x v="5"/>
    <n v="1"/>
    <x v="1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s v="2024-04-07 15:20:18"/>
    <s v="116883"/>
    <x v="1"/>
    <x v="1"/>
    <x v="1"/>
    <x v="5"/>
    <n v="2"/>
    <x v="2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s v="2024-04-07 15:19:55"/>
    <s v="116980"/>
    <x v="9"/>
    <x v="11"/>
    <x v="1"/>
    <x v="5"/>
    <n v="2"/>
    <x v="2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m/>
    <s v="116984"/>
    <x v="6"/>
    <x v="9"/>
    <x v="1"/>
    <x v="5"/>
    <m/>
    <x v="5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s v="2024-04-06 09:00:11"/>
    <s v="116990"/>
    <x v="3"/>
    <x v="3"/>
    <x v="1"/>
    <x v="5"/>
    <n v="1"/>
    <x v="1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s v="2024-04-06 08:59:54"/>
    <s v="116994"/>
    <x v="4"/>
    <x v="5"/>
    <x v="1"/>
    <x v="5"/>
    <n v="1"/>
    <x v="1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s v="2024-04-06 08:59:17"/>
    <s v="116999"/>
    <x v="5"/>
    <x v="8"/>
    <x v="1"/>
    <x v="5"/>
    <n v="1"/>
    <x v="1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s v="2024-04-07 15:20:06"/>
    <s v="117001"/>
    <x v="1"/>
    <x v="1"/>
    <x v="1"/>
    <x v="5"/>
    <n v="2"/>
    <x v="2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m/>
    <s v="117149"/>
    <x v="2"/>
    <x v="4"/>
    <x v="1"/>
    <x v="3"/>
    <n v="0"/>
    <x v="7"/>
    <x v="7"/>
  </r>
  <r>
    <d v="2024-04-07T00:00:00"/>
    <d v="2024-04-04T00:00:00"/>
    <x v="1"/>
    <x v="6"/>
    <d v="2024-03-30T00:00:00"/>
    <x v="1"/>
    <x v="1"/>
    <x v="0"/>
    <s v="6082400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7TECOJA1M"/>
    <s v="2024-04-05 16:43:50"/>
    <s v="2024-04-07 11:37:23"/>
    <s v="117278"/>
    <x v="3"/>
    <x v="3"/>
    <x v="1"/>
    <x v="5"/>
    <m/>
    <x v="5"/>
    <x v="4"/>
  </r>
  <r>
    <d v="2024-04-07T00:00:00"/>
    <d v="2024-04-04T00:00:00"/>
    <x v="1"/>
    <x v="6"/>
    <d v="2024-03-31T00:00:00"/>
    <x v="0"/>
    <x v="1"/>
    <x v="0"/>
    <s v="7008841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5TIMEED1M"/>
    <s v="2024-04-05 16:46:02"/>
    <s v="2024-04-07 11:40:23"/>
    <s v="117280"/>
    <x v="2"/>
    <x v="2"/>
    <x v="1"/>
    <x v="5"/>
    <m/>
    <x v="5"/>
    <x v="0"/>
  </r>
  <r>
    <d v="2024-04-07T00:00:00"/>
    <d v="2024-04-05T00:00:00"/>
    <x v="1"/>
    <x v="6"/>
    <d v="2024-03-31T00:00:00"/>
    <x v="0"/>
    <x v="1"/>
    <x v="0"/>
    <s v="42386348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SERATA1F"/>
    <s v="2024-04-05 18:15:37"/>
    <s v="2024-04-07 11:42:38"/>
    <s v="117305"/>
    <x v="0"/>
    <x v="0"/>
    <x v="1"/>
    <x v="0"/>
    <m/>
    <x v="5"/>
    <x v="4"/>
  </r>
  <r>
    <d v="2024-04-05T00:00:00"/>
    <d v="2024-04-05T00:00:00"/>
    <x v="1"/>
    <x v="6"/>
    <d v="2024-04-01T00:00:00"/>
    <x v="1"/>
    <x v="1"/>
    <x v="0"/>
    <s v="63786460"/>
    <x v="0"/>
    <n v="1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4200114A303A97.111ESGAKE0M"/>
    <s v="2024-04-05 19:04:08"/>
    <m/>
    <s v="117323"/>
    <x v="6"/>
    <x v="9"/>
    <x v="1"/>
    <x v="0"/>
    <m/>
    <x v="5"/>
    <x v="0"/>
  </r>
  <r>
    <d v="2024-04-06T00:00:00"/>
    <d v="2024-04-05T00:00:00"/>
    <x v="1"/>
    <x v="6"/>
    <d v="2024-03-31T00:00:00"/>
    <x v="0"/>
    <x v="1"/>
    <x v="0"/>
    <s v="03890161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4GUMOIR1F"/>
    <s v="2024-04-06 10:04:25"/>
    <s v="2024-04-07 15:20:34"/>
    <s v="117432"/>
    <x v="4"/>
    <x v="5"/>
    <x v="1"/>
    <x v="0"/>
    <n v="1"/>
    <x v="1"/>
    <x v="4"/>
  </r>
  <r>
    <d v="2024-04-06T00:00:00"/>
    <d v="2024-04-05T00:00:00"/>
    <x v="1"/>
    <x v="6"/>
    <d v="2024-03-31T00:00:00"/>
    <x v="0"/>
    <x v="1"/>
    <x v="0"/>
    <s v="78301401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3FEMOER1M"/>
    <s v="2024-04-06 10:06:25"/>
    <s v="2024-04-07 15:20:48"/>
    <s v="117437"/>
    <x v="6"/>
    <x v="9"/>
    <x v="1"/>
    <x v="0"/>
    <n v="1"/>
    <x v="1"/>
    <x v="4"/>
  </r>
  <r>
    <d v="2024-04-06T00:00:00"/>
    <d v="2024-04-05T00:00:00"/>
    <x v="1"/>
    <x v="6"/>
    <d v="2024-04-04T00:00:00"/>
    <x v="0"/>
    <x v="1"/>
    <x v="0"/>
    <s v="9089468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AGOAB1M"/>
    <s v="2024-04-06 10:09:12"/>
    <s v="2024-04-07 15:20:59"/>
    <s v="117442"/>
    <x v="5"/>
    <x v="8"/>
    <x v="1"/>
    <x v="0"/>
    <n v="1"/>
    <x v="1"/>
    <x v="7"/>
  </r>
  <r>
    <d v="2024-04-06T00:00:00"/>
    <d v="2024-04-05T00:00:00"/>
    <x v="1"/>
    <x v="6"/>
    <d v="2024-04-01T00:00:00"/>
    <x v="0"/>
    <x v="1"/>
    <x v="0"/>
    <s v="76261977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3GORURO1F"/>
    <s v="2024-04-06 10:11:27"/>
    <s v="2024-04-07 15:21:11"/>
    <s v="117447"/>
    <x v="1"/>
    <x v="1"/>
    <x v="1"/>
    <x v="0"/>
    <n v="1"/>
    <x v="1"/>
    <x v="0"/>
  </r>
  <r>
    <d v="2024-04-06T00:00:00"/>
    <d v="2024-04-05T00:00:00"/>
    <x v="1"/>
    <x v="6"/>
    <d v="2024-03-31T00:00:00"/>
    <x v="0"/>
    <x v="1"/>
    <x v="0"/>
    <s v="92785753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2GUROOR1M"/>
    <s v="2024-04-06 10:13:39"/>
    <s v="2024-04-07 15:21:29"/>
    <s v="117452"/>
    <x v="7"/>
    <x v="10"/>
    <x v="1"/>
    <x v="0"/>
    <n v="1"/>
    <x v="1"/>
    <x v="4"/>
  </r>
  <r>
    <d v="2024-04-06T00:00:00"/>
    <d v="2024-04-05T00:00:00"/>
    <x v="1"/>
    <x v="6"/>
    <d v="2024-04-01T00:00:00"/>
    <x v="0"/>
    <x v="1"/>
    <x v="0"/>
    <s v="475854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OARFL1F"/>
    <s v="2024-04-06 10:15:46"/>
    <s v="2024-04-07 15:21:56"/>
    <s v="117457"/>
    <x v="2"/>
    <x v="4"/>
    <x v="1"/>
    <x v="0"/>
    <n v="1"/>
    <x v="1"/>
    <x v="0"/>
  </r>
  <r>
    <d v="2024-04-06T00:00:00"/>
    <d v="2024-04-05T00:00:00"/>
    <x v="1"/>
    <x v="6"/>
    <d v="2024-04-03T00:00:00"/>
    <x v="0"/>
    <x v="1"/>
    <x v="0"/>
    <s v="48248118"/>
    <x v="0"/>
    <n v="31"/>
    <x v="0"/>
    <x v="3"/>
    <s v="7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UESKA1F"/>
    <s v="2024-04-06 10:28:50"/>
    <s v="2024-04-07 15:21:44"/>
    <s v="117462"/>
    <x v="2"/>
    <x v="4"/>
    <x v="1"/>
    <x v="0"/>
    <n v="1"/>
    <x v="1"/>
    <x v="1"/>
  </r>
  <r>
    <d v="2024-04-06T00:00:00"/>
    <d v="2024-04-03T00:00:00"/>
    <x v="1"/>
    <x v="6"/>
    <d v="2024-03-29T00:00:00"/>
    <x v="0"/>
    <x v="1"/>
    <x v="0"/>
    <s v="6019677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17SEJIAN1M"/>
    <s v="2024-04-06 10:52:25"/>
    <s v="2024-04-07 10:12:51"/>
    <s v="117478"/>
    <x v="3"/>
    <x v="3"/>
    <x v="1"/>
    <x v="4"/>
    <n v="3"/>
    <x v="4"/>
    <x v="4"/>
  </r>
  <r>
    <d v="2024-04-07T00:00:00"/>
    <d v="2024-04-05T00:00:00"/>
    <x v="1"/>
    <x v="6"/>
    <d v="2024-03-27T00:00:00"/>
    <x v="0"/>
    <x v="1"/>
    <x v="0"/>
    <s v="03355830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57GAMAMA1F"/>
    <s v="2024-04-06 10:53:13"/>
    <s v="2024-04-07 10:13:28"/>
    <s v="117484"/>
    <x v="4"/>
    <x v="12"/>
    <x v="1"/>
    <x v="0"/>
    <m/>
    <x v="5"/>
    <x v="12"/>
  </r>
  <r>
    <d v="2024-04-07T00:00:00"/>
    <d v="2024-04-05T00:00:00"/>
    <x v="1"/>
    <x v="6"/>
    <d v="2024-04-01T00:00:00"/>
    <x v="0"/>
    <x v="1"/>
    <x v="0"/>
    <s v="4725268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3VECHAD1F"/>
    <s v="2024-04-06 10:54:09"/>
    <s v="2024-04-07 10:11:23"/>
    <s v="117488"/>
    <x v="2"/>
    <x v="4"/>
    <x v="1"/>
    <x v="0"/>
    <m/>
    <x v="5"/>
    <x v="0"/>
  </r>
  <r>
    <d v="2024-04-06T00:00:00"/>
    <d v="2024-04-06T00:00:00"/>
    <x v="1"/>
    <x v="6"/>
    <d v="2024-04-02T00:00:00"/>
    <x v="0"/>
    <x v="1"/>
    <x v="0"/>
    <s v="60427913"/>
    <x v="0"/>
    <n v="17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RODIKI1F"/>
    <s v="2024-04-06 12:26:03"/>
    <m/>
    <s v="117608"/>
    <x v="3"/>
    <x v="3"/>
    <x v="1"/>
    <x v="6"/>
    <m/>
    <x v="5"/>
    <x v="0"/>
  </r>
  <r>
    <d v="2024-04-07T00:00:00"/>
    <d v="2024-04-05T00:00:00"/>
    <x v="1"/>
    <x v="6"/>
    <d v="2024-04-04T00:00:00"/>
    <x v="0"/>
    <x v="1"/>
    <x v="0"/>
    <s v="0946332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0"/>
    <s v="HOSPITAL LAS MERCEDES-PAITA"/>
    <s v=""/>
    <x v="0"/>
    <s v="202414200501A101A97.151PEAVFA1F"/>
    <s v="2024-04-06 13:44:35"/>
    <s v="2024-04-07 11:43:45"/>
    <s v="117675"/>
    <x v="4"/>
    <x v="5"/>
    <x v="1"/>
    <x v="0"/>
    <m/>
    <x v="5"/>
    <x v="7"/>
  </r>
  <r>
    <d v="2024-04-07T00:00:00"/>
    <d v="2024-04-05T00:00:00"/>
    <x v="1"/>
    <x v="6"/>
    <d v="2024-04-02T00:00:00"/>
    <x v="1"/>
    <x v="1"/>
    <x v="0"/>
    <s v="4148677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1MOCHDI1F"/>
    <s v="2024-04-06 13:46:18"/>
    <s v="2024-04-07 11:43:08"/>
    <s v="117678"/>
    <x v="0"/>
    <x v="0"/>
    <x v="1"/>
    <x v="0"/>
    <m/>
    <x v="5"/>
    <x v="2"/>
  </r>
  <r>
    <d v="2024-04-07T00:00:00"/>
    <d v="2024-04-06T00:00:00"/>
    <x v="1"/>
    <x v="6"/>
    <d v="2024-04-02T00:00:00"/>
    <x v="1"/>
    <x v="1"/>
    <x v="0"/>
    <s v="7435140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4200401A201A97.018ESCAAL1M"/>
    <s v="2024-04-07 10:09:11"/>
    <m/>
    <s v="117766"/>
    <x v="3"/>
    <x v="3"/>
    <x v="1"/>
    <x v="6"/>
    <m/>
    <x v="5"/>
    <x v="0"/>
  </r>
  <r>
    <d v="2024-04-07T00:00:00"/>
    <d v="2024-04-06T00:00:00"/>
    <x v="1"/>
    <x v="6"/>
    <d v="2024-04-04T00:00:00"/>
    <x v="0"/>
    <x v="1"/>
    <x v="0"/>
    <s v="7579036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3SARODA1F"/>
    <s v="2024-04-07 11:49:36"/>
    <m/>
    <s v="117788"/>
    <x v="1"/>
    <x v="1"/>
    <x v="1"/>
    <x v="6"/>
    <m/>
    <x v="5"/>
    <x v="1"/>
  </r>
  <r>
    <d v="2024-04-07T00:00:00"/>
    <d v="2024-04-06T00:00:00"/>
    <x v="1"/>
    <x v="6"/>
    <d v="2024-04-03T00:00:00"/>
    <x v="0"/>
    <x v="1"/>
    <x v="0"/>
    <s v="035055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COCORO1F"/>
    <s v="2024-04-07 11:50:39"/>
    <m/>
    <s v="117790"/>
    <x v="4"/>
    <x v="5"/>
    <x v="1"/>
    <x v="6"/>
    <m/>
    <x v="5"/>
    <x v="2"/>
  </r>
  <r>
    <d v="2024-04-07T00:00:00"/>
    <d v="2024-04-06T00:00:00"/>
    <x v="1"/>
    <x v="6"/>
    <d v="2024-04-01T00:00:00"/>
    <x v="0"/>
    <x v="1"/>
    <x v="0"/>
    <s v="7884386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2CLLALO1F"/>
    <s v="2024-04-07 11:52:07"/>
    <m/>
    <s v="117791"/>
    <x v="1"/>
    <x v="1"/>
    <x v="1"/>
    <x v="6"/>
    <m/>
    <x v="5"/>
    <x v="4"/>
  </r>
  <r>
    <d v="2024-04-07T00:00:00"/>
    <d v="2024-04-06T00:00:00"/>
    <x v="1"/>
    <x v="6"/>
    <d v="2024-04-02T00:00:00"/>
    <x v="0"/>
    <x v="1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07 11:53:05"/>
    <m/>
    <s v="117792"/>
    <x v="0"/>
    <x v="7"/>
    <x v="1"/>
    <x v="6"/>
    <m/>
    <x v="5"/>
    <x v="0"/>
  </r>
  <r>
    <d v="2024-04-07T00:00:00"/>
    <d v="2024-04-06T00:00:00"/>
    <x v="1"/>
    <x v="6"/>
    <d v="2024-04-03T00:00:00"/>
    <x v="0"/>
    <x v="1"/>
    <x v="0"/>
    <s v="80421317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70GAMAAU1F"/>
    <s v="2024-04-07 15:22:59"/>
    <m/>
    <s v="117805"/>
    <x v="9"/>
    <x v="15"/>
    <x v="1"/>
    <x v="6"/>
    <m/>
    <x v="5"/>
    <x v="2"/>
  </r>
  <r>
    <d v="2024-04-07T00:00:00"/>
    <d v="2024-04-06T00:00:00"/>
    <x v="1"/>
    <x v="6"/>
    <d v="2024-04-03T00:00:00"/>
    <x v="0"/>
    <x v="1"/>
    <x v="0"/>
    <s v="7500732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5COSIAN1F"/>
    <s v="2024-04-07 15:35:22"/>
    <m/>
    <s v="117807"/>
    <x v="1"/>
    <x v="6"/>
    <x v="1"/>
    <x v="6"/>
    <m/>
    <x v="5"/>
    <x v="2"/>
  </r>
  <r>
    <d v="2024-04-07T00:00:00"/>
    <d v="2024-04-06T00:00:00"/>
    <x v="1"/>
    <x v="6"/>
    <d v="2024-04-01T00:00:00"/>
    <x v="0"/>
    <x v="1"/>
    <x v="0"/>
    <s v="7974585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ESSOLE1F"/>
    <s v="2024-04-07 15:36:07"/>
    <m/>
    <s v="117808"/>
    <x v="5"/>
    <x v="8"/>
    <x v="1"/>
    <x v="6"/>
    <m/>
    <x v="5"/>
    <x v="4"/>
  </r>
  <r>
    <d v="2024-04-07T00:00:00"/>
    <d v="2024-04-06T00:00:00"/>
    <x v="1"/>
    <x v="6"/>
    <d v="2024-04-03T00:00:00"/>
    <x v="0"/>
    <x v="1"/>
    <x v="0"/>
    <s v="727862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JICAPR1F"/>
    <s v="2024-04-07 15:36:43"/>
    <m/>
    <s v="117811"/>
    <x v="1"/>
    <x v="1"/>
    <x v="1"/>
    <x v="6"/>
    <m/>
    <x v="5"/>
    <x v="2"/>
  </r>
  <r>
    <d v="2024-04-07T00:00:00"/>
    <d v="2024-04-06T00:00:00"/>
    <x v="1"/>
    <x v="6"/>
    <d v="2024-04-01T00:00:00"/>
    <x v="0"/>
    <x v="1"/>
    <x v="0"/>
    <s v="73798866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ESMOCL1F"/>
    <s v="2024-04-07 15:37:29"/>
    <m/>
    <s v="117813"/>
    <x v="1"/>
    <x v="6"/>
    <x v="1"/>
    <x v="6"/>
    <m/>
    <x v="5"/>
    <x v="4"/>
  </r>
  <r>
    <d v="2024-04-07T00:00:00"/>
    <d v="2024-04-06T00:00:00"/>
    <x v="1"/>
    <x v="6"/>
    <d v="2024-04-03T00:00:00"/>
    <x v="0"/>
    <x v="1"/>
    <x v="0"/>
    <s v="4062008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43TAAMRO1F"/>
    <s v="2024-04-07 15:38:04"/>
    <m/>
    <s v="117814"/>
    <x v="0"/>
    <x v="0"/>
    <x v="1"/>
    <x v="6"/>
    <m/>
    <x v="5"/>
    <x v="2"/>
  </r>
  <r>
    <d v="2024-04-07T00:00:00"/>
    <d v="2024-04-06T00:00:00"/>
    <x v="1"/>
    <x v="6"/>
    <d v="2024-04-02T00:00:00"/>
    <x v="0"/>
    <x v="1"/>
    <x v="0"/>
    <s v="71494645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9ALMOFE1F"/>
    <s v="2024-04-07 15:38:40"/>
    <m/>
    <s v="117815"/>
    <x v="1"/>
    <x v="6"/>
    <x v="1"/>
    <x v="6"/>
    <m/>
    <x v="5"/>
    <x v="0"/>
  </r>
  <r>
    <d v="2024-04-07T00:00:00"/>
    <d v="2024-04-06T00:00:00"/>
    <x v="1"/>
    <x v="6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07 15:39:20"/>
    <m/>
    <s v="117818"/>
    <x v="5"/>
    <x v="8"/>
    <x v="1"/>
    <x v="6"/>
    <m/>
    <x v="5"/>
    <x v="7"/>
  </r>
  <r>
    <d v="2024-04-07T00:00:00"/>
    <d v="2024-04-06T00:00:00"/>
    <x v="1"/>
    <x v="6"/>
    <d v="2024-04-04T00:00:00"/>
    <x v="1"/>
    <x v="1"/>
    <x v="0"/>
    <s v="76724894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9COBOJA1F"/>
    <s v="2024-04-07 15:40:01"/>
    <m/>
    <s v="117820"/>
    <x v="1"/>
    <x v="6"/>
    <x v="1"/>
    <x v="6"/>
    <m/>
    <x v="5"/>
    <x v="1"/>
  </r>
  <r>
    <d v="2024-04-07T00:00:00"/>
    <d v="2024-04-06T00:00:00"/>
    <x v="1"/>
    <x v="6"/>
    <d v="2024-04-04T00:00:00"/>
    <x v="0"/>
    <x v="1"/>
    <x v="0"/>
    <s v="75892193"/>
    <x v="0"/>
    <n v="19"/>
    <x v="0"/>
    <x v="3"/>
    <s v="5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NATAME1F"/>
    <s v="2024-04-07 15:40:39"/>
    <s v="2024-04-07 15:41:56"/>
    <s v="117822"/>
    <x v="3"/>
    <x v="3"/>
    <x v="1"/>
    <x v="6"/>
    <m/>
    <x v="5"/>
    <x v="1"/>
  </r>
  <r>
    <d v="2024-04-07T00:00:00"/>
    <d v="2024-04-06T00:00:00"/>
    <x v="1"/>
    <x v="6"/>
    <d v="2024-04-05T00:00:00"/>
    <x v="0"/>
    <x v="1"/>
    <x v="0"/>
    <s v="62027342"/>
    <x v="0"/>
    <n v="19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CHGAMA1F"/>
    <s v="2024-04-07 15:41:34"/>
    <m/>
    <s v="117824"/>
    <x v="3"/>
    <x v="3"/>
    <x v="1"/>
    <x v="6"/>
    <m/>
    <x v="5"/>
    <x v="7"/>
  </r>
  <r>
    <d v="2024-04-07T00:00:00"/>
    <d v="2024-04-07T00:00:00"/>
    <x v="1"/>
    <x v="2"/>
    <d v="2024-04-07T00:00:00"/>
    <x v="0"/>
    <x v="1"/>
    <x v="0"/>
    <s v="03464904"/>
    <x v="0"/>
    <n v="6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69RODEMA1F"/>
    <s v="2024-04-07 18:41:04"/>
    <m/>
    <s v="117832"/>
    <x v="9"/>
    <x v="11"/>
    <x v="1"/>
    <x v="2"/>
    <m/>
    <x v="5"/>
    <x v="9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  <r>
    <d v="2024-04-06T00:00:00"/>
    <d v="2024-04-06T00:00:00"/>
    <x v="1"/>
    <x v="6"/>
    <d v="2024-04-03T00:00:00"/>
    <x v="5"/>
    <x v="2"/>
    <x v="0"/>
    <s v="03640315"/>
    <x v="0"/>
    <n v="5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7"/>
    <x v="0"/>
    <x v="1"/>
    <x v="0"/>
    <x v="0"/>
    <x v="0"/>
    <x v="1"/>
    <x v="1"/>
    <s v=""/>
    <x v="0"/>
    <s v="HOSP. APOYO II SULLANA"/>
    <s v=""/>
    <x v="0"/>
    <s v="202414200601A101A97.257SOALMA1F"/>
    <s v="2024-04-07 10:26:31"/>
    <m/>
    <s v="117773"/>
    <x v="4"/>
    <x v="12"/>
    <x v="1"/>
    <x v="6"/>
    <m/>
    <x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8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9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9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C271:R280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ortType="descending">
      <items count="38">
        <item x="18"/>
        <item h="1" x="15"/>
        <item h="1" x="21"/>
        <item h="1" x="29"/>
        <item h="1" x="5"/>
        <item h="1" x="2"/>
        <item h="1" x="7"/>
        <item h="1" x="32"/>
        <item x="22"/>
        <item h="1" x="27"/>
        <item x="17"/>
        <item h="1" x="26"/>
        <item x="6"/>
        <item x="16"/>
        <item h="1" x="13"/>
        <item h="1" x="28"/>
        <item x="24"/>
        <item h="1" x="4"/>
        <item h="1" x="9"/>
        <item h="1" m="1" x="36"/>
        <item h="1" x="3"/>
        <item h="1" x="8"/>
        <item h="1" x="0"/>
        <item h="1" x="14"/>
        <item x="12"/>
        <item h="1" x="1"/>
        <item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 v="24"/>
    </i>
    <i>
      <x v="8"/>
    </i>
    <i>
      <x/>
    </i>
    <i>
      <x v="10"/>
    </i>
    <i>
      <x v="16"/>
    </i>
    <i>
      <x v="26"/>
    </i>
    <i>
      <x v="13"/>
    </i>
    <i>
      <x v="12"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7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6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5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4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3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2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0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9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3"/>
        <item h="1" x="408"/>
        <item h="1" x="400"/>
        <item h="1" x="422"/>
        <item h="1" x="403"/>
        <item h="1" x="427"/>
        <item h="1" x="426"/>
        <item h="1" x="399"/>
        <item h="1" x="425"/>
        <item h="1" x="428"/>
        <item h="1" x="432"/>
        <item h="1" x="437"/>
        <item h="1" x="429"/>
        <item h="1" x="430"/>
        <item h="1" x="433"/>
        <item h="1" x="434"/>
        <item h="1" x="431"/>
        <item h="1" x="435"/>
        <item h="1" x="4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5"/>
    </i>
    <i>
      <x v="23"/>
    </i>
    <i>
      <x v="6"/>
    </i>
    <i>
      <x v="4"/>
    </i>
    <i>
      <x v="21"/>
    </i>
    <i>
      <x v="14"/>
    </i>
    <i>
      <x v="33"/>
    </i>
    <i>
      <x v="24"/>
    </i>
    <i>
      <x v="30"/>
    </i>
    <i>
      <x v="32"/>
    </i>
    <i>
      <x v="8"/>
    </i>
    <i>
      <x v="1"/>
    </i>
    <i>
      <x/>
    </i>
    <i>
      <x v="28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7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9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3"/>
        <item m="1" x="160"/>
        <item x="119"/>
        <item m="1" x="165"/>
        <item m="1" x="168"/>
        <item m="1" x="161"/>
        <item x="114"/>
        <item x="106"/>
        <item x="120"/>
        <item x="126"/>
        <item m="1" x="159"/>
        <item m="1" x="164"/>
        <item x="107"/>
        <item m="1" x="158"/>
        <item x="116"/>
        <item m="1" x="167"/>
        <item m="1" x="166"/>
        <item x="121"/>
        <item m="1" x="162"/>
        <item x="108"/>
        <item x="112"/>
        <item x="127"/>
        <item m="1" x="157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3"/>
        <item h="1" x="154"/>
        <item h="1" x="146"/>
        <item h="1" x="149"/>
        <item h="1" x="150"/>
        <item h="1" x="147"/>
        <item h="1" x="148"/>
        <item h="1" x="151"/>
        <item h="1" x="152"/>
        <item h="1" x="156"/>
        <item h="1" x="155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4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6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49"/>
    </i>
    <i>
      <x v="52"/>
    </i>
    <i>
      <x v="53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39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2"/>
        <item x="437"/>
        <item x="429"/>
        <item x="430"/>
        <item x="433"/>
        <item x="434"/>
        <item x="431"/>
        <item x="435"/>
        <item x="4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9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2"/>
        <item x="437"/>
        <item x="429"/>
        <item x="430"/>
        <item x="433"/>
        <item x="434"/>
        <item x="431"/>
        <item x="435"/>
        <item x="4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42"/>
    </i>
    <i>
      <x v="61"/>
    </i>
    <i>
      <x v="14"/>
    </i>
    <i>
      <x v="58"/>
    </i>
    <i>
      <x v="64"/>
    </i>
    <i>
      <x v="44"/>
    </i>
    <i>
      <x v="10"/>
    </i>
    <i>
      <x v="5"/>
    </i>
    <i>
      <x v="3"/>
    </i>
    <i>
      <x v="23"/>
    </i>
    <i>
      <x v="36"/>
    </i>
    <i>
      <x v="49"/>
    </i>
    <i>
      <x v="24"/>
    </i>
    <i>
      <x v="65"/>
    </i>
    <i>
      <x v="4"/>
    </i>
    <i>
      <x v="17"/>
    </i>
    <i>
      <x v="60"/>
    </i>
    <i>
      <x v="28"/>
    </i>
    <i>
      <x v="25"/>
    </i>
    <i>
      <x v="15"/>
    </i>
    <i>
      <x v="31"/>
    </i>
    <i>
      <x v="18"/>
    </i>
    <i>
      <x v="46"/>
    </i>
    <i>
      <x v="27"/>
    </i>
    <i>
      <x v="35"/>
    </i>
    <i>
      <x v="63"/>
    </i>
    <i>
      <x v="47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T281"/>
  <sheetViews>
    <sheetView showGridLines="0" topLeftCell="A249" zoomScale="87" zoomScaleNormal="87" workbookViewId="0">
      <selection activeCell="N287" sqref="N287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12" width="2" bestFit="1" customWidth="1"/>
    <col min="13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59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115</v>
      </c>
    </row>
    <row r="8" spans="3:13" x14ac:dyDescent="0.25">
      <c r="C8" s="2" t="s">
        <v>13</v>
      </c>
      <c r="D8">
        <v>166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247</v>
      </c>
      <c r="H9">
        <v>1812</v>
      </c>
      <c r="J9" s="26">
        <f>+GETPIVOTDATA("id",$H$8)</f>
        <v>1812</v>
      </c>
      <c r="L9" s="2">
        <v>0</v>
      </c>
      <c r="M9">
        <v>131</v>
      </c>
    </row>
    <row r="10" spans="3:13" x14ac:dyDescent="0.25">
      <c r="C10" s="2" t="s">
        <v>15</v>
      </c>
      <c r="D10">
        <v>280</v>
      </c>
      <c r="H10" s="9" t="s">
        <v>32</v>
      </c>
      <c r="I10" s="8"/>
      <c r="J10" s="8"/>
      <c r="L10" s="2">
        <v>1</v>
      </c>
      <c r="M10">
        <v>253</v>
      </c>
    </row>
    <row r="11" spans="3:13" x14ac:dyDescent="0.25">
      <c r="C11" s="2" t="s">
        <v>16</v>
      </c>
      <c r="D11">
        <v>393</v>
      </c>
      <c r="L11" s="2">
        <v>2</v>
      </c>
      <c r="M11">
        <v>361</v>
      </c>
    </row>
    <row r="12" spans="3:13" x14ac:dyDescent="0.25">
      <c r="C12" s="2" t="s">
        <v>17</v>
      </c>
      <c r="D12">
        <v>316</v>
      </c>
      <c r="L12" s="2">
        <v>3</v>
      </c>
      <c r="M12">
        <v>376</v>
      </c>
    </row>
    <row r="13" spans="3:13" x14ac:dyDescent="0.25">
      <c r="C13" s="2" t="s">
        <v>18</v>
      </c>
      <c r="D13">
        <v>202</v>
      </c>
      <c r="H13" s="1" t="s">
        <v>0</v>
      </c>
      <c r="I13" t="s">
        <v>24</v>
      </c>
      <c r="L13" s="2">
        <v>4</v>
      </c>
      <c r="M13">
        <v>385</v>
      </c>
    </row>
    <row r="14" spans="3:13" x14ac:dyDescent="0.25">
      <c r="C14" s="2" t="s">
        <v>19</v>
      </c>
      <c r="D14">
        <v>156</v>
      </c>
      <c r="H14" s="1" t="s">
        <v>111</v>
      </c>
      <c r="I14" t="s">
        <v>113</v>
      </c>
      <c r="L14" s="2">
        <v>5</v>
      </c>
      <c r="M14">
        <v>237</v>
      </c>
    </row>
    <row r="15" spans="3:13" x14ac:dyDescent="0.25">
      <c r="C15" s="2" t="s">
        <v>20</v>
      </c>
      <c r="D15">
        <v>194</v>
      </c>
      <c r="L15" s="2">
        <v>6</v>
      </c>
      <c r="M15">
        <v>169</v>
      </c>
    </row>
    <row r="16" spans="3:13" x14ac:dyDescent="0.25">
      <c r="C16" s="2" t="s">
        <v>22</v>
      </c>
      <c r="D16">
        <v>2128</v>
      </c>
      <c r="H16" t="s">
        <v>38</v>
      </c>
      <c r="L16" s="2">
        <v>7</v>
      </c>
      <c r="M16">
        <v>101</v>
      </c>
    </row>
    <row r="17" spans="1:13" ht="26.25" x14ac:dyDescent="0.25">
      <c r="H17">
        <v>17</v>
      </c>
      <c r="J17" s="13">
        <f>+GETPIVOTDATA("id",$H$16)</f>
        <v>17</v>
      </c>
      <c r="L17" s="2">
        <v>8</v>
      </c>
      <c r="M17">
        <v>58</v>
      </c>
    </row>
    <row r="18" spans="1:13" x14ac:dyDescent="0.25">
      <c r="L18" s="2">
        <v>9</v>
      </c>
      <c r="M18">
        <v>14</v>
      </c>
    </row>
    <row r="19" spans="1:13" x14ac:dyDescent="0.25">
      <c r="L19" s="2">
        <v>10</v>
      </c>
      <c r="M19">
        <v>5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7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1392</v>
      </c>
      <c r="F25" s="15">
        <f>(GETPIVOTDATA("id",$C$24,"sexo","Femenino")/GETPIVOTDATA("id",$C$24))</f>
        <v>0.65413533834586468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736</v>
      </c>
      <c r="F26" s="15">
        <f>(GETPIVOTDATA("id",$C$24,"sexo","Masculino")/GETPIVOTDATA("id",$C$24))</f>
        <v>0.34586466165413532</v>
      </c>
      <c r="H26">
        <v>55</v>
      </c>
      <c r="L26" s="2">
        <v>17</v>
      </c>
      <c r="M26">
        <v>2</v>
      </c>
    </row>
    <row r="27" spans="1:13" x14ac:dyDescent="0.25">
      <c r="C27" s="2" t="s">
        <v>22</v>
      </c>
      <c r="D27">
        <v>2128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23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26</v>
      </c>
      <c r="M31">
        <v>2</v>
      </c>
    </row>
    <row r="32" spans="1:13" x14ac:dyDescent="0.25">
      <c r="H32" s="1" t="s">
        <v>3</v>
      </c>
      <c r="I32" t="s">
        <v>30</v>
      </c>
      <c r="L32" s="2">
        <v>27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29</v>
      </c>
      <c r="M33">
        <v>1</v>
      </c>
    </row>
    <row r="34" spans="3:13" x14ac:dyDescent="0.25">
      <c r="H34" t="s">
        <v>38</v>
      </c>
      <c r="L34" s="2" t="s">
        <v>22</v>
      </c>
      <c r="M34">
        <v>2128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2128</v>
      </c>
      <c r="I35" s="1"/>
      <c r="J35" s="31">
        <f>+GETPIVOTDATA("id",$H$34)</f>
        <v>2128</v>
      </c>
    </row>
    <row r="36" spans="3:13" x14ac:dyDescent="0.25">
      <c r="C36" s="2">
        <v>2024</v>
      </c>
      <c r="D36">
        <v>2128</v>
      </c>
    </row>
    <row r="37" spans="3:13" x14ac:dyDescent="0.25">
      <c r="C37" s="2" t="s">
        <v>22</v>
      </c>
      <c r="D37">
        <v>2128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1008</v>
      </c>
      <c r="J45" s="26">
        <f>J35-J9</f>
        <v>316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484</v>
      </c>
      <c r="F51" s="15">
        <f>+GETPIVOTDATA("id",$C$50,"diagnostic_evo_nom","DENGUE SIN SIGNOS DE ALARMA")/GETPIVOTDATA("id",$C$50)</f>
        <v>0.22744360902255639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1592</v>
      </c>
      <c r="F52" s="15">
        <f>+GETPIVOTDATA("id",$C$50,"diagnostic_evo_nom","DENGUE CON SIGNOS DE ALARMA")/GETPIVOTDATA("id",$C$50)</f>
        <v>0.74812030075187974</v>
      </c>
    </row>
    <row r="53" spans="3:13" ht="26.25" x14ac:dyDescent="0.25">
      <c r="C53" s="2" t="s">
        <v>10</v>
      </c>
      <c r="D53">
        <v>52</v>
      </c>
      <c r="F53" s="15">
        <f>+GETPIVOTDATA("id",$C$50,"diagnostic_evo_nom","DENGUE GRAVE")/GETPIVOTDATA("id",$C$50)</f>
        <v>2.4436090225563908E-2</v>
      </c>
    </row>
    <row r="54" spans="3:13" x14ac:dyDescent="0.25">
      <c r="C54" s="2" t="s">
        <v>22</v>
      </c>
      <c r="D54">
        <v>2128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259</v>
      </c>
      <c r="L57" s="2" t="s">
        <v>50</v>
      </c>
      <c r="M57">
        <v>661</v>
      </c>
    </row>
    <row r="58" spans="3:13" x14ac:dyDescent="0.25">
      <c r="H58" s="2" t="s">
        <v>41</v>
      </c>
      <c r="I58">
        <v>275</v>
      </c>
      <c r="L58" s="2" t="s">
        <v>49</v>
      </c>
      <c r="M58">
        <v>517</v>
      </c>
    </row>
    <row r="59" spans="3:13" x14ac:dyDescent="0.25">
      <c r="H59" s="2" t="s">
        <v>42</v>
      </c>
      <c r="I59">
        <v>361</v>
      </c>
      <c r="L59" s="2" t="s">
        <v>51</v>
      </c>
      <c r="M59">
        <v>348</v>
      </c>
    </row>
    <row r="60" spans="3:13" x14ac:dyDescent="0.25">
      <c r="H60" s="2" t="s">
        <v>43</v>
      </c>
      <c r="I60">
        <v>331</v>
      </c>
      <c r="L60" s="2" t="s">
        <v>48</v>
      </c>
      <c r="M60">
        <v>296</v>
      </c>
    </row>
    <row r="61" spans="3:13" x14ac:dyDescent="0.25">
      <c r="H61" s="2" t="s">
        <v>44</v>
      </c>
      <c r="I61">
        <v>232</v>
      </c>
      <c r="L61" s="2" t="s">
        <v>52</v>
      </c>
      <c r="M61">
        <v>199</v>
      </c>
    </row>
    <row r="62" spans="3:13" x14ac:dyDescent="0.25">
      <c r="G62" s="1"/>
      <c r="H62" s="2" t="s">
        <v>40</v>
      </c>
      <c r="I62">
        <v>315</v>
      </c>
      <c r="J62" s="1"/>
      <c r="L62" s="2" t="s">
        <v>53</v>
      </c>
      <c r="M62">
        <v>79</v>
      </c>
    </row>
    <row r="63" spans="3:13" x14ac:dyDescent="0.25">
      <c r="H63" s="2" t="s">
        <v>97</v>
      </c>
      <c r="I63">
        <v>39</v>
      </c>
      <c r="L63" s="2" t="s">
        <v>86</v>
      </c>
      <c r="M63">
        <v>18</v>
      </c>
    </row>
    <row r="64" spans="3:13" x14ac:dyDescent="0.25">
      <c r="H64" s="2" t="s">
        <v>22</v>
      </c>
      <c r="I64">
        <v>1812</v>
      </c>
      <c r="L64" s="2" t="s">
        <v>108</v>
      </c>
      <c r="M64">
        <v>10</v>
      </c>
    </row>
    <row r="65" spans="3:13" x14ac:dyDescent="0.25">
      <c r="C65" s="11" t="s">
        <v>107</v>
      </c>
      <c r="L65" s="2" t="s">
        <v>22</v>
      </c>
      <c r="M65">
        <v>2128</v>
      </c>
    </row>
    <row r="67" spans="3:13" ht="39" customHeight="1" x14ac:dyDescent="0.25">
      <c r="C67" s="32">
        <f ca="1">NOW()</f>
        <v>45390.464625000001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61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71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33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6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171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432</v>
      </c>
      <c r="H80" s="2">
        <v>7</v>
      </c>
      <c r="I80">
        <v>131</v>
      </c>
    </row>
    <row r="81" spans="3:19" x14ac:dyDescent="0.25">
      <c r="C81" s="2" t="s">
        <v>87</v>
      </c>
      <c r="D81">
        <v>276</v>
      </c>
      <c r="H81" s="2">
        <v>8</v>
      </c>
      <c r="I81">
        <v>184</v>
      </c>
    </row>
    <row r="82" spans="3:19" x14ac:dyDescent="0.25">
      <c r="C82" s="2" t="s">
        <v>6</v>
      </c>
      <c r="D82">
        <v>234</v>
      </c>
      <c r="H82" s="2">
        <v>9</v>
      </c>
      <c r="I82">
        <v>222</v>
      </c>
    </row>
    <row r="83" spans="3:19" x14ac:dyDescent="0.25">
      <c r="C83" s="2" t="s">
        <v>91</v>
      </c>
      <c r="D83">
        <v>206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173</v>
      </c>
      <c r="H84" s="2">
        <v>11</v>
      </c>
      <c r="I84">
        <v>282</v>
      </c>
      <c r="L84" s="1" t="s">
        <v>85</v>
      </c>
      <c r="M84" s="2">
        <v>2024</v>
      </c>
    </row>
    <row r="85" spans="3:19" x14ac:dyDescent="0.25">
      <c r="C85" s="2" t="s">
        <v>101</v>
      </c>
      <c r="D85">
        <v>152</v>
      </c>
      <c r="H85" s="2">
        <v>12</v>
      </c>
      <c r="I85">
        <v>321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121</v>
      </c>
      <c r="H86" s="2">
        <v>13</v>
      </c>
      <c r="I86">
        <v>264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102</v>
      </c>
      <c r="D87">
        <v>98</v>
      </c>
      <c r="H87" s="2">
        <v>14</v>
      </c>
      <c r="I87">
        <v>214</v>
      </c>
      <c r="L87" s="1" t="s">
        <v>1</v>
      </c>
      <c r="M87" t="s">
        <v>30</v>
      </c>
    </row>
    <row r="88" spans="3:19" x14ac:dyDescent="0.25">
      <c r="C88" s="2" t="s">
        <v>8</v>
      </c>
      <c r="D88">
        <v>72</v>
      </c>
      <c r="H88" s="2">
        <v>15</v>
      </c>
      <c r="I88">
        <v>2</v>
      </c>
    </row>
    <row r="89" spans="3:19" ht="56.25" x14ac:dyDescent="0.25">
      <c r="C89" s="2" t="s">
        <v>129</v>
      </c>
      <c r="D89">
        <v>60</v>
      </c>
      <c r="H89" s="2" t="s">
        <v>22</v>
      </c>
      <c r="I89">
        <v>2128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96</v>
      </c>
      <c r="D90">
        <v>57</v>
      </c>
      <c r="L90" s="2" t="s">
        <v>73</v>
      </c>
      <c r="M90">
        <v>576</v>
      </c>
      <c r="P90" s="23" t="str">
        <f t="shared" ref="P90:Q90" si="0">+L90</f>
        <v>PAITA</v>
      </c>
      <c r="Q90" s="24">
        <f t="shared" si="0"/>
        <v>576</v>
      </c>
      <c r="R90" s="25">
        <f>(Q90/$Q$209)</f>
        <v>0.27480916030534353</v>
      </c>
      <c r="S90" s="20">
        <f>+R90</f>
        <v>0.27480916030534353</v>
      </c>
    </row>
    <row r="91" spans="3:19" x14ac:dyDescent="0.25">
      <c r="C91" s="2" t="s">
        <v>123</v>
      </c>
      <c r="D91">
        <v>50</v>
      </c>
      <c r="L91" s="2" t="s">
        <v>88</v>
      </c>
      <c r="M91">
        <v>339</v>
      </c>
      <c r="P91" s="23" t="str">
        <f t="shared" ref="P91:P154" si="1">+L91</f>
        <v>CATACAOS</v>
      </c>
      <c r="Q91" s="24">
        <f t="shared" ref="Q91:Q154" si="2">+M91</f>
        <v>339</v>
      </c>
      <c r="R91" s="25">
        <f t="shared" ref="R91:R154" si="3">(Q91/$Q$209)</f>
        <v>0.16173664122137404</v>
      </c>
      <c r="S91" s="20">
        <f>+S90+R91</f>
        <v>0.43654580152671757</v>
      </c>
    </row>
    <row r="92" spans="3:19" x14ac:dyDescent="0.25">
      <c r="C92" s="2" t="s">
        <v>109</v>
      </c>
      <c r="D92">
        <v>34</v>
      </c>
      <c r="L92" s="2" t="s">
        <v>95</v>
      </c>
      <c r="M92">
        <v>154</v>
      </c>
      <c r="P92" s="23" t="str">
        <f t="shared" si="1"/>
        <v>LA UNION</v>
      </c>
      <c r="Q92" s="24">
        <f t="shared" si="2"/>
        <v>154</v>
      </c>
      <c r="R92" s="25">
        <f t="shared" si="3"/>
        <v>7.3473282442748089E-2</v>
      </c>
      <c r="S92" s="20">
        <f t="shared" ref="S92:S155" si="4">+S91+R92</f>
        <v>0.5100190839694656</v>
      </c>
    </row>
    <row r="93" spans="3:19" x14ac:dyDescent="0.25">
      <c r="C93" s="2" t="s">
        <v>106</v>
      </c>
      <c r="D93">
        <v>33</v>
      </c>
      <c r="L93" s="2" t="s">
        <v>74</v>
      </c>
      <c r="M93">
        <v>113</v>
      </c>
      <c r="P93" s="23" t="str">
        <f t="shared" si="1"/>
        <v>SECHURA</v>
      </c>
      <c r="Q93" s="24">
        <f t="shared" si="2"/>
        <v>113</v>
      </c>
      <c r="R93" s="25">
        <f t="shared" si="3"/>
        <v>5.3912213740458015E-2</v>
      </c>
      <c r="S93" s="20">
        <f t="shared" si="4"/>
        <v>0.56393129770992356</v>
      </c>
    </row>
    <row r="94" spans="3:19" x14ac:dyDescent="0.25">
      <c r="C94" s="2" t="s">
        <v>116</v>
      </c>
      <c r="D94">
        <v>26</v>
      </c>
      <c r="L94" s="2" t="s">
        <v>138</v>
      </c>
      <c r="M94">
        <v>111</v>
      </c>
      <c r="P94" s="23" t="str">
        <f t="shared" si="1"/>
        <v>PARIÑAS</v>
      </c>
      <c r="Q94" s="24">
        <f t="shared" si="2"/>
        <v>111</v>
      </c>
      <c r="R94" s="25">
        <f t="shared" si="3"/>
        <v>5.2958015267175571E-2</v>
      </c>
      <c r="S94" s="20">
        <f t="shared" si="4"/>
        <v>0.61688931297709915</v>
      </c>
    </row>
    <row r="95" spans="3:19" x14ac:dyDescent="0.25">
      <c r="C95" s="2" t="s">
        <v>115</v>
      </c>
      <c r="D95">
        <v>23</v>
      </c>
      <c r="L95" s="2" t="s">
        <v>76</v>
      </c>
      <c r="M95">
        <v>109</v>
      </c>
      <c r="P95" s="23" t="str">
        <f t="shared" si="1"/>
        <v>TAMBO GRANDE</v>
      </c>
      <c r="Q95" s="24">
        <f t="shared" si="2"/>
        <v>109</v>
      </c>
      <c r="R95" s="25">
        <f t="shared" si="3"/>
        <v>5.2003816793893133E-2</v>
      </c>
      <c r="S95" s="20">
        <f t="shared" si="4"/>
        <v>0.66889312977099225</v>
      </c>
    </row>
    <row r="96" spans="3:19" x14ac:dyDescent="0.25">
      <c r="C96" s="2" t="s">
        <v>103</v>
      </c>
      <c r="D96">
        <v>21</v>
      </c>
      <c r="L96" s="2" t="s">
        <v>71</v>
      </c>
      <c r="M96">
        <v>101</v>
      </c>
      <c r="P96" s="23" t="str">
        <f t="shared" si="1"/>
        <v>CHULUCANAS</v>
      </c>
      <c r="Q96" s="24">
        <f t="shared" si="2"/>
        <v>101</v>
      </c>
      <c r="R96" s="25">
        <f t="shared" si="3"/>
        <v>4.8187022900763356E-2</v>
      </c>
      <c r="S96" s="20">
        <f t="shared" si="4"/>
        <v>0.71708015267175562</v>
      </c>
    </row>
    <row r="97" spans="3:19" x14ac:dyDescent="0.25">
      <c r="C97" s="2" t="s">
        <v>99</v>
      </c>
      <c r="D97">
        <v>17</v>
      </c>
      <c r="L97" s="2" t="s">
        <v>75</v>
      </c>
      <c r="M97">
        <v>82</v>
      </c>
      <c r="P97" s="23" t="str">
        <f t="shared" si="1"/>
        <v>SULLANA</v>
      </c>
      <c r="Q97" s="24">
        <f t="shared" si="2"/>
        <v>82</v>
      </c>
      <c r="R97" s="25">
        <f t="shared" si="3"/>
        <v>3.9122137404580155E-2</v>
      </c>
      <c r="S97" s="20">
        <f t="shared" si="4"/>
        <v>0.75620229007633577</v>
      </c>
    </row>
    <row r="98" spans="3:19" x14ac:dyDescent="0.25">
      <c r="C98" s="2" t="s">
        <v>110</v>
      </c>
      <c r="D98">
        <v>15</v>
      </c>
      <c r="L98" s="2" t="s">
        <v>100</v>
      </c>
      <c r="M98">
        <v>82</v>
      </c>
      <c r="P98" s="23" t="str">
        <f t="shared" si="1"/>
        <v>VEINTISEIS DE OCTUBRE</v>
      </c>
      <c r="Q98" s="24">
        <f t="shared" si="2"/>
        <v>82</v>
      </c>
      <c r="R98" s="25">
        <f t="shared" si="3"/>
        <v>3.9122137404580155E-2</v>
      </c>
      <c r="S98" s="20">
        <f t="shared" si="4"/>
        <v>0.79532442748091592</v>
      </c>
    </row>
    <row r="99" spans="3:19" x14ac:dyDescent="0.25">
      <c r="C99" s="2" t="s">
        <v>114</v>
      </c>
      <c r="D99">
        <v>13</v>
      </c>
      <c r="F99" s="1"/>
      <c r="G99" s="1"/>
      <c r="J99" s="1"/>
      <c r="K99" s="1"/>
      <c r="L99" s="2" t="s">
        <v>112</v>
      </c>
      <c r="M99">
        <v>73</v>
      </c>
      <c r="N99" s="1"/>
      <c r="O99" s="1"/>
      <c r="P99" s="27" t="str">
        <f t="shared" si="1"/>
        <v>PIURA</v>
      </c>
      <c r="Q99" s="28">
        <f t="shared" si="2"/>
        <v>73</v>
      </c>
      <c r="R99" s="29">
        <f t="shared" si="3"/>
        <v>3.4828244274809163E-2</v>
      </c>
      <c r="S99" s="30">
        <f t="shared" si="4"/>
        <v>0.83015267175572505</v>
      </c>
    </row>
    <row r="100" spans="3:19" x14ac:dyDescent="0.25">
      <c r="C100" s="2" t="s">
        <v>117</v>
      </c>
      <c r="D100">
        <v>6</v>
      </c>
      <c r="L100" s="2" t="s">
        <v>105</v>
      </c>
      <c r="M100">
        <v>47</v>
      </c>
      <c r="P100" s="23" t="str">
        <f t="shared" si="1"/>
        <v>CASTILLA</v>
      </c>
      <c r="Q100" s="24">
        <f t="shared" si="2"/>
        <v>47</v>
      </c>
      <c r="R100" s="25">
        <f t="shared" si="3"/>
        <v>2.2423664122137404E-2</v>
      </c>
      <c r="S100" s="20">
        <f t="shared" si="4"/>
        <v>0.85257633587786241</v>
      </c>
    </row>
    <row r="101" spans="3:19" x14ac:dyDescent="0.25">
      <c r="C101" s="2" t="s">
        <v>134</v>
      </c>
      <c r="D101">
        <v>4</v>
      </c>
      <c r="L101" s="2" t="s">
        <v>89</v>
      </c>
      <c r="M101">
        <v>45</v>
      </c>
      <c r="P101" s="23" t="str">
        <f t="shared" si="1"/>
        <v>BERNAL</v>
      </c>
      <c r="Q101" s="24">
        <f t="shared" si="2"/>
        <v>45</v>
      </c>
      <c r="R101" s="25">
        <f t="shared" si="3"/>
        <v>2.1469465648854963E-2</v>
      </c>
      <c r="S101" s="20">
        <f t="shared" si="4"/>
        <v>0.8740458015267174</v>
      </c>
    </row>
    <row r="102" spans="3:19" x14ac:dyDescent="0.25">
      <c r="C102" s="2" t="s">
        <v>104</v>
      </c>
      <c r="D102">
        <v>3</v>
      </c>
      <c r="L102" s="2" t="s">
        <v>94</v>
      </c>
      <c r="M102">
        <v>36</v>
      </c>
      <c r="P102" s="23" t="str">
        <f t="shared" si="1"/>
        <v>BELLAVISTA</v>
      </c>
      <c r="Q102" s="24">
        <f t="shared" si="2"/>
        <v>36</v>
      </c>
      <c r="R102" s="25">
        <f t="shared" si="3"/>
        <v>1.717557251908397E-2</v>
      </c>
      <c r="S102" s="20">
        <f t="shared" si="4"/>
        <v>0.89122137404580137</v>
      </c>
    </row>
    <row r="103" spans="3:19" x14ac:dyDescent="0.25">
      <c r="C103" s="2" t="s">
        <v>22</v>
      </c>
      <c r="D103">
        <v>2126</v>
      </c>
      <c r="L103" s="2" t="s">
        <v>93</v>
      </c>
      <c r="M103">
        <v>26</v>
      </c>
      <c r="P103" s="23" t="str">
        <f t="shared" si="1"/>
        <v>IGNACIO ESCUDERO</v>
      </c>
      <c r="Q103" s="24">
        <f t="shared" si="2"/>
        <v>26</v>
      </c>
      <c r="R103" s="25">
        <f t="shared" si="3"/>
        <v>1.2404580152671756E-2</v>
      </c>
      <c r="S103" s="20">
        <f>+S102+R103</f>
        <v>0.90362595419847314</v>
      </c>
    </row>
    <row r="104" spans="3:19" x14ac:dyDescent="0.25">
      <c r="L104" s="2" t="s">
        <v>72</v>
      </c>
      <c r="M104">
        <v>24</v>
      </c>
      <c r="P104" s="23" t="str">
        <f t="shared" si="1"/>
        <v>MARCAVELICA</v>
      </c>
      <c r="Q104" s="24">
        <f t="shared" si="2"/>
        <v>24</v>
      </c>
      <c r="R104" s="25">
        <f t="shared" si="3"/>
        <v>1.1450381679389313E-2</v>
      </c>
      <c r="S104" s="20">
        <f t="shared" si="4"/>
        <v>0.91507633587786241</v>
      </c>
    </row>
    <row r="105" spans="3:19" x14ac:dyDescent="0.25">
      <c r="L105" s="2" t="s">
        <v>99</v>
      </c>
      <c r="M105">
        <v>22</v>
      </c>
      <c r="P105" s="23" t="str">
        <f t="shared" si="1"/>
        <v>SALITRAL</v>
      </c>
      <c r="Q105" s="24">
        <f t="shared" si="2"/>
        <v>22</v>
      </c>
      <c r="R105" s="25">
        <f t="shared" si="3"/>
        <v>1.049618320610687E-2</v>
      </c>
      <c r="S105" s="20">
        <f t="shared" si="4"/>
        <v>0.92557251908396931</v>
      </c>
    </row>
    <row r="106" spans="3:19" x14ac:dyDescent="0.25">
      <c r="L106" s="2" t="s">
        <v>127</v>
      </c>
      <c r="M106">
        <v>17</v>
      </c>
      <c r="P106" s="23" t="str">
        <f t="shared" si="1"/>
        <v>LA ARENA</v>
      </c>
      <c r="Q106" s="24">
        <f t="shared" si="2"/>
        <v>17</v>
      </c>
      <c r="R106" s="25">
        <f t="shared" si="3"/>
        <v>8.110687022900763E-3</v>
      </c>
      <c r="S106" s="20">
        <f t="shared" si="4"/>
        <v>0.93368320610687006</v>
      </c>
    </row>
    <row r="107" spans="3:19" x14ac:dyDescent="0.25">
      <c r="L107" s="2" t="s">
        <v>77</v>
      </c>
      <c r="M107">
        <v>17</v>
      </c>
      <c r="P107" s="23" t="str">
        <f t="shared" si="1"/>
        <v>VICE</v>
      </c>
      <c r="Q107" s="24">
        <f t="shared" si="2"/>
        <v>17</v>
      </c>
      <c r="R107" s="25">
        <f t="shared" si="3"/>
        <v>8.110687022900763E-3</v>
      </c>
      <c r="S107" s="20">
        <f t="shared" si="4"/>
        <v>0.9417938931297708</v>
      </c>
    </row>
    <row r="108" spans="3:19" x14ac:dyDescent="0.25">
      <c r="L108" s="2" t="s">
        <v>124</v>
      </c>
      <c r="M108">
        <v>14</v>
      </c>
      <c r="P108" s="16" t="str">
        <f t="shared" si="1"/>
        <v>BELLAVISTA DE LA UNION</v>
      </c>
      <c r="Q108" s="18">
        <f t="shared" si="2"/>
        <v>14</v>
      </c>
      <c r="R108" s="19">
        <f t="shared" si="3"/>
        <v>6.6793893129770991E-3</v>
      </c>
      <c r="S108" s="20">
        <f t="shared" si="4"/>
        <v>0.94847328244274787</v>
      </c>
    </row>
    <row r="109" spans="3:19" x14ac:dyDescent="0.25">
      <c r="L109" s="2" t="s">
        <v>98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5.7251908396946565E-3</v>
      </c>
      <c r="S109" s="20">
        <f t="shared" si="4"/>
        <v>0.95419847328244256</v>
      </c>
    </row>
    <row r="110" spans="3:19" x14ac:dyDescent="0.25">
      <c r="L110" s="2" t="s">
        <v>135</v>
      </c>
      <c r="M110">
        <v>11</v>
      </c>
      <c r="P110" s="16" t="str">
        <f t="shared" si="1"/>
        <v>TAMARINDO</v>
      </c>
      <c r="Q110" s="18">
        <f t="shared" si="2"/>
        <v>11</v>
      </c>
      <c r="R110" s="19">
        <f t="shared" si="3"/>
        <v>5.2480916030534352E-3</v>
      </c>
      <c r="S110" s="20">
        <f t="shared" si="4"/>
        <v>0.95944656488549596</v>
      </c>
    </row>
    <row r="111" spans="3:19" x14ac:dyDescent="0.25">
      <c r="L111" s="2" t="s">
        <v>84</v>
      </c>
      <c r="M111">
        <v>11</v>
      </c>
      <c r="P111" s="16" t="str">
        <f t="shared" si="1"/>
        <v>LA MATANZA</v>
      </c>
      <c r="Q111" s="18">
        <f t="shared" si="2"/>
        <v>11</v>
      </c>
      <c r="R111" s="19">
        <f t="shared" si="3"/>
        <v>5.2480916030534352E-3</v>
      </c>
      <c r="S111" s="20">
        <f t="shared" si="4"/>
        <v>0.96469465648854935</v>
      </c>
    </row>
    <row r="112" spans="3:19" x14ac:dyDescent="0.25">
      <c r="L112" s="2" t="s">
        <v>90</v>
      </c>
      <c r="M112">
        <v>11</v>
      </c>
      <c r="P112" s="16" t="str">
        <f t="shared" si="1"/>
        <v>LA BREA</v>
      </c>
      <c r="Q112" s="18">
        <f t="shared" si="2"/>
        <v>11</v>
      </c>
      <c r="R112" s="19">
        <f t="shared" si="3"/>
        <v>5.2480916030534352E-3</v>
      </c>
      <c r="S112" s="20">
        <f>+S111+R112</f>
        <v>0.96994274809160275</v>
      </c>
    </row>
    <row r="113" spans="3:19" x14ac:dyDescent="0.25">
      <c r="L113" s="2" t="s">
        <v>130</v>
      </c>
      <c r="M113">
        <v>9</v>
      </c>
      <c r="P113" s="16" t="str">
        <f t="shared" si="1"/>
        <v>COLAN</v>
      </c>
      <c r="Q113" s="18">
        <f t="shared" si="2"/>
        <v>9</v>
      </c>
      <c r="R113" s="19">
        <f t="shared" si="3"/>
        <v>4.2938931297709926E-3</v>
      </c>
      <c r="S113" s="20">
        <f t="shared" si="4"/>
        <v>0.97423664122137377</v>
      </c>
    </row>
    <row r="114" spans="3:19" x14ac:dyDescent="0.25">
      <c r="L114" s="2" t="s">
        <v>126</v>
      </c>
      <c r="M114">
        <v>9</v>
      </c>
      <c r="P114" s="16" t="str">
        <f t="shared" si="1"/>
        <v>LAS LOMAS</v>
      </c>
      <c r="Q114" s="18">
        <f t="shared" si="2"/>
        <v>9</v>
      </c>
      <c r="R114" s="19">
        <f t="shared" si="3"/>
        <v>4.2938931297709926E-3</v>
      </c>
      <c r="S114" s="20">
        <f t="shared" si="4"/>
        <v>0.97853053435114479</v>
      </c>
    </row>
    <row r="115" spans="3:19" x14ac:dyDescent="0.25">
      <c r="L115" s="2" t="s">
        <v>133</v>
      </c>
      <c r="M115">
        <v>8</v>
      </c>
      <c r="P115" s="16" t="str">
        <f t="shared" si="1"/>
        <v>CURA MORI</v>
      </c>
      <c r="Q115" s="18">
        <f t="shared" si="2"/>
        <v>8</v>
      </c>
      <c r="R115" s="19">
        <f t="shared" si="3"/>
        <v>3.8167938931297708E-3</v>
      </c>
      <c r="S115" s="20">
        <f t="shared" si="4"/>
        <v>0.98234732824427451</v>
      </c>
    </row>
    <row r="116" spans="3:19" x14ac:dyDescent="0.25">
      <c r="L116" s="2" t="s">
        <v>92</v>
      </c>
      <c r="M116">
        <v>8</v>
      </c>
      <c r="P116" s="16" t="str">
        <f t="shared" si="1"/>
        <v>QUERECOTILLO</v>
      </c>
      <c r="Q116" s="18">
        <f t="shared" si="2"/>
        <v>8</v>
      </c>
      <c r="R116" s="19">
        <f t="shared" si="3"/>
        <v>3.8167938931297708E-3</v>
      </c>
      <c r="S116" s="20">
        <f t="shared" si="4"/>
        <v>0.98616412213740423</v>
      </c>
    </row>
    <row r="117" spans="3:19" x14ac:dyDescent="0.25">
      <c r="L117" s="2" t="s">
        <v>131</v>
      </c>
      <c r="M117">
        <v>8</v>
      </c>
      <c r="P117" s="16" t="str">
        <f t="shared" si="1"/>
        <v>LA HUACA</v>
      </c>
      <c r="Q117" s="18">
        <f t="shared" si="2"/>
        <v>8</v>
      </c>
      <c r="R117" s="19">
        <f t="shared" si="3"/>
        <v>3.8167938931297708E-3</v>
      </c>
      <c r="S117" s="20">
        <f t="shared" si="4"/>
        <v>0.98998091603053395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3.3396946564885495E-3</v>
      </c>
      <c r="S118" s="20">
        <f t="shared" si="4"/>
        <v>0.99332061068702249</v>
      </c>
    </row>
    <row r="119" spans="3:19" x14ac:dyDescent="0.25">
      <c r="L119" s="2" t="s">
        <v>125</v>
      </c>
      <c r="M119">
        <v>5</v>
      </c>
      <c r="P119" s="16" t="str">
        <f t="shared" si="1"/>
        <v>TUMBES</v>
      </c>
      <c r="Q119" s="18">
        <f t="shared" si="2"/>
        <v>5</v>
      </c>
      <c r="R119" s="19">
        <f t="shared" si="3"/>
        <v>2.3854961832061069E-3</v>
      </c>
      <c r="S119" s="20">
        <f t="shared" si="4"/>
        <v>0.99570610687022865</v>
      </c>
    </row>
    <row r="120" spans="3:19" x14ac:dyDescent="0.25">
      <c r="L120" s="2" t="s">
        <v>128</v>
      </c>
      <c r="M120">
        <v>5</v>
      </c>
      <c r="P120" s="16" t="str">
        <f t="shared" si="1"/>
        <v>RINCONADA-LLICUAR</v>
      </c>
      <c r="Q120" s="18">
        <f t="shared" si="2"/>
        <v>5</v>
      </c>
      <c r="R120" s="19">
        <f t="shared" si="3"/>
        <v>2.3854961832061069E-3</v>
      </c>
      <c r="S120" s="20">
        <f t="shared" si="4"/>
        <v>0.99809160305343481</v>
      </c>
    </row>
    <row r="121" spans="3:19" x14ac:dyDescent="0.25">
      <c r="L121" s="2" t="s">
        <v>137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1.9083969465648854E-3</v>
      </c>
      <c r="S121" s="20">
        <f t="shared" si="4"/>
        <v>0.99999999999999967</v>
      </c>
    </row>
    <row r="122" spans="3:19" x14ac:dyDescent="0.25">
      <c r="L122" s="2" t="s">
        <v>22</v>
      </c>
      <c r="M122">
        <v>2096</v>
      </c>
      <c r="P122" s="16" t="str">
        <f t="shared" si="1"/>
        <v>Total general</v>
      </c>
      <c r="Q122" s="18">
        <f t="shared" si="2"/>
        <v>2096</v>
      </c>
      <c r="R122" s="19">
        <f t="shared" si="3"/>
        <v>1</v>
      </c>
      <c r="S122" s="20">
        <f t="shared" si="4"/>
        <v>1.9999999999999996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1.9999999999999996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1.9999999999999996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1.9999999999999996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1.9999999999999996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1.9999999999999996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1.9999999999999996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1.9999999999999996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1.9999999999999996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1.9999999999999996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1.9999999999999996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1.9999999999999996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1.9999999999999996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1.9999999999999996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1.9999999999999996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1.9999999999999996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1.9999999999999996</v>
      </c>
    </row>
    <row r="139" spans="3:19" x14ac:dyDescent="0.25">
      <c r="C139" s="2">
        <v>7</v>
      </c>
      <c r="D139">
        <v>29</v>
      </c>
      <c r="E139">
        <v>131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1.9999999999999996</v>
      </c>
    </row>
    <row r="140" spans="3:19" x14ac:dyDescent="0.25">
      <c r="C140" s="2">
        <v>8</v>
      </c>
      <c r="D140">
        <v>25</v>
      </c>
      <c r="E140">
        <v>184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1.9999999999999996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-0.32374100719424459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1.9999999999999996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1.9999999999999996</v>
      </c>
    </row>
    <row r="143" spans="3:19" x14ac:dyDescent="0.25">
      <c r="C143" s="2">
        <v>11</v>
      </c>
      <c r="D143">
        <v>40</v>
      </c>
      <c r="E143">
        <v>282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1.9999999999999996</v>
      </c>
    </row>
    <row r="144" spans="3:19" x14ac:dyDescent="0.25">
      <c r="C144" s="2">
        <v>12</v>
      </c>
      <c r="D144">
        <v>51</v>
      </c>
      <c r="E144">
        <v>321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1.9999999999999996</v>
      </c>
    </row>
    <row r="145" spans="3:19" x14ac:dyDescent="0.25">
      <c r="C145" s="2">
        <v>13</v>
      </c>
      <c r="D145">
        <v>80</v>
      </c>
      <c r="E145">
        <v>264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1.9999999999999996</v>
      </c>
    </row>
    <row r="146" spans="3:19" x14ac:dyDescent="0.25">
      <c r="C146" s="2">
        <v>14</v>
      </c>
      <c r="D146">
        <v>81</v>
      </c>
      <c r="E146">
        <v>214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1.9999999999999996</v>
      </c>
    </row>
    <row r="147" spans="3:19" x14ac:dyDescent="0.25">
      <c r="C147" s="2" t="s">
        <v>22</v>
      </c>
      <c r="D147">
        <v>417</v>
      </c>
      <c r="E147">
        <v>2126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1.9999999999999996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1.9999999999999996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1.9999999999999996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1.9999999999999996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1.9999999999999996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1.9999999999999996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1.9999999999999996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1.9999999999999996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1.9999999999999996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1.9999999999999996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1.9999999999999996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1.9999999999999996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1.9999999999999996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1.9999999999999996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1.9999999999999996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1.9999999999999996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1.9999999999999996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1.9999999999999996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1.9999999999999996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1.9999999999999996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1.9999999999999996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1.9999999999999996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1.9999999999999996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1.9999999999999996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1.9999999999999996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1.9999999999999996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1.9999999999999996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1.9999999999999996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1.9999999999999996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1.9999999999999996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1.9999999999999996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1.9999999999999996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1.9999999999999996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1.9999999999999996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1.9999999999999996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1.9999999999999996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1.9999999999999996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1.9999999999999996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1.9999999999999996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1.9999999999999996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1.9999999999999996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1.9999999999999996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1.9999999999999996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129</v>
      </c>
      <c r="I190" t="s">
        <v>115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1.9999999999999996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1.9999999999999996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1.9999999999999996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1.9999999999999996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1.9999999999999996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1.9999999999999996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1.9999999999999996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1.9999999999999996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1.9999999999999996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1.9999999999999996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1.9999999999999996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3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1.9999999999999996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1.9999999999999996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41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1.9999999999999996</v>
      </c>
    </row>
    <row r="204" spans="3:19" x14ac:dyDescent="0.25">
      <c r="C204" s="2">
        <v>14</v>
      </c>
      <c r="D204">
        <v>42</v>
      </c>
      <c r="E204">
        <v>2</v>
      </c>
      <c r="F204">
        <v>30</v>
      </c>
      <c r="G204">
        <v>13</v>
      </c>
      <c r="H204">
        <v>15</v>
      </c>
      <c r="I204">
        <v>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1.9999999999999996</v>
      </c>
    </row>
    <row r="205" spans="3:19" x14ac:dyDescent="0.25">
      <c r="C205" s="2">
        <v>15</v>
      </c>
      <c r="D205">
        <v>1</v>
      </c>
      <c r="E205">
        <v>0</v>
      </c>
      <c r="F205">
        <v>1</v>
      </c>
      <c r="G205">
        <v>0</v>
      </c>
      <c r="H205">
        <v>0</v>
      </c>
      <c r="I205">
        <v>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1.9999999999999996</v>
      </c>
    </row>
    <row r="206" spans="3:19" x14ac:dyDescent="0.25">
      <c r="C206" s="2" t="s">
        <v>22</v>
      </c>
      <c r="D206">
        <v>432</v>
      </c>
      <c r="E206">
        <v>276</v>
      </c>
      <c r="F206">
        <v>234</v>
      </c>
      <c r="G206">
        <v>173</v>
      </c>
      <c r="H206">
        <v>60</v>
      </c>
      <c r="I206">
        <v>23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1.9999999999999996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1.9999999999999996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1.9999999999999996</v>
      </c>
    </row>
    <row r="209" spans="16:19" ht="18.75" x14ac:dyDescent="0.25">
      <c r="P209" s="16">
        <f t="shared" si="5"/>
        <v>0</v>
      </c>
      <c r="Q209" s="21">
        <f>+GETPIVOTDATA("id",$L$89)</f>
        <v>2096</v>
      </c>
      <c r="R209" s="19">
        <f t="shared" si="7"/>
        <v>1</v>
      </c>
      <c r="S209" s="20">
        <f t="shared" si="9"/>
        <v>2.9999999999999996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  <row r="264" spans="3:20" ht="21" x14ac:dyDescent="0.35">
      <c r="C264" s="42" t="s">
        <v>145</v>
      </c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7" spans="3:20" x14ac:dyDescent="0.25">
      <c r="C267" s="1" t="s">
        <v>0</v>
      </c>
      <c r="D267" t="s">
        <v>24</v>
      </c>
    </row>
    <row r="268" spans="3:20" x14ac:dyDescent="0.25">
      <c r="C268" s="1" t="s">
        <v>39</v>
      </c>
      <c r="D268" t="s">
        <v>24</v>
      </c>
    </row>
    <row r="269" spans="3:20" x14ac:dyDescent="0.25">
      <c r="C269" s="1" t="s">
        <v>1</v>
      </c>
      <c r="D269" t="s">
        <v>30</v>
      </c>
    </row>
    <row r="271" spans="3:20" x14ac:dyDescent="0.25">
      <c r="C271" s="1" t="s">
        <v>38</v>
      </c>
      <c r="D271" s="1" t="s">
        <v>120</v>
      </c>
    </row>
    <row r="272" spans="3:20" x14ac:dyDescent="0.25">
      <c r="C272" s="1" t="s">
        <v>21</v>
      </c>
      <c r="D272">
        <v>1</v>
      </c>
      <c r="E272">
        <v>2</v>
      </c>
      <c r="F272">
        <v>3</v>
      </c>
      <c r="G272">
        <v>4</v>
      </c>
      <c r="H272">
        <v>5</v>
      </c>
      <c r="I272">
        <v>6</v>
      </c>
      <c r="J272">
        <v>7</v>
      </c>
      <c r="K272">
        <v>8</v>
      </c>
      <c r="L272">
        <v>9</v>
      </c>
      <c r="M272">
        <v>10</v>
      </c>
      <c r="N272">
        <v>11</v>
      </c>
      <c r="O272">
        <v>12</v>
      </c>
      <c r="P272">
        <v>13</v>
      </c>
      <c r="Q272">
        <v>14</v>
      </c>
      <c r="R272" t="s">
        <v>22</v>
      </c>
    </row>
    <row r="273" spans="3:18" x14ac:dyDescent="0.25">
      <c r="C273" s="2" t="s">
        <v>115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3</v>
      </c>
      <c r="J273">
        <v>9</v>
      </c>
      <c r="K273">
        <v>4</v>
      </c>
      <c r="L273">
        <v>0</v>
      </c>
      <c r="M273">
        <v>2</v>
      </c>
      <c r="N273">
        <v>3</v>
      </c>
      <c r="O273" s="40">
        <v>0</v>
      </c>
      <c r="P273" s="40">
        <v>0</v>
      </c>
      <c r="Q273" s="40">
        <v>0</v>
      </c>
      <c r="R273">
        <v>23</v>
      </c>
    </row>
    <row r="274" spans="3:18" x14ac:dyDescent="0.25">
      <c r="C274" s="2" t="s">
        <v>110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4</v>
      </c>
      <c r="J274">
        <v>3</v>
      </c>
      <c r="K274">
        <v>4</v>
      </c>
      <c r="L274">
        <v>1</v>
      </c>
      <c r="M274">
        <v>2</v>
      </c>
      <c r="N274">
        <v>0</v>
      </c>
      <c r="O274">
        <v>1</v>
      </c>
      <c r="P274" s="40">
        <v>0</v>
      </c>
      <c r="Q274" s="40">
        <v>0</v>
      </c>
      <c r="R274">
        <v>15</v>
      </c>
    </row>
    <row r="275" spans="3:18" x14ac:dyDescent="0.25">
      <c r="C275" s="2" t="s">
        <v>117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2</v>
      </c>
      <c r="K275">
        <v>0</v>
      </c>
      <c r="L275">
        <v>0</v>
      </c>
      <c r="M275">
        <v>4</v>
      </c>
      <c r="N275" s="40">
        <v>0</v>
      </c>
      <c r="O275" s="40">
        <v>0</v>
      </c>
      <c r="P275" s="40">
        <v>0</v>
      </c>
      <c r="Q275" s="40">
        <v>0</v>
      </c>
      <c r="R275">
        <v>6</v>
      </c>
    </row>
    <row r="276" spans="3:18" x14ac:dyDescent="0.25">
      <c r="C276" s="2" t="s">
        <v>141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>
        <v>0</v>
      </c>
    </row>
    <row r="277" spans="3:18" x14ac:dyDescent="0.25">
      <c r="C277" s="2" t="s">
        <v>140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>
        <v>0</v>
      </c>
    </row>
    <row r="278" spans="3:18" x14ac:dyDescent="0.25">
      <c r="C278" s="2" t="s">
        <v>139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>
        <v>0</v>
      </c>
    </row>
    <row r="279" spans="3:18" x14ac:dyDescent="0.25">
      <c r="C279" s="2" t="s">
        <v>142</v>
      </c>
      <c r="D279" s="40">
        <v>0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>
        <v>0</v>
      </c>
    </row>
    <row r="280" spans="3:18" x14ac:dyDescent="0.25">
      <c r="C280" s="2" t="s">
        <v>143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>
        <v>0</v>
      </c>
    </row>
    <row r="281" spans="3:18" x14ac:dyDescent="0.25">
      <c r="C281" s="2" t="s">
        <v>144</v>
      </c>
      <c r="D281" s="41">
        <v>0</v>
      </c>
      <c r="E281" s="41">
        <v>0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39">
        <v>0</v>
      </c>
    </row>
  </sheetData>
  <pageMargins left="0.7" right="0.7" top="0.75" bottom="0.75" header="0.3" footer="0.3"/>
  <pageSetup paperSize="9" orientation="landscape" horizontalDpi="360" verticalDpi="360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workbookViewId="0">
      <selection activeCell="J19" sqref="J19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A l a I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A l a I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J W i F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A l a I W J R y d O q n A A A A + Q A A A B I A A A A A A A A A A A A A A A A A A A A A A E N v b m Z p Z y 9 Q Y W N r Y W d l L n h t b F B L A Q I t A B Q A A g A I A A J W i F g P y u m r p A A A A O k A A A A T A A A A A A A A A A A A A A A A A P M A A A B b Q 2 9 u d G V u d F 9 U e X B l c 1 0 u e G 1 s U E s B A i 0 A F A A C A A g A A l a I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D h U M T U 6 N D g 6 M D Q u O D c 4 M T A w N V o i I C 8 + P E V u d H J 5 I F R 5 c G U 9 I k Z p b G x F c n J v c k N v d W 5 0 I i B W Y W x 1 Z T 0 i b D U 5 N j k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x M T E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0 C k O v 0 R O N L d r Y + i 7 w E w 5 y a 8 x v u r s a D o 2 8 q 1 9 o e h w t j g A A A A A O g A A A A A I A A C A A A A D x O z c Y e r C N u f 3 o Q R n 4 y Q E M H 6 B u 8 p P 2 g t M 8 Y C + n D d h m + 1 A A A A A C x X w d z f Z x r 0 j O J 8 w E Q Q 2 4 D o 2 X Q 9 z q m M l v 1 P 5 H P h P 4 D M j i z i x j j p 6 h S y 5 n 2 Z R r Z + F L z M 8 + p 6 8 R C D L k S H t 8 w V 3 X Y g A w Q H m M 1 E F f p g c u z Q l q T E A A A A C a L g M E G 2 1 2 9 O 7 E i S 5 s Y n 9 l + u T c 8 b D O U T t V l T C F N r Q r 7 C h V c x J o D v M L P Q B M R L s K C b v T m X 1 R M 6 s U C Z R U k h Y / o 2 T X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2024-04-08T16:09:05Z</dcterms:modified>
</cp:coreProperties>
</file>