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MARZO 2024\EL AGRO EN CIFRA - MARZO 2024\"/>
    </mc:Choice>
  </mc:AlternateContent>
  <xr:revisionPtr revIDLastSave="0" documentId="13_ncr:1_{36EF037F-93BD-424F-931C-861F73D29D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dice" sheetId="1" r:id="rId1"/>
    <sheet name="C.90" sheetId="24" r:id="rId2"/>
    <sheet name="C.91" sheetId="23" r:id="rId3"/>
    <sheet name="C.92" sheetId="4" r:id="rId4"/>
    <sheet name="C.93" sheetId="5" r:id="rId5"/>
    <sheet name="C.94" sheetId="6" r:id="rId6"/>
    <sheet name="C.95" sheetId="7" r:id="rId7"/>
    <sheet name="C.96" sheetId="8" r:id="rId8"/>
    <sheet name="C.97" sheetId="9" r:id="rId9"/>
    <sheet name="C,98" sheetId="10" r:id="rId10"/>
    <sheet name="C,99" sheetId="11" r:id="rId11"/>
    <sheet name="C.100" sheetId="12" r:id="rId12"/>
    <sheet name="C,101" sheetId="13" r:id="rId13"/>
    <sheet name="C.102" sheetId="25" r:id="rId14"/>
    <sheet name="C.103" sheetId="28" r:id="rId15"/>
    <sheet name="C.104" sheetId="29" r:id="rId16"/>
    <sheet name="C.105" sheetId="27" r:id="rId17"/>
    <sheet name="C.106" sheetId="30" r:id="rId18"/>
    <sheet name="C.107 " sheetId="19" r:id="rId19"/>
    <sheet name="C.108" sheetId="20" r:id="rId20"/>
    <sheet name="C.109" sheetId="21" r:id="rId21"/>
    <sheet name="C,110" sheetId="22" r:id="rId22"/>
  </sheets>
  <externalReferences>
    <externalReference r:id="rId23"/>
  </externalReferences>
  <definedNames>
    <definedName name="_1990" localSheetId="9">'[1]C-4-5-6'!#REF!</definedName>
    <definedName name="_1990" localSheetId="11">'[1]C-4-5-6'!#REF!</definedName>
    <definedName name="_1990" localSheetId="3">'[1]C-4-5-6'!#REF!</definedName>
    <definedName name="_1990" localSheetId="8">'[1]C-4-5-6'!#REF!</definedName>
    <definedName name="_1990">'[1]C-4-5-6'!#REF!</definedName>
    <definedName name="_Key1" localSheetId="9">#REF!</definedName>
    <definedName name="_Key1" localSheetId="11">#REF!</definedName>
    <definedName name="_Key1" localSheetId="3">#REF!</definedName>
    <definedName name="_Key1" localSheetId="8">#REF!</definedName>
    <definedName name="_Key1">#REF!</definedName>
    <definedName name="_Order1">255</definedName>
    <definedName name="_Sort" localSheetId="9">#REF!</definedName>
    <definedName name="_Sort" localSheetId="11">#REF!</definedName>
    <definedName name="_Sort" localSheetId="3">#REF!</definedName>
    <definedName name="_Sort" localSheetId="8">#REF!</definedName>
    <definedName name="_Sort">#REF!</definedName>
    <definedName name="A_IMPRESION_IM" localSheetId="9">#REF!</definedName>
    <definedName name="A_IMPRESION_IM" localSheetId="11">#REF!</definedName>
    <definedName name="A_IMPRESION_IM" localSheetId="3">#REF!</definedName>
    <definedName name="A_IMPRESION_IM" localSheetId="8">#REF!</definedName>
    <definedName name="A_IMPRESION_IM">#REF!</definedName>
    <definedName name="A_IMPRESIÓN_IM" localSheetId="9">#REF!</definedName>
    <definedName name="A_IMPRESIÓN_IM" localSheetId="11">#REF!</definedName>
    <definedName name="A_IMPRESIÓN_IM" localSheetId="3">#REF!</definedName>
    <definedName name="A_IMPRESIÓN_IM" localSheetId="8">#REF!</definedName>
    <definedName name="A_IMPRESIÓN_IM">#REF!</definedName>
    <definedName name="AGO" localSheetId="9">#REF!</definedName>
    <definedName name="AGO" localSheetId="11">#REF!</definedName>
    <definedName name="AGO" localSheetId="3">#REF!</definedName>
    <definedName name="AGO" localSheetId="8">#REF!</definedName>
    <definedName name="AGO">#REF!</definedName>
    <definedName name="agueda" localSheetId="9">'[1]C-2-3'!#REF!</definedName>
    <definedName name="agueda" localSheetId="11">'[1]C-2-3'!#REF!</definedName>
    <definedName name="agueda" localSheetId="8">'[1]C-2-3'!#REF!</definedName>
    <definedName name="agueda">'[1]C-2-3'!#REF!</definedName>
    <definedName name="_xlnm.Print_Area" localSheetId="12">'C,101'!#REF!</definedName>
    <definedName name="_xlnm.Print_Area" localSheetId="21">'C,110'!#REF!</definedName>
    <definedName name="_xlnm.Print_Area" localSheetId="9">'C,98'!#REF!</definedName>
    <definedName name="_xlnm.Print_Area" localSheetId="10">'C,99'!#REF!</definedName>
    <definedName name="_xlnm.Print_Area" localSheetId="11">'C.100'!#REF!</definedName>
    <definedName name="_xlnm.Print_Area" localSheetId="13">'C.102'!$A$1:$N$87</definedName>
    <definedName name="_xlnm.Print_Area" localSheetId="14">'C.103'!$A$1:$N$76</definedName>
    <definedName name="_xlnm.Print_Area" localSheetId="18">'C.107 '!#REF!</definedName>
    <definedName name="_xlnm.Print_Area" localSheetId="19">'C.108'!#REF!</definedName>
    <definedName name="_xlnm.Print_Area" localSheetId="20">'C.109'!#REF!</definedName>
    <definedName name="_xlnm.Print_Area" localSheetId="1">'C.90'!$A$1:$O$54</definedName>
    <definedName name="_xlnm.Print_Area" localSheetId="2">'C.91'!$A$2:$N$17</definedName>
    <definedName name="_xlnm.Print_Area" localSheetId="3">'C.92'!#REF!</definedName>
    <definedName name="_xlnm.Print_Area" localSheetId="4">'C.93'!#REF!</definedName>
    <definedName name="_xlnm.Print_Area" localSheetId="5">'C.94'!#REF!</definedName>
    <definedName name="_xlnm.Print_Area" localSheetId="6">'C.95'!#REF!</definedName>
    <definedName name="_xlnm.Print_Area" localSheetId="7">'C.96'!#REF!</definedName>
    <definedName name="_xlnm.Print_Area" localSheetId="8">'C.97'!#REF!</definedName>
    <definedName name="asihuas" localSheetId="9">#REF!</definedName>
    <definedName name="asihuas" localSheetId="11">#REF!</definedName>
    <definedName name="asihuas" localSheetId="8">#REF!</definedName>
    <definedName name="asihuas">#REF!</definedName>
    <definedName name="fg" localSheetId="9">#REF!</definedName>
    <definedName name="fg" localSheetId="11">#REF!</definedName>
    <definedName name="fg" localSheetId="8">#REF!</definedName>
    <definedName name="fg">#REF!</definedName>
    <definedName name="imprimir" localSheetId="9">#REF!</definedName>
    <definedName name="imprimir" localSheetId="11">#REF!</definedName>
    <definedName name="imprimir" localSheetId="8">#REF!</definedName>
    <definedName name="imprimir">#REF!</definedName>
    <definedName name="insum9os" localSheetId="9">#REF!</definedName>
    <definedName name="insum9os" localSheetId="11">#REF!</definedName>
    <definedName name="insum9os" localSheetId="8">#REF!</definedName>
    <definedName name="insum9os">#REF!</definedName>
    <definedName name="INSUMOS" localSheetId="9">'[1]C-4-5-6'!#REF!</definedName>
    <definedName name="INSUMOS" localSheetId="11">'[1]C-4-5-6'!#REF!</definedName>
    <definedName name="INSUMOS" localSheetId="8">'[1]C-4-5-6'!#REF!</definedName>
    <definedName name="INSUMOS">'[1]C-4-5-6'!#REF!</definedName>
    <definedName name="set" localSheetId="9">#REF!</definedName>
    <definedName name="set" localSheetId="11">#REF!</definedName>
    <definedName name="set" localSheetId="8">#REF!</definedName>
    <definedName name="set">#REF!</definedName>
    <definedName name="SIHUAS" localSheetId="9">#REF!</definedName>
    <definedName name="SIHUAS" localSheetId="11">#REF!</definedName>
    <definedName name="SIHUAS" localSheetId="8">#REF!</definedName>
    <definedName name="SIHUAS">#REF!</definedName>
    <definedName name="sihuas6666" localSheetId="9">'[1]C-4-5-6'!#REF!</definedName>
    <definedName name="sihuas6666" localSheetId="11">'[1]C-4-5-6'!#REF!</definedName>
    <definedName name="sihuas6666" localSheetId="8">'[1]C-4-5-6'!#REF!</definedName>
    <definedName name="sihuas6666">'[1]C-4-5-6'!#REF!</definedName>
    <definedName name="sihuas66666" localSheetId="9">#REF!</definedName>
    <definedName name="sihuas66666" localSheetId="11">#REF!</definedName>
    <definedName name="sihuas66666" localSheetId="8">#REF!</definedName>
    <definedName name="sihuas6666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27" roundtripDataSignature="AMtx7mjEvUEax2oDBjgAnZFEDfX5PaJG9Q=="/>
    </ext>
  </extLst>
</workbook>
</file>

<file path=xl/calcChain.xml><?xml version="1.0" encoding="utf-8"?>
<calcChain xmlns="http://schemas.openxmlformats.org/spreadsheetml/2006/main">
  <c r="B14" i="23" l="1"/>
  <c r="B15" i="23"/>
  <c r="P12" i="24"/>
  <c r="P11" i="24"/>
  <c r="P10" i="24"/>
  <c r="P9" i="24"/>
  <c r="P8" i="24"/>
  <c r="P7" i="24"/>
  <c r="P6" i="24"/>
  <c r="P5" i="24"/>
  <c r="P4" i="24"/>
  <c r="O12" i="24"/>
  <c r="P77" i="24" l="1"/>
  <c r="C13" i="24"/>
  <c r="C12" i="24"/>
  <c r="C11" i="24"/>
  <c r="C10" i="24"/>
  <c r="C9" i="24"/>
  <c r="C8" i="24"/>
  <c r="C7" i="24"/>
  <c r="C6" i="24"/>
  <c r="C5" i="24"/>
  <c r="C4" i="24"/>
  <c r="E13" i="24"/>
  <c r="D13" i="24"/>
  <c r="C96" i="24"/>
  <c r="C76" i="24"/>
  <c r="C53" i="24"/>
  <c r="C43" i="24"/>
  <c r="C33" i="24"/>
  <c r="C23" i="24"/>
  <c r="D13" i="9" l="1"/>
  <c r="N44" i="28"/>
  <c r="N43" i="28"/>
  <c r="N42" i="28"/>
  <c r="N40" i="28"/>
  <c r="N39" i="28"/>
  <c r="N38" i="28"/>
  <c r="N36" i="28"/>
  <c r="N35" i="28"/>
  <c r="N34" i="28"/>
  <c r="N33" i="28"/>
  <c r="N20" i="28"/>
  <c r="N18" i="28"/>
  <c r="N16" i="28"/>
  <c r="N14" i="28"/>
  <c r="N10" i="28"/>
  <c r="N9" i="28"/>
  <c r="I66" i="28"/>
  <c r="I65" i="28"/>
  <c r="I64" i="28"/>
  <c r="I63" i="28"/>
  <c r="I62" i="28"/>
  <c r="I60" i="28"/>
  <c r="I59" i="28"/>
  <c r="I58" i="28"/>
  <c r="I56" i="28"/>
  <c r="I55" i="28"/>
  <c r="I53" i="28"/>
  <c r="I52" i="28"/>
  <c r="I51" i="28"/>
  <c r="I49" i="28"/>
  <c r="I48" i="28"/>
  <c r="I47" i="28"/>
  <c r="I46" i="28"/>
  <c r="I45" i="28"/>
  <c r="I44" i="28"/>
  <c r="I43" i="28"/>
  <c r="I41" i="28"/>
  <c r="I40" i="28"/>
  <c r="I39" i="28"/>
  <c r="I37" i="28"/>
  <c r="I35" i="28"/>
  <c r="I34" i="28"/>
  <c r="I33" i="28"/>
  <c r="I32" i="28"/>
  <c r="I30" i="28"/>
  <c r="I29" i="28"/>
  <c r="I28" i="28"/>
  <c r="I27" i="28"/>
  <c r="I26" i="28"/>
  <c r="I24" i="28"/>
  <c r="I23" i="28"/>
  <c r="I21" i="28"/>
  <c r="I20" i="28"/>
  <c r="I19" i="28"/>
  <c r="I18" i="28"/>
  <c r="I17" i="28"/>
  <c r="I16" i="28"/>
  <c r="I15" i="28"/>
  <c r="I14" i="28"/>
  <c r="I11" i="28"/>
  <c r="I10" i="28"/>
  <c r="I9" i="28"/>
  <c r="D79" i="28"/>
  <c r="D78" i="28"/>
  <c r="D77" i="28"/>
  <c r="D76" i="28"/>
  <c r="D75" i="28"/>
  <c r="D74" i="28"/>
  <c r="D73" i="28"/>
  <c r="D72" i="28"/>
  <c r="D71" i="28"/>
  <c r="D70" i="28"/>
  <c r="D68" i="28"/>
  <c r="D67" i="28"/>
  <c r="D66" i="28"/>
  <c r="D65" i="28"/>
  <c r="D64" i="28"/>
  <c r="D63" i="28"/>
  <c r="D62" i="28"/>
  <c r="D60" i="28"/>
  <c r="D59" i="28"/>
  <c r="D58" i="28"/>
  <c r="D57" i="28"/>
  <c r="D56" i="28"/>
  <c r="D55" i="28"/>
  <c r="D54" i="28"/>
  <c r="D53" i="28"/>
  <c r="D52" i="28"/>
  <c r="D51" i="28"/>
  <c r="D50" i="28"/>
  <c r="D49" i="28"/>
  <c r="D48" i="28"/>
  <c r="D46" i="28"/>
  <c r="D41" i="28"/>
  <c r="D40" i="28"/>
  <c r="D39" i="28"/>
  <c r="D37" i="28"/>
  <c r="D32" i="28"/>
  <c r="D31" i="28"/>
  <c r="D30" i="28"/>
  <c r="D29" i="28"/>
  <c r="D28" i="28"/>
  <c r="D27" i="28"/>
  <c r="D26" i="28"/>
  <c r="D25" i="28"/>
  <c r="D24" i="28"/>
  <c r="D23" i="28"/>
  <c r="D22" i="28"/>
  <c r="D8" i="28"/>
  <c r="D22" i="20" l="1"/>
  <c r="D21" i="20"/>
  <c r="D18" i="20"/>
  <c r="D17" i="20"/>
  <c r="D16" i="20"/>
  <c r="D13" i="20"/>
  <c r="D12" i="20"/>
  <c r="D11" i="20"/>
  <c r="D10" i="20"/>
  <c r="D9" i="20"/>
  <c r="D8" i="20"/>
  <c r="D7" i="20"/>
  <c r="B6" i="13" l="1"/>
  <c r="B9" i="13"/>
  <c r="B15" i="13"/>
  <c r="B24" i="13"/>
  <c r="B27" i="13"/>
  <c r="B32" i="13"/>
  <c r="B36" i="13"/>
  <c r="B42" i="13"/>
  <c r="B48" i="13"/>
  <c r="B56" i="13"/>
  <c r="B61" i="13"/>
  <c r="B68" i="13"/>
  <c r="B71" i="13"/>
  <c r="B73" i="13"/>
  <c r="B75" i="13"/>
  <c r="B77" i="13"/>
  <c r="B80" i="13"/>
  <c r="B85" i="13"/>
  <c r="B88" i="13"/>
  <c r="B95" i="13"/>
  <c r="E95" i="13"/>
  <c r="D95" i="13"/>
  <c r="C95" i="13"/>
  <c r="D88" i="13"/>
  <c r="C88" i="13"/>
  <c r="D85" i="13"/>
  <c r="E80" i="13"/>
  <c r="D80" i="13"/>
  <c r="C80" i="13"/>
  <c r="D77" i="13"/>
  <c r="E75" i="13"/>
  <c r="D75" i="13"/>
  <c r="E73" i="13"/>
  <c r="D73" i="13"/>
  <c r="E71" i="13"/>
  <c r="D71" i="13"/>
  <c r="C71" i="13"/>
  <c r="D68" i="13"/>
  <c r="E61" i="13"/>
  <c r="D61" i="13"/>
  <c r="C61" i="13"/>
  <c r="E56" i="13"/>
  <c r="D56" i="13"/>
  <c r="E48" i="13"/>
  <c r="D48" i="13"/>
  <c r="C48" i="13"/>
  <c r="E42" i="13"/>
  <c r="E36" i="13"/>
  <c r="D36" i="13"/>
  <c r="D32" i="13"/>
  <c r="C32" i="13"/>
  <c r="E27" i="13"/>
  <c r="D27" i="13"/>
  <c r="C27" i="13"/>
  <c r="E24" i="13"/>
  <c r="D24" i="13"/>
  <c r="C24" i="13"/>
  <c r="E15" i="13"/>
  <c r="D15" i="13"/>
  <c r="C15" i="13"/>
  <c r="E9" i="13"/>
  <c r="D9" i="13"/>
  <c r="C9" i="13"/>
  <c r="E6" i="13"/>
  <c r="D6" i="13"/>
  <c r="C6" i="13"/>
  <c r="E129" i="12"/>
  <c r="D129" i="12"/>
  <c r="C129" i="12"/>
  <c r="B129" i="12"/>
  <c r="B127" i="12"/>
  <c r="E125" i="12"/>
  <c r="D125" i="12"/>
  <c r="B125" i="12"/>
  <c r="E114" i="12"/>
  <c r="D114" i="12"/>
  <c r="C114" i="12"/>
  <c r="B114" i="12"/>
  <c r="E111" i="12"/>
  <c r="D111" i="12"/>
  <c r="B111" i="12"/>
  <c r="E106" i="12"/>
  <c r="D106" i="12"/>
  <c r="C106" i="12"/>
  <c r="B106" i="12"/>
  <c r="E102" i="12"/>
  <c r="D102" i="12"/>
  <c r="B102" i="12"/>
  <c r="E100" i="12"/>
  <c r="B100" i="12"/>
  <c r="E97" i="12"/>
  <c r="D97" i="12"/>
  <c r="C97" i="12"/>
  <c r="B97" i="12"/>
  <c r="E95" i="12"/>
  <c r="D95" i="12"/>
  <c r="B95" i="12"/>
  <c r="E91" i="12"/>
  <c r="D91" i="12"/>
  <c r="B91" i="12"/>
  <c r="E84" i="12"/>
  <c r="D84" i="12"/>
  <c r="B84" i="12"/>
  <c r="D79" i="12"/>
  <c r="B79" i="12"/>
  <c r="E66" i="12"/>
  <c r="D66" i="12"/>
  <c r="B66" i="12"/>
  <c r="D60" i="12"/>
  <c r="B60" i="12"/>
  <c r="E54" i="12"/>
  <c r="D54" i="12"/>
  <c r="C54" i="12"/>
  <c r="B54" i="12"/>
  <c r="E46" i="12"/>
  <c r="D46" i="12"/>
  <c r="C46" i="12"/>
  <c r="B46" i="12"/>
  <c r="E41" i="12"/>
  <c r="C41" i="12"/>
  <c r="B41" i="12"/>
  <c r="E32" i="12"/>
  <c r="D32" i="12"/>
  <c r="C32" i="12"/>
  <c r="B32" i="12"/>
  <c r="E25" i="12"/>
  <c r="D25" i="12"/>
  <c r="C25" i="12"/>
  <c r="B25" i="12"/>
  <c r="E15" i="12"/>
  <c r="D15" i="12"/>
  <c r="C15" i="12"/>
  <c r="B15" i="12"/>
  <c r="E10" i="12"/>
  <c r="D10" i="12"/>
  <c r="C10" i="12"/>
  <c r="B10" i="12"/>
  <c r="E7" i="12"/>
  <c r="D7" i="12"/>
  <c r="C7" i="12"/>
  <c r="B7" i="12"/>
  <c r="D76" i="11"/>
  <c r="C76" i="11"/>
  <c r="B76" i="11"/>
  <c r="D73" i="11"/>
  <c r="C73" i="11"/>
  <c r="B73" i="11"/>
  <c r="D68" i="11"/>
  <c r="C68" i="11"/>
  <c r="B68" i="11"/>
  <c r="C66" i="11"/>
  <c r="B66" i="11"/>
  <c r="D62" i="11"/>
  <c r="B62" i="11"/>
  <c r="D59" i="11"/>
  <c r="C59" i="11"/>
  <c r="B59" i="11"/>
  <c r="D57" i="11"/>
  <c r="B57" i="11"/>
  <c r="D53" i="11"/>
  <c r="C53" i="11"/>
  <c r="B53" i="11"/>
  <c r="D48" i="11"/>
  <c r="B48" i="11"/>
  <c r="D44" i="11"/>
  <c r="C44" i="11"/>
  <c r="B44" i="11"/>
  <c r="D41" i="11"/>
  <c r="B41" i="11"/>
  <c r="D38" i="11"/>
  <c r="B38" i="11"/>
  <c r="D36" i="11"/>
  <c r="C36" i="11"/>
  <c r="B36" i="11"/>
  <c r="D30" i="11"/>
  <c r="C30" i="11"/>
  <c r="B30" i="11"/>
  <c r="D20" i="11"/>
  <c r="C20" i="11"/>
  <c r="B20" i="11"/>
  <c r="D17" i="11"/>
  <c r="C17" i="11"/>
  <c r="B17" i="11"/>
  <c r="D11" i="11"/>
  <c r="C11" i="11"/>
  <c r="B11" i="11"/>
  <c r="D8" i="11"/>
  <c r="C8" i="11"/>
  <c r="B8" i="11"/>
  <c r="D5" i="11"/>
  <c r="C5" i="11"/>
  <c r="B5" i="11"/>
  <c r="D58" i="10"/>
  <c r="C58" i="10"/>
  <c r="B58" i="10"/>
  <c r="E56" i="10"/>
  <c r="C56" i="10"/>
  <c r="C54" i="10"/>
  <c r="B54" i="10"/>
  <c r="D52" i="10"/>
  <c r="C52" i="10"/>
  <c r="E46" i="10"/>
  <c r="D46" i="10"/>
  <c r="C46" i="10"/>
  <c r="B46" i="10"/>
  <c r="E41" i="10"/>
  <c r="D41" i="10"/>
  <c r="C41" i="10"/>
  <c r="B41" i="10"/>
  <c r="E37" i="10"/>
  <c r="D37" i="10"/>
  <c r="C37" i="10"/>
  <c r="E33" i="10"/>
  <c r="D33" i="10"/>
  <c r="C33" i="10"/>
  <c r="B33" i="10"/>
  <c r="E29" i="10"/>
  <c r="C29" i="10"/>
  <c r="E25" i="10"/>
  <c r="C25" i="10"/>
  <c r="D23" i="10"/>
  <c r="C21" i="10"/>
  <c r="E15" i="10"/>
  <c r="D15" i="10"/>
  <c r="C15" i="10"/>
  <c r="B15" i="10"/>
  <c r="E10" i="10"/>
  <c r="D10" i="10"/>
  <c r="C10" i="10"/>
  <c r="E6" i="10"/>
  <c r="D6" i="10"/>
  <c r="C6" i="10"/>
  <c r="F110" i="9"/>
  <c r="E110" i="9"/>
  <c r="D110" i="9"/>
  <c r="C110" i="9"/>
  <c r="B110" i="9"/>
  <c r="D108" i="9"/>
  <c r="B108" i="9"/>
  <c r="F106" i="9"/>
  <c r="F97" i="9"/>
  <c r="E97" i="9"/>
  <c r="D97" i="9"/>
  <c r="C97" i="9"/>
  <c r="B97" i="9"/>
  <c r="F94" i="9"/>
  <c r="D94" i="9"/>
  <c r="F90" i="9"/>
  <c r="E90" i="9"/>
  <c r="D90" i="9"/>
  <c r="C90" i="9"/>
  <c r="F86" i="9"/>
  <c r="E86" i="9"/>
  <c r="D86" i="9"/>
  <c r="C86" i="9"/>
  <c r="F84" i="9"/>
  <c r="E84" i="9"/>
  <c r="D84" i="9"/>
  <c r="C84" i="9"/>
  <c r="B84" i="9"/>
  <c r="E81" i="9"/>
  <c r="D81" i="9"/>
  <c r="B81" i="9"/>
  <c r="E77" i="9"/>
  <c r="D77" i="9"/>
  <c r="B77" i="9"/>
  <c r="F70" i="9"/>
  <c r="E70" i="9"/>
  <c r="C70" i="9"/>
  <c r="B70" i="9"/>
  <c r="E65" i="9"/>
  <c r="D65" i="9"/>
  <c r="F53" i="9"/>
  <c r="E53" i="9"/>
  <c r="D53" i="9"/>
  <c r="B53" i="9"/>
  <c r="F46" i="9"/>
  <c r="E46" i="9"/>
  <c r="D46" i="9"/>
  <c r="B46" i="9"/>
  <c r="F40" i="9"/>
  <c r="E40" i="9"/>
  <c r="C40" i="9"/>
  <c r="B40" i="9"/>
  <c r="F31" i="9"/>
  <c r="E31" i="9"/>
  <c r="D31" i="9"/>
  <c r="C31" i="9"/>
  <c r="B31" i="9"/>
  <c r="F28" i="9"/>
  <c r="E28" i="9"/>
  <c r="C28" i="9"/>
  <c r="F25" i="9"/>
  <c r="E25" i="9"/>
  <c r="F19" i="9"/>
  <c r="E19" i="9"/>
  <c r="D19" i="9"/>
  <c r="C19" i="9"/>
  <c r="B19" i="9"/>
  <c r="F13" i="9"/>
  <c r="E13" i="9"/>
  <c r="B13" i="9"/>
  <c r="F9" i="9"/>
  <c r="E9" i="9"/>
  <c r="C9" i="9"/>
  <c r="B9" i="9"/>
  <c r="F6" i="9"/>
  <c r="E6" i="9"/>
  <c r="D6" i="9"/>
  <c r="C6" i="9"/>
  <c r="B6" i="9"/>
  <c r="F124" i="8"/>
  <c r="E124" i="8"/>
  <c r="D124" i="8"/>
  <c r="C124" i="8"/>
  <c r="B124" i="8"/>
  <c r="F122" i="8"/>
  <c r="F120" i="8"/>
  <c r="D120" i="8"/>
  <c r="F110" i="8"/>
  <c r="E110" i="8"/>
  <c r="D110" i="8"/>
  <c r="C110" i="8"/>
  <c r="B110" i="8"/>
  <c r="F107" i="8"/>
  <c r="C107" i="8"/>
  <c r="F103" i="8"/>
  <c r="C103" i="8"/>
  <c r="F101" i="8"/>
  <c r="D101" i="8"/>
  <c r="F99" i="8"/>
  <c r="E99" i="8"/>
  <c r="C99" i="8"/>
  <c r="F96" i="8"/>
  <c r="D96" i="8"/>
  <c r="C96" i="8"/>
  <c r="F93" i="8"/>
  <c r="D93" i="8"/>
  <c r="C93" i="8"/>
  <c r="B93" i="8"/>
  <c r="F86" i="8"/>
  <c r="E86" i="8"/>
  <c r="D86" i="8"/>
  <c r="C86" i="8"/>
  <c r="B86" i="8"/>
  <c r="F81" i="8"/>
  <c r="C81" i="8"/>
  <c r="F70" i="8"/>
  <c r="E70" i="8"/>
  <c r="D70" i="8"/>
  <c r="C70" i="8"/>
  <c r="B70" i="8"/>
  <c r="F60" i="8"/>
  <c r="D60" i="8"/>
  <c r="C60" i="8"/>
  <c r="B60" i="8"/>
  <c r="F54" i="8"/>
  <c r="E54" i="8"/>
  <c r="D54" i="8"/>
  <c r="C54" i="8"/>
  <c r="B54" i="8"/>
  <c r="F45" i="8"/>
  <c r="D45" i="8"/>
  <c r="C45" i="8"/>
  <c r="B45" i="8"/>
  <c r="C41" i="8"/>
  <c r="C29" i="8"/>
  <c r="F24" i="8"/>
  <c r="E24" i="8"/>
  <c r="D24" i="8"/>
  <c r="C24" i="8"/>
  <c r="D19" i="8"/>
  <c r="C19" i="8"/>
  <c r="F12" i="8"/>
  <c r="E12" i="8"/>
  <c r="D12" i="8"/>
  <c r="C12" i="8"/>
  <c r="B12" i="8"/>
  <c r="F7" i="8"/>
  <c r="D7" i="8"/>
  <c r="C7" i="8"/>
  <c r="B7" i="8"/>
  <c r="D11" i="7"/>
  <c r="G110" i="7"/>
  <c r="D112" i="7"/>
  <c r="D111" i="7"/>
  <c r="D110" i="7"/>
  <c r="F109" i="7"/>
  <c r="C109" i="7"/>
  <c r="D109" i="7" s="1"/>
  <c r="D108" i="7"/>
  <c r="D107" i="7"/>
  <c r="J106" i="7"/>
  <c r="D106" i="7"/>
  <c r="I105" i="7"/>
  <c r="H105" i="7"/>
  <c r="C105" i="7"/>
  <c r="D105" i="7" s="1"/>
  <c r="I97" i="7"/>
  <c r="F97" i="7"/>
  <c r="C97" i="7"/>
  <c r="G96" i="7"/>
  <c r="D96" i="7"/>
  <c r="I92" i="7"/>
  <c r="F92" i="7"/>
  <c r="G92" i="7" s="1"/>
  <c r="C92" i="7"/>
  <c r="D92" i="7" s="1"/>
  <c r="D91" i="7"/>
  <c r="G90" i="7"/>
  <c r="D90" i="7"/>
  <c r="F89" i="7"/>
  <c r="G89" i="7" s="1"/>
  <c r="C89" i="7"/>
  <c r="D89" i="7" s="1"/>
  <c r="G88" i="7"/>
  <c r="D88" i="7"/>
  <c r="G87" i="7"/>
  <c r="I86" i="7"/>
  <c r="J86" i="7" s="1"/>
  <c r="H86" i="7"/>
  <c r="F86" i="7"/>
  <c r="G86" i="7" s="1"/>
  <c r="C86" i="7"/>
  <c r="D86" i="7" s="1"/>
  <c r="D85" i="7"/>
  <c r="J84" i="7"/>
  <c r="G84" i="7"/>
  <c r="D84" i="7"/>
  <c r="I83" i="7"/>
  <c r="H83" i="7"/>
  <c r="G83" i="7"/>
  <c r="F83" i="7"/>
  <c r="C83" i="7"/>
  <c r="D83" i="7" s="1"/>
  <c r="D82" i="7"/>
  <c r="J81" i="7"/>
  <c r="G81" i="7"/>
  <c r="D81" i="7"/>
  <c r="D80" i="7"/>
  <c r="I79" i="7"/>
  <c r="H79" i="7"/>
  <c r="F79" i="7"/>
  <c r="G79" i="7" s="1"/>
  <c r="C79" i="7"/>
  <c r="D79" i="7" s="1"/>
  <c r="J78" i="7"/>
  <c r="I74" i="7"/>
  <c r="H74" i="7"/>
  <c r="F74" i="7"/>
  <c r="C74" i="7"/>
  <c r="D74" i="7" s="1"/>
  <c r="J73" i="7"/>
  <c r="G73" i="7"/>
  <c r="G72" i="7"/>
  <c r="J71" i="7"/>
  <c r="I70" i="7"/>
  <c r="H70" i="7"/>
  <c r="F70" i="7"/>
  <c r="G70" i="7" s="1"/>
  <c r="D69" i="7"/>
  <c r="D68" i="7"/>
  <c r="D67" i="7"/>
  <c r="G66" i="7"/>
  <c r="D66" i="7"/>
  <c r="I65" i="7"/>
  <c r="H65" i="7"/>
  <c r="F65" i="7"/>
  <c r="G65" i="7" s="1"/>
  <c r="D65" i="7"/>
  <c r="C65" i="7"/>
  <c r="B65" i="7"/>
  <c r="I62" i="7"/>
  <c r="C62" i="7"/>
  <c r="G60" i="7"/>
  <c r="G55" i="7"/>
  <c r="F54" i="7"/>
  <c r="G54" i="7" s="1"/>
  <c r="C54" i="7"/>
  <c r="D54" i="7" s="1"/>
  <c r="G48" i="7"/>
  <c r="D48" i="7"/>
  <c r="G47" i="7"/>
  <c r="D47" i="7"/>
  <c r="G45" i="7"/>
  <c r="F44" i="7"/>
  <c r="G44" i="7" s="1"/>
  <c r="C44" i="7"/>
  <c r="D44" i="7" s="1"/>
  <c r="J43" i="7"/>
  <c r="D43" i="7"/>
  <c r="D42" i="7"/>
  <c r="G41" i="7"/>
  <c r="D41" i="7"/>
  <c r="D40" i="7"/>
  <c r="D39" i="7"/>
  <c r="J38" i="7"/>
  <c r="G38" i="7"/>
  <c r="D38" i="7"/>
  <c r="D37" i="7"/>
  <c r="D36" i="7"/>
  <c r="J35" i="7"/>
  <c r="G35" i="7"/>
  <c r="D35" i="7"/>
  <c r="D34" i="7"/>
  <c r="D33" i="7"/>
  <c r="D32" i="7"/>
  <c r="D31" i="7"/>
  <c r="J30" i="7"/>
  <c r="I30" i="7"/>
  <c r="F30" i="7"/>
  <c r="G30" i="7" s="1"/>
  <c r="C30" i="7"/>
  <c r="D30" i="7" s="1"/>
  <c r="J27" i="7"/>
  <c r="G27" i="7"/>
  <c r="D27" i="7"/>
  <c r="I24" i="7"/>
  <c r="J24" i="7" s="1"/>
  <c r="F24" i="7"/>
  <c r="G24" i="7" s="1"/>
  <c r="C24" i="7"/>
  <c r="D24" i="7" s="1"/>
  <c r="G23" i="7"/>
  <c r="D23" i="7"/>
  <c r="G22" i="7"/>
  <c r="D21" i="7"/>
  <c r="J20" i="7"/>
  <c r="D20" i="7"/>
  <c r="D19" i="7"/>
  <c r="D18" i="7"/>
  <c r="G17" i="7"/>
  <c r="D17" i="7"/>
  <c r="I16" i="7"/>
  <c r="J16" i="7" s="1"/>
  <c r="F16" i="7"/>
  <c r="G16" i="7" s="1"/>
  <c r="C16" i="7"/>
  <c r="D16" i="7" s="1"/>
  <c r="C11" i="7"/>
  <c r="B11" i="7"/>
  <c r="J8" i="7"/>
  <c r="G8" i="7"/>
  <c r="D8" i="7"/>
  <c r="I7" i="7"/>
  <c r="J7" i="7" s="1"/>
  <c r="F7" i="7"/>
  <c r="G7" i="7" s="1"/>
  <c r="C7" i="7"/>
  <c r="D7" i="7" s="1"/>
  <c r="G150" i="6"/>
  <c r="D150" i="6"/>
  <c r="G149" i="6"/>
  <c r="D149" i="6"/>
  <c r="J148" i="6"/>
  <c r="G148" i="6"/>
  <c r="D148" i="6"/>
  <c r="I147" i="6"/>
  <c r="J147" i="6" s="1"/>
  <c r="F147" i="6"/>
  <c r="G147" i="6" s="1"/>
  <c r="C147" i="6"/>
  <c r="D147" i="6" s="1"/>
  <c r="J146" i="6"/>
  <c r="G146" i="6"/>
  <c r="G145" i="6"/>
  <c r="J144" i="6"/>
  <c r="I143" i="6"/>
  <c r="J143" i="6" s="1"/>
  <c r="F143" i="6"/>
  <c r="G143" i="6" s="1"/>
  <c r="C143" i="6"/>
  <c r="D143" i="6" s="1"/>
  <c r="F141" i="6"/>
  <c r="C141" i="6"/>
  <c r="I131" i="6"/>
  <c r="F131" i="6"/>
  <c r="C131" i="6"/>
  <c r="D130" i="6"/>
  <c r="I129" i="6"/>
  <c r="C129" i="6"/>
  <c r="D129" i="6" s="1"/>
  <c r="J128" i="6"/>
  <c r="D128" i="6"/>
  <c r="J127" i="6"/>
  <c r="G127" i="6"/>
  <c r="D127" i="6"/>
  <c r="J126" i="6"/>
  <c r="G126" i="6"/>
  <c r="D126" i="6"/>
  <c r="D125" i="6"/>
  <c r="D124" i="6"/>
  <c r="I123" i="6"/>
  <c r="J123" i="6" s="1"/>
  <c r="F123" i="6"/>
  <c r="G123" i="6" s="1"/>
  <c r="C123" i="6"/>
  <c r="D123" i="6" s="1"/>
  <c r="G122" i="6"/>
  <c r="D122" i="6"/>
  <c r="D121" i="6"/>
  <c r="J120" i="6"/>
  <c r="D120" i="6"/>
  <c r="I119" i="6"/>
  <c r="J119" i="6" s="1"/>
  <c r="F119" i="6"/>
  <c r="G119" i="6" s="1"/>
  <c r="C119" i="6"/>
  <c r="D119" i="6" s="1"/>
  <c r="G118" i="6"/>
  <c r="J117" i="6"/>
  <c r="G117" i="6"/>
  <c r="D117" i="6"/>
  <c r="I116" i="6"/>
  <c r="J116" i="6" s="1"/>
  <c r="F116" i="6"/>
  <c r="G116" i="6" s="1"/>
  <c r="C116" i="6"/>
  <c r="D116" i="6" s="1"/>
  <c r="J115" i="6"/>
  <c r="G115" i="6"/>
  <c r="D115" i="6"/>
  <c r="J114" i="6"/>
  <c r="G114" i="6"/>
  <c r="D114" i="6"/>
  <c r="I113" i="6"/>
  <c r="J113" i="6" s="1"/>
  <c r="F113" i="6"/>
  <c r="G113" i="6" s="1"/>
  <c r="D113" i="6"/>
  <c r="C113" i="6"/>
  <c r="D112" i="6"/>
  <c r="J111" i="6"/>
  <c r="D111" i="6"/>
  <c r="G110" i="6"/>
  <c r="D110" i="6"/>
  <c r="J109" i="6"/>
  <c r="G109" i="6"/>
  <c r="D109" i="6"/>
  <c r="I108" i="6"/>
  <c r="J108" i="6" s="1"/>
  <c r="F108" i="6"/>
  <c r="G108" i="6" s="1"/>
  <c r="C108" i="6"/>
  <c r="D108" i="6" s="1"/>
  <c r="J107" i="6"/>
  <c r="G107" i="6"/>
  <c r="D107" i="6"/>
  <c r="G106" i="6"/>
  <c r="D106" i="6"/>
  <c r="G105" i="6"/>
  <c r="D105" i="6"/>
  <c r="J104" i="6"/>
  <c r="D104" i="6"/>
  <c r="J103" i="6"/>
  <c r="G103" i="6"/>
  <c r="D103" i="6"/>
  <c r="D102" i="6"/>
  <c r="I101" i="6"/>
  <c r="J101" i="6" s="1"/>
  <c r="F101" i="6"/>
  <c r="G101" i="6" s="1"/>
  <c r="C101" i="6"/>
  <c r="D101" i="6" s="1"/>
  <c r="J100" i="6"/>
  <c r="G100" i="6"/>
  <c r="D100" i="6"/>
  <c r="J99" i="6"/>
  <c r="G99" i="6"/>
  <c r="D99" i="6"/>
  <c r="J98" i="6"/>
  <c r="G98" i="6"/>
  <c r="D98" i="6"/>
  <c r="J97" i="6"/>
  <c r="G97" i="6"/>
  <c r="D97" i="6"/>
  <c r="I96" i="6"/>
  <c r="J96" i="6" s="1"/>
  <c r="F96" i="6"/>
  <c r="G96" i="6" s="1"/>
  <c r="C96" i="6"/>
  <c r="D96" i="6" s="1"/>
  <c r="J94" i="6"/>
  <c r="G94" i="6"/>
  <c r="D94" i="6"/>
  <c r="D93" i="6"/>
  <c r="D92" i="6"/>
  <c r="J91" i="6"/>
  <c r="D91" i="6"/>
  <c r="D90" i="6"/>
  <c r="J88" i="6"/>
  <c r="G88" i="6"/>
  <c r="D88" i="6"/>
  <c r="J87" i="6"/>
  <c r="G87" i="6"/>
  <c r="D87" i="6"/>
  <c r="G86" i="6"/>
  <c r="D86" i="6"/>
  <c r="I85" i="6"/>
  <c r="J85" i="6" s="1"/>
  <c r="F85" i="6"/>
  <c r="G85" i="6" s="1"/>
  <c r="C85" i="6"/>
  <c r="D85" i="6" s="1"/>
  <c r="D79" i="6"/>
  <c r="J78" i="6"/>
  <c r="G78" i="6"/>
  <c r="D78" i="6"/>
  <c r="D77" i="6"/>
  <c r="J76" i="6"/>
  <c r="D76" i="6"/>
  <c r="D75" i="6"/>
  <c r="D74" i="6"/>
  <c r="J73" i="6"/>
  <c r="G73" i="6"/>
  <c r="D73" i="6"/>
  <c r="I72" i="6"/>
  <c r="J72" i="6" s="1"/>
  <c r="F72" i="6"/>
  <c r="G72" i="6" s="1"/>
  <c r="C72" i="6"/>
  <c r="D72" i="6" s="1"/>
  <c r="G67" i="6"/>
  <c r="D67" i="6"/>
  <c r="I66" i="6"/>
  <c r="H66" i="6"/>
  <c r="F66" i="6"/>
  <c r="E66" i="6"/>
  <c r="C66" i="6"/>
  <c r="D66" i="6" s="1"/>
  <c r="G64" i="6"/>
  <c r="D64" i="6"/>
  <c r="D63" i="6"/>
  <c r="J62" i="6"/>
  <c r="G62" i="6"/>
  <c r="D62" i="6"/>
  <c r="D61" i="6"/>
  <c r="D60" i="6"/>
  <c r="D58" i="6"/>
  <c r="J57" i="6"/>
  <c r="G57" i="6"/>
  <c r="D57" i="6"/>
  <c r="I56" i="6"/>
  <c r="J56" i="6" s="1"/>
  <c r="F56" i="6"/>
  <c r="G56" i="6" s="1"/>
  <c r="C56" i="6"/>
  <c r="D56" i="6" s="1"/>
  <c r="D55" i="6"/>
  <c r="D54" i="6"/>
  <c r="D53" i="6"/>
  <c r="D52" i="6"/>
  <c r="D51" i="6"/>
  <c r="C50" i="6"/>
  <c r="D50" i="6" s="1"/>
  <c r="B50" i="6"/>
  <c r="G49" i="6"/>
  <c r="D49" i="6"/>
  <c r="J48" i="6"/>
  <c r="J47" i="6"/>
  <c r="G47" i="6"/>
  <c r="D47" i="6"/>
  <c r="D46" i="6"/>
  <c r="J45" i="6"/>
  <c r="G44" i="6"/>
  <c r="D44" i="6"/>
  <c r="J43" i="6"/>
  <c r="J42" i="6"/>
  <c r="D42" i="6"/>
  <c r="J40" i="6"/>
  <c r="G40" i="6"/>
  <c r="J39" i="6"/>
  <c r="G39" i="6"/>
  <c r="D39" i="6"/>
  <c r="J37" i="6"/>
  <c r="G37" i="6"/>
  <c r="D37" i="6"/>
  <c r="I36" i="6"/>
  <c r="H36" i="6"/>
  <c r="F36" i="6"/>
  <c r="E36" i="6"/>
  <c r="C36" i="6"/>
  <c r="B36" i="6"/>
  <c r="J32" i="6"/>
  <c r="G32" i="6"/>
  <c r="D32" i="6"/>
  <c r="I27" i="6"/>
  <c r="H27" i="6"/>
  <c r="F27" i="6"/>
  <c r="E27" i="6"/>
  <c r="C27" i="6"/>
  <c r="D27" i="6" s="1"/>
  <c r="B27" i="6"/>
  <c r="D26" i="6"/>
  <c r="J25" i="6"/>
  <c r="G25" i="6"/>
  <c r="D25" i="6"/>
  <c r="D24" i="6"/>
  <c r="J23" i="6"/>
  <c r="G23" i="6"/>
  <c r="D23" i="6"/>
  <c r="D22" i="6"/>
  <c r="G21" i="6"/>
  <c r="D21" i="6"/>
  <c r="D20" i="6"/>
  <c r="I19" i="6"/>
  <c r="H19" i="6"/>
  <c r="F19" i="6"/>
  <c r="G19" i="6" s="1"/>
  <c r="E19" i="6"/>
  <c r="C19" i="6"/>
  <c r="B19" i="6"/>
  <c r="G12" i="6"/>
  <c r="D12" i="6"/>
  <c r="I11" i="6"/>
  <c r="J11" i="6" s="1"/>
  <c r="H11" i="6"/>
  <c r="F11" i="6"/>
  <c r="G11" i="6" s="1"/>
  <c r="E11" i="6"/>
  <c r="C11" i="6"/>
  <c r="B11" i="6"/>
  <c r="J9" i="6"/>
  <c r="G9" i="6"/>
  <c r="D9" i="6"/>
  <c r="I8" i="6"/>
  <c r="H8" i="6"/>
  <c r="J8" i="6" s="1"/>
  <c r="F8" i="6"/>
  <c r="E8" i="6"/>
  <c r="C8" i="6"/>
  <c r="B8" i="6"/>
  <c r="D8" i="6" s="1"/>
  <c r="J154" i="5"/>
  <c r="D154" i="5"/>
  <c r="J153" i="5"/>
  <c r="G153" i="5"/>
  <c r="D153" i="5"/>
  <c r="J152" i="5"/>
  <c r="G152" i="5"/>
  <c r="D152" i="5"/>
  <c r="I151" i="5"/>
  <c r="H151" i="5"/>
  <c r="F151" i="5"/>
  <c r="E151" i="5"/>
  <c r="C151" i="5"/>
  <c r="B151" i="5"/>
  <c r="D150" i="5"/>
  <c r="D149" i="5"/>
  <c r="D148" i="5"/>
  <c r="E147" i="5"/>
  <c r="C147" i="5"/>
  <c r="B147" i="5"/>
  <c r="C145" i="5"/>
  <c r="I135" i="5"/>
  <c r="F135" i="5"/>
  <c r="C135" i="5"/>
  <c r="D134" i="5"/>
  <c r="J133" i="5"/>
  <c r="G133" i="5"/>
  <c r="D133" i="5"/>
  <c r="I130" i="5"/>
  <c r="H130" i="5"/>
  <c r="F130" i="5"/>
  <c r="E130" i="5"/>
  <c r="C130" i="5"/>
  <c r="D130" i="5" s="1"/>
  <c r="B130" i="5"/>
  <c r="G129" i="5"/>
  <c r="D129" i="5"/>
  <c r="J128" i="5"/>
  <c r="G128" i="5"/>
  <c r="D128" i="5"/>
  <c r="J127" i="5"/>
  <c r="G127" i="5"/>
  <c r="D127" i="5"/>
  <c r="D126" i="5"/>
  <c r="D125" i="5"/>
  <c r="I124" i="5"/>
  <c r="H124" i="5"/>
  <c r="J124" i="5" s="1"/>
  <c r="F124" i="5"/>
  <c r="E124" i="5"/>
  <c r="C124" i="5"/>
  <c r="B124" i="5"/>
  <c r="G123" i="5"/>
  <c r="D123" i="5"/>
  <c r="J122" i="5"/>
  <c r="D122" i="5"/>
  <c r="G121" i="5"/>
  <c r="D121" i="5"/>
  <c r="I120" i="5"/>
  <c r="H120" i="5"/>
  <c r="F120" i="5"/>
  <c r="E120" i="5"/>
  <c r="C120" i="5"/>
  <c r="B120" i="5"/>
  <c r="D119" i="5"/>
  <c r="D118" i="5"/>
  <c r="C117" i="5"/>
  <c r="D117" i="5" s="1"/>
  <c r="B117" i="5"/>
  <c r="J116" i="5"/>
  <c r="D116" i="5"/>
  <c r="J115" i="5"/>
  <c r="G115" i="5"/>
  <c r="D115" i="5"/>
  <c r="I114" i="5"/>
  <c r="H114" i="5"/>
  <c r="F114" i="5"/>
  <c r="E114" i="5"/>
  <c r="C114" i="5"/>
  <c r="B114" i="5"/>
  <c r="J113" i="5"/>
  <c r="G113" i="5"/>
  <c r="D112" i="5"/>
  <c r="J111" i="5"/>
  <c r="G111" i="5"/>
  <c r="D111" i="5"/>
  <c r="J110" i="5"/>
  <c r="G110" i="5"/>
  <c r="D110" i="5"/>
  <c r="I109" i="5"/>
  <c r="H109" i="5"/>
  <c r="F109" i="5"/>
  <c r="E109" i="5"/>
  <c r="C109" i="5"/>
  <c r="B109" i="5"/>
  <c r="G108" i="5"/>
  <c r="D108" i="5"/>
  <c r="D106" i="5"/>
  <c r="D105" i="5"/>
  <c r="D104" i="5"/>
  <c r="D103" i="5"/>
  <c r="I102" i="5"/>
  <c r="F102" i="5"/>
  <c r="E102" i="5"/>
  <c r="C102" i="5"/>
  <c r="B102" i="5"/>
  <c r="J101" i="5"/>
  <c r="G101" i="5"/>
  <c r="D101" i="5"/>
  <c r="G100" i="5"/>
  <c r="D100" i="5"/>
  <c r="D99" i="5"/>
  <c r="D98" i="5"/>
  <c r="F97" i="5"/>
  <c r="E97" i="5"/>
  <c r="C97" i="5"/>
  <c r="D97" i="5" s="1"/>
  <c r="B97" i="5"/>
  <c r="D95" i="5"/>
  <c r="D94" i="5"/>
  <c r="D93" i="5"/>
  <c r="D92" i="5"/>
  <c r="D91" i="5"/>
  <c r="D90" i="5"/>
  <c r="D88" i="5"/>
  <c r="D87" i="5"/>
  <c r="D86" i="5"/>
  <c r="I85" i="5"/>
  <c r="H85" i="5"/>
  <c r="J85" i="5" s="1"/>
  <c r="E85" i="5"/>
  <c r="C85" i="5"/>
  <c r="B85" i="5"/>
  <c r="D79" i="5"/>
  <c r="J78" i="5"/>
  <c r="D78" i="5"/>
  <c r="D77" i="5"/>
  <c r="D76" i="5"/>
  <c r="D75" i="5"/>
  <c r="D74" i="5"/>
  <c r="J73" i="5"/>
  <c r="G73" i="5"/>
  <c r="D73" i="5"/>
  <c r="I72" i="5"/>
  <c r="H72" i="5"/>
  <c r="F72" i="5"/>
  <c r="E72" i="5"/>
  <c r="C72" i="5"/>
  <c r="B72" i="5"/>
  <c r="D67" i="5"/>
  <c r="F66" i="5"/>
  <c r="C66" i="5"/>
  <c r="D66" i="5" s="1"/>
  <c r="G65" i="5"/>
  <c r="D65" i="5"/>
  <c r="D64" i="5"/>
  <c r="J63" i="5"/>
  <c r="G63" i="5"/>
  <c r="D63" i="5"/>
  <c r="D62" i="5"/>
  <c r="G61" i="5"/>
  <c r="D61" i="5"/>
  <c r="D60" i="5"/>
  <c r="G59" i="5"/>
  <c r="D59" i="5"/>
  <c r="I58" i="5"/>
  <c r="H58" i="5"/>
  <c r="F58" i="5"/>
  <c r="E58" i="5"/>
  <c r="C58" i="5"/>
  <c r="B58" i="5"/>
  <c r="D57" i="5"/>
  <c r="D56" i="5"/>
  <c r="D55" i="5"/>
  <c r="D54" i="5"/>
  <c r="D53" i="5"/>
  <c r="C52" i="5"/>
  <c r="B52" i="5"/>
  <c r="J51" i="5"/>
  <c r="D51" i="5"/>
  <c r="J50" i="5"/>
  <c r="G50" i="5"/>
  <c r="D50" i="5"/>
  <c r="J49" i="5"/>
  <c r="G49" i="5"/>
  <c r="D49" i="5"/>
  <c r="G48" i="5"/>
  <c r="D48" i="5"/>
  <c r="J47" i="5"/>
  <c r="G47" i="5"/>
  <c r="D47" i="5"/>
  <c r="J46" i="5"/>
  <c r="G46" i="5"/>
  <c r="D46" i="5"/>
  <c r="D45" i="5"/>
  <c r="J44" i="5"/>
  <c r="D44" i="5"/>
  <c r="J43" i="5"/>
  <c r="D43" i="5"/>
  <c r="J42" i="5"/>
  <c r="D42" i="5"/>
  <c r="D41" i="5"/>
  <c r="D40" i="5"/>
  <c r="J39" i="5"/>
  <c r="D39" i="5"/>
  <c r="I38" i="5"/>
  <c r="H38" i="5"/>
  <c r="F38" i="5"/>
  <c r="E38" i="5"/>
  <c r="C38" i="5"/>
  <c r="B38" i="5"/>
  <c r="J33" i="5"/>
  <c r="G33" i="5"/>
  <c r="D33" i="5"/>
  <c r="I28" i="5"/>
  <c r="J28" i="5" s="1"/>
  <c r="F28" i="5"/>
  <c r="G28" i="5" s="1"/>
  <c r="C28" i="5"/>
  <c r="D28" i="5" s="1"/>
  <c r="D27" i="5"/>
  <c r="D26" i="5"/>
  <c r="J25" i="5"/>
  <c r="D25" i="5"/>
  <c r="J24" i="5"/>
  <c r="D24" i="5"/>
  <c r="J23" i="5"/>
  <c r="G23" i="5"/>
  <c r="D23" i="5"/>
  <c r="D22" i="5"/>
  <c r="G21" i="5"/>
  <c r="D21" i="5"/>
  <c r="D20" i="5"/>
  <c r="I19" i="5"/>
  <c r="J19" i="5" s="1"/>
  <c r="F19" i="5"/>
  <c r="G19" i="5" s="1"/>
  <c r="C19" i="5"/>
  <c r="D19" i="5" s="1"/>
  <c r="D12" i="5"/>
  <c r="I11" i="5"/>
  <c r="C11" i="5"/>
  <c r="D11" i="5" s="1"/>
  <c r="J9" i="5"/>
  <c r="G9" i="5"/>
  <c r="D9" i="5"/>
  <c r="I8" i="5"/>
  <c r="H8" i="5"/>
  <c r="F8" i="5"/>
  <c r="E8" i="5"/>
  <c r="C8" i="5"/>
  <c r="D8" i="5" s="1"/>
  <c r="B8" i="5"/>
  <c r="G100" i="4"/>
  <c r="G158" i="4"/>
  <c r="J163" i="4"/>
  <c r="G163" i="4"/>
  <c r="D163" i="4"/>
  <c r="J162" i="4"/>
  <c r="G162" i="4"/>
  <c r="D162" i="4"/>
  <c r="D161" i="4"/>
  <c r="I160" i="4"/>
  <c r="J160" i="4" s="1"/>
  <c r="G160" i="4"/>
  <c r="F160" i="4"/>
  <c r="C160" i="4"/>
  <c r="D160" i="4" s="1"/>
  <c r="J159" i="4"/>
  <c r="G159" i="4"/>
  <c r="D159" i="4"/>
  <c r="J158" i="4"/>
  <c r="D158" i="4"/>
  <c r="J157" i="4"/>
  <c r="G157" i="4"/>
  <c r="D157" i="4"/>
  <c r="I156" i="4"/>
  <c r="J156" i="4" s="1"/>
  <c r="G156" i="4"/>
  <c r="F156" i="4"/>
  <c r="D156" i="4"/>
  <c r="C156" i="4"/>
  <c r="I154" i="4"/>
  <c r="F154" i="4"/>
  <c r="C154" i="4"/>
  <c r="I143" i="4"/>
  <c r="F143" i="4"/>
  <c r="C143" i="4"/>
  <c r="G141" i="4"/>
  <c r="D141" i="4"/>
  <c r="D140" i="4"/>
  <c r="I137" i="4"/>
  <c r="F137" i="4"/>
  <c r="E137" i="4"/>
  <c r="G137" i="4" s="1"/>
  <c r="C137" i="4"/>
  <c r="D137" i="4" s="1"/>
  <c r="B137" i="4"/>
  <c r="J136" i="4"/>
  <c r="G136" i="4"/>
  <c r="D136" i="4"/>
  <c r="J135" i="4"/>
  <c r="G135" i="4"/>
  <c r="D135" i="4"/>
  <c r="J134" i="4"/>
  <c r="G134" i="4"/>
  <c r="D134" i="4"/>
  <c r="J133" i="4"/>
  <c r="D133" i="4"/>
  <c r="J132" i="4"/>
  <c r="D132" i="4"/>
  <c r="J131" i="4"/>
  <c r="I131" i="4"/>
  <c r="H131" i="4"/>
  <c r="F131" i="4"/>
  <c r="G131" i="4" s="1"/>
  <c r="E131" i="4"/>
  <c r="C131" i="4"/>
  <c r="D131" i="4" s="1"/>
  <c r="B131" i="4"/>
  <c r="J130" i="4"/>
  <c r="G130" i="4"/>
  <c r="D130" i="4"/>
  <c r="J129" i="4"/>
  <c r="G129" i="4"/>
  <c r="D129" i="4"/>
  <c r="D128" i="4"/>
  <c r="J127" i="4"/>
  <c r="I127" i="4"/>
  <c r="F127" i="4"/>
  <c r="G127" i="4" s="1"/>
  <c r="D127" i="4"/>
  <c r="C127" i="4"/>
  <c r="D126" i="4"/>
  <c r="J125" i="4"/>
  <c r="D125" i="4"/>
  <c r="J124" i="4"/>
  <c r="I124" i="4"/>
  <c r="F124" i="4"/>
  <c r="C124" i="4"/>
  <c r="D124" i="4" s="1"/>
  <c r="J123" i="4"/>
  <c r="D123" i="4"/>
  <c r="J122" i="4"/>
  <c r="D122" i="4"/>
  <c r="I121" i="4"/>
  <c r="J121" i="4" s="1"/>
  <c r="F121" i="4"/>
  <c r="G121" i="4" s="1"/>
  <c r="C121" i="4"/>
  <c r="D121" i="4" s="1"/>
  <c r="D120" i="4"/>
  <c r="J119" i="4"/>
  <c r="D119" i="4"/>
  <c r="J118" i="4"/>
  <c r="D118" i="4"/>
  <c r="J117" i="4"/>
  <c r="D117" i="4"/>
  <c r="I116" i="4"/>
  <c r="J116" i="4" s="1"/>
  <c r="F116" i="4"/>
  <c r="G116" i="4" s="1"/>
  <c r="C116" i="4"/>
  <c r="D116" i="4" s="1"/>
  <c r="J115" i="4"/>
  <c r="G115" i="4"/>
  <c r="D115" i="4"/>
  <c r="J114" i="4"/>
  <c r="G114" i="4"/>
  <c r="D114" i="4"/>
  <c r="J113" i="4"/>
  <c r="G113" i="4"/>
  <c r="D113" i="4"/>
  <c r="J112" i="4"/>
  <c r="G112" i="4"/>
  <c r="D112" i="4"/>
  <c r="J111" i="4"/>
  <c r="G111" i="4"/>
  <c r="D111" i="4"/>
  <c r="G110" i="4"/>
  <c r="D110" i="4"/>
  <c r="I109" i="4"/>
  <c r="J109" i="4" s="1"/>
  <c r="F109" i="4"/>
  <c r="G109" i="4" s="1"/>
  <c r="D109" i="4"/>
  <c r="C109" i="4"/>
  <c r="J108" i="4"/>
  <c r="G108" i="4"/>
  <c r="D108" i="4"/>
  <c r="J107" i="4"/>
  <c r="G107" i="4"/>
  <c r="D107" i="4"/>
  <c r="J106" i="4"/>
  <c r="D106" i="4"/>
  <c r="J105" i="4"/>
  <c r="G105" i="4"/>
  <c r="D105" i="4"/>
  <c r="I104" i="4"/>
  <c r="J104" i="4" s="1"/>
  <c r="G104" i="4"/>
  <c r="F104" i="4"/>
  <c r="C104" i="4"/>
  <c r="D104" i="4" s="1"/>
  <c r="J102" i="4"/>
  <c r="G102" i="4"/>
  <c r="D102" i="4"/>
  <c r="D101" i="4"/>
  <c r="J100" i="4"/>
  <c r="D100" i="4"/>
  <c r="J99" i="4"/>
  <c r="G99" i="4"/>
  <c r="D99" i="4"/>
  <c r="G98" i="4"/>
  <c r="D98" i="4"/>
  <c r="J97" i="4"/>
  <c r="D97" i="4"/>
  <c r="J95" i="4"/>
  <c r="G95" i="4"/>
  <c r="D95" i="4"/>
  <c r="J94" i="4"/>
  <c r="G94" i="4"/>
  <c r="D94" i="4"/>
  <c r="J93" i="4"/>
  <c r="G93" i="4"/>
  <c r="D93" i="4"/>
  <c r="I92" i="4"/>
  <c r="J92" i="4" s="1"/>
  <c r="F92" i="4"/>
  <c r="G92" i="4" s="1"/>
  <c r="C92" i="4"/>
  <c r="D92" i="4" s="1"/>
  <c r="G86" i="4"/>
  <c r="D86" i="4"/>
  <c r="G85" i="4"/>
  <c r="D85" i="4"/>
  <c r="G84" i="4"/>
  <c r="D84" i="4"/>
  <c r="G83" i="4"/>
  <c r="D83" i="4"/>
  <c r="G82" i="4"/>
  <c r="D82" i="4"/>
  <c r="G81" i="4"/>
  <c r="D81" i="4"/>
  <c r="G80" i="4"/>
  <c r="D80" i="4"/>
  <c r="G79" i="4"/>
  <c r="D79" i="4"/>
  <c r="F78" i="4"/>
  <c r="G78" i="4" s="1"/>
  <c r="C78" i="4"/>
  <c r="D78" i="4" s="1"/>
  <c r="J73" i="4"/>
  <c r="G73" i="4"/>
  <c r="D73" i="4"/>
  <c r="I72" i="4"/>
  <c r="J72" i="4" s="1"/>
  <c r="F72" i="4"/>
  <c r="G72" i="4" s="1"/>
  <c r="C72" i="4"/>
  <c r="D72" i="4" s="1"/>
  <c r="G70" i="4"/>
  <c r="D70" i="4"/>
  <c r="J69" i="4"/>
  <c r="G69" i="4"/>
  <c r="D69" i="4"/>
  <c r="J68" i="4"/>
  <c r="G68" i="4"/>
  <c r="D68" i="4"/>
  <c r="G66" i="4"/>
  <c r="D66" i="4"/>
  <c r="G65" i="4"/>
  <c r="D65" i="4"/>
  <c r="J64" i="4"/>
  <c r="G64" i="4"/>
  <c r="D64" i="4"/>
  <c r="G63" i="4"/>
  <c r="D63" i="4"/>
  <c r="J62" i="4"/>
  <c r="G62" i="4"/>
  <c r="D62" i="4"/>
  <c r="I61" i="4"/>
  <c r="J61" i="4" s="1"/>
  <c r="F61" i="4"/>
  <c r="G61" i="4" s="1"/>
  <c r="C61" i="4"/>
  <c r="D61" i="4" s="1"/>
  <c r="G60" i="4"/>
  <c r="D60" i="4"/>
  <c r="G59" i="4"/>
  <c r="D59" i="4"/>
  <c r="G58" i="4"/>
  <c r="D58" i="4"/>
  <c r="G57" i="4"/>
  <c r="D57" i="4"/>
  <c r="G56" i="4"/>
  <c r="D56" i="4"/>
  <c r="F55" i="4"/>
  <c r="G55" i="4" s="1"/>
  <c r="C55" i="4"/>
  <c r="D55" i="4" s="1"/>
  <c r="J54" i="4"/>
  <c r="G54" i="4"/>
  <c r="D54" i="4"/>
  <c r="G53" i="4"/>
  <c r="D53" i="4"/>
  <c r="J52" i="4"/>
  <c r="G52" i="4"/>
  <c r="D52" i="4"/>
  <c r="G51" i="4"/>
  <c r="D51" i="4"/>
  <c r="G50" i="4"/>
  <c r="D50" i="4"/>
  <c r="J49" i="4"/>
  <c r="G49" i="4"/>
  <c r="D49" i="4"/>
  <c r="G48" i="4"/>
  <c r="D48" i="4"/>
  <c r="G47" i="4"/>
  <c r="D47" i="4"/>
  <c r="G46" i="4"/>
  <c r="D46" i="4"/>
  <c r="G45" i="4"/>
  <c r="D45" i="4"/>
  <c r="G44" i="4"/>
  <c r="D44" i="4"/>
  <c r="G43" i="4"/>
  <c r="D43" i="4"/>
  <c r="G42" i="4"/>
  <c r="D42" i="4"/>
  <c r="I41" i="4"/>
  <c r="J41" i="4" s="1"/>
  <c r="F41" i="4"/>
  <c r="G41" i="4" s="1"/>
  <c r="C41" i="4"/>
  <c r="D41" i="4" s="1"/>
  <c r="J36" i="4"/>
  <c r="G36" i="4"/>
  <c r="D36" i="4"/>
  <c r="I31" i="4"/>
  <c r="J31" i="4" s="1"/>
  <c r="F31" i="4"/>
  <c r="G31" i="4" s="1"/>
  <c r="C31" i="4"/>
  <c r="D31" i="4" s="1"/>
  <c r="G30" i="4"/>
  <c r="D30" i="4"/>
  <c r="J29" i="4"/>
  <c r="G29" i="4"/>
  <c r="D29" i="4"/>
  <c r="G28" i="4"/>
  <c r="D28" i="4"/>
  <c r="G27" i="4"/>
  <c r="D27" i="4"/>
  <c r="J26" i="4"/>
  <c r="G26" i="4"/>
  <c r="D26" i="4"/>
  <c r="G25" i="4"/>
  <c r="D25" i="4"/>
  <c r="J24" i="4"/>
  <c r="G24" i="4"/>
  <c r="D24" i="4"/>
  <c r="G23" i="4"/>
  <c r="D23" i="4"/>
  <c r="I22" i="4"/>
  <c r="J22" i="4" s="1"/>
  <c r="F22" i="4"/>
  <c r="G22" i="4" s="1"/>
  <c r="C22" i="4"/>
  <c r="D22" i="4" s="1"/>
  <c r="D15" i="4"/>
  <c r="I14" i="4"/>
  <c r="H14" i="4"/>
  <c r="F14" i="4"/>
  <c r="G14" i="4" s="1"/>
  <c r="E14" i="4"/>
  <c r="C14" i="4"/>
  <c r="D14" i="4" s="1"/>
  <c r="J12" i="4"/>
  <c r="G12" i="4"/>
  <c r="D12" i="4"/>
  <c r="J9" i="4"/>
  <c r="G9" i="4"/>
  <c r="D9" i="4"/>
  <c r="I8" i="4"/>
  <c r="J8" i="4" s="1"/>
  <c r="F8" i="4"/>
  <c r="G8" i="4" s="1"/>
  <c r="C8" i="4"/>
  <c r="D8" i="4" s="1"/>
  <c r="D70" i="9" l="1"/>
  <c r="J74" i="7"/>
  <c r="G109" i="7"/>
  <c r="J65" i="7"/>
  <c r="J105" i="7"/>
  <c r="J83" i="7"/>
  <c r="J70" i="7"/>
  <c r="G36" i="6"/>
  <c r="J36" i="6"/>
  <c r="G8" i="6"/>
  <c r="J19" i="6"/>
  <c r="G27" i="6"/>
  <c r="D11" i="6"/>
  <c r="J27" i="6"/>
  <c r="D36" i="6"/>
  <c r="G66" i="6"/>
  <c r="D19" i="6"/>
  <c r="D72" i="5"/>
  <c r="G124" i="5"/>
  <c r="J38" i="5"/>
  <c r="J114" i="5"/>
  <c r="J109" i="5"/>
  <c r="D147" i="5"/>
  <c r="G8" i="5"/>
  <c r="D114" i="5"/>
  <c r="D120" i="5"/>
  <c r="D52" i="5"/>
  <c r="J72" i="5"/>
  <c r="D109" i="5"/>
  <c r="D151" i="5"/>
  <c r="G114" i="5"/>
  <c r="G120" i="5"/>
  <c r="G72" i="5"/>
  <c r="G109" i="5"/>
  <c r="D102" i="5"/>
  <c r="G58" i="5"/>
  <c r="J58" i="5"/>
  <c r="G130" i="5"/>
  <c r="D58" i="5"/>
  <c r="J130" i="5"/>
  <c r="G102" i="5"/>
  <c r="J120" i="5"/>
  <c r="G151" i="5"/>
  <c r="J8" i="5"/>
  <c r="J151" i="5"/>
  <c r="D85" i="5"/>
  <c r="G97" i="5"/>
  <c r="D38" i="5"/>
  <c r="G38" i="5"/>
  <c r="D124" i="5"/>
  <c r="J14" i="4"/>
  <c r="C69" i="24" l="1"/>
  <c r="C68" i="24"/>
  <c r="C67" i="24"/>
  <c r="C86" i="24"/>
  <c r="C83" i="24"/>
  <c r="C42" i="24"/>
  <c r="C40" i="24"/>
  <c r="C38" i="24"/>
  <c r="C35" i="24"/>
  <c r="C34" i="24"/>
  <c r="C41" i="24"/>
  <c r="C29" i="24"/>
  <c r="C28" i="24"/>
  <c r="C27" i="24"/>
  <c r="C26" i="24"/>
  <c r="C25" i="24"/>
  <c r="C24" i="24"/>
  <c r="C15" i="24"/>
  <c r="C14" i="24"/>
  <c r="C95" i="24"/>
  <c r="C94" i="24"/>
  <c r="C93" i="24"/>
  <c r="C92" i="24"/>
  <c r="C91" i="24"/>
  <c r="C90" i="24"/>
  <c r="C89" i="24"/>
  <c r="C88" i="24"/>
  <c r="C87" i="24"/>
  <c r="C85" i="24"/>
  <c r="C84" i="24"/>
  <c r="C82" i="24"/>
  <c r="C81" i="24"/>
  <c r="C80" i="24"/>
  <c r="C79" i="24"/>
  <c r="C78" i="24"/>
  <c r="C77" i="24"/>
  <c r="C75" i="24"/>
  <c r="C74" i="24"/>
  <c r="C73" i="24"/>
  <c r="C72" i="24"/>
  <c r="C71" i="24"/>
  <c r="C70" i="24"/>
  <c r="C62" i="24"/>
  <c r="C66" i="24"/>
  <c r="C65" i="24"/>
  <c r="C64" i="24"/>
  <c r="C63" i="24"/>
  <c r="C61" i="24"/>
  <c r="C60" i="24"/>
  <c r="C59" i="24"/>
  <c r="C58" i="24"/>
  <c r="C57" i="24"/>
  <c r="C52" i="24"/>
  <c r="C51" i="24"/>
  <c r="C50" i="24"/>
  <c r="C49" i="24"/>
  <c r="C48" i="24"/>
  <c r="C47" i="24"/>
  <c r="C46" i="24"/>
  <c r="C45" i="24"/>
  <c r="C44" i="24"/>
  <c r="C39" i="24"/>
  <c r="C37" i="24"/>
  <c r="C36" i="24"/>
  <c r="C32" i="24"/>
  <c r="C31" i="24"/>
  <c r="C30" i="24"/>
  <c r="C22" i="24"/>
  <c r="C21" i="24"/>
  <c r="C20" i="24"/>
  <c r="C19" i="24"/>
  <c r="C18" i="24"/>
  <c r="C17" i="24"/>
  <c r="C16" i="24"/>
  <c r="F13" i="24"/>
  <c r="B7" i="23" l="1"/>
  <c r="B6" i="23"/>
  <c r="P95" i="24" l="1"/>
  <c r="P94" i="24"/>
  <c r="P93" i="24"/>
  <c r="P92" i="24"/>
  <c r="P91" i="24"/>
  <c r="P90" i="24"/>
  <c r="P89" i="24"/>
  <c r="P88" i="24"/>
  <c r="P87" i="24"/>
  <c r="P85" i="24"/>
  <c r="P84" i="24"/>
  <c r="P83" i="24"/>
  <c r="P82" i="24"/>
  <c r="P81" i="24"/>
  <c r="P80" i="24"/>
  <c r="P79" i="24"/>
  <c r="P78" i="24"/>
  <c r="P75" i="24"/>
  <c r="P74" i="24"/>
  <c r="P73" i="24"/>
  <c r="P72" i="24"/>
  <c r="P71" i="24"/>
  <c r="P70" i="24"/>
  <c r="P69" i="24"/>
  <c r="P68" i="24"/>
  <c r="P67" i="24"/>
  <c r="P65" i="24"/>
  <c r="P64" i="24"/>
  <c r="P63" i="24"/>
  <c r="P62" i="24"/>
  <c r="P61" i="24"/>
  <c r="P60" i="24"/>
  <c r="P59" i="24"/>
  <c r="P58" i="24"/>
  <c r="P57" i="24"/>
  <c r="P52" i="24"/>
  <c r="P51" i="24"/>
  <c r="P50" i="24"/>
  <c r="P49" i="24"/>
  <c r="P48" i="24"/>
  <c r="P47" i="24"/>
  <c r="P46" i="24"/>
  <c r="P45" i="24"/>
  <c r="P44" i="24"/>
  <c r="P42" i="24"/>
  <c r="P41" i="24"/>
  <c r="P40" i="24"/>
  <c r="P39" i="24"/>
  <c r="P38" i="24"/>
  <c r="P37" i="24"/>
  <c r="P36" i="24"/>
  <c r="P35" i="24"/>
  <c r="P34" i="24"/>
  <c r="P32" i="24"/>
  <c r="P31" i="24"/>
  <c r="P30" i="24"/>
  <c r="P29" i="24"/>
  <c r="P28" i="24"/>
  <c r="P27" i="24"/>
  <c r="P26" i="24"/>
  <c r="P25" i="24"/>
  <c r="P24" i="24"/>
  <c r="P22" i="24"/>
  <c r="P21" i="24"/>
  <c r="P20" i="24"/>
  <c r="P19" i="24"/>
  <c r="P18" i="24"/>
  <c r="P17" i="24"/>
  <c r="P16" i="24"/>
  <c r="P15" i="24"/>
  <c r="P14" i="24"/>
  <c r="G47" i="30"/>
  <c r="G46" i="30"/>
  <c r="D167" i="30" l="1"/>
  <c r="G139" i="30"/>
  <c r="G137" i="30"/>
  <c r="G43" i="30"/>
  <c r="D166" i="30" l="1"/>
  <c r="D165" i="30"/>
  <c r="G163" i="30"/>
  <c r="D163" i="30"/>
  <c r="G162" i="30"/>
  <c r="D162" i="30"/>
  <c r="D161" i="30"/>
  <c r="D159" i="30"/>
  <c r="D158" i="30"/>
  <c r="G157" i="30"/>
  <c r="D152" i="30"/>
  <c r="D150" i="30"/>
  <c r="D149" i="30"/>
  <c r="D148" i="30"/>
  <c r="D147" i="30"/>
  <c r="D146" i="30"/>
  <c r="G144" i="30"/>
  <c r="D144" i="30"/>
  <c r="G143" i="30"/>
  <c r="D143" i="30"/>
  <c r="G142" i="30"/>
  <c r="D142" i="30"/>
  <c r="G141" i="30"/>
  <c r="D141" i="30"/>
  <c r="D139" i="30"/>
  <c r="D138" i="30"/>
  <c r="D137" i="30"/>
  <c r="D135" i="30"/>
  <c r="G134" i="30"/>
  <c r="D134" i="30"/>
  <c r="G123" i="30"/>
  <c r="D123" i="30"/>
  <c r="G122" i="30"/>
  <c r="G120" i="30"/>
  <c r="D120" i="30"/>
  <c r="G119" i="30"/>
  <c r="D119" i="30"/>
  <c r="G118" i="30"/>
  <c r="D118" i="30"/>
  <c r="G117" i="30"/>
  <c r="D117" i="30"/>
  <c r="G110" i="30"/>
  <c r="D110" i="30"/>
  <c r="G109" i="30"/>
  <c r="D109" i="30"/>
  <c r="G108" i="30"/>
  <c r="D108" i="30"/>
  <c r="G107" i="30"/>
  <c r="D107" i="30"/>
  <c r="G105" i="30"/>
  <c r="D105" i="30"/>
  <c r="G103" i="30"/>
  <c r="D103" i="30"/>
  <c r="D102" i="30"/>
  <c r="G101" i="30"/>
  <c r="D101" i="30"/>
  <c r="D99" i="30"/>
  <c r="G98" i="30"/>
  <c r="D98" i="30"/>
  <c r="D97" i="30"/>
  <c r="D96" i="30"/>
  <c r="G95" i="30"/>
  <c r="D95" i="30"/>
  <c r="G94" i="30"/>
  <c r="D94" i="30"/>
  <c r="G93" i="30"/>
  <c r="D93" i="30"/>
  <c r="G84" i="30"/>
  <c r="D84" i="30"/>
  <c r="D83" i="30"/>
  <c r="G82" i="30"/>
  <c r="D82" i="30"/>
  <c r="G81" i="30"/>
  <c r="D80" i="30"/>
  <c r="G79" i="30"/>
  <c r="D79" i="30"/>
  <c r="G78" i="30"/>
  <c r="D78" i="30"/>
  <c r="G77" i="30"/>
  <c r="G75" i="30"/>
  <c r="D75" i="30"/>
  <c r="G74" i="30"/>
  <c r="D74" i="30"/>
  <c r="G72" i="30"/>
  <c r="D72" i="30"/>
  <c r="G71" i="30"/>
  <c r="D71" i="30"/>
  <c r="G70" i="30"/>
  <c r="D70" i="30"/>
  <c r="G69" i="30"/>
  <c r="D69" i="30"/>
  <c r="G68" i="30"/>
  <c r="D68" i="30"/>
  <c r="G67" i="30"/>
  <c r="D67" i="30"/>
  <c r="G66" i="30"/>
  <c r="D66" i="30"/>
  <c r="G64" i="30"/>
  <c r="D64" i="30"/>
  <c r="D63" i="30"/>
  <c r="G62" i="30"/>
  <c r="D62" i="30"/>
  <c r="G61" i="30"/>
  <c r="D61" i="30"/>
  <c r="D60" i="30"/>
  <c r="G59" i="30"/>
  <c r="D59" i="30"/>
  <c r="D58" i="30"/>
  <c r="D57" i="30"/>
  <c r="G56" i="30"/>
  <c r="D56" i="30"/>
  <c r="G55" i="30"/>
  <c r="D55" i="30"/>
  <c r="G54" i="30"/>
  <c r="D54" i="30"/>
  <c r="D47" i="30"/>
  <c r="D46" i="30"/>
  <c r="G45" i="30"/>
  <c r="D45" i="30"/>
  <c r="G44" i="30"/>
  <c r="D44" i="30"/>
  <c r="D43" i="30"/>
  <c r="D42" i="30"/>
  <c r="G41" i="30"/>
  <c r="D41" i="30"/>
  <c r="G40" i="30"/>
  <c r="D40" i="30"/>
  <c r="G39" i="30"/>
  <c r="D39" i="30"/>
  <c r="G38" i="30"/>
  <c r="D38" i="30"/>
  <c r="G37" i="30"/>
  <c r="D37" i="30"/>
  <c r="G36" i="30"/>
  <c r="D36" i="30"/>
  <c r="G35" i="30"/>
  <c r="D35" i="30"/>
  <c r="G33" i="30"/>
  <c r="D33" i="30"/>
  <c r="G32" i="30"/>
  <c r="D32" i="30"/>
  <c r="G31" i="30"/>
  <c r="D31" i="30"/>
  <c r="G30" i="30"/>
  <c r="D30" i="30"/>
  <c r="G29" i="30"/>
  <c r="D29" i="30"/>
  <c r="G28" i="30"/>
  <c r="D28" i="30"/>
  <c r="G27" i="30"/>
  <c r="D27" i="30"/>
  <c r="G26" i="30"/>
  <c r="D26" i="30"/>
  <c r="D25" i="30"/>
  <c r="G24" i="30"/>
  <c r="D24" i="30"/>
  <c r="G23" i="30"/>
  <c r="D23" i="30"/>
  <c r="G9" i="30"/>
  <c r="D9" i="30"/>
  <c r="M13" i="23"/>
  <c r="L13" i="23"/>
  <c r="J13" i="23"/>
  <c r="I13" i="23"/>
  <c r="H13" i="23"/>
  <c r="G13" i="23"/>
  <c r="I12" i="23"/>
  <c r="H12" i="23"/>
  <c r="E12" i="23"/>
  <c r="D12" i="23"/>
  <c r="M11" i="23"/>
  <c r="L11" i="23"/>
  <c r="K11" i="23"/>
  <c r="J11" i="23"/>
  <c r="I11" i="23"/>
  <c r="G11" i="23"/>
  <c r="E11" i="23"/>
  <c r="I10" i="23"/>
  <c r="B10" i="23" s="1"/>
  <c r="B9" i="23"/>
  <c r="B8" i="23"/>
  <c r="N12" i="24"/>
  <c r="M12" i="24"/>
  <c r="L12" i="24"/>
  <c r="K12" i="24"/>
  <c r="J12" i="24"/>
  <c r="I12" i="24"/>
  <c r="H12" i="24"/>
  <c r="G12" i="24"/>
  <c r="F12" i="24"/>
  <c r="E12" i="24"/>
  <c r="D12" i="24"/>
  <c r="O11" i="24"/>
  <c r="N11" i="24"/>
  <c r="M11" i="24"/>
  <c r="L11" i="24"/>
  <c r="K11" i="24"/>
  <c r="J11" i="24"/>
  <c r="I11" i="24"/>
  <c r="H11" i="24"/>
  <c r="G11" i="24"/>
  <c r="F11" i="24"/>
  <c r="E11" i="24"/>
  <c r="D11" i="24"/>
  <c r="O10" i="24"/>
  <c r="N10" i="24"/>
  <c r="M10" i="24"/>
  <c r="L10" i="24"/>
  <c r="K10" i="24"/>
  <c r="J10" i="24"/>
  <c r="I10" i="24"/>
  <c r="H10" i="24"/>
  <c r="G10" i="24"/>
  <c r="F10" i="24"/>
  <c r="E10" i="24"/>
  <c r="D10" i="24"/>
  <c r="O9" i="24"/>
  <c r="N9" i="24"/>
  <c r="M9" i="24"/>
  <c r="L9" i="24"/>
  <c r="K9" i="24"/>
  <c r="J9" i="24"/>
  <c r="I9" i="24"/>
  <c r="H9" i="24"/>
  <c r="G9" i="24"/>
  <c r="F9" i="24"/>
  <c r="E9" i="24"/>
  <c r="D9" i="24"/>
  <c r="O8" i="24"/>
  <c r="N8" i="24"/>
  <c r="M8" i="24"/>
  <c r="L8" i="24"/>
  <c r="K8" i="24"/>
  <c r="J8" i="24"/>
  <c r="I8" i="24"/>
  <c r="H8" i="24"/>
  <c r="G8" i="24"/>
  <c r="F8" i="24"/>
  <c r="E8" i="24"/>
  <c r="D8" i="24"/>
  <c r="O7" i="24"/>
  <c r="N7" i="24"/>
  <c r="M7" i="24"/>
  <c r="L7" i="24"/>
  <c r="K7" i="24"/>
  <c r="J7" i="24"/>
  <c r="I7" i="24"/>
  <c r="H7" i="24"/>
  <c r="G7" i="24"/>
  <c r="F7" i="24"/>
  <c r="E7" i="24"/>
  <c r="D7" i="24"/>
  <c r="O6" i="24"/>
  <c r="N6" i="24"/>
  <c r="M6" i="24"/>
  <c r="L6" i="24"/>
  <c r="K6" i="24"/>
  <c r="J6" i="24"/>
  <c r="I6" i="24"/>
  <c r="H6" i="24"/>
  <c r="G6" i="24"/>
  <c r="F6" i="24"/>
  <c r="E6" i="24"/>
  <c r="D6" i="24"/>
  <c r="O5" i="24"/>
  <c r="N5" i="24"/>
  <c r="M5" i="24"/>
  <c r="L5" i="24"/>
  <c r="K5" i="24"/>
  <c r="J5" i="24"/>
  <c r="I5" i="24"/>
  <c r="H5" i="24"/>
  <c r="G5" i="24"/>
  <c r="F5" i="24"/>
  <c r="E5" i="24"/>
  <c r="D5" i="24"/>
  <c r="O4" i="24"/>
  <c r="N4" i="24"/>
  <c r="M4" i="24"/>
  <c r="L4" i="24"/>
  <c r="K4" i="24"/>
  <c r="J4" i="24"/>
  <c r="I4" i="24"/>
  <c r="H4" i="24"/>
  <c r="G4" i="24"/>
  <c r="F4" i="24"/>
  <c r="E4" i="24"/>
  <c r="D4" i="24"/>
  <c r="B12" i="23" l="1"/>
  <c r="B13" i="23"/>
  <c r="B11" i="23"/>
</calcChain>
</file>

<file path=xl/sharedStrings.xml><?xml version="1.0" encoding="utf-8"?>
<sst xmlns="http://schemas.openxmlformats.org/spreadsheetml/2006/main" count="6441" uniqueCount="729">
  <si>
    <t xml:space="preserve">Insumos y Servicios Agropecuarios </t>
  </si>
  <si>
    <t>Cuadro</t>
  </si>
  <si>
    <t xml:space="preserve">Descripción </t>
  </si>
  <si>
    <t>C.91</t>
  </si>
  <si>
    <t>C.92</t>
  </si>
  <si>
    <t>C.93</t>
  </si>
  <si>
    <t>C.94</t>
  </si>
  <si>
    <t>C.95</t>
  </si>
  <si>
    <t>C.96</t>
  </si>
  <si>
    <t>C.97</t>
  </si>
  <si>
    <t>C.98</t>
  </si>
  <si>
    <t>C.99</t>
  </si>
  <si>
    <t>C.100</t>
  </si>
  <si>
    <t>C.102</t>
  </si>
  <si>
    <t>C.103</t>
  </si>
  <si>
    <t>C.104</t>
  </si>
  <si>
    <t>C.105</t>
  </si>
  <si>
    <t>C.106</t>
  </si>
  <si>
    <t xml:space="preserve">          (Soles por tonelada)</t>
  </si>
  <si>
    <t>Departamento/Provincia</t>
  </si>
  <si>
    <t>Urea Agrícola</t>
  </si>
  <si>
    <t>Nitrato de Amonio</t>
  </si>
  <si>
    <t>Sulfato de Amonio</t>
  </si>
  <si>
    <t>Var. %</t>
  </si>
  <si>
    <t>APURIMAC</t>
  </si>
  <si>
    <t>Abancay</t>
  </si>
  <si>
    <t xml:space="preserve"> -   </t>
  </si>
  <si>
    <t>AREQUIPA</t>
  </si>
  <si>
    <t xml:space="preserve"> -      </t>
  </si>
  <si>
    <t>-</t>
  </si>
  <si>
    <t>Arequipa</t>
  </si>
  <si>
    <t>...</t>
  </si>
  <si>
    <t>AYACUCHO</t>
  </si>
  <si>
    <t>Cangallo</t>
  </si>
  <si>
    <t>Huamanga</t>
  </si>
  <si>
    <t>Huanta</t>
  </si>
  <si>
    <t>La Mar</t>
  </si>
  <si>
    <t>Lucanas</t>
  </si>
  <si>
    <t>Parinacochas</t>
  </si>
  <si>
    <t>Paucar del Sara Sara</t>
  </si>
  <si>
    <t>Vilcashuamán</t>
  </si>
  <si>
    <t xml:space="preserve">...      </t>
  </si>
  <si>
    <t>Sucre</t>
  </si>
  <si>
    <t>CAJAMARCA</t>
  </si>
  <si>
    <t>Cajamarca</t>
  </si>
  <si>
    <t>Chota</t>
  </si>
  <si>
    <t>Jaen</t>
  </si>
  <si>
    <t>San Marcos</t>
  </si>
  <si>
    <t>San Pablo</t>
  </si>
  <si>
    <t>CUSCO</t>
  </si>
  <si>
    <t>Acomayo</t>
  </si>
  <si>
    <t>Anta</t>
  </si>
  <si>
    <t xml:space="preserve">Calca </t>
  </si>
  <si>
    <t xml:space="preserve">Canas </t>
  </si>
  <si>
    <t>Canchis</t>
  </si>
  <si>
    <t>Cusco</t>
  </si>
  <si>
    <t>Espinar</t>
  </si>
  <si>
    <t>Paruro</t>
  </si>
  <si>
    <t>Paucartambo</t>
  </si>
  <si>
    <t>Pichari Kimbiri</t>
  </si>
  <si>
    <t>Quispicanchi</t>
  </si>
  <si>
    <t>Urubamba</t>
  </si>
  <si>
    <t>HUANCAVELICA</t>
  </si>
  <si>
    <t>Acobamba</t>
  </si>
  <si>
    <t>Angaraes</t>
  </si>
  <si>
    <t>Churcampa</t>
  </si>
  <si>
    <t>Huancavelica</t>
  </si>
  <si>
    <t>Tayacaja</t>
  </si>
  <si>
    <t>HUÁNUCO</t>
  </si>
  <si>
    <t>Ambo</t>
  </si>
  <si>
    <t>Dos de Mayo</t>
  </si>
  <si>
    <t>Huánuco</t>
  </si>
  <si>
    <t>Huaycabamba</t>
  </si>
  <si>
    <t>Huamalies</t>
  </si>
  <si>
    <t>Leoncio Prado</t>
  </si>
  <si>
    <t>Marañón</t>
  </si>
  <si>
    <t>Pachitea</t>
  </si>
  <si>
    <t>ICA</t>
  </si>
  <si>
    <t>Chincha</t>
  </si>
  <si>
    <t>sigue…</t>
  </si>
  <si>
    <t>JUNIN</t>
  </si>
  <si>
    <t>Chamchamayo</t>
  </si>
  <si>
    <t xml:space="preserve">Chupaca </t>
  </si>
  <si>
    <t>Concepción</t>
  </si>
  <si>
    <t>Jauja</t>
  </si>
  <si>
    <t>Junín</t>
  </si>
  <si>
    <t>Satipo</t>
  </si>
  <si>
    <t>Tarma</t>
  </si>
  <si>
    <t>Yauli</t>
  </si>
  <si>
    <t xml:space="preserve">LA LIBERTAD </t>
  </si>
  <si>
    <t>Ascope</t>
  </si>
  <si>
    <t>Chepén</t>
  </si>
  <si>
    <t>Gran Chimú</t>
  </si>
  <si>
    <t>Otuzco</t>
  </si>
  <si>
    <t>Pataz</t>
  </si>
  <si>
    <t>Sánchez Carrión</t>
  </si>
  <si>
    <t>Santiago de Chuco</t>
  </si>
  <si>
    <t>Trujillo</t>
  </si>
  <si>
    <t>LAMBAYEQUE</t>
  </si>
  <si>
    <t>Chiclayo</t>
  </si>
  <si>
    <t>Ferreñafe</t>
  </si>
  <si>
    <t>Lambayeque</t>
  </si>
  <si>
    <t>LIMA METROPOLITANA</t>
  </si>
  <si>
    <t>LIMA PROVINCIA</t>
  </si>
  <si>
    <t>Canta</t>
  </si>
  <si>
    <t>Cañete</t>
  </si>
  <si>
    <t>Huaura</t>
  </si>
  <si>
    <t>Huaral</t>
  </si>
  <si>
    <t>LORETO</t>
  </si>
  <si>
    <t>Alto Amazonas</t>
  </si>
  <si>
    <t>Maynas</t>
  </si>
  <si>
    <t>Mariscal Ramón Castilla</t>
  </si>
  <si>
    <t>Ucayali</t>
  </si>
  <si>
    <t>MADRE DE DIOS</t>
  </si>
  <si>
    <t>Tambopata</t>
  </si>
  <si>
    <t>Tahuamanu</t>
  </si>
  <si>
    <t>MOQUEGUA</t>
  </si>
  <si>
    <t>Mariscal Nieto</t>
  </si>
  <si>
    <t>PASCO</t>
  </si>
  <si>
    <t>Daniel Alcides Carrión</t>
  </si>
  <si>
    <t>Oxapampa</t>
  </si>
  <si>
    <t>Pasco</t>
  </si>
  <si>
    <t>PIURA</t>
  </si>
  <si>
    <t>Ayabaca</t>
  </si>
  <si>
    <t>Huancabamba</t>
  </si>
  <si>
    <t>Morropón</t>
  </si>
  <si>
    <t>Piura</t>
  </si>
  <si>
    <t>Sullana</t>
  </si>
  <si>
    <t>TUMBES</t>
  </si>
  <si>
    <t xml:space="preserve">Contralmirante Villar </t>
  </si>
  <si>
    <t>Tumbes</t>
  </si>
  <si>
    <t>Zarumilla</t>
  </si>
  <si>
    <t>UCAYALI</t>
  </si>
  <si>
    <t>Atalaya</t>
  </si>
  <si>
    <t>Coronel Portillo</t>
  </si>
  <si>
    <t>Padre Abad</t>
  </si>
  <si>
    <t>Fuente: Direcciones Regionales de Agricultura</t>
  </si>
  <si>
    <t>Elaboración: MIDAGRI  - DGESEP (DEIA)</t>
  </si>
  <si>
    <t>Fosfato Diamónico</t>
  </si>
  <si>
    <t>Superfosfato de Calcio Triple</t>
  </si>
  <si>
    <t>Roca Fosfórica</t>
  </si>
  <si>
    <t xml:space="preserve">-      </t>
  </si>
  <si>
    <t xml:space="preserve"> ...    </t>
  </si>
  <si>
    <t xml:space="preserve"> -     </t>
  </si>
  <si>
    <t>La Convencíón</t>
  </si>
  <si>
    <t>Barranca</t>
  </si>
  <si>
    <t xml:space="preserve">Huarochirí </t>
  </si>
  <si>
    <t>General Sánchez Cerro</t>
  </si>
  <si>
    <t xml:space="preserve"> Atalaya</t>
  </si>
  <si>
    <t>Cloruro de Potasio</t>
  </si>
  <si>
    <t>Sulfato de Potasio</t>
  </si>
  <si>
    <t>Sulfato de Magnesio y Potasio</t>
  </si>
  <si>
    <t>…</t>
  </si>
  <si>
    <t>Santa Eulalia</t>
  </si>
  <si>
    <t>Guano de Isla</t>
  </si>
  <si>
    <t>Gallinaza</t>
  </si>
  <si>
    <t>Humus de Lombriz</t>
  </si>
  <si>
    <t xml:space="preserve">   ...</t>
  </si>
  <si>
    <t xml:space="preserve">       ...</t>
  </si>
  <si>
    <t>Victor Fajardo</t>
  </si>
  <si>
    <t>Cajabamba</t>
  </si>
  <si>
    <t>San Miguel</t>
  </si>
  <si>
    <t xml:space="preserve"> -       </t>
  </si>
  <si>
    <t xml:space="preserve">Coronel Portillo </t>
  </si>
  <si>
    <t>APURÍMAC</t>
  </si>
  <si>
    <t xml:space="preserve">-    </t>
  </si>
  <si>
    <t xml:space="preserve">...    </t>
  </si>
  <si>
    <t xml:space="preserve">Espinar </t>
  </si>
  <si>
    <t>Marañon</t>
  </si>
  <si>
    <t>Huarochirí</t>
  </si>
  <si>
    <t>TACNA</t>
  </si>
  <si>
    <t>Tacna</t>
  </si>
  <si>
    <t xml:space="preserve">         (Soles por kilogramo)</t>
  </si>
  <si>
    <t>Departamento/   Provincia</t>
  </si>
  <si>
    <t>Fitoraz  76% PM</t>
  </si>
  <si>
    <t>Kumulos  DF</t>
  </si>
  <si>
    <t xml:space="preserve">-   </t>
  </si>
  <si>
    <t>Contumaza</t>
  </si>
  <si>
    <t>Calca</t>
  </si>
  <si>
    <t>LIMA PROVINCIAS</t>
  </si>
  <si>
    <t xml:space="preserve">    -     </t>
  </si>
  <si>
    <t>Agrotín (S/ * L)</t>
  </si>
  <si>
    <t xml:space="preserve"> -  </t>
  </si>
  <si>
    <t>Canas</t>
  </si>
  <si>
    <t>Cuzco</t>
  </si>
  <si>
    <t xml:space="preserve">          (Soles por unidad de medida)</t>
  </si>
  <si>
    <t xml:space="preserve">     -    </t>
  </si>
  <si>
    <t>continúa C.96</t>
  </si>
  <si>
    <t xml:space="preserve">...   </t>
  </si>
  <si>
    <t>SAN MARTÍN</t>
  </si>
  <si>
    <t>Bellavista</t>
  </si>
  <si>
    <t>Rioja</t>
  </si>
  <si>
    <t>Moyobamba</t>
  </si>
  <si>
    <t>Amazonas</t>
  </si>
  <si>
    <t>Ica</t>
  </si>
  <si>
    <t>Puerto Inca</t>
  </si>
  <si>
    <t>Chanchamayo</t>
  </si>
  <si>
    <t>Chupaca</t>
  </si>
  <si>
    <t>Pacasmayo</t>
  </si>
  <si>
    <t>San Martín</t>
  </si>
  <si>
    <t>sigue</t>
  </si>
  <si>
    <t xml:space="preserve"> </t>
  </si>
  <si>
    <t>Estación Experimental Agraria</t>
  </si>
  <si>
    <t>Cultivo</t>
  </si>
  <si>
    <t>Cultivar</t>
  </si>
  <si>
    <t>Clase</t>
  </si>
  <si>
    <t>Categoría</t>
  </si>
  <si>
    <t>kg</t>
  </si>
  <si>
    <t>Arroz</t>
  </si>
  <si>
    <t>Certificada</t>
  </si>
  <si>
    <t>Básica</t>
  </si>
  <si>
    <t>Quinua</t>
  </si>
  <si>
    <t>Registrada</t>
  </si>
  <si>
    <t>Avena</t>
  </si>
  <si>
    <t>Cebada</t>
  </si>
  <si>
    <t>Haba</t>
  </si>
  <si>
    <t>Maíz Amiláceo</t>
  </si>
  <si>
    <t>PMV 560 Blanco Urubamba</t>
  </si>
  <si>
    <t>Autorizada</t>
  </si>
  <si>
    <t>Maiz Forrajero</t>
  </si>
  <si>
    <t>INIA 617 Chuska</t>
  </si>
  <si>
    <t>Trigo</t>
  </si>
  <si>
    <t>Arveja</t>
  </si>
  <si>
    <t>INIA 502 - Pitipo</t>
  </si>
  <si>
    <t>INIA 508 - Tinajones</t>
  </si>
  <si>
    <t>INIA 509 - La Esperanza</t>
  </si>
  <si>
    <t>INIA 510 - Mallares</t>
  </si>
  <si>
    <t>INIA 513 - La Puntilla</t>
  </si>
  <si>
    <t>IR - 43</t>
  </si>
  <si>
    <t>Vaina Blanca - INIA</t>
  </si>
  <si>
    <t>Genetica</t>
  </si>
  <si>
    <t>INIA 507 La Conquista</t>
  </si>
  <si>
    <t>INIA 512 Santa Clara</t>
  </si>
  <si>
    <t>Producto</t>
  </si>
  <si>
    <t>Disponibilidad                   (kg)</t>
  </si>
  <si>
    <t>Densidad de siembra (kg/ha)</t>
  </si>
  <si>
    <t>Cobertura                           (ha)</t>
  </si>
  <si>
    <t>Cereales</t>
  </si>
  <si>
    <t>Legumbres</t>
  </si>
  <si>
    <t>Frijol  caupí</t>
  </si>
  <si>
    <t>Productos de forraje, fibras</t>
  </si>
  <si>
    <t>1 Teórica</t>
  </si>
  <si>
    <t>Plantón</t>
  </si>
  <si>
    <t>Cantidad</t>
  </si>
  <si>
    <t>Cacao</t>
  </si>
  <si>
    <t>Injerto</t>
  </si>
  <si>
    <t>Citricos</t>
  </si>
  <si>
    <t>Washington Navel</t>
  </si>
  <si>
    <t>Satsuma</t>
  </si>
  <si>
    <t>Murcott s/p</t>
  </si>
  <si>
    <t>Lima naranja o Duke</t>
  </si>
  <si>
    <t>Palto</t>
  </si>
  <si>
    <t>Fuerte</t>
  </si>
  <si>
    <t>Hass</t>
  </si>
  <si>
    <t>Criollo</t>
  </si>
  <si>
    <t>Vid</t>
  </si>
  <si>
    <t>Malbeck</t>
  </si>
  <si>
    <t>Quebranta</t>
  </si>
  <si>
    <t xml:space="preserve">Cacao </t>
  </si>
  <si>
    <t>CCN-51</t>
  </si>
  <si>
    <t>Café</t>
  </si>
  <si>
    <t>Semilla</t>
  </si>
  <si>
    <t>Catuai Rojo</t>
  </si>
  <si>
    <t>Palta</t>
  </si>
  <si>
    <t>Colen Reed</t>
  </si>
  <si>
    <t>Chirimoyo</t>
  </si>
  <si>
    <t>Patrón</t>
  </si>
  <si>
    <t>Seda</t>
  </si>
  <si>
    <t>Palo</t>
  </si>
  <si>
    <t>Duke</t>
  </si>
  <si>
    <t>Pecano</t>
  </si>
  <si>
    <t>Municion</t>
  </si>
  <si>
    <t>Limonero</t>
  </si>
  <si>
    <t>Naranjo</t>
  </si>
  <si>
    <t>Pitahaya</t>
  </si>
  <si>
    <t>Fucsia</t>
  </si>
  <si>
    <t>Mandarina</t>
  </si>
  <si>
    <t>Zutano</t>
  </si>
  <si>
    <t>Mango</t>
  </si>
  <si>
    <t>Kent / Cambodiano</t>
  </si>
  <si>
    <t>Chulucanas</t>
  </si>
  <si>
    <t>Saigon</t>
  </si>
  <si>
    <t>Cambodiano</t>
  </si>
  <si>
    <t>Bolaina Blanca</t>
  </si>
  <si>
    <t>Especie</t>
  </si>
  <si>
    <t>Bovinos</t>
  </si>
  <si>
    <t>Brown Swiss</t>
  </si>
  <si>
    <t>Reproductores</t>
  </si>
  <si>
    <t>Terneros</t>
  </si>
  <si>
    <t>Girolando</t>
  </si>
  <si>
    <t>Cuy</t>
  </si>
  <si>
    <t>Andina</t>
  </si>
  <si>
    <t>Inti</t>
  </si>
  <si>
    <t>Perú</t>
  </si>
  <si>
    <t>Andino</t>
  </si>
  <si>
    <t>Peru</t>
  </si>
  <si>
    <t>Ovinos</t>
  </si>
  <si>
    <t>Blackbelly</t>
  </si>
  <si>
    <t>Brown Swiss x Gyr Lechero</t>
  </si>
  <si>
    <t>INIA 908 Mellicera</t>
  </si>
  <si>
    <t>Triticale</t>
  </si>
  <si>
    <t>INIA 906 Salka</t>
  </si>
  <si>
    <t>INIA 909 Katekyl</t>
  </si>
  <si>
    <t>INIA 411 San Cristobal</t>
  </si>
  <si>
    <t>INIA 514 Bellavista</t>
  </si>
  <si>
    <t>Marginal 28 Tropical</t>
  </si>
  <si>
    <t>Chardonay</t>
  </si>
  <si>
    <t>Italia Blanca</t>
  </si>
  <si>
    <t>Borgoña Negra</t>
  </si>
  <si>
    <t>Maracuya</t>
  </si>
  <si>
    <t>Mahan</t>
  </si>
  <si>
    <t>Lucumo</t>
  </si>
  <si>
    <t>Granado</t>
  </si>
  <si>
    <t>Wonderfull</t>
  </si>
  <si>
    <t>Anona</t>
  </si>
  <si>
    <t>Bulbo</t>
  </si>
  <si>
    <t>Kent</t>
  </si>
  <si>
    <t>Castaña</t>
  </si>
  <si>
    <t>Linea Mantaro</t>
  </si>
  <si>
    <t>Linea Saños</t>
  </si>
  <si>
    <t xml:space="preserve">         - </t>
  </si>
  <si>
    <t xml:space="preserve">... </t>
  </si>
  <si>
    <t xml:space="preserve">  -      </t>
  </si>
  <si>
    <t>Aymaraes</t>
  </si>
  <si>
    <t>Andahuaylas</t>
  </si>
  <si>
    <t>Palpa</t>
  </si>
  <si>
    <t>Pisco</t>
  </si>
  <si>
    <t>Julcan</t>
  </si>
  <si>
    <t>SAN MARTIN</t>
  </si>
  <si>
    <t>Huallaga</t>
  </si>
  <si>
    <t>Picota</t>
  </si>
  <si>
    <t>Lamas</t>
  </si>
  <si>
    <t>San Martin</t>
  </si>
  <si>
    <t>Caraveli</t>
  </si>
  <si>
    <t>Castilla</t>
  </si>
  <si>
    <t>Caylloma</t>
  </si>
  <si>
    <t>Condesuyos</t>
  </si>
  <si>
    <t>Islay</t>
  </si>
  <si>
    <t>Celendin</t>
  </si>
  <si>
    <t>C.107  PERÚ: DISPONIBILIDAD Y PRECIO DE VENTA DE SEMILLA MEJORADA EN ESTACIONES EXPERIMENTALES AGRARIAS,</t>
  </si>
  <si>
    <t>Estacion Experimental Agraria</t>
  </si>
  <si>
    <t>Categoria</t>
  </si>
  <si>
    <t>S/ x kg</t>
  </si>
  <si>
    <t>Andenes / Cusco</t>
  </si>
  <si>
    <t>INIA444 Siwina</t>
  </si>
  <si>
    <t>INIA 622 Chullpi Sara</t>
  </si>
  <si>
    <t>INIA 440</t>
  </si>
  <si>
    <t>Baños del Inca / Cajamarca</t>
  </si>
  <si>
    <t>INIA 102 - USUI</t>
  </si>
  <si>
    <t>INIA 905 La Cajamarquina</t>
  </si>
  <si>
    <t>Avena Forrajera</t>
  </si>
  <si>
    <t>INIA 434 Espiga Misha</t>
  </si>
  <si>
    <t>Canaán / Ayacucho</t>
  </si>
  <si>
    <t>Blanca de Junín</t>
  </si>
  <si>
    <t>INIA 415 Pasankalla</t>
  </si>
  <si>
    <t>INIA 420 Negra Collana</t>
  </si>
  <si>
    <t>La Molina / Lima Metropolitana</t>
  </si>
  <si>
    <t>Maíz Forrajero</t>
  </si>
  <si>
    <t>INIA 617 - CHUSKA</t>
  </si>
  <si>
    <t>Donoso / Lima</t>
  </si>
  <si>
    <t>El Porvenir / San Martín</t>
  </si>
  <si>
    <t>Capirona INIA</t>
  </si>
  <si>
    <t>INIA 509 La Esperanza</t>
  </si>
  <si>
    <t>Maíz Amarillo Duro</t>
  </si>
  <si>
    <t>INIA 608 Allimasara</t>
  </si>
  <si>
    <t>INIA 610 NUTRIMAIZ</t>
  </si>
  <si>
    <t>continúa C.107</t>
  </si>
  <si>
    <t>Illpa / Puno</t>
  </si>
  <si>
    <t>Blanca de Juli</t>
  </si>
  <si>
    <t>INIA 431 Altiplano</t>
  </si>
  <si>
    <t>Kankolla</t>
  </si>
  <si>
    <t>Salcedo INIA</t>
  </si>
  <si>
    <t>Moquegua / Moquegua</t>
  </si>
  <si>
    <t>Marginal 28T</t>
  </si>
  <si>
    <t>San Roque / Loreto</t>
  </si>
  <si>
    <t>Santa Ana / Junín</t>
  </si>
  <si>
    <t>Avena forrajera</t>
  </si>
  <si>
    <t>INIA 901 - Mantaro 15</t>
  </si>
  <si>
    <t>Amarilla</t>
  </si>
  <si>
    <t>INIA 433 - Santa Ana/AIQ/FAO</t>
  </si>
  <si>
    <t>INIA 433 - Antapampino</t>
  </si>
  <si>
    <t>Vista Florida / Lambayeque</t>
  </si>
  <si>
    <t>Inia 510 - Mallares</t>
  </si>
  <si>
    <t>INIA 515 - Capoteña</t>
  </si>
  <si>
    <t>Frijol Caupí</t>
  </si>
  <si>
    <t>INIA 432 - Vaina verde</t>
  </si>
  <si>
    <t>Bayo Mochica INIA</t>
  </si>
  <si>
    <t>INIA 619 - Megahíbrido</t>
  </si>
  <si>
    <t>Línea 287 Parental del Híbrido INIA 619 Megahibrido</t>
  </si>
  <si>
    <t>Línea 451 Parental del Híbrido INIA 619 Megahibrido</t>
  </si>
  <si>
    <t>Fuente:  INIA, Estaciones Experimentales Agrarias.</t>
  </si>
  <si>
    <t xml:space="preserve">C.109  PERÚ: DISPONIBILIDAD Y PRECIO DE VENTA DE PLANTONES EN ESTACIONES AGRARIAS  POR REGIÓN </t>
  </si>
  <si>
    <t xml:space="preserve">               S/.</t>
  </si>
  <si>
    <t>Chuncho</t>
  </si>
  <si>
    <t>Valencia</t>
  </si>
  <si>
    <t>Copoazú</t>
  </si>
  <si>
    <t>Naranjos</t>
  </si>
  <si>
    <t>Canchán / Huánuco</t>
  </si>
  <si>
    <t>Cumbe</t>
  </si>
  <si>
    <t>Amarillo</t>
  </si>
  <si>
    <t>Chincha / Ica</t>
  </si>
  <si>
    <t>Donoso - Lima</t>
  </si>
  <si>
    <t>Kumba</t>
  </si>
  <si>
    <t>Beltran</t>
  </si>
  <si>
    <t>Cleopatra</t>
  </si>
  <si>
    <t>El Chira / Piura</t>
  </si>
  <si>
    <t>Limón</t>
  </si>
  <si>
    <t>Rugoso</t>
  </si>
  <si>
    <t>Kent / Saigon</t>
  </si>
  <si>
    <t>Chato de ica</t>
  </si>
  <si>
    <t>Edward / Saigon</t>
  </si>
  <si>
    <t>Especie Forestal</t>
  </si>
  <si>
    <t>Plántula</t>
  </si>
  <si>
    <t>Estaca</t>
  </si>
  <si>
    <t>Perla del Vraem / Cusco</t>
  </si>
  <si>
    <t>VRAE-99</t>
  </si>
  <si>
    <t>GENOTIPOS</t>
  </si>
  <si>
    <t>continúa C.109</t>
  </si>
  <si>
    <t>Pichanaki / Junín</t>
  </si>
  <si>
    <t>Aguaje</t>
  </si>
  <si>
    <t>CCCN 51</t>
  </si>
  <si>
    <t>Limón Sutil</t>
  </si>
  <si>
    <t>Limon Tahiti</t>
  </si>
  <si>
    <t>Naranjo Dulce Valencia</t>
  </si>
  <si>
    <t>Naranjo Miniola</t>
  </si>
  <si>
    <t>Ornamental</t>
  </si>
  <si>
    <t>Crotos</t>
  </si>
  <si>
    <t>Palmera</t>
  </si>
  <si>
    <t>Pino Tecunumani</t>
  </si>
  <si>
    <t>Quina quina</t>
  </si>
  <si>
    <t>Ladembergia</t>
  </si>
  <si>
    <t>Tornillo</t>
  </si>
  <si>
    <t>Pucallpa / Ucayali</t>
  </si>
  <si>
    <t>Planton</t>
  </si>
  <si>
    <t>Bolaina blanca</t>
  </si>
  <si>
    <t>Cedro colorado</t>
  </si>
  <si>
    <t>cedro</t>
  </si>
  <si>
    <t>Zill</t>
  </si>
  <si>
    <t>Chico Rico</t>
  </si>
  <si>
    <t>Moringa</t>
  </si>
  <si>
    <t>Palmera abanico</t>
  </si>
  <si>
    <t>Palmera de Botella</t>
  </si>
  <si>
    <t>Palta Comun</t>
  </si>
  <si>
    <t>C.110  PERÚ: DISPONIBILIDAD Y PRECIO DE VENTA DE REPRODUCTORES EN ESTACIONES EXPERIMENTALES AGRARIAS</t>
  </si>
  <si>
    <t>Raza</t>
  </si>
  <si>
    <t>Cantidad   Macho</t>
  </si>
  <si>
    <t>Cantidad  Hembra</t>
  </si>
  <si>
    <t>S/.</t>
  </si>
  <si>
    <t>Kuri</t>
  </si>
  <si>
    <t>Donnhe</t>
  </si>
  <si>
    <t>Carnerillo / Borreguilla</t>
  </si>
  <si>
    <t>Bovino</t>
  </si>
  <si>
    <t>Torete / Vaquilla</t>
  </si>
  <si>
    <t>Recría</t>
  </si>
  <si>
    <t>Mejorados</t>
  </si>
  <si>
    <t>Chumbibamba / Apurimac</t>
  </si>
  <si>
    <t>Dorper x Pelibuey</t>
  </si>
  <si>
    <t xml:space="preserve">Andina </t>
  </si>
  <si>
    <t>F1 GYR Lechero Holstein Rojo</t>
  </si>
  <si>
    <t>GYR Lechero</t>
  </si>
  <si>
    <t>Mejorado</t>
  </si>
  <si>
    <t xml:space="preserve">C.108  PERÚ: DISPONIBILIDAD DE SEMILLA MEJORADA EN ESTACIONES  EXPERIMENTALES </t>
  </si>
  <si>
    <r>
      <t>Fuente</t>
    </r>
    <r>
      <rPr>
        <sz val="6"/>
        <color indexed="8"/>
        <rFont val="Arial Narrow"/>
        <family val="2"/>
      </rPr>
      <t>:  INIA, Estaciones Experimentales Agrarias.</t>
    </r>
  </si>
  <si>
    <t>Condesuyo</t>
  </si>
  <si>
    <t xml:space="preserve">Cajamarca </t>
  </si>
  <si>
    <t>Huacaybamba</t>
  </si>
  <si>
    <t>Concepcion</t>
  </si>
  <si>
    <t>PRODUCTO</t>
  </si>
  <si>
    <t>Año</t>
  </si>
  <si>
    <t>Ene-Dic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</si>
  <si>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</si>
  <si>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</si>
  <si>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</si>
  <si>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</si>
  <si>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</si>
  <si>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</si>
  <si>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</si>
  <si>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</si>
  <si>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</si>
  <si>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</si>
  <si>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</si>
  <si>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</si>
  <si>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Urea para uso agrícola</t>
  </si>
  <si>
    <t>Superfosfatos</t>
  </si>
  <si>
    <t xml:space="preserve">  p/ Provisional  </t>
  </si>
  <si>
    <t>Fuente: Superintendencia Nacional de Administración Tributaria - SUNAT</t>
  </si>
  <si>
    <t>Elaboración: MIDAGRI - DGESEP (DEIA)</t>
  </si>
  <si>
    <t xml:space="preserve">          (Tonelada)</t>
  </si>
  <si>
    <t>Total</t>
  </si>
  <si>
    <t xml:space="preserve">Fuente:  AGRORURAL  </t>
  </si>
  <si>
    <t xml:space="preserve">            (Soles por día)</t>
  </si>
  <si>
    <t>Región</t>
  </si>
  <si>
    <t>Apurimac</t>
  </si>
  <si>
    <t>Ayacucho</t>
  </si>
  <si>
    <t>La Libertad</t>
  </si>
  <si>
    <t>continúa C.102</t>
  </si>
  <si>
    <t>Lima Metropolitana</t>
    <phoneticPr fontId="9" type="noConversion"/>
  </si>
  <si>
    <t xml:space="preserve">Lima </t>
    <phoneticPr fontId="9" type="noConversion"/>
  </si>
  <si>
    <t>52.50</t>
  </si>
  <si>
    <t>Loreto</t>
  </si>
  <si>
    <t>Madre de Dios</t>
  </si>
  <si>
    <t>Moquegua</t>
  </si>
  <si>
    <t xml:space="preserve">San Martín </t>
  </si>
  <si>
    <t xml:space="preserve">           (Soles por día)</t>
  </si>
  <si>
    <t>Departamento/  Provincia</t>
  </si>
  <si>
    <t xml:space="preserve">…   </t>
  </si>
  <si>
    <t>Lauricocha</t>
  </si>
  <si>
    <t>Yarowilca</t>
  </si>
  <si>
    <t xml:space="preserve">Aymaraes </t>
  </si>
  <si>
    <t>Chincheros</t>
  </si>
  <si>
    <t xml:space="preserve">Chincha </t>
  </si>
  <si>
    <t>Nazca</t>
  </si>
  <si>
    <t>Camaná</t>
  </si>
  <si>
    <t xml:space="preserve">Palpa </t>
  </si>
  <si>
    <t>Caravelí</t>
  </si>
  <si>
    <t xml:space="preserve">JUNÍN </t>
  </si>
  <si>
    <t xml:space="preserve">La Unión </t>
  </si>
  <si>
    <t>Candarave</t>
  </si>
  <si>
    <t xml:space="preserve">Jorge Basadre </t>
  </si>
  <si>
    <t xml:space="preserve">Junín </t>
  </si>
  <si>
    <t>Tarata</t>
  </si>
  <si>
    <t>Huancasancos</t>
  </si>
  <si>
    <t>Parinacocha</t>
  </si>
  <si>
    <t xml:space="preserve">Gran Chimú </t>
  </si>
  <si>
    <t>Julcán</t>
  </si>
  <si>
    <t xml:space="preserve">Tumbes </t>
  </si>
  <si>
    <t>Contralmirante Villar</t>
  </si>
  <si>
    <t xml:space="preserve">LAMBAYEQUE </t>
  </si>
  <si>
    <t>Celendín</t>
  </si>
  <si>
    <t>Cutervo</t>
  </si>
  <si>
    <t xml:space="preserve">LIMA METROPOLITANA  </t>
  </si>
  <si>
    <t>Hualgayoc</t>
  </si>
  <si>
    <t>Jaén</t>
  </si>
  <si>
    <t>San Ignacio</t>
  </si>
  <si>
    <t xml:space="preserve">Cañete </t>
  </si>
  <si>
    <t>Santa Cruz</t>
  </si>
  <si>
    <t xml:space="preserve">Alto Amazonas </t>
  </si>
  <si>
    <t>Datem del Marañón</t>
  </si>
  <si>
    <t>Requena</t>
  </si>
  <si>
    <t xml:space="preserve">Chumbivilcas </t>
  </si>
  <si>
    <t>Manu</t>
  </si>
  <si>
    <t xml:space="preserve">La Convención </t>
  </si>
  <si>
    <t xml:space="preserve">Paucartambo </t>
  </si>
  <si>
    <t xml:space="preserve">Castrovirreyna </t>
  </si>
  <si>
    <t>Huaytará</t>
  </si>
  <si>
    <t xml:space="preserve">             (Soles por hora)</t>
  </si>
  <si>
    <t>Año</t>
    <phoneticPr fontId="9" type="noConversion"/>
  </si>
  <si>
    <t xml:space="preserve">    -</t>
  </si>
  <si>
    <t>122,50</t>
  </si>
  <si>
    <t xml:space="preserve">Cusco </t>
  </si>
  <si>
    <t>continúa C.104</t>
  </si>
  <si>
    <t>Lima</t>
  </si>
  <si>
    <t>Metropolitana</t>
  </si>
  <si>
    <t xml:space="preserve">     -      </t>
  </si>
  <si>
    <t xml:space="preserve">             (Soles por día)</t>
  </si>
  <si>
    <t>continúa C.105</t>
  </si>
  <si>
    <t xml:space="preserve">Lima Metropolitana </t>
  </si>
  <si>
    <t>110.00</t>
  </si>
  <si>
    <t>Puno</t>
  </si>
  <si>
    <t xml:space="preserve">C.106  PERÚ: PRECIO DE ALQUILER DE TRACTOR Y YUNTA POR DEPARTAMENTO Y PROVINCIA, </t>
  </si>
  <si>
    <t>Tractor (s/*hora)</t>
  </si>
  <si>
    <t>Yunta (s/*día)</t>
  </si>
  <si>
    <t>2023</t>
  </si>
  <si>
    <t>2024</t>
  </si>
  <si>
    <t xml:space="preserve">Andahuaylas </t>
  </si>
  <si>
    <t xml:space="preserve">…     </t>
  </si>
  <si>
    <t xml:space="preserve">AREQUIPA </t>
  </si>
  <si>
    <t xml:space="preserve">Caylloma </t>
  </si>
  <si>
    <t xml:space="preserve">Huancasancos </t>
  </si>
  <si>
    <t xml:space="preserve">Celendín </t>
  </si>
  <si>
    <t xml:space="preserve">San Marcos </t>
  </si>
  <si>
    <t>Chumbivilca</t>
  </si>
  <si>
    <t>continúa C.106</t>
  </si>
  <si>
    <t>Castrovirreyna</t>
  </si>
  <si>
    <t xml:space="preserve">Leoncio Prado </t>
  </si>
  <si>
    <t xml:space="preserve">Julcán </t>
  </si>
  <si>
    <t xml:space="preserve">Pataz </t>
  </si>
  <si>
    <t xml:space="preserve">   </t>
  </si>
  <si>
    <t>Elaboración: MIDAGRI/DGESEP (DEIA)</t>
  </si>
  <si>
    <t>continúa C.97</t>
  </si>
  <si>
    <t xml:space="preserve">C.96  PERÚ: PRECIO MINORISTA DE INSECTICIDAS POR DEPARTAMENTO Y PROVINCIA SEGÚN PRODUCTO, </t>
  </si>
  <si>
    <t xml:space="preserve">C.94  PERÚ: PRECIO DE VENTA MINORISTA DE FERTILIZANTES POTÁSICOS POR DEPARTAMENTO Y PROVINCIA </t>
  </si>
  <si>
    <t xml:space="preserve">C.93  PERÚ: PRECIO DE VENTA MINORISTA DE FERTILIZANTES FOSFATADOS POR DEPARTAMENTO Y PROVINCIA </t>
  </si>
  <si>
    <t xml:space="preserve">C.90 </t>
  </si>
  <si>
    <t>C.101</t>
  </si>
  <si>
    <t>C.107</t>
  </si>
  <si>
    <t>C.108</t>
  </si>
  <si>
    <t>C.109</t>
  </si>
  <si>
    <t>C.110</t>
  </si>
  <si>
    <t>continúa C.95</t>
  </si>
  <si>
    <t>continúa C.92</t>
  </si>
  <si>
    <t>continúa C.93</t>
  </si>
  <si>
    <t>continúa C.94</t>
  </si>
  <si>
    <t>Mariscal Cáceres</t>
  </si>
  <si>
    <t>continúa C.90</t>
  </si>
  <si>
    <t xml:space="preserve">           (Soles por unidad de medida)</t>
  </si>
  <si>
    <t>..</t>
  </si>
  <si>
    <t xml:space="preserve">Sulfato de Magnesio y Potasio </t>
  </si>
  <si>
    <t>Chalhuahuacho</t>
  </si>
  <si>
    <t>Camana</t>
  </si>
  <si>
    <t>Viru</t>
  </si>
  <si>
    <t>Tocache</t>
  </si>
  <si>
    <t>PUNO</t>
  </si>
  <si>
    <t>Chucuito</t>
  </si>
  <si>
    <t>San Román</t>
  </si>
  <si>
    <t>Yunguyo</t>
  </si>
  <si>
    <t>C.92 PERÚ: PRECIO DE VENTA MINORISTA DE FERTILIZANTES NITROGENADOS, POR DEPARTAMENTO Y PROVINCIA,</t>
  </si>
  <si>
    <t xml:space="preserve">           (Soles por tonelada)</t>
  </si>
  <si>
    <t>Ramon Castilla</t>
  </si>
  <si>
    <t>San Roman</t>
  </si>
  <si>
    <t>Chepen</t>
  </si>
  <si>
    <t xml:space="preserve">continúa C.100 </t>
  </si>
  <si>
    <t>Granadilla</t>
  </si>
  <si>
    <t>Aceituna Forestal</t>
  </si>
  <si>
    <t>Copoazu</t>
  </si>
  <si>
    <t>Guanabana</t>
  </si>
  <si>
    <t>Tumbo</t>
  </si>
  <si>
    <t>FERTILIZANTES QUÍMICOS</t>
  </si>
  <si>
    <t xml:space="preserve">C.90  PERÚ: IMPORTACIÓN DE FERTILIZANTES QUÍMICOS POR PRODUCTO SEGÚN MES, ENERO 2015 - MARZO 2024  </t>
  </si>
  <si>
    <t xml:space="preserve">Perú: Importación de fertilizantes químicos por producto según mes, Enero 2015 - Marzo 2024 (Tonelada) </t>
  </si>
  <si>
    <t>Perú: Producción de guano de isla, según mes, Enero 2015 - Marzo 2024 (Tonelada)</t>
  </si>
  <si>
    <t>Perú: Precio de venta minorista de fertilizantes nitrogenados por departamento y  provincia, según producto, Marzo 2023 - 2024 (Soles por tonelada)</t>
  </si>
  <si>
    <t>Perú: Precio de venta minorista de fertilizantes fosfatados por departamento y provincia según producto, Marzo 2023 - 2024 (Soles por tonelada)</t>
  </si>
  <si>
    <t>Perú: Precio de venta minorista de fertilizantes potásicos por departamento y provincia, según producto, Marzo 2023 - 2024 (Soles por tonelada)</t>
  </si>
  <si>
    <t>Perú: Precio de venta minorista de abono orgánico por departamento y   provincia, según producto, Marzo 2023 - 2024 (Soles por tonelada)</t>
  </si>
  <si>
    <t>Perú: Precio minorista de insecticidas por departamento y provincia, según producto, Marzo 2023 - 2024 (Soles por unidad de medida)</t>
  </si>
  <si>
    <t>Perú: Precio minorista de fungicidas por departamento y provincia, según producto, Marzo 2023 - 2024 (Soles por kilogramo)</t>
  </si>
  <si>
    <t>Perú: Precio minorista de herbicidas por departamento y provincia, según producto, Marzo 2023 - 2024 (Soles por unidad de medida)</t>
  </si>
  <si>
    <t>Perú: Precio minorista de adherente por departamento y provincia, según producto, Marzo 2023 - 2024 (Soles por litro)</t>
  </si>
  <si>
    <t>Perú: Precio minorista de reguladores de crecimiento por departamento y provincia, según producto Marzo 2023 - 2024 (Soles por unidad de medida)</t>
  </si>
  <si>
    <t>Perú: Valor del jornal agrícola por región, según mes, Enero 2018 - Marzo 2024 (Soles por día)</t>
  </si>
  <si>
    <t>Perú: Valor del jornal agrícola por departamento y provincia, Marzo 2023 - 2024 (Soles por día)</t>
  </si>
  <si>
    <t>Perú: Precio de alquiler de tractor agrícola por región, según mes, Enero 2018 - Marzo 2024 (Soles por hora)</t>
  </si>
  <si>
    <t>Perú: Precio de alquiler de tractor agrícola y yunta por departamento y provincia, Marzo 2023 - 2024</t>
  </si>
  <si>
    <t>Perú: Precio de alquiler de yunta por región, según mes, Enero 2018 - Marzo 2024 (Soles por día)</t>
  </si>
  <si>
    <t xml:space="preserve">C.91  PERÚ: PRODUCCIÓN DE GUANO DE ISLA SEGÚN MES, ENERO 2015 - MARZO 2024 </t>
  </si>
  <si>
    <t>C.103 PERÚ: VALOR DEL JORNAL AGRÍCOLA POR DEPARTAMENTO Y PROVINCIA, MARZO 2023 - 2024</t>
  </si>
  <si>
    <t xml:space="preserve">Marzo  </t>
  </si>
  <si>
    <t>C.104  PERÚ: PRECIO ALQUILER DE TRACTOR AGRÍCOLA, POR REGIÓN, SEGÚN MES, ENERO 2018 - MARZO 2024</t>
  </si>
  <si>
    <t>C.105  PERÚ: PRECIO ALQUILER DE YUNTA POR REGIÓN SEGÚN MES, ENERO 2018 - MARZO 2024</t>
  </si>
  <si>
    <t xml:space="preserve">            MARZO 2023-2024</t>
  </si>
  <si>
    <t>C.102  PERÚ: VALOR DEL JORNAL AGRÍCOLA POR REGIÓN SEGÚN MES, ENERO 2018 - MARZO 2024</t>
  </si>
  <si>
    <t xml:space="preserve">Arequipa </t>
  </si>
  <si>
    <t>Ene-Mar</t>
  </si>
  <si>
    <t>Daten del Marañón</t>
  </si>
  <si>
    <t>El Dorado</t>
  </si>
  <si>
    <t xml:space="preserve">Tocache </t>
  </si>
  <si>
    <t xml:space="preserve">          SEGÚN PRODUCTO, MARZO 2023 - 2024</t>
  </si>
  <si>
    <t>Grau</t>
  </si>
  <si>
    <t xml:space="preserve">Castilla </t>
  </si>
  <si>
    <t xml:space="preserve">San Miguel </t>
  </si>
  <si>
    <t>Huarichiri</t>
  </si>
  <si>
    <t>Carabaya</t>
  </si>
  <si>
    <t xml:space="preserve">          SEGÚN PRODUCTO  MARZO 2023-2024</t>
  </si>
  <si>
    <t xml:space="preserve">           SEGÚN PRODUCTO, MARZO 2023-2024</t>
  </si>
  <si>
    <t>Junin</t>
  </si>
  <si>
    <t xml:space="preserve">C.95  PERÚ: PRECIO MINORISTA DE ABONO ORGÁNICO POR DEPARTAMENTOS Y PROVINCIAS SEGÚN PRODUCTO, MARZO 2023 - 2024 </t>
  </si>
  <si>
    <t xml:space="preserve">      ...</t>
  </si>
  <si>
    <t xml:space="preserve">       -</t>
  </si>
  <si>
    <t xml:space="preserve">JUNIN </t>
  </si>
  <si>
    <t>HUANUCO</t>
  </si>
  <si>
    <t>Huamalíes</t>
  </si>
  <si>
    <t>LA LIBERTAD</t>
  </si>
  <si>
    <t xml:space="preserve">Tambopata </t>
  </si>
  <si>
    <t>EL Dorado</t>
  </si>
  <si>
    <t xml:space="preserve">           MARZO 2024</t>
  </si>
  <si>
    <t>Campal 250 EC        (S/ * L)</t>
  </si>
  <si>
    <t>Arrivo           (S/*L)</t>
  </si>
  <si>
    <t>Cipermex Super         (S/ * L)</t>
  </si>
  <si>
    <t>Magistral 50 EC       (S/ * L)</t>
  </si>
  <si>
    <t xml:space="preserve">Tifón  4E                  (S/ * L) </t>
  </si>
  <si>
    <t>Benzomil  500</t>
  </si>
  <si>
    <t>Cercobim M</t>
  </si>
  <si>
    <t>Cupravit</t>
  </si>
  <si>
    <t>C.97 PERÚ: PRECIO MINORISTA DE FUNGICIDAS POR DEPARTAMENTO Y PROVINCIA SEGÚN PRODUCTO, MARZO 2024</t>
  </si>
  <si>
    <t>Cotabambas</t>
  </si>
  <si>
    <t>Huanuco</t>
  </si>
  <si>
    <t>Otuzo</t>
  </si>
  <si>
    <t xml:space="preserve">C.98 PERÚ: PRECIO MINORISTA DE HERBICIDAS POR DEPARTAMENTO Y PROVINCIA SEGÚN PRODUCTO, MARZO 2024 </t>
  </si>
  <si>
    <t>Afalon 50 PM             (Kg)</t>
  </si>
  <si>
    <t>Goal 2 EC                   (250 ml)</t>
  </si>
  <si>
    <t>Embate 480 SL               (Lt)</t>
  </si>
  <si>
    <t xml:space="preserve">Sencor 480 SC             (Lt)  </t>
  </si>
  <si>
    <t>Huanco Sancos</t>
  </si>
  <si>
    <t>Paucar Del Sara Sara</t>
  </si>
  <si>
    <t xml:space="preserve">Agridex (S/xLt) </t>
  </si>
  <si>
    <t>Citowet (S/xLt)</t>
  </si>
  <si>
    <t xml:space="preserve">C.99 PERÚ: PRECIO MINORISTA DE ADHERENTE POR DEPARTAMENTO Y PROVINCIA SEGÚN PRODUCTO, MARZO 2024 </t>
  </si>
  <si>
    <t>C.100 PERÚ: PRECIO MINORISTA DE NUTRIENTES FOLIARES POR DEPARTAMENTO Y PROVINCIA SEGÚN PRODUCTO, MARZO 2024</t>
  </si>
  <si>
    <t>Abonofol 20-20-20        (kg)</t>
  </si>
  <si>
    <t>Abonofol 30-30-30       (kg)</t>
  </si>
  <si>
    <t>Multifrut           (kg)</t>
  </si>
  <si>
    <t xml:space="preserve">Fetrilón combi             (250 gr) </t>
  </si>
  <si>
    <t>Andauaylas</t>
  </si>
  <si>
    <t xml:space="preserve">C.101  PERÚ: PRECIO MINORISTA DE REGULADORES DE CRECIMIENTO POR DEPARTAMENTO Y PROVINCIA SEGÚN PRODUCTO, MARZO 2024 </t>
  </si>
  <si>
    <t>Activol                      (Pastilla)</t>
  </si>
  <si>
    <t>Aminofol                          (200 ml)</t>
  </si>
  <si>
    <t>Ergostín                         (200 ml)</t>
  </si>
  <si>
    <t>Pix                                  (Ll)</t>
  </si>
  <si>
    <t>La Convención</t>
  </si>
  <si>
    <t>Angaráes</t>
  </si>
  <si>
    <t>Huancavelíca</t>
  </si>
  <si>
    <t>JUNÍN</t>
  </si>
  <si>
    <t>Melgar</t>
  </si>
  <si>
    <t xml:space="preserve">Yunguyo </t>
  </si>
  <si>
    <t xml:space="preserve">Puno </t>
  </si>
  <si>
    <t xml:space="preserve">PUNO </t>
  </si>
  <si>
    <t xml:space="preserve">Azangaro </t>
  </si>
  <si>
    <t xml:space="preserve">Carabaya </t>
  </si>
  <si>
    <t xml:space="preserve">Chucuito </t>
  </si>
  <si>
    <t xml:space="preserve">El Collao </t>
  </si>
  <si>
    <t>Huancané</t>
  </si>
  <si>
    <t xml:space="preserve">Lampa </t>
  </si>
  <si>
    <t xml:space="preserve">Moho </t>
  </si>
  <si>
    <t xml:space="preserve">Putina </t>
  </si>
  <si>
    <t xml:space="preserve">San Román </t>
  </si>
  <si>
    <t xml:space="preserve">Sandia </t>
  </si>
  <si>
    <t xml:space="preserve">            POR REGIÓN SEGÚN CATEGORÍA, 31 DE MARZO 2024</t>
  </si>
  <si>
    <t>Maiz Morado</t>
  </si>
  <si>
    <t>INIA 615 Negro Canaan</t>
  </si>
  <si>
    <t>INIA 423 Santa Elena</t>
  </si>
  <si>
    <t xml:space="preserve">            AGRARIAS, POR PRODUCTO, 31 DE MARZO 2024</t>
  </si>
  <si>
    <t xml:space="preserve">            SEGÚN ESPECIE, 31 DE MARZO 2024</t>
  </si>
  <si>
    <t xml:space="preserve">            POR REGIÓN SEGÚN RAZA O LÍNEA, 31  DE MARZO 2024</t>
  </si>
  <si>
    <t>Perú: Precio minorista de nutrientes foliares por departamento y provincia, según producto, Marzo 2024 (Soles por unidad de medida)</t>
  </si>
  <si>
    <t>Perú: Disponibilidad y precio de venta de semilla mejorada en estaciones experimentales agrarias por región, 31 de Marzo 2024</t>
  </si>
  <si>
    <t>Perú: Disponibilidad de semilla mejorada en estaciones experimentales agrarias por producto, 31 de Marzo 2024</t>
  </si>
  <si>
    <t xml:space="preserve">Perú: Disponibilidad y precio de venta de plantones en estaciones experimentales agrarias por región, 31 de Marzo 2024 </t>
  </si>
  <si>
    <t>Perú: Disponibilidad y precio de venta de reproductores en estaciones experimentales agrarias por región, 31 de Marzo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</si>
</sst>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3" formatCode="_-* #,##0.00_-;\-* #,##0.00_-;_-* &quot;-&quot;??_-;_-@_-"/>
    <numFmt numFmtId="164" formatCode="_-&quot;S/&quot;* #,##0.00_-;\-&quot;S/&quot;* #,##0.00_-;_-&quot;S/&quot;* &quot;-&quot;??_-;_-@_-"/>
    <numFmt numFmtId="165" formatCode="#,##0______"/>
    <numFmt numFmtId="166" formatCode="#,##0.0"/>
    <numFmt numFmtId="167" formatCode="0.0"/>
    <numFmt numFmtId="168" formatCode="#\ ##0"/>
    <numFmt numFmtId="169" formatCode="0_)"/>
    <numFmt numFmtId="170" formatCode="#,##0__"/>
    <numFmt numFmtId="171" formatCode="#,##0.00__"/>
    <numFmt numFmtId="172" formatCode="#,##0.0__"/>
    <numFmt numFmtId="173" formatCode="#\ ##0.00"/>
    <numFmt numFmtId="174" formatCode="0.0____"/>
    <numFmt numFmtId="175" formatCode="#,##0____"/>
    <numFmt numFmtId="176" formatCode="#,##0.0____"/>
    <numFmt numFmtId="177" formatCode="#,##0.00____"/>
    <numFmt numFmtId="178" formatCode="#\ ##,000"/>
    <numFmt numFmtId="179" formatCode="#\ ##0.00__"/>
    <numFmt numFmtId="180" formatCode="0.00____"/>
    <numFmt numFmtId="181" formatCode="0.0__"/>
    <numFmt numFmtId="182" formatCode="0.00__"/>
    <numFmt numFmtId="183" formatCode="#,##0.0______"/>
    <numFmt numFmtId="184" formatCode="#,##0__________"/>
    <numFmt numFmtId="185" formatCode="#,##0________________"/>
    <numFmt numFmtId="186" formatCode="#,##0.0________________"/>
    <numFmt numFmtId="187" formatCode="#,##0.00______"/>
    <numFmt numFmtId="188" formatCode="#,##0&quot;Pts&quot;_);\(#,##0&quot;Pts&quot;\)"/>
    <numFmt numFmtId="189" formatCode="_ * #,##0.00_ ;_ * \-#,##0.00_ ;_ * &quot;-&quot;??_ ;_ @_ "/>
    <numFmt numFmtId="190" formatCode="_-* #,##0_-;\-* #,##0_-;_-* &quot;-&quot;??_-;_-@_-"/>
    <numFmt numFmtId="191" formatCode="General_)"/>
    <numFmt numFmtId="192" formatCode="0.0______"/>
    <numFmt numFmtId="193" formatCode="#.##0"/>
    <numFmt numFmtId="194" formatCode="#.##00"/>
  </numFmts>
  <fonts count="47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9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6"/>
      <color theme="1"/>
      <name val="Arial Narrow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i/>
      <sz val="8"/>
      <color theme="1"/>
      <name val="Arial Narrow"/>
      <family val="2"/>
    </font>
    <font>
      <b/>
      <sz val="10"/>
      <color theme="1"/>
      <name val="Arial Narrow"/>
      <family val="2"/>
    </font>
    <font>
      <sz val="7"/>
      <color theme="1"/>
      <name val="Arial Narrow"/>
      <family val="2"/>
    </font>
    <font>
      <sz val="7"/>
      <color rgb="FF000000"/>
      <name val="Arial Narrow"/>
      <family val="2"/>
    </font>
    <font>
      <sz val="8"/>
      <color rgb="FF003300"/>
      <name val="Arial Narrow"/>
      <family val="2"/>
    </font>
    <font>
      <b/>
      <sz val="8"/>
      <color rgb="FF003300"/>
      <name val="Arial Narrow"/>
      <family val="2"/>
    </font>
    <font>
      <b/>
      <sz val="9"/>
      <color rgb="FFFF0000"/>
      <name val="Arial Narrow"/>
      <family val="2"/>
    </font>
    <font>
      <sz val="8"/>
      <name val="Arial"/>
      <family val="2"/>
      <scheme val="minor"/>
    </font>
    <font>
      <sz val="8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b/>
      <sz val="8"/>
      <name val="Arial Narrow"/>
      <family val="2"/>
    </font>
    <font>
      <sz val="8"/>
      <name val="Arial"/>
      <family val="2"/>
    </font>
    <font>
      <sz val="10"/>
      <name val="Times"/>
      <family val="1"/>
    </font>
    <font>
      <u/>
      <sz val="10"/>
      <color indexed="12"/>
      <name val="Arial"/>
      <family val="2"/>
    </font>
    <font>
      <sz val="8"/>
      <name val="Helvetica"/>
      <family val="2"/>
    </font>
    <font>
      <sz val="10"/>
      <name val="Arial"/>
      <family val="2"/>
    </font>
    <font>
      <b/>
      <sz val="9"/>
      <name val="Arial Narrow"/>
      <family val="2"/>
    </font>
    <font>
      <sz val="10"/>
      <color rgb="FF000000"/>
      <name val="Arial Narrow"/>
      <family val="2"/>
    </font>
    <font>
      <sz val="10"/>
      <color rgb="FF000000"/>
      <name val="Arial"/>
      <family val="2"/>
      <scheme val="minor"/>
    </font>
    <font>
      <b/>
      <sz val="9"/>
      <color indexed="10"/>
      <name val="Arial Narrow"/>
      <family val="2"/>
    </font>
    <font>
      <sz val="6"/>
      <name val="Arial Narrow"/>
      <family val="2"/>
    </font>
    <font>
      <sz val="6"/>
      <color indexed="8"/>
      <name val="Arial Narrow"/>
      <family val="2"/>
    </font>
    <font>
      <b/>
      <sz val="7"/>
      <color theme="1"/>
      <name val="Arial Narrow"/>
      <family val="2"/>
    </font>
    <font>
      <b/>
      <sz val="7"/>
      <name val="Arial Narrow"/>
      <family val="2"/>
    </font>
    <font>
      <sz val="7"/>
      <name val="Arial Narrow"/>
      <family val="2"/>
    </font>
    <font>
      <b/>
      <sz val="9"/>
      <color rgb="FF000000"/>
      <name val="Arial Narrow"/>
      <family val="2"/>
    </font>
    <font>
      <sz val="8"/>
      <name val="Times New Roman"/>
      <family val="1"/>
      <charset val="204"/>
    </font>
    <font>
      <sz val="8"/>
      <color rgb="FFFF0000"/>
      <name val="Arial Narrow"/>
      <family val="2"/>
    </font>
    <font>
      <sz val="10"/>
      <color rgb="FFFF000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8"/>
      <name val="Arial"/>
      <family val="2"/>
      <scheme val="minor"/>
    </font>
    <font>
      <sz val="6"/>
      <name val="Arial"/>
      <family val="2"/>
    </font>
    <font>
      <sz val="11"/>
      <name val="Arial"/>
      <family val="2"/>
    </font>
    <font>
      <sz val="8"/>
      <color indexed="58"/>
      <name val="Arial Narrow"/>
      <family val="2"/>
    </font>
    <font>
      <b/>
      <i/>
      <sz val="8"/>
      <color theme="1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rgb="FF83B88C"/>
      </patternFill>
    </fill>
    <fill>
      <patternFill patternType="solid">
        <fgColor rgb="FFDEDFF5"/>
        <bgColor rgb="FFB4DCB6"/>
      </patternFill>
    </fill>
    <fill>
      <patternFill patternType="solid">
        <fgColor rgb="FFDEDFF5"/>
        <bgColor indexed="8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37" fontId="23" fillId="0" borderId="10"/>
    <xf numFmtId="0" fontId="24" fillId="0" borderId="10" applyNumberFormat="0" applyFill="0" applyBorder="0" applyAlignment="0" applyProtection="0">
      <alignment vertical="top"/>
      <protection locked="0"/>
    </xf>
    <xf numFmtId="169" fontId="25" fillId="0" borderId="10"/>
    <xf numFmtId="0" fontId="26" fillId="0" borderId="10"/>
    <xf numFmtId="189" fontId="26" fillId="0" borderId="10" applyFont="0" applyFill="0" applyBorder="0" applyAlignment="0" applyProtection="0"/>
    <xf numFmtId="43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26" fillId="0" borderId="10"/>
    <xf numFmtId="0" fontId="37" fillId="0" borderId="10"/>
    <xf numFmtId="0" fontId="1" fillId="0" borderId="10"/>
  </cellStyleXfs>
  <cellXfs count="94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2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2" borderId="1" xfId="0" applyFont="1" applyFill="1" applyBorder="1"/>
    <xf numFmtId="0" fontId="6" fillId="0" borderId="0" xfId="0" applyFont="1" applyAlignment="1">
      <alignment vertical="center"/>
    </xf>
    <xf numFmtId="0" fontId="2" fillId="3" borderId="1" xfId="0" applyFont="1" applyFill="1" applyBorder="1"/>
    <xf numFmtId="168" fontId="5" fillId="3" borderId="1" xfId="0" applyNumberFormat="1" applyFont="1" applyFill="1" applyBorder="1"/>
    <xf numFmtId="0" fontId="5" fillId="0" borderId="0" xfId="0" applyFont="1" applyAlignment="1">
      <alignment horizontal="center" vertical="center"/>
    </xf>
    <xf numFmtId="168" fontId="3" fillId="3" borderId="1" xfId="0" applyNumberFormat="1" applyFont="1" applyFill="1" applyBorder="1"/>
    <xf numFmtId="49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175" fontId="3" fillId="0" borderId="4" xfId="0" applyNumberFormat="1" applyFont="1" applyBorder="1" applyAlignment="1">
      <alignment horizontal="right" vertical="center"/>
    </xf>
    <xf numFmtId="175" fontId="3" fillId="0" borderId="0" xfId="0" applyNumberFormat="1" applyFont="1" applyAlignment="1">
      <alignment horizontal="right" vertical="center"/>
    </xf>
    <xf numFmtId="176" fontId="3" fillId="0" borderId="0" xfId="0" applyNumberFormat="1" applyFont="1"/>
    <xf numFmtId="0" fontId="11" fillId="3" borderId="1" xfId="0" applyFont="1" applyFill="1" applyBorder="1"/>
    <xf numFmtId="0" fontId="3" fillId="3" borderId="3" xfId="0" applyFont="1" applyFill="1" applyBorder="1" applyAlignment="1">
      <alignment horizontal="left" vertical="center"/>
    </xf>
    <xf numFmtId="178" fontId="7" fillId="0" borderId="0" xfId="0" applyNumberFormat="1" applyFont="1" applyAlignment="1">
      <alignment vertical="center"/>
    </xf>
    <xf numFmtId="0" fontId="3" fillId="2" borderId="3" xfId="0" applyFont="1" applyFill="1" applyBorder="1" applyAlignment="1">
      <alignment horizontal="left" vertical="center"/>
    </xf>
    <xf numFmtId="174" fontId="3" fillId="2" borderId="3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171" fontId="5" fillId="0" borderId="0" xfId="0" applyNumberFormat="1" applyFont="1" applyAlignment="1">
      <alignment horizontal="right" vertical="center"/>
    </xf>
    <xf numFmtId="1" fontId="6" fillId="2" borderId="1" xfId="0" applyNumberFormat="1" applyFont="1" applyFill="1" applyBorder="1" applyAlignment="1">
      <alignment vertical="center"/>
    </xf>
    <xf numFmtId="1" fontId="3" fillId="0" borderId="0" xfId="0" applyNumberFormat="1" applyFont="1" applyAlignment="1">
      <alignment vertical="center"/>
    </xf>
    <xf numFmtId="1" fontId="6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82" fontId="14" fillId="0" borderId="0" xfId="0" applyNumberFormat="1" applyFont="1" applyAlignment="1">
      <alignment horizontal="center"/>
    </xf>
    <xf numFmtId="182" fontId="3" fillId="0" borderId="0" xfId="0" applyNumberFormat="1" applyFont="1" applyAlignment="1">
      <alignment horizontal="center"/>
    </xf>
    <xf numFmtId="182" fontId="3" fillId="0" borderId="0" xfId="0" applyNumberFormat="1" applyFont="1" applyAlignment="1">
      <alignment horizontal="center" vertical="center"/>
    </xf>
    <xf numFmtId="171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71" fontId="14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/>
    </xf>
    <xf numFmtId="171" fontId="3" fillId="0" borderId="4" xfId="0" applyNumberFormat="1" applyFont="1" applyBorder="1" applyAlignment="1">
      <alignment horizontal="center" vertical="center"/>
    </xf>
    <xf numFmtId="182" fontId="3" fillId="0" borderId="4" xfId="0" applyNumberFormat="1" applyFont="1" applyBorder="1" applyAlignment="1">
      <alignment horizontal="center" vertical="center"/>
    </xf>
    <xf numFmtId="182" fontId="5" fillId="2" borderId="0" xfId="0" applyNumberFormat="1" applyFont="1" applyFill="1" applyAlignment="1">
      <alignment horizontal="center" vertical="center"/>
    </xf>
    <xf numFmtId="182" fontId="3" fillId="2" borderId="0" xfId="0" applyNumberFormat="1" applyFont="1" applyFill="1" applyAlignment="1">
      <alignment horizontal="center" vertical="center"/>
    </xf>
    <xf numFmtId="2" fontId="14" fillId="0" borderId="4" xfId="0" applyNumberFormat="1" applyFont="1" applyBorder="1" applyAlignment="1">
      <alignment horizontal="center"/>
    </xf>
    <xf numFmtId="167" fontId="3" fillId="0" borderId="4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/>
    </xf>
    <xf numFmtId="180" fontId="3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center"/>
    </xf>
    <xf numFmtId="0" fontId="5" fillId="0" borderId="0" xfId="0" applyFont="1" applyAlignment="1">
      <alignment horizontal="right" vertical="center"/>
    </xf>
    <xf numFmtId="4" fontId="3" fillId="2" borderId="3" xfId="0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3" fontId="7" fillId="0" borderId="4" xfId="0" quotePrefix="1" applyNumberFormat="1" applyFont="1" applyBorder="1" applyAlignment="1">
      <alignment vertical="center"/>
    </xf>
    <xf numFmtId="0" fontId="12" fillId="0" borderId="4" xfId="0" applyFont="1" applyBorder="1" applyAlignment="1">
      <alignment horizontal="center"/>
    </xf>
    <xf numFmtId="169" fontId="7" fillId="0" borderId="0" xfId="0" applyNumberFormat="1" applyFont="1" applyAlignment="1">
      <alignment vertical="center"/>
    </xf>
    <xf numFmtId="169" fontId="12" fillId="0" borderId="0" xfId="0" applyNumberFormat="1" applyFont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2" borderId="0" xfId="0" applyFont="1" applyFill="1" applyAlignment="1">
      <alignment vertical="center"/>
    </xf>
    <xf numFmtId="0" fontId="5" fillId="0" borderId="0" xfId="0" applyFont="1" applyAlignment="1">
      <alignment horizontal="right" vertical="center" wrapText="1"/>
    </xf>
    <xf numFmtId="3" fontId="3" fillId="0" borderId="0" xfId="0" applyNumberFormat="1" applyFont="1" applyAlignment="1">
      <alignment vertical="center"/>
    </xf>
    <xf numFmtId="185" fontId="3" fillId="0" borderId="0" xfId="0" applyNumberFormat="1" applyFont="1" applyAlignment="1">
      <alignment horizontal="right"/>
    </xf>
    <xf numFmtId="185" fontId="3" fillId="0" borderId="0" xfId="0" applyNumberFormat="1" applyFont="1"/>
    <xf numFmtId="3" fontId="3" fillId="0" borderId="0" xfId="0" applyNumberFormat="1" applyFont="1" applyAlignment="1">
      <alignment horizontal="left" vertical="center"/>
    </xf>
    <xf numFmtId="184" fontId="3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left" vertical="center"/>
    </xf>
    <xf numFmtId="186" fontId="3" fillId="0" borderId="0" xfId="0" applyNumberFormat="1" applyFont="1"/>
    <xf numFmtId="0" fontId="3" fillId="2" borderId="10" xfId="0" applyFont="1" applyFill="1" applyBorder="1" applyAlignment="1">
      <alignment horizontal="left" vertical="center"/>
    </xf>
    <xf numFmtId="0" fontId="19" fillId="0" borderId="0" xfId="0" applyFont="1"/>
    <xf numFmtId="0" fontId="18" fillId="0" borderId="0" xfId="0" applyFont="1"/>
    <xf numFmtId="0" fontId="20" fillId="0" borderId="0" xfId="0" applyFont="1"/>
    <xf numFmtId="0" fontId="21" fillId="0" borderId="0" xfId="0" applyFont="1" applyAlignment="1">
      <alignment horizontal="center"/>
    </xf>
    <xf numFmtId="0" fontId="18" fillId="0" borderId="13" xfId="0" applyFont="1" applyBorder="1"/>
    <xf numFmtId="0" fontId="22" fillId="0" borderId="14" xfId="0" applyFont="1" applyBorder="1"/>
    <xf numFmtId="37" fontId="20" fillId="4" borderId="10" xfId="1" applyFont="1" applyFill="1" applyAlignment="1">
      <alignment vertical="center"/>
    </xf>
    <xf numFmtId="0" fontId="22" fillId="0" borderId="0" xfId="0" applyFont="1" applyAlignment="1">
      <alignment vertical="center"/>
    </xf>
    <xf numFmtId="0" fontId="0" fillId="0" borderId="0" xfId="0" applyAlignment="1">
      <alignment vertical="center"/>
    </xf>
    <xf numFmtId="0" fontId="22" fillId="0" borderId="14" xfId="2" applyFont="1" applyBorder="1" applyAlignment="1" applyProtection="1"/>
    <xf numFmtId="177" fontId="18" fillId="4" borderId="0" xfId="0" applyNumberFormat="1" applyFont="1" applyFill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28" fillId="0" borderId="0" xfId="0" applyFont="1"/>
    <xf numFmtId="0" fontId="28" fillId="0" borderId="10" xfId="0" applyFont="1" applyBorder="1"/>
    <xf numFmtId="0" fontId="19" fillId="0" borderId="3" xfId="0" applyFont="1" applyBorder="1"/>
    <xf numFmtId="0" fontId="3" fillId="0" borderId="11" xfId="0" applyFont="1" applyBorder="1"/>
    <xf numFmtId="0" fontId="3" fillId="0" borderId="0" xfId="0" applyFont="1" applyAlignment="1">
      <alignment horizontal="left"/>
    </xf>
    <xf numFmtId="171" fontId="3" fillId="2" borderId="3" xfId="0" applyNumberFormat="1" applyFont="1" applyFill="1" applyBorder="1" applyAlignment="1">
      <alignment horizontal="center" vertical="center" wrapText="1"/>
    </xf>
    <xf numFmtId="168" fontId="3" fillId="3" borderId="10" xfId="0" applyNumberFormat="1" applyFont="1" applyFill="1" applyBorder="1"/>
    <xf numFmtId="166" fontId="13" fillId="0" borderId="4" xfId="0" applyNumberFormat="1" applyFont="1" applyBorder="1" applyAlignment="1">
      <alignment horizontal="right" vertical="center"/>
    </xf>
    <xf numFmtId="175" fontId="3" fillId="0" borderId="10" xfId="0" applyNumberFormat="1" applyFont="1" applyBorder="1" applyAlignment="1">
      <alignment horizontal="right" vertical="center"/>
    </xf>
    <xf numFmtId="0" fontId="8" fillId="0" borderId="10" xfId="0" applyFont="1" applyBorder="1" applyAlignment="1">
      <alignment horizontal="left" vertical="center"/>
    </xf>
    <xf numFmtId="176" fontId="3" fillId="0" borderId="10" xfId="0" applyNumberFormat="1" applyFont="1" applyBorder="1"/>
    <xf numFmtId="176" fontId="3" fillId="2" borderId="3" xfId="0" applyNumberFormat="1" applyFont="1" applyFill="1" applyBorder="1" applyAlignment="1">
      <alignment horizontal="right" vertical="center"/>
    </xf>
    <xf numFmtId="181" fontId="5" fillId="2" borderId="10" xfId="0" applyNumberFormat="1" applyFont="1" applyFill="1" applyBorder="1" applyAlignment="1">
      <alignment horizontal="center"/>
    </xf>
    <xf numFmtId="174" fontId="5" fillId="2" borderId="10" xfId="0" applyNumberFormat="1" applyFont="1" applyFill="1" applyBorder="1" applyAlignment="1">
      <alignment horizontal="right"/>
    </xf>
    <xf numFmtId="174" fontId="5" fillId="2" borderId="10" xfId="0" applyNumberFormat="1" applyFont="1" applyFill="1" applyBorder="1" applyAlignment="1">
      <alignment horizontal="center"/>
    </xf>
    <xf numFmtId="171" fontId="3" fillId="2" borderId="10" xfId="0" applyNumberFormat="1" applyFont="1" applyFill="1" applyBorder="1" applyAlignment="1">
      <alignment horizontal="center" vertical="center"/>
    </xf>
    <xf numFmtId="176" fontId="3" fillId="2" borderId="10" xfId="0" applyNumberFormat="1" applyFont="1" applyFill="1" applyBorder="1" applyAlignment="1">
      <alignment horizontal="right" vertical="center"/>
    </xf>
    <xf numFmtId="171" fontId="3" fillId="2" borderId="10" xfId="0" applyNumberFormat="1" applyFont="1" applyFill="1" applyBorder="1" applyAlignment="1">
      <alignment vertical="center"/>
    </xf>
    <xf numFmtId="176" fontId="3" fillId="3" borderId="10" xfId="0" applyNumberFormat="1" applyFont="1" applyFill="1" applyBorder="1" applyAlignment="1">
      <alignment horizontal="right" vertical="center"/>
    </xf>
    <xf numFmtId="173" fontId="3" fillId="2" borderId="10" xfId="0" applyNumberFormat="1" applyFont="1" applyFill="1" applyBorder="1" applyAlignment="1">
      <alignment horizontal="center" vertical="center"/>
    </xf>
    <xf numFmtId="171" fontId="3" fillId="0" borderId="0" xfId="0" applyNumberFormat="1" applyFont="1" applyAlignment="1">
      <alignment horizontal="center"/>
    </xf>
    <xf numFmtId="0" fontId="3" fillId="0" borderId="10" xfId="0" applyFont="1" applyBorder="1"/>
    <xf numFmtId="171" fontId="3" fillId="2" borderId="10" xfId="0" applyNumberFormat="1" applyFont="1" applyFill="1" applyBorder="1" applyAlignment="1">
      <alignment horizontal="center" vertical="center" wrapText="1"/>
    </xf>
    <xf numFmtId="171" fontId="3" fillId="3" borderId="10" xfId="0" applyNumberFormat="1" applyFont="1" applyFill="1" applyBorder="1" applyAlignment="1">
      <alignment horizontal="center" vertical="center" wrapText="1"/>
    </xf>
    <xf numFmtId="168" fontId="5" fillId="3" borderId="10" xfId="0" applyNumberFormat="1" applyFont="1" applyFill="1" applyBorder="1"/>
    <xf numFmtId="171" fontId="3" fillId="2" borderId="10" xfId="0" applyNumberFormat="1" applyFont="1" applyFill="1" applyBorder="1" applyAlignment="1">
      <alignment horizontal="right" vertical="center"/>
    </xf>
    <xf numFmtId="174" fontId="3" fillId="3" borderId="10" xfId="0" applyNumberFormat="1" applyFont="1" applyFill="1" applyBorder="1" applyAlignment="1">
      <alignment horizontal="right" vertical="center"/>
    </xf>
    <xf numFmtId="173" fontId="3" fillId="2" borderId="10" xfId="0" applyNumberFormat="1" applyFont="1" applyFill="1" applyBorder="1" applyAlignment="1">
      <alignment horizontal="center" vertical="center" wrapText="1"/>
    </xf>
    <xf numFmtId="168" fontId="3" fillId="2" borderId="10" xfId="0" applyNumberFormat="1" applyFont="1" applyFill="1" applyBorder="1" applyAlignment="1">
      <alignment horizontal="left" vertical="center"/>
    </xf>
    <xf numFmtId="171" fontId="5" fillId="2" borderId="10" xfId="0" applyNumberFormat="1" applyFont="1" applyFill="1" applyBorder="1" applyAlignment="1">
      <alignment horizontal="center" vertical="center" wrapText="1"/>
    </xf>
    <xf numFmtId="171" fontId="5" fillId="2" borderId="10" xfId="0" applyNumberFormat="1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left" vertical="center"/>
    </xf>
    <xf numFmtId="0" fontId="8" fillId="7" borderId="0" xfId="0" applyFont="1" applyFill="1" applyAlignment="1">
      <alignment wrapText="1"/>
    </xf>
    <xf numFmtId="0" fontId="9" fillId="7" borderId="0" xfId="0" applyFont="1" applyFill="1" applyAlignment="1">
      <alignment vertical="center" wrapText="1"/>
    </xf>
    <xf numFmtId="171" fontId="5" fillId="2" borderId="10" xfId="0" applyNumberFormat="1" applyFont="1" applyFill="1" applyBorder="1" applyAlignment="1">
      <alignment vertical="center"/>
    </xf>
    <xf numFmtId="0" fontId="27" fillId="0" borderId="10" xfId="8" applyFont="1"/>
    <xf numFmtId="0" fontId="30" fillId="0" borderId="10" xfId="8" applyFont="1"/>
    <xf numFmtId="0" fontId="16" fillId="0" borderId="10" xfId="8" applyFont="1"/>
    <xf numFmtId="1" fontId="30" fillId="0" borderId="10" xfId="8" applyNumberFormat="1" applyFont="1"/>
    <xf numFmtId="0" fontId="30" fillId="0" borderId="10" xfId="8" applyFont="1" applyAlignment="1">
      <alignment wrapText="1"/>
    </xf>
    <xf numFmtId="0" fontId="16" fillId="0" borderId="10" xfId="8" applyFont="1" applyAlignment="1">
      <alignment wrapText="1"/>
    </xf>
    <xf numFmtId="1" fontId="30" fillId="0" borderId="10" xfId="8" applyNumberFormat="1" applyFont="1" applyAlignment="1">
      <alignment wrapText="1"/>
    </xf>
    <xf numFmtId="1" fontId="27" fillId="0" borderId="10" xfId="8" applyNumberFormat="1" applyFont="1"/>
    <xf numFmtId="190" fontId="3" fillId="0" borderId="10" xfId="6" applyNumberFormat="1" applyFont="1" applyBorder="1" applyAlignment="1">
      <alignment wrapText="1"/>
    </xf>
    <xf numFmtId="0" fontId="5" fillId="6" borderId="0" xfId="0" applyFont="1" applyFill="1" applyAlignment="1">
      <alignment horizontal="center" vertical="center" wrapText="1"/>
    </xf>
    <xf numFmtId="0" fontId="3" fillId="2" borderId="4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left" vertical="center"/>
    </xf>
    <xf numFmtId="165" fontId="3" fillId="2" borderId="0" xfId="0" applyNumberFormat="1" applyFont="1" applyFill="1" applyAlignment="1">
      <alignment vertical="center"/>
    </xf>
    <xf numFmtId="187" fontId="12" fillId="2" borderId="4" xfId="0" applyNumberFormat="1" applyFont="1" applyFill="1" applyBorder="1" applyAlignment="1">
      <alignment horizontal="right" vertical="top"/>
    </xf>
    <xf numFmtId="0" fontId="8" fillId="6" borderId="0" xfId="0" applyFont="1" applyFill="1" applyAlignment="1">
      <alignment horizontal="left"/>
    </xf>
    <xf numFmtId="0" fontId="31" fillId="0" borderId="0" xfId="0" applyFont="1"/>
    <xf numFmtId="0" fontId="20" fillId="0" borderId="10" xfId="8" applyFont="1" applyAlignment="1">
      <alignment vertical="center"/>
    </xf>
    <xf numFmtId="3" fontId="20" fillId="0" borderId="10" xfId="8" applyNumberFormat="1" applyFont="1" applyAlignment="1">
      <alignment vertical="center"/>
    </xf>
    <xf numFmtId="4" fontId="20" fillId="0" borderId="10" xfId="8" applyNumberFormat="1" applyFont="1" applyAlignment="1">
      <alignment vertical="center"/>
    </xf>
    <xf numFmtId="1" fontId="3" fillId="0" borderId="0" xfId="0" applyNumberFormat="1" applyFont="1"/>
    <xf numFmtId="2" fontId="3" fillId="0" borderId="0" xfId="0" applyNumberFormat="1" applyFont="1"/>
    <xf numFmtId="0" fontId="5" fillId="0" borderId="11" xfId="0" applyFont="1" applyBorder="1" applyAlignment="1">
      <alignment vertical="center"/>
    </xf>
    <xf numFmtId="1" fontId="3" fillId="0" borderId="10" xfId="0" applyNumberFormat="1" applyFont="1" applyBorder="1"/>
    <xf numFmtId="2" fontId="3" fillId="0" borderId="10" xfId="0" applyNumberFormat="1" applyFont="1" applyBorder="1"/>
    <xf numFmtId="188" fontId="27" fillId="0" borderId="10" xfId="8" applyNumberFormat="1" applyFont="1"/>
    <xf numFmtId="188" fontId="27" fillId="0" borderId="10" xfId="8" applyNumberFormat="1" applyFont="1" applyAlignment="1">
      <alignment vertical="center"/>
    </xf>
    <xf numFmtId="188" fontId="27" fillId="0" borderId="10" xfId="8" applyNumberFormat="1" applyFont="1" applyAlignment="1">
      <alignment horizontal="left" vertical="center" wrapText="1"/>
    </xf>
    <xf numFmtId="0" fontId="27" fillId="0" borderId="10" xfId="8" applyFont="1" applyAlignment="1">
      <alignment vertical="center"/>
    </xf>
    <xf numFmtId="0" fontId="27" fillId="0" borderId="10" xfId="8" applyFont="1" applyAlignment="1">
      <alignment horizontal="center" vertical="center"/>
    </xf>
    <xf numFmtId="185" fontId="3" fillId="2" borderId="0" xfId="0" applyNumberFormat="1" applyFont="1" applyFill="1" applyAlignment="1">
      <alignment horizontal="right"/>
    </xf>
    <xf numFmtId="185" fontId="3" fillId="2" borderId="0" xfId="0" applyNumberFormat="1" applyFont="1" applyFill="1"/>
    <xf numFmtId="0" fontId="31" fillId="0" borderId="11" xfId="8" applyFont="1" applyBorder="1"/>
    <xf numFmtId="3" fontId="31" fillId="4" borderId="11" xfId="8" applyNumberFormat="1" applyFont="1" applyFill="1" applyBorder="1"/>
    <xf numFmtId="3" fontId="31" fillId="4" borderId="11" xfId="8" applyNumberFormat="1" applyFont="1" applyFill="1" applyBorder="1" applyAlignment="1">
      <alignment horizontal="right" vertical="center"/>
    </xf>
    <xf numFmtId="3" fontId="31" fillId="4" borderId="11" xfId="8" applyNumberFormat="1" applyFont="1" applyFill="1" applyBorder="1" applyAlignment="1">
      <alignment vertical="center"/>
    </xf>
    <xf numFmtId="0" fontId="31" fillId="0" borderId="10" xfId="8" applyFont="1"/>
    <xf numFmtId="3" fontId="31" fillId="4" borderId="10" xfId="8" applyNumberFormat="1" applyFont="1" applyFill="1" applyAlignment="1">
      <alignment vertical="center"/>
    </xf>
    <xf numFmtId="3" fontId="31" fillId="4" borderId="10" xfId="8" applyNumberFormat="1" applyFont="1" applyFill="1" applyAlignment="1">
      <alignment horizontal="right" vertical="center"/>
    </xf>
    <xf numFmtId="178" fontId="31" fillId="0" borderId="10" xfId="3" applyNumberFormat="1" applyFont="1"/>
    <xf numFmtId="169" fontId="31" fillId="0" borderId="10" xfId="3" applyFont="1" applyAlignment="1">
      <alignment horizontal="left" vertical="center"/>
    </xf>
    <xf numFmtId="0" fontId="27" fillId="0" borderId="10" xfId="8" applyFont="1" applyAlignment="1">
      <alignment vertical="center" wrapText="1"/>
    </xf>
    <xf numFmtId="4" fontId="21" fillId="4" borderId="0" xfId="0" applyNumberFormat="1" applyFont="1" applyFill="1" applyAlignment="1">
      <alignment horizontal="center" vertical="center"/>
    </xf>
    <xf numFmtId="168" fontId="21" fillId="6" borderId="10" xfId="8" applyNumberFormat="1" applyFont="1" applyFill="1"/>
    <xf numFmtId="173" fontId="18" fillId="4" borderId="0" xfId="0" applyNumberFormat="1" applyFont="1" applyFill="1" applyAlignment="1">
      <alignment horizontal="center" vertical="center"/>
    </xf>
    <xf numFmtId="168" fontId="18" fillId="6" borderId="10" xfId="8" applyNumberFormat="1" applyFont="1" applyFill="1" applyAlignment="1">
      <alignment horizontal="left" vertical="center"/>
    </xf>
    <xf numFmtId="0" fontId="3" fillId="2" borderId="10" xfId="0" applyFont="1" applyFill="1" applyBorder="1" applyAlignment="1">
      <alignment horizontal="left"/>
    </xf>
    <xf numFmtId="180" fontId="3" fillId="2" borderId="10" xfId="0" applyNumberFormat="1" applyFont="1" applyFill="1" applyBorder="1" applyAlignment="1">
      <alignment horizontal="center"/>
    </xf>
    <xf numFmtId="4" fontId="14" fillId="2" borderId="10" xfId="0" applyNumberFormat="1" applyFont="1" applyFill="1" applyBorder="1" applyAlignment="1">
      <alignment horizontal="center" vertical="center"/>
    </xf>
    <xf numFmtId="174" fontId="3" fillId="2" borderId="10" xfId="0" applyNumberFormat="1" applyFont="1" applyFill="1" applyBorder="1" applyAlignment="1">
      <alignment horizontal="right" vertical="center"/>
    </xf>
    <xf numFmtId="4" fontId="3" fillId="2" borderId="10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180" fontId="5" fillId="3" borderId="10" xfId="0" applyNumberFormat="1" applyFont="1" applyFill="1" applyBorder="1" applyAlignment="1">
      <alignment horizontal="center"/>
    </xf>
    <xf numFmtId="180" fontId="3" fillId="3" borderId="10" xfId="0" applyNumberFormat="1" applyFont="1" applyFill="1" applyBorder="1" applyAlignment="1">
      <alignment horizontal="center"/>
    </xf>
    <xf numFmtId="4" fontId="5" fillId="2" borderId="10" xfId="0" applyNumberFormat="1" applyFont="1" applyFill="1" applyBorder="1" applyAlignment="1">
      <alignment horizontal="center" vertical="center"/>
    </xf>
    <xf numFmtId="174" fontId="5" fillId="2" borderId="10" xfId="0" applyNumberFormat="1" applyFont="1" applyFill="1" applyBorder="1" applyAlignment="1">
      <alignment horizontal="right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9" fillId="2" borderId="10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/>
    </xf>
    <xf numFmtId="182" fontId="3" fillId="2" borderId="10" xfId="0" applyNumberFormat="1" applyFont="1" applyFill="1" applyBorder="1" applyAlignment="1">
      <alignment horizontal="center"/>
    </xf>
    <xf numFmtId="0" fontId="3" fillId="3" borderId="10" xfId="0" applyFont="1" applyFill="1" applyBorder="1" applyAlignment="1">
      <alignment horizontal="left"/>
    </xf>
    <xf numFmtId="0" fontId="5" fillId="3" borderId="10" xfId="0" applyFont="1" applyFill="1" applyBorder="1" applyAlignment="1">
      <alignment horizontal="left"/>
    </xf>
    <xf numFmtId="4" fontId="3" fillId="3" borderId="10" xfId="0" applyNumberFormat="1" applyFont="1" applyFill="1" applyBorder="1" applyAlignment="1">
      <alignment horizontal="center" vertical="center"/>
    </xf>
    <xf numFmtId="180" fontId="9" fillId="2" borderId="11" xfId="0" applyNumberFormat="1" applyFont="1" applyFill="1" applyBorder="1" applyAlignment="1">
      <alignment horizontal="center"/>
    </xf>
    <xf numFmtId="174" fontId="5" fillId="2" borderId="1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37" fontId="6" fillId="4" borderId="10" xfId="1" applyFont="1" applyFill="1"/>
    <xf numFmtId="37" fontId="6" fillId="4" borderId="10" xfId="1" applyFont="1" applyFill="1" applyAlignment="1">
      <alignment vertical="center"/>
    </xf>
    <xf numFmtId="3" fontId="4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3" fontId="12" fillId="0" borderId="0" xfId="0" applyNumberFormat="1" applyFont="1" applyAlignment="1">
      <alignment horizontal="right" vertical="center"/>
    </xf>
    <xf numFmtId="3" fontId="35" fillId="0" borderId="0" xfId="0" applyNumberFormat="1" applyFont="1" applyAlignment="1">
      <alignment horizontal="right" vertical="center"/>
    </xf>
    <xf numFmtId="3" fontId="35" fillId="0" borderId="0" xfId="0" applyNumberFormat="1" applyFont="1" applyAlignment="1">
      <alignment vertical="center"/>
    </xf>
    <xf numFmtId="0" fontId="7" fillId="4" borderId="20" xfId="0" applyFont="1" applyFill="1" applyBorder="1" applyAlignment="1">
      <alignment horizontal="left"/>
    </xf>
    <xf numFmtId="0" fontId="3" fillId="4" borderId="0" xfId="0" applyFont="1" applyFill="1" applyAlignment="1">
      <alignment horizontal="center"/>
    </xf>
    <xf numFmtId="3" fontId="3" fillId="4" borderId="0" xfId="0" applyNumberFormat="1" applyFont="1" applyFill="1"/>
    <xf numFmtId="3" fontId="3" fillId="4" borderId="0" xfId="0" applyNumberFormat="1" applyFont="1" applyFill="1" applyAlignment="1">
      <alignment horizontal="right"/>
    </xf>
    <xf numFmtId="3" fontId="3" fillId="4" borderId="0" xfId="0" quotePrefix="1" applyNumberFormat="1" applyFont="1" applyFill="1" applyAlignment="1">
      <alignment horizontal="right"/>
    </xf>
    <xf numFmtId="3" fontId="3" fillId="4" borderId="0" xfId="0" applyNumberFormat="1" applyFont="1" applyFill="1" applyAlignment="1">
      <alignment horizontal="right" vertical="center"/>
    </xf>
    <xf numFmtId="3" fontId="3" fillId="4" borderId="0" xfId="0" quotePrefix="1" applyNumberFormat="1" applyFont="1" applyFill="1" applyAlignment="1">
      <alignment horizontal="right" vertical="center"/>
    </xf>
    <xf numFmtId="0" fontId="7" fillId="4" borderId="0" xfId="0" applyFont="1" applyFill="1" applyAlignment="1">
      <alignment horizontal="left"/>
    </xf>
    <xf numFmtId="168" fontId="3" fillId="4" borderId="0" xfId="0" applyNumberFormat="1" applyFont="1" applyFill="1"/>
    <xf numFmtId="169" fontId="7" fillId="0" borderId="10" xfId="3" applyFont="1" applyAlignment="1">
      <alignment horizontal="left"/>
    </xf>
    <xf numFmtId="169" fontId="3" fillId="0" borderId="10" xfId="3" applyFont="1" applyAlignment="1">
      <alignment horizontal="left"/>
    </xf>
    <xf numFmtId="0" fontId="8" fillId="2" borderId="0" xfId="0" applyFont="1" applyFill="1" applyAlignment="1">
      <alignment vertical="center"/>
    </xf>
    <xf numFmtId="37" fontId="5" fillId="2" borderId="0" xfId="0" applyNumberFormat="1" applyFont="1" applyFill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170" fontId="3" fillId="0" borderId="3" xfId="0" applyNumberFormat="1" applyFont="1" applyBorder="1" applyAlignment="1">
      <alignment horizontal="right" vertical="center"/>
    </xf>
    <xf numFmtId="170" fontId="3" fillId="0" borderId="3" xfId="0" applyNumberFormat="1" applyFont="1" applyBorder="1" applyAlignment="1">
      <alignment vertical="center"/>
    </xf>
    <xf numFmtId="170" fontId="3" fillId="2" borderId="3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37" fontId="7" fillId="2" borderId="0" xfId="0" applyNumberFormat="1" applyFont="1" applyFill="1" applyAlignment="1">
      <alignment vertical="center"/>
    </xf>
    <xf numFmtId="0" fontId="7" fillId="0" borderId="0" xfId="0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/>
    </xf>
    <xf numFmtId="1" fontId="18" fillId="0" borderId="0" xfId="0" applyNumberFormat="1" applyFont="1" applyAlignment="1">
      <alignment horizontal="center" vertical="center"/>
    </xf>
    <xf numFmtId="4" fontId="18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1" fillId="0" borderId="17" xfId="0" applyFont="1" applyBorder="1" applyAlignment="1">
      <alignment horizontal="left"/>
    </xf>
    <xf numFmtId="1" fontId="18" fillId="0" borderId="17" xfId="0" applyNumberFormat="1" applyFont="1" applyBorder="1" applyAlignment="1">
      <alignment horizontal="center" vertical="center"/>
    </xf>
    <xf numFmtId="4" fontId="18" fillId="0" borderId="17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0" fontId="21" fillId="5" borderId="11" xfId="0" applyFont="1" applyFill="1" applyBorder="1" applyAlignment="1">
      <alignment horizontal="left"/>
    </xf>
    <xf numFmtId="1" fontId="18" fillId="0" borderId="11" xfId="0" applyNumberFormat="1" applyFont="1" applyBorder="1" applyAlignment="1">
      <alignment horizontal="center" vertical="center"/>
    </xf>
    <xf numFmtId="4" fontId="18" fillId="0" borderId="11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0" fontId="21" fillId="5" borderId="0" xfId="0" applyFont="1" applyFill="1" applyAlignment="1">
      <alignment horizontal="left"/>
    </xf>
    <xf numFmtId="0" fontId="21" fillId="5" borderId="17" xfId="0" applyFont="1" applyFill="1" applyBorder="1" applyAlignment="1">
      <alignment horizontal="left"/>
    </xf>
    <xf numFmtId="0" fontId="21" fillId="0" borderId="11" xfId="0" applyFont="1" applyBorder="1" applyAlignment="1">
      <alignment horizontal="left"/>
    </xf>
    <xf numFmtId="4" fontId="18" fillId="4" borderId="11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left"/>
    </xf>
    <xf numFmtId="49" fontId="18" fillId="0" borderId="11" xfId="0" applyNumberFormat="1" applyFont="1" applyBorder="1" applyAlignment="1">
      <alignment horizontal="center" vertical="center"/>
    </xf>
    <xf numFmtId="0" fontId="18" fillId="0" borderId="11" xfId="0" applyFont="1" applyBorder="1" applyAlignment="1">
      <alignment vertical="center" wrapText="1"/>
    </xf>
    <xf numFmtId="175" fontId="18" fillId="0" borderId="11" xfId="0" applyNumberFormat="1" applyFont="1" applyBorder="1" applyAlignment="1">
      <alignment horizontal="right" vertical="center"/>
    </xf>
    <xf numFmtId="175" fontId="3" fillId="0" borderId="11" xfId="0" applyNumberFormat="1" applyFont="1" applyBorder="1" applyAlignment="1">
      <alignment horizontal="right" vertical="center"/>
    </xf>
    <xf numFmtId="166" fontId="7" fillId="0" borderId="11" xfId="0" applyNumberFormat="1" applyFont="1" applyBorder="1" applyAlignment="1">
      <alignment horizontal="right" vertical="center"/>
    </xf>
    <xf numFmtId="176" fontId="18" fillId="0" borderId="0" xfId="0" applyNumberFormat="1" applyFont="1"/>
    <xf numFmtId="0" fontId="18" fillId="0" borderId="17" xfId="0" applyFont="1" applyBorder="1" applyAlignment="1">
      <alignment horizontal="left"/>
    </xf>
    <xf numFmtId="4" fontId="3" fillId="4" borderId="0" xfId="0" applyNumberFormat="1" applyFont="1" applyFill="1" applyAlignment="1">
      <alignment horizontal="center" vertical="center"/>
    </xf>
    <xf numFmtId="4" fontId="18" fillId="4" borderId="17" xfId="0" applyNumberFormat="1" applyFont="1" applyFill="1" applyBorder="1" applyAlignment="1">
      <alignment horizontal="center" vertical="center"/>
    </xf>
    <xf numFmtId="4" fontId="3" fillId="4" borderId="17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3" fontId="31" fillId="0" borderId="11" xfId="0" quotePrefix="1" applyNumberFormat="1" applyFont="1" applyBorder="1" applyAlignment="1">
      <alignment vertical="center"/>
    </xf>
    <xf numFmtId="0" fontId="31" fillId="0" borderId="11" xfId="0" applyFont="1" applyBorder="1"/>
    <xf numFmtId="0" fontId="6" fillId="6" borderId="0" xfId="0" applyFont="1" applyFill="1"/>
    <xf numFmtId="0" fontId="3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top"/>
    </xf>
    <xf numFmtId="0" fontId="5" fillId="6" borderId="0" xfId="0" applyFont="1" applyFill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5" fillId="5" borderId="0" xfId="0" applyFont="1" applyFill="1" applyAlignment="1">
      <alignment horizontal="right" vertical="center"/>
    </xf>
    <xf numFmtId="176" fontId="3" fillId="4" borderId="10" xfId="5" applyNumberFormat="1" applyFont="1" applyFill="1" applyBorder="1" applyAlignment="1">
      <alignment horizontal="right" vertical="center"/>
    </xf>
    <xf numFmtId="4" fontId="5" fillId="5" borderId="10" xfId="4" applyNumberFormat="1" applyFont="1" applyFill="1" applyAlignment="1">
      <alignment horizontal="right" vertical="center"/>
    </xf>
    <xf numFmtId="4" fontId="18" fillId="6" borderId="0" xfId="0" applyNumberFormat="1" applyFont="1" applyFill="1" applyAlignment="1">
      <alignment horizontal="right" vertical="center"/>
    </xf>
    <xf numFmtId="172" fontId="3" fillId="4" borderId="10" xfId="5" applyNumberFormat="1" applyFont="1" applyFill="1" applyBorder="1" applyAlignment="1">
      <alignment horizontal="right" vertical="center"/>
    </xf>
    <xf numFmtId="0" fontId="18" fillId="6" borderId="0" xfId="0" applyFont="1" applyFill="1"/>
    <xf numFmtId="4" fontId="18" fillId="4" borderId="0" xfId="0" applyNumberFormat="1" applyFont="1" applyFill="1" applyAlignment="1">
      <alignment horizontal="right" vertical="center"/>
    </xf>
    <xf numFmtId="166" fontId="18" fillId="4" borderId="10" xfId="5" applyNumberFormat="1" applyFont="1" applyFill="1" applyBorder="1" applyAlignment="1">
      <alignment horizontal="right" vertical="center"/>
    </xf>
    <xf numFmtId="0" fontId="18" fillId="4" borderId="10" xfId="4" applyFont="1" applyFill="1" applyAlignment="1">
      <alignment horizontal="left" vertical="center"/>
    </xf>
    <xf numFmtId="0" fontId="3" fillId="4" borderId="10" xfId="4" applyFont="1" applyFill="1" applyAlignment="1">
      <alignment horizontal="left" vertical="center"/>
    </xf>
    <xf numFmtId="4" fontId="3" fillId="4" borderId="0" xfId="0" applyNumberFormat="1" applyFont="1" applyFill="1" applyAlignment="1">
      <alignment horizontal="right" vertical="center"/>
    </xf>
    <xf numFmtId="4" fontId="18" fillId="4" borderId="10" xfId="4" applyNumberFormat="1" applyFont="1" applyFill="1" applyAlignment="1">
      <alignment horizontal="right" vertical="center"/>
    </xf>
    <xf numFmtId="0" fontId="3" fillId="4" borderId="17" xfId="4" applyFont="1" applyFill="1" applyBorder="1" applyAlignment="1">
      <alignment horizontal="left" vertical="center"/>
    </xf>
    <xf numFmtId="4" fontId="18" fillId="4" borderId="17" xfId="0" applyNumberFormat="1" applyFont="1" applyFill="1" applyBorder="1" applyAlignment="1">
      <alignment horizontal="right" vertical="center"/>
    </xf>
    <xf numFmtId="166" fontId="18" fillId="4" borderId="17" xfId="5" applyNumberFormat="1" applyFont="1" applyFill="1" applyBorder="1" applyAlignment="1">
      <alignment horizontal="right" vertical="center"/>
    </xf>
    <xf numFmtId="4" fontId="18" fillId="0" borderId="0" xfId="0" applyNumberFormat="1" applyFont="1" applyAlignment="1">
      <alignment horizontal="right" vertical="center"/>
    </xf>
    <xf numFmtId="4" fontId="3" fillId="6" borderId="0" xfId="0" applyNumberFormat="1" applyFont="1" applyFill="1" applyAlignment="1">
      <alignment horizontal="right" vertical="center"/>
    </xf>
    <xf numFmtId="171" fontId="18" fillId="4" borderId="0" xfId="0" applyNumberFormat="1" applyFont="1" applyFill="1" applyAlignment="1">
      <alignment horizontal="center" vertical="center"/>
    </xf>
    <xf numFmtId="183" fontId="18" fillId="4" borderId="10" xfId="5" applyNumberFormat="1" applyFont="1" applyFill="1" applyBorder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8" fillId="8" borderId="10" xfId="4" applyFont="1" applyFill="1" applyAlignment="1">
      <alignment horizontal="left" vertical="center"/>
    </xf>
    <xf numFmtId="4" fontId="3" fillId="6" borderId="17" xfId="0" applyNumberFormat="1" applyFont="1" applyFill="1" applyBorder="1" applyAlignment="1">
      <alignment horizontal="right" vertical="center"/>
    </xf>
    <xf numFmtId="4" fontId="18" fillId="6" borderId="17" xfId="0" applyNumberFormat="1" applyFont="1" applyFill="1" applyBorder="1" applyAlignment="1">
      <alignment horizontal="right" vertical="center"/>
    </xf>
    <xf numFmtId="0" fontId="18" fillId="4" borderId="17" xfId="4" applyFont="1" applyFill="1" applyBorder="1" applyAlignment="1">
      <alignment horizontal="left" vertical="center"/>
    </xf>
    <xf numFmtId="2" fontId="3" fillId="4" borderId="17" xfId="4" applyNumberFormat="1" applyFont="1" applyFill="1" applyBorder="1" applyAlignment="1">
      <alignment horizontal="right" vertical="center"/>
    </xf>
    <xf numFmtId="4" fontId="18" fillId="4" borderId="17" xfId="4" applyNumberFormat="1" applyFont="1" applyFill="1" applyBorder="1" applyAlignment="1">
      <alignment horizontal="right" vertical="center"/>
    </xf>
    <xf numFmtId="171" fontId="18" fillId="6" borderId="0" xfId="0" applyNumberFormat="1" applyFont="1" applyFill="1" applyAlignment="1">
      <alignment horizontal="center" vertical="center"/>
    </xf>
    <xf numFmtId="166" fontId="3" fillId="4" borderId="10" xfId="5" applyNumberFormat="1" applyFont="1" applyFill="1" applyBorder="1" applyAlignment="1">
      <alignment horizontal="right" vertical="center"/>
    </xf>
    <xf numFmtId="2" fontId="18" fillId="4" borderId="10" xfId="4" applyNumberFormat="1" applyFont="1" applyFill="1" applyAlignment="1">
      <alignment horizontal="center" vertical="center"/>
    </xf>
    <xf numFmtId="4" fontId="3" fillId="4" borderId="10" xfId="5" applyNumberFormat="1" applyFont="1" applyFill="1" applyBorder="1" applyAlignment="1">
      <alignment horizontal="right" vertical="center"/>
    </xf>
    <xf numFmtId="166" fontId="3" fillId="4" borderId="17" xfId="5" applyNumberFormat="1" applyFont="1" applyFill="1" applyBorder="1" applyAlignment="1">
      <alignment horizontal="right" vertical="center"/>
    </xf>
    <xf numFmtId="4" fontId="38" fillId="4" borderId="0" xfId="0" applyNumberFormat="1" applyFont="1" applyFill="1" applyAlignment="1">
      <alignment horizontal="right" vertical="center"/>
    </xf>
    <xf numFmtId="178" fontId="3" fillId="4" borderId="0" xfId="0" applyNumberFormat="1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172" fontId="3" fillId="6" borderId="10" xfId="5" applyNumberFormat="1" applyFont="1" applyFill="1" applyBorder="1" applyAlignment="1">
      <alignment horizontal="right" vertical="center" wrapText="1"/>
    </xf>
    <xf numFmtId="4" fontId="3" fillId="4" borderId="17" xfId="0" applyNumberFormat="1" applyFont="1" applyFill="1" applyBorder="1" applyAlignment="1">
      <alignment horizontal="right" vertical="center"/>
    </xf>
    <xf numFmtId="4" fontId="18" fillId="4" borderId="11" xfId="0" applyNumberFormat="1" applyFont="1" applyFill="1" applyBorder="1" applyAlignment="1">
      <alignment horizontal="right" vertical="center"/>
    </xf>
    <xf numFmtId="4" fontId="18" fillId="6" borderId="11" xfId="0" applyNumberFormat="1" applyFont="1" applyFill="1" applyBorder="1" applyAlignment="1">
      <alignment horizontal="right" vertical="center"/>
    </xf>
    <xf numFmtId="172" fontId="18" fillId="4" borderId="11" xfId="5" applyNumberFormat="1" applyFont="1" applyFill="1" applyBorder="1" applyAlignment="1">
      <alignment horizontal="right" vertical="center"/>
    </xf>
    <xf numFmtId="3" fontId="7" fillId="0" borderId="0" xfId="0" quotePrefix="1" applyNumberFormat="1" applyFont="1"/>
    <xf numFmtId="0" fontId="39" fillId="0" borderId="0" xfId="0" applyFont="1"/>
    <xf numFmtId="169" fontId="7" fillId="0" borderId="10" xfId="3" applyFont="1" applyAlignment="1">
      <alignment vertical="top"/>
    </xf>
    <xf numFmtId="2" fontId="18" fillId="5" borderId="12" xfId="4" applyNumberFormat="1" applyFont="1" applyFill="1" applyBorder="1" applyAlignment="1">
      <alignment horizontal="right" vertical="center"/>
    </xf>
    <xf numFmtId="166" fontId="3" fillId="4" borderId="12" xfId="5" applyNumberFormat="1" applyFont="1" applyFill="1" applyBorder="1" applyAlignment="1">
      <alignment horizontal="right" vertical="center"/>
    </xf>
    <xf numFmtId="2" fontId="18" fillId="4" borderId="10" xfId="4" applyNumberFormat="1" applyFont="1" applyFill="1" applyAlignment="1">
      <alignment horizontal="right" vertical="center"/>
    </xf>
    <xf numFmtId="0" fontId="3" fillId="4" borderId="10" xfId="4" applyFont="1" applyFill="1"/>
    <xf numFmtId="4" fontId="18" fillId="0" borderId="17" xfId="0" applyNumberFormat="1" applyFont="1" applyBorder="1" applyAlignment="1">
      <alignment horizontal="right" vertical="center"/>
    </xf>
    <xf numFmtId="0" fontId="5" fillId="5" borderId="10" xfId="4" applyFont="1" applyFill="1" applyAlignment="1">
      <alignment horizontal="right" vertical="center"/>
    </xf>
    <xf numFmtId="192" fontId="3" fillId="6" borderId="10" xfId="5" applyNumberFormat="1" applyFont="1" applyFill="1" applyBorder="1" applyAlignment="1">
      <alignment vertical="center"/>
    </xf>
    <xf numFmtId="4" fontId="38" fillId="6" borderId="0" xfId="0" applyNumberFormat="1" applyFont="1" applyFill="1" applyAlignment="1">
      <alignment horizontal="right" vertical="center"/>
    </xf>
    <xf numFmtId="166" fontId="7" fillId="0" borderId="0" xfId="0" applyNumberFormat="1" applyFont="1" applyAlignment="1">
      <alignment horizontal="right" vertical="center"/>
    </xf>
    <xf numFmtId="4" fontId="18" fillId="4" borderId="0" xfId="0" applyNumberFormat="1" applyFont="1" applyFill="1" applyAlignment="1">
      <alignment horizontal="center"/>
    </xf>
    <xf numFmtId="4" fontId="18" fillId="6" borderId="0" xfId="0" applyNumberFormat="1" applyFont="1" applyFill="1" applyAlignment="1">
      <alignment horizontal="center" vertical="center"/>
    </xf>
    <xf numFmtId="182" fontId="3" fillId="5" borderId="0" xfId="0" applyNumberFormat="1" applyFont="1" applyFill="1" applyAlignment="1">
      <alignment horizontal="right" vertical="center"/>
    </xf>
    <xf numFmtId="182" fontId="18" fillId="5" borderId="0" xfId="0" applyNumberFormat="1" applyFont="1" applyFill="1" applyAlignment="1">
      <alignment horizontal="right" vertical="center"/>
    </xf>
    <xf numFmtId="182" fontId="18" fillId="0" borderId="0" xfId="0" applyNumberFormat="1" applyFont="1" applyAlignment="1">
      <alignment horizontal="right" vertical="center"/>
    </xf>
    <xf numFmtId="182" fontId="3" fillId="0" borderId="0" xfId="0" applyNumberFormat="1" applyFont="1" applyAlignment="1">
      <alignment horizontal="right" vertical="center"/>
    </xf>
    <xf numFmtId="182" fontId="3" fillId="5" borderId="0" xfId="0" applyNumberFormat="1" applyFont="1" applyFill="1" applyAlignment="1">
      <alignment vertical="center"/>
    </xf>
    <xf numFmtId="182" fontId="18" fillId="0" borderId="0" xfId="0" applyNumberFormat="1" applyFont="1" applyAlignment="1">
      <alignment horizontal="center" vertical="center"/>
    </xf>
    <xf numFmtId="182" fontId="3" fillId="5" borderId="0" xfId="0" applyNumberFormat="1" applyFont="1" applyFill="1" applyAlignment="1">
      <alignment horizontal="center" vertical="center"/>
    </xf>
    <xf numFmtId="0" fontId="5" fillId="0" borderId="17" xfId="0" applyFont="1" applyBorder="1" applyAlignment="1">
      <alignment horizontal="left"/>
    </xf>
    <xf numFmtId="1" fontId="3" fillId="0" borderId="17" xfId="0" applyNumberFormat="1" applyFont="1" applyBorder="1" applyAlignment="1">
      <alignment horizontal="center" vertical="center"/>
    </xf>
    <xf numFmtId="182" fontId="18" fillId="5" borderId="17" xfId="0" applyNumberFormat="1" applyFont="1" applyFill="1" applyBorder="1" applyAlignment="1">
      <alignment horizontal="center" vertical="center"/>
    </xf>
    <xf numFmtId="182" fontId="18" fillId="5" borderId="17" xfId="0" applyNumberFormat="1" applyFont="1" applyFill="1" applyBorder="1" applyAlignment="1">
      <alignment horizontal="right" vertical="center"/>
    </xf>
    <xf numFmtId="182" fontId="18" fillId="0" borderId="17" xfId="0" applyNumberFormat="1" applyFont="1" applyBorder="1" applyAlignment="1">
      <alignment horizontal="right" vertical="center"/>
    </xf>
    <xf numFmtId="0" fontId="5" fillId="5" borderId="0" xfId="0" applyFont="1" applyFill="1" applyAlignment="1">
      <alignment horizontal="left"/>
    </xf>
    <xf numFmtId="182" fontId="18" fillId="0" borderId="0" xfId="0" applyNumberFormat="1" applyFont="1" applyAlignment="1">
      <alignment vertical="center"/>
    </xf>
    <xf numFmtId="182" fontId="20" fillId="0" borderId="0" xfId="0" applyNumberFormat="1" applyFont="1" applyAlignment="1">
      <alignment horizontal="right" vertical="center"/>
    </xf>
    <xf numFmtId="0" fontId="5" fillId="5" borderId="17" xfId="0" applyFont="1" applyFill="1" applyBorder="1" applyAlignment="1">
      <alignment horizontal="left"/>
    </xf>
    <xf numFmtId="182" fontId="18" fillId="0" borderId="17" xfId="0" applyNumberFormat="1" applyFont="1" applyBorder="1" applyAlignment="1">
      <alignment vertical="center"/>
    </xf>
    <xf numFmtId="182" fontId="20" fillId="0" borderId="17" xfId="0" applyNumberFormat="1" applyFont="1" applyBorder="1" applyAlignment="1">
      <alignment horizontal="right" vertical="center"/>
    </xf>
    <xf numFmtId="182" fontId="18" fillId="6" borderId="0" xfId="0" applyNumberFormat="1" applyFont="1" applyFill="1" applyAlignment="1">
      <alignment horizontal="right" vertical="center"/>
    </xf>
    <xf numFmtId="182" fontId="18" fillId="5" borderId="0" xfId="0" applyNumberFormat="1" applyFont="1" applyFill="1" applyAlignment="1">
      <alignment horizontal="center" vertical="center"/>
    </xf>
    <xf numFmtId="182" fontId="18" fillId="0" borderId="17" xfId="0" applyNumberFormat="1" applyFont="1" applyBorder="1" applyAlignment="1">
      <alignment horizontal="center" vertical="center"/>
    </xf>
    <xf numFmtId="182" fontId="18" fillId="8" borderId="0" xfId="0" applyNumberFormat="1" applyFont="1" applyFill="1" applyAlignment="1">
      <alignment horizontal="right" vertical="center"/>
    </xf>
    <xf numFmtId="182" fontId="3" fillId="8" borderId="0" xfId="0" applyNumberFormat="1" applyFont="1" applyFill="1" applyAlignment="1">
      <alignment horizontal="right" vertical="center"/>
    </xf>
    <xf numFmtId="182" fontId="18" fillId="8" borderId="17" xfId="0" applyNumberFormat="1" applyFont="1" applyFill="1" applyBorder="1" applyAlignment="1">
      <alignment horizontal="right" vertical="center"/>
    </xf>
    <xf numFmtId="0" fontId="5" fillId="0" borderId="11" xfId="0" applyFont="1" applyBorder="1" applyAlignment="1">
      <alignment horizontal="left"/>
    </xf>
    <xf numFmtId="1" fontId="3" fillId="0" borderId="11" xfId="0" applyNumberFormat="1" applyFont="1" applyBorder="1" applyAlignment="1">
      <alignment horizontal="center" vertical="center"/>
    </xf>
    <xf numFmtId="182" fontId="18" fillId="5" borderId="11" xfId="0" applyNumberFormat="1" applyFont="1" applyFill="1" applyBorder="1" applyAlignment="1">
      <alignment horizontal="right" vertical="center"/>
    </xf>
    <xf numFmtId="182" fontId="3" fillId="5" borderId="11" xfId="0" applyNumberFormat="1" applyFont="1" applyFill="1" applyBorder="1" applyAlignment="1">
      <alignment horizontal="right" vertical="center"/>
    </xf>
    <xf numFmtId="182" fontId="18" fillId="0" borderId="11" xfId="0" applyNumberFormat="1" applyFont="1" applyBorder="1" applyAlignment="1">
      <alignment horizontal="right" vertical="center"/>
    </xf>
    <xf numFmtId="182" fontId="3" fillId="0" borderId="11" xfId="0" applyNumberFormat="1" applyFont="1" applyBorder="1" applyAlignment="1">
      <alignment horizontal="right" vertical="center"/>
    </xf>
    <xf numFmtId="182" fontId="3" fillId="0" borderId="0" xfId="0" applyNumberFormat="1" applyFont="1" applyAlignment="1">
      <alignment vertical="center"/>
    </xf>
    <xf numFmtId="49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7" xfId="0" applyFont="1" applyBorder="1" applyAlignment="1">
      <alignment horizontal="left"/>
    </xf>
    <xf numFmtId="182" fontId="18" fillId="6" borderId="0" xfId="0" applyNumberFormat="1" applyFont="1" applyFill="1" applyAlignment="1">
      <alignment vertical="center"/>
    </xf>
    <xf numFmtId="182" fontId="18" fillId="5" borderId="0" xfId="0" applyNumberFormat="1" applyFont="1" applyFill="1" applyAlignment="1">
      <alignment vertical="center"/>
    </xf>
    <xf numFmtId="2" fontId="18" fillId="0" borderId="0" xfId="0" applyNumberFormat="1" applyFont="1" applyAlignment="1">
      <alignment horizontal="center" vertical="center"/>
    </xf>
    <xf numFmtId="182" fontId="18" fillId="0" borderId="0" xfId="0" applyNumberFormat="1" applyFont="1" applyAlignment="1">
      <alignment horizontal="right"/>
    </xf>
    <xf numFmtId="2" fontId="18" fillId="0" borderId="17" xfId="0" applyNumberFormat="1" applyFont="1" applyBorder="1" applyAlignment="1">
      <alignment horizontal="center" vertical="center"/>
    </xf>
    <xf numFmtId="182" fontId="18" fillId="0" borderId="17" xfId="0" applyNumberFormat="1" applyFont="1" applyBorder="1" applyAlignment="1">
      <alignment horizontal="right"/>
    </xf>
    <xf numFmtId="0" fontId="31" fillId="0" borderId="0" xfId="0" applyFont="1" applyAlignment="1">
      <alignment horizontal="left"/>
    </xf>
    <xf numFmtId="171" fontId="18" fillId="0" borderId="0" xfId="0" applyNumberFormat="1" applyFont="1"/>
    <xf numFmtId="171" fontId="18" fillId="0" borderId="10" xfId="3" applyNumberFormat="1" applyFont="1" applyAlignment="1">
      <alignment horizontal="left" vertical="center"/>
    </xf>
    <xf numFmtId="171" fontId="18" fillId="0" borderId="0" xfId="0" applyNumberFormat="1" applyFont="1" applyAlignment="1">
      <alignment horizontal="right" vertical="center"/>
    </xf>
    <xf numFmtId="171" fontId="3" fillId="0" borderId="0" xfId="0" applyNumberFormat="1" applyFont="1" applyAlignment="1">
      <alignment horizontal="center" vertical="center"/>
    </xf>
    <xf numFmtId="171" fontId="3" fillId="0" borderId="17" xfId="0" applyNumberFormat="1" applyFont="1" applyBorder="1" applyAlignment="1">
      <alignment horizontal="right" vertical="center"/>
    </xf>
    <xf numFmtId="171" fontId="3" fillId="0" borderId="17" xfId="0" applyNumberFormat="1" applyFont="1" applyBorder="1" applyAlignment="1">
      <alignment horizontal="center" vertical="center"/>
    </xf>
    <xf numFmtId="171" fontId="18" fillId="0" borderId="17" xfId="0" applyNumberFormat="1" applyFont="1" applyBorder="1" applyAlignment="1">
      <alignment horizontal="right" vertical="center"/>
    </xf>
    <xf numFmtId="171" fontId="3" fillId="5" borderId="0" xfId="0" applyNumberFormat="1" applyFont="1" applyFill="1" applyAlignment="1">
      <alignment horizontal="right" vertical="center"/>
    </xf>
    <xf numFmtId="171" fontId="18" fillId="5" borderId="0" xfId="0" applyNumberFormat="1" applyFont="1" applyFill="1" applyAlignment="1">
      <alignment horizontal="right" vertical="center"/>
    </xf>
    <xf numFmtId="171" fontId="18" fillId="6" borderId="0" xfId="0" applyNumberFormat="1" applyFont="1" applyFill="1" applyAlignment="1">
      <alignment horizontal="right" vertical="center"/>
    </xf>
    <xf numFmtId="171" fontId="21" fillId="0" borderId="0" xfId="0" applyNumberFormat="1" applyFont="1" applyAlignment="1">
      <alignment horizontal="right" vertical="center"/>
    </xf>
    <xf numFmtId="171" fontId="18" fillId="5" borderId="0" xfId="0" applyNumberFormat="1" applyFont="1" applyFill="1" applyAlignment="1">
      <alignment horizontal="center" vertical="center"/>
    </xf>
    <xf numFmtId="171" fontId="18" fillId="0" borderId="17" xfId="0" applyNumberFormat="1" applyFont="1" applyBorder="1" applyAlignment="1">
      <alignment horizontal="center" vertical="center"/>
    </xf>
    <xf numFmtId="171" fontId="18" fillId="5" borderId="17" xfId="0" applyNumberFormat="1" applyFont="1" applyFill="1" applyBorder="1" applyAlignment="1">
      <alignment horizontal="right" vertical="center"/>
    </xf>
    <xf numFmtId="166" fontId="3" fillId="0" borderId="11" xfId="0" applyNumberFormat="1" applyFont="1" applyBorder="1" applyAlignment="1">
      <alignment horizontal="right" vertical="center"/>
    </xf>
    <xf numFmtId="171" fontId="18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171" fontId="7" fillId="0" borderId="0" xfId="0" applyNumberFormat="1" applyFont="1"/>
    <xf numFmtId="171" fontId="3" fillId="0" borderId="0" xfId="0" applyNumberFormat="1" applyFont="1"/>
    <xf numFmtId="169" fontId="7" fillId="0" borderId="10" xfId="3" applyFont="1" applyAlignment="1">
      <alignment horizontal="left" vertical="center"/>
    </xf>
    <xf numFmtId="171" fontId="7" fillId="0" borderId="10" xfId="3" applyNumberFormat="1" applyFont="1" applyAlignment="1">
      <alignment horizontal="left" vertical="center"/>
    </xf>
    <xf numFmtId="171" fontId="3" fillId="0" borderId="10" xfId="3" applyNumberFormat="1" applyFont="1" applyAlignment="1">
      <alignment horizontal="left" vertical="center"/>
    </xf>
    <xf numFmtId="168" fontId="19" fillId="4" borderId="0" xfId="0" applyNumberFormat="1" applyFont="1" applyFill="1"/>
    <xf numFmtId="168" fontId="6" fillId="4" borderId="0" xfId="0" applyNumberFormat="1" applyFont="1" applyFill="1"/>
    <xf numFmtId="168" fontId="6" fillId="4" borderId="0" xfId="0" applyNumberFormat="1" applyFont="1" applyFill="1" applyAlignment="1">
      <alignment vertical="top"/>
    </xf>
    <xf numFmtId="168" fontId="5" fillId="4" borderId="0" xfId="0" applyNumberFormat="1" applyFont="1" applyFill="1" applyAlignment="1">
      <alignment vertical="center"/>
    </xf>
    <xf numFmtId="168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177" fontId="18" fillId="4" borderId="0" xfId="0" applyNumberFormat="1" applyFont="1" applyFill="1" applyAlignment="1">
      <alignment horizontal="right"/>
    </xf>
    <xf numFmtId="177" fontId="18" fillId="0" borderId="0" xfId="0" applyNumberFormat="1" applyFont="1" applyAlignment="1">
      <alignment horizontal="right" vertical="center"/>
    </xf>
    <xf numFmtId="176" fontId="18" fillId="6" borderId="10" xfId="5" applyNumberFormat="1" applyFont="1" applyFill="1" applyBorder="1" applyAlignment="1">
      <alignment horizontal="right"/>
    </xf>
    <xf numFmtId="0" fontId="18" fillId="4" borderId="10" xfId="4" applyFont="1" applyFill="1"/>
    <xf numFmtId="177" fontId="18" fillId="0" borderId="0" xfId="0" applyNumberFormat="1" applyFont="1" applyAlignment="1">
      <alignment horizontal="right"/>
    </xf>
    <xf numFmtId="178" fontId="18" fillId="4" borderId="0" xfId="0" applyNumberFormat="1" applyFont="1" applyFill="1" applyAlignment="1">
      <alignment horizontal="right"/>
    </xf>
    <xf numFmtId="177" fontId="38" fillId="0" borderId="0" xfId="0" applyNumberFormat="1" applyFont="1" applyAlignment="1">
      <alignment horizontal="right"/>
    </xf>
    <xf numFmtId="177" fontId="3" fillId="4" borderId="0" xfId="0" applyNumberFormat="1" applyFont="1" applyFill="1"/>
    <xf numFmtId="177" fontId="18" fillId="4" borderId="0" xfId="0" applyNumberFormat="1" applyFont="1" applyFill="1"/>
    <xf numFmtId="2" fontId="18" fillId="0" borderId="0" xfId="0" applyNumberFormat="1" applyFont="1" applyAlignment="1">
      <alignment horizontal="right" vertical="center"/>
    </xf>
    <xf numFmtId="193" fontId="18" fillId="4" borderId="0" xfId="0" applyNumberFormat="1" applyFont="1" applyFill="1" applyAlignment="1">
      <alignment horizontal="right"/>
    </xf>
    <xf numFmtId="0" fontId="3" fillId="5" borderId="10" xfId="4" applyFont="1" applyFill="1" applyAlignment="1">
      <alignment horizontal="left"/>
    </xf>
    <xf numFmtId="176" fontId="18" fillId="6" borderId="10" xfId="5" applyNumberFormat="1" applyFont="1" applyFill="1" applyBorder="1" applyAlignment="1">
      <alignment horizontal="right" vertical="center"/>
    </xf>
    <xf numFmtId="0" fontId="3" fillId="4" borderId="10" xfId="4" applyFont="1" applyFill="1" applyAlignment="1">
      <alignment horizontal="left"/>
    </xf>
    <xf numFmtId="177" fontId="18" fillId="4" borderId="0" xfId="0" applyNumberFormat="1" applyFont="1" applyFill="1" applyAlignment="1">
      <alignment vertical="center"/>
    </xf>
    <xf numFmtId="172" fontId="18" fillId="4" borderId="10" xfId="5" applyNumberFormat="1" applyFont="1" applyFill="1" applyBorder="1" applyAlignment="1">
      <alignment horizontal="right"/>
    </xf>
    <xf numFmtId="0" fontId="38" fillId="4" borderId="10" xfId="4" applyFont="1" applyFill="1" applyAlignment="1">
      <alignment horizontal="left"/>
    </xf>
    <xf numFmtId="0" fontId="18" fillId="4" borderId="10" xfId="4" applyFont="1" applyFill="1" applyAlignment="1">
      <alignment horizontal="left"/>
    </xf>
    <xf numFmtId="176" fontId="18" fillId="0" borderId="0" xfId="0" applyNumberFormat="1" applyFont="1" applyAlignment="1">
      <alignment horizontal="right" vertical="center"/>
    </xf>
    <xf numFmtId="0" fontId="5" fillId="4" borderId="11" xfId="0" applyFont="1" applyFill="1" applyBorder="1"/>
    <xf numFmtId="177" fontId="18" fillId="0" borderId="11" xfId="0" applyNumberFormat="1" applyFont="1" applyBorder="1" applyAlignment="1">
      <alignment horizontal="right" vertical="center"/>
    </xf>
    <xf numFmtId="0" fontId="18" fillId="0" borderId="11" xfId="0" applyFont="1" applyBorder="1"/>
    <xf numFmtId="0" fontId="31" fillId="0" borderId="11" xfId="0" applyFont="1" applyBorder="1" applyAlignment="1">
      <alignment horizontal="right"/>
    </xf>
    <xf numFmtId="178" fontId="5" fillId="4" borderId="0" xfId="0" applyNumberFormat="1" applyFont="1" applyFill="1" applyAlignment="1">
      <alignment horizontal="left" vertical="center"/>
    </xf>
    <xf numFmtId="177" fontId="3" fillId="0" borderId="0" xfId="0" applyNumberFormat="1" applyFont="1" applyAlignment="1">
      <alignment horizontal="center" vertical="center"/>
    </xf>
    <xf numFmtId="192" fontId="3" fillId="4" borderId="10" xfId="5" applyNumberFormat="1" applyFont="1" applyFill="1" applyBorder="1" applyAlignment="1">
      <alignment horizontal="center" vertical="center"/>
    </xf>
    <xf numFmtId="177" fontId="18" fillId="0" borderId="0" xfId="0" applyNumberFormat="1" applyFont="1" applyAlignment="1">
      <alignment horizontal="right" vertical="center" wrapText="1"/>
    </xf>
    <xf numFmtId="177" fontId="18" fillId="0" borderId="0" xfId="0" applyNumberFormat="1" applyFont="1" applyAlignment="1">
      <alignment horizontal="center" vertical="center"/>
    </xf>
    <xf numFmtId="194" fontId="18" fillId="4" borderId="0" xfId="0" applyNumberFormat="1" applyFont="1" applyFill="1" applyAlignment="1">
      <alignment horizontal="right"/>
    </xf>
    <xf numFmtId="177" fontId="18" fillId="0" borderId="0" xfId="0" applyNumberFormat="1" applyFont="1"/>
    <xf numFmtId="176" fontId="18" fillId="4" borderId="10" xfId="5" applyNumberFormat="1" applyFont="1" applyFill="1" applyBorder="1" applyAlignment="1">
      <alignment horizontal="right"/>
    </xf>
    <xf numFmtId="176" fontId="18" fillId="4" borderId="0" xfId="0" applyNumberFormat="1" applyFont="1" applyFill="1" applyAlignment="1">
      <alignment horizontal="right"/>
    </xf>
    <xf numFmtId="177" fontId="3" fillId="4" borderId="0" xfId="0" applyNumberFormat="1" applyFont="1" applyFill="1" applyAlignment="1">
      <alignment horizontal="right" vertical="center"/>
    </xf>
    <xf numFmtId="177" fontId="38" fillId="0" borderId="0" xfId="0" applyNumberFormat="1" applyFont="1" applyAlignment="1">
      <alignment horizontal="center" vertical="center"/>
    </xf>
    <xf numFmtId="177" fontId="3" fillId="4" borderId="0" xfId="0" applyNumberFormat="1" applyFont="1" applyFill="1" applyAlignment="1">
      <alignment horizontal="center" vertical="center"/>
    </xf>
    <xf numFmtId="177" fontId="3" fillId="0" borderId="0" xfId="0" applyNumberFormat="1" applyFont="1" applyAlignment="1">
      <alignment horizontal="right" vertical="center"/>
    </xf>
    <xf numFmtId="192" fontId="18" fillId="4" borderId="10" xfId="5" applyNumberFormat="1" applyFont="1" applyFill="1" applyBorder="1" applyAlignment="1">
      <alignment horizontal="right" vertical="center"/>
    </xf>
    <xf numFmtId="177" fontId="18" fillId="0" borderId="0" xfId="0" applyNumberFormat="1" applyFont="1" applyAlignment="1">
      <alignment vertical="center"/>
    </xf>
    <xf numFmtId="176" fontId="18" fillId="4" borderId="10" xfId="5" applyNumberFormat="1" applyFont="1" applyFill="1" applyBorder="1" applyAlignment="1">
      <alignment horizontal="right" vertical="center"/>
    </xf>
    <xf numFmtId="178" fontId="3" fillId="4" borderId="0" xfId="0" applyNumberFormat="1" applyFont="1" applyFill="1"/>
    <xf numFmtId="168" fontId="18" fillId="4" borderId="0" xfId="0" applyNumberFormat="1" applyFont="1" applyFill="1"/>
    <xf numFmtId="178" fontId="18" fillId="4" borderId="0" xfId="0" applyNumberFormat="1" applyFont="1" applyFill="1" applyAlignment="1">
      <alignment horizontal="right" vertical="center"/>
    </xf>
    <xf numFmtId="177" fontId="3" fillId="0" borderId="11" xfId="0" applyNumberFormat="1" applyFont="1" applyBorder="1" applyAlignment="1">
      <alignment horizontal="right" vertical="center"/>
    </xf>
    <xf numFmtId="0" fontId="7" fillId="0" borderId="11" xfId="0" applyFont="1" applyBorder="1" applyAlignment="1">
      <alignment horizontal="right"/>
    </xf>
    <xf numFmtId="177" fontId="3" fillId="0" borderId="0" xfId="0" applyNumberFormat="1" applyFont="1" applyAlignment="1">
      <alignment horizontal="right" vertical="center" wrapText="1"/>
    </xf>
    <xf numFmtId="192" fontId="18" fillId="4" borderId="10" xfId="5" applyNumberFormat="1" applyFont="1" applyFill="1" applyBorder="1" applyAlignment="1">
      <alignment horizontal="right"/>
    </xf>
    <xf numFmtId="192" fontId="18" fillId="6" borderId="10" xfId="5" applyNumberFormat="1" applyFont="1" applyFill="1" applyBorder="1" applyAlignment="1">
      <alignment horizontal="right"/>
    </xf>
    <xf numFmtId="0" fontId="18" fillId="4" borderId="0" xfId="0" applyFont="1" applyFill="1"/>
    <xf numFmtId="177" fontId="18" fillId="6" borderId="0" xfId="0" applyNumberFormat="1" applyFont="1" applyFill="1" applyAlignment="1">
      <alignment horizontal="right" vertical="center"/>
    </xf>
    <xf numFmtId="0" fontId="18" fillId="4" borderId="25" xfId="4" applyFont="1" applyFill="1" applyBorder="1"/>
    <xf numFmtId="177" fontId="18" fillId="0" borderId="25" xfId="0" applyNumberFormat="1" applyFont="1" applyBorder="1" applyAlignment="1">
      <alignment horizontal="right" vertical="center"/>
    </xf>
    <xf numFmtId="192" fontId="18" fillId="6" borderId="25" xfId="5" applyNumberFormat="1" applyFont="1" applyFill="1" applyBorder="1" applyAlignment="1">
      <alignment horizontal="right"/>
    </xf>
    <xf numFmtId="178" fontId="18" fillId="4" borderId="25" xfId="0" applyNumberFormat="1" applyFont="1" applyFill="1" applyBorder="1" applyAlignment="1">
      <alignment horizontal="right"/>
    </xf>
    <xf numFmtId="178" fontId="31" fillId="0" borderId="0" xfId="0" applyNumberFormat="1" applyFont="1"/>
    <xf numFmtId="171" fontId="31" fillId="0" borderId="0" xfId="0" applyNumberFormat="1" applyFont="1" applyAlignment="1">
      <alignment horizontal="right" vertical="center"/>
    </xf>
    <xf numFmtId="0" fontId="26" fillId="0" borderId="0" xfId="0" applyFont="1"/>
    <xf numFmtId="0" fontId="18" fillId="0" borderId="25" xfId="0" applyFont="1" applyBorder="1" applyAlignment="1">
      <alignment horizontal="center" wrapText="1"/>
    </xf>
    <xf numFmtId="0" fontId="18" fillId="0" borderId="13" xfId="0" applyFont="1" applyBorder="1" applyAlignment="1">
      <alignment horizontal="center" wrapText="1"/>
    </xf>
    <xf numFmtId="0" fontId="28" fillId="6" borderId="0" xfId="0" applyFont="1" applyFill="1"/>
    <xf numFmtId="0" fontId="28" fillId="0" borderId="11" xfId="0" applyFont="1" applyBorder="1"/>
    <xf numFmtId="2" fontId="41" fillId="0" borderId="0" xfId="0" applyNumberFormat="1" applyFont="1"/>
    <xf numFmtId="2" fontId="41" fillId="4" borderId="0" xfId="0" applyNumberFormat="1" applyFont="1" applyFill="1"/>
    <xf numFmtId="0" fontId="28" fillId="0" borderId="0" xfId="0" applyFont="1" applyProtection="1">
      <protection locked="0"/>
    </xf>
    <xf numFmtId="2" fontId="41" fillId="0" borderId="0" xfId="0" applyNumberFormat="1" applyFont="1" applyAlignment="1">
      <alignment horizontal="right"/>
    </xf>
    <xf numFmtId="4" fontId="41" fillId="0" borderId="0" xfId="0" applyNumberFormat="1" applyFont="1"/>
    <xf numFmtId="4" fontId="41" fillId="0" borderId="0" xfId="0" applyNumberFormat="1" applyFont="1" applyAlignment="1">
      <alignment horizontal="right"/>
    </xf>
    <xf numFmtId="2" fontId="40" fillId="0" borderId="0" xfId="0" applyNumberFormat="1" applyFont="1"/>
    <xf numFmtId="0" fontId="41" fillId="0" borderId="0" xfId="0" applyFont="1"/>
    <xf numFmtId="2" fontId="40" fillId="4" borderId="0" xfId="0" applyNumberFormat="1" applyFont="1" applyFill="1"/>
    <xf numFmtId="2" fontId="40" fillId="0" borderId="0" xfId="0" applyNumberFormat="1" applyFont="1" applyAlignment="1">
      <alignment horizontal="right"/>
    </xf>
    <xf numFmtId="2" fontId="19" fillId="0" borderId="0" xfId="0" applyNumberFormat="1" applyFont="1"/>
    <xf numFmtId="4" fontId="19" fillId="0" borderId="0" xfId="0" quotePrefix="1" applyNumberFormat="1" applyFont="1" applyAlignment="1">
      <alignment horizontal="right"/>
    </xf>
    <xf numFmtId="2" fontId="19" fillId="0" borderId="0" xfId="0" applyNumberFormat="1" applyFont="1" applyAlignment="1">
      <alignment horizontal="right"/>
    </xf>
    <xf numFmtId="2" fontId="2" fillId="0" borderId="0" xfId="0" applyNumberFormat="1" applyFont="1" applyProtection="1">
      <protection locked="0"/>
    </xf>
    <xf numFmtId="191" fontId="5" fillId="9" borderId="19" xfId="0" applyNumberFormat="1" applyFont="1" applyFill="1" applyBorder="1" applyAlignment="1">
      <alignment horizontal="center" vertical="center"/>
    </xf>
    <xf numFmtId="191" fontId="5" fillId="9" borderId="16" xfId="0" applyNumberFormat="1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vertical="center"/>
    </xf>
    <xf numFmtId="3" fontId="5" fillId="10" borderId="11" xfId="0" applyNumberFormat="1" applyFont="1" applyFill="1" applyBorder="1" applyAlignment="1">
      <alignment vertical="center"/>
    </xf>
    <xf numFmtId="0" fontId="5" fillId="10" borderId="0" xfId="0" applyFont="1" applyFill="1" applyAlignment="1">
      <alignment horizontal="center" vertical="center"/>
    </xf>
    <xf numFmtId="3" fontId="5" fillId="10" borderId="0" xfId="0" applyNumberFormat="1" applyFont="1" applyFill="1" applyAlignment="1">
      <alignment vertical="center"/>
    </xf>
    <xf numFmtId="0" fontId="3" fillId="0" borderId="11" xfId="0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right" vertical="center"/>
    </xf>
    <xf numFmtId="3" fontId="3" fillId="0" borderId="11" xfId="0" quotePrefix="1" applyNumberFormat="1" applyFont="1" applyBorder="1" applyAlignment="1">
      <alignment horizontal="right" vertical="center"/>
    </xf>
    <xf numFmtId="0" fontId="21" fillId="0" borderId="0" xfId="0" applyFont="1" applyAlignment="1">
      <alignment horizontal="left" vertical="center" wrapText="1"/>
    </xf>
    <xf numFmtId="3" fontId="3" fillId="0" borderId="0" xfId="0" quotePrefix="1" applyNumberFormat="1" applyFont="1" applyAlignment="1">
      <alignment horizontal="right" vertical="center"/>
    </xf>
    <xf numFmtId="3" fontId="18" fillId="0" borderId="0" xfId="0" applyNumberFormat="1" applyFont="1" applyAlignment="1">
      <alignment horizontal="right" vertical="center"/>
    </xf>
    <xf numFmtId="3" fontId="18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1" fontId="3" fillId="0" borderId="0" xfId="0" quotePrefix="1" applyNumberFormat="1" applyFont="1" applyAlignment="1">
      <alignment horizontal="right" vertical="center"/>
    </xf>
    <xf numFmtId="0" fontId="21" fillId="0" borderId="17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/>
    </xf>
    <xf numFmtId="3" fontId="3" fillId="0" borderId="17" xfId="0" quotePrefix="1" applyNumberFormat="1" applyFont="1" applyBorder="1" applyAlignment="1">
      <alignment horizontal="right" vertical="center"/>
    </xf>
    <xf numFmtId="1" fontId="3" fillId="0" borderId="17" xfId="0" quotePrefix="1" applyNumberFormat="1" applyFont="1" applyBorder="1" applyAlignment="1">
      <alignment horizontal="right" vertical="center"/>
    </xf>
    <xf numFmtId="3" fontId="3" fillId="0" borderId="17" xfId="0" applyNumberFormat="1" applyFont="1" applyBorder="1" applyAlignment="1">
      <alignment horizontal="right" vertical="center"/>
    </xf>
    <xf numFmtId="0" fontId="34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3" fontId="12" fillId="0" borderId="10" xfId="0" applyNumberFormat="1" applyFont="1" applyBorder="1" applyAlignment="1">
      <alignment horizontal="right" vertical="center"/>
    </xf>
    <xf numFmtId="3" fontId="35" fillId="0" borderId="10" xfId="0" applyNumberFormat="1" applyFont="1" applyBorder="1" applyAlignment="1">
      <alignment horizontal="right" vertical="center"/>
    </xf>
    <xf numFmtId="3" fontId="35" fillId="0" borderId="10" xfId="0" applyNumberFormat="1" applyFont="1" applyBorder="1" applyAlignment="1">
      <alignment vertical="center"/>
    </xf>
    <xf numFmtId="166" fontId="32" fillId="0" borderId="10" xfId="0" applyNumberFormat="1" applyFont="1" applyBorder="1" applyAlignment="1">
      <alignment horizontal="right" vertical="center"/>
    </xf>
    <xf numFmtId="0" fontId="21" fillId="0" borderId="25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/>
    </xf>
    <xf numFmtId="3" fontId="3" fillId="0" borderId="25" xfId="0" applyNumberFormat="1" applyFont="1" applyBorder="1" applyAlignment="1">
      <alignment horizontal="right" vertical="center"/>
    </xf>
    <xf numFmtId="3" fontId="18" fillId="0" borderId="25" xfId="0" applyNumberFormat="1" applyFont="1" applyBorder="1" applyAlignment="1">
      <alignment horizontal="right" vertical="center"/>
    </xf>
    <xf numFmtId="3" fontId="18" fillId="0" borderId="25" xfId="0" applyNumberFormat="1" applyFont="1" applyBorder="1" applyAlignment="1">
      <alignment vertical="center"/>
    </xf>
    <xf numFmtId="3" fontId="33" fillId="0" borderId="10" xfId="0" applyNumberFormat="1" applyFont="1" applyBorder="1" applyAlignment="1">
      <alignment vertical="center"/>
    </xf>
    <xf numFmtId="3" fontId="33" fillId="0" borderId="0" xfId="0" applyNumberFormat="1" applyFont="1" applyAlignment="1">
      <alignment vertical="center"/>
    </xf>
    <xf numFmtId="0" fontId="5" fillId="11" borderId="2" xfId="0" applyFont="1" applyFill="1" applyBorder="1" applyAlignment="1">
      <alignment horizontal="center" vertical="center"/>
    </xf>
    <xf numFmtId="191" fontId="5" fillId="11" borderId="2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0" fontId="3" fillId="2" borderId="4" xfId="0" applyNumberFormat="1" applyFont="1" applyFill="1" applyBorder="1" applyAlignment="1">
      <alignment horizontal="right" vertical="center"/>
    </xf>
    <xf numFmtId="170" fontId="3" fillId="0" borderId="4" xfId="0" applyNumberFormat="1" applyFont="1" applyBorder="1" applyAlignment="1">
      <alignment horizontal="right" vertical="center"/>
    </xf>
    <xf numFmtId="0" fontId="3" fillId="2" borderId="10" xfId="0" applyFont="1" applyFill="1" applyBorder="1" applyAlignment="1">
      <alignment horizontal="center" vertical="center"/>
    </xf>
    <xf numFmtId="170" fontId="3" fillId="2" borderId="10" xfId="0" applyNumberFormat="1" applyFont="1" applyFill="1" applyBorder="1" applyAlignment="1">
      <alignment horizontal="right" vertical="center"/>
    </xf>
    <xf numFmtId="170" fontId="3" fillId="0" borderId="10" xfId="0" applyNumberFormat="1" applyFont="1" applyBorder="1" applyAlignment="1">
      <alignment horizontal="right" vertical="center"/>
    </xf>
    <xf numFmtId="170" fontId="3" fillId="0" borderId="10" xfId="0" applyNumberFormat="1" applyFont="1" applyBorder="1" applyAlignment="1">
      <alignment vertical="center"/>
    </xf>
    <xf numFmtId="170" fontId="3" fillId="6" borderId="10" xfId="0" applyNumberFormat="1" applyFont="1" applyFill="1" applyBorder="1" applyAlignment="1">
      <alignment horizontal="right" vertical="center"/>
    </xf>
    <xf numFmtId="170" fontId="3" fillId="6" borderId="10" xfId="8" applyNumberFormat="1" applyFont="1" applyFill="1" applyAlignment="1">
      <alignment horizontal="right" vertical="center"/>
    </xf>
    <xf numFmtId="170" fontId="3" fillId="6" borderId="10" xfId="8" applyNumberFormat="1" applyFont="1" applyFill="1" applyAlignment="1">
      <alignment vertical="center"/>
    </xf>
    <xf numFmtId="170" fontId="3" fillId="4" borderId="10" xfId="8" applyNumberFormat="1" applyFont="1" applyFill="1" applyAlignment="1">
      <alignment horizontal="right" vertical="center"/>
    </xf>
    <xf numFmtId="170" fontId="5" fillId="12" borderId="4" xfId="0" applyNumberFormat="1" applyFont="1" applyFill="1" applyBorder="1" applyAlignment="1">
      <alignment vertical="center"/>
    </xf>
    <xf numFmtId="170" fontId="5" fillId="12" borderId="10" xfId="0" applyNumberFormat="1" applyFont="1" applyFill="1" applyBorder="1" applyAlignment="1">
      <alignment vertical="center"/>
    </xf>
    <xf numFmtId="170" fontId="5" fillId="12" borderId="3" xfId="0" applyNumberFormat="1" applyFont="1" applyFill="1" applyBorder="1" applyAlignment="1">
      <alignment vertical="center"/>
    </xf>
    <xf numFmtId="172" fontId="3" fillId="2" borderId="10" xfId="0" applyNumberFormat="1" applyFont="1" applyFill="1" applyBorder="1" applyAlignment="1">
      <alignment horizontal="right" vertical="center"/>
    </xf>
    <xf numFmtId="4" fontId="3" fillId="2" borderId="10" xfId="0" applyNumberFormat="1" applyFont="1" applyFill="1" applyBorder="1" applyAlignment="1">
      <alignment horizontal="center" vertical="center" wrapText="1"/>
    </xf>
    <xf numFmtId="0" fontId="5" fillId="11" borderId="18" xfId="0" applyFont="1" applyFill="1" applyBorder="1" applyAlignment="1">
      <alignment horizontal="center" vertical="center"/>
    </xf>
    <xf numFmtId="171" fontId="3" fillId="3" borderId="10" xfId="0" applyNumberFormat="1" applyFont="1" applyFill="1" applyBorder="1" applyAlignment="1">
      <alignment horizontal="right" vertical="center"/>
    </xf>
    <xf numFmtId="0" fontId="21" fillId="0" borderId="10" xfId="0" applyFont="1" applyBorder="1" applyAlignment="1">
      <alignment horizontal="left"/>
    </xf>
    <xf numFmtId="1" fontId="18" fillId="0" borderId="10" xfId="0" applyNumberFormat="1" applyFont="1" applyBorder="1" applyAlignment="1">
      <alignment horizontal="center" vertical="center"/>
    </xf>
    <xf numFmtId="4" fontId="18" fillId="0" borderId="10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4" fontId="18" fillId="4" borderId="10" xfId="0" applyNumberFormat="1" applyFont="1" applyFill="1" applyBorder="1" applyAlignment="1">
      <alignment horizontal="center" vertical="center"/>
    </xf>
    <xf numFmtId="0" fontId="5" fillId="9" borderId="16" xfId="0" applyFont="1" applyFill="1" applyBorder="1" applyAlignment="1">
      <alignment horizontal="center" vertical="center"/>
    </xf>
    <xf numFmtId="0" fontId="21" fillId="9" borderId="16" xfId="0" applyFont="1" applyFill="1" applyBorder="1" applyAlignment="1">
      <alignment horizontal="center" vertical="center"/>
    </xf>
    <xf numFmtId="0" fontId="21" fillId="13" borderId="10" xfId="4" applyFont="1" applyFill="1" applyAlignment="1">
      <alignment horizontal="left" vertical="center"/>
    </xf>
    <xf numFmtId="0" fontId="5" fillId="13" borderId="10" xfId="4" applyFont="1" applyFill="1" applyAlignment="1">
      <alignment vertical="center"/>
    </xf>
    <xf numFmtId="0" fontId="5" fillId="13" borderId="10" xfId="4" applyFont="1" applyFill="1" applyAlignment="1">
      <alignment horizontal="left" vertical="center"/>
    </xf>
    <xf numFmtId="0" fontId="5" fillId="13" borderId="11" xfId="4" applyFont="1" applyFill="1" applyBorder="1" applyAlignment="1">
      <alignment horizontal="left" vertical="center"/>
    </xf>
    <xf numFmtId="0" fontId="5" fillId="13" borderId="0" xfId="0" applyFont="1" applyFill="1" applyAlignment="1">
      <alignment vertical="center"/>
    </xf>
    <xf numFmtId="0" fontId="5" fillId="13" borderId="11" xfId="0" applyFont="1" applyFill="1" applyBorder="1" applyAlignment="1">
      <alignment vertical="center"/>
    </xf>
    <xf numFmtId="178" fontId="5" fillId="13" borderId="12" xfId="0" applyNumberFormat="1" applyFont="1" applyFill="1" applyBorder="1" applyAlignment="1">
      <alignment vertical="center"/>
    </xf>
    <xf numFmtId="0" fontId="5" fillId="13" borderId="10" xfId="4" applyFont="1" applyFill="1" applyAlignment="1">
      <alignment horizontal="left"/>
    </xf>
    <xf numFmtId="0" fontId="5" fillId="0" borderId="10" xfId="0" applyFont="1" applyBorder="1" applyAlignment="1">
      <alignment horizontal="left"/>
    </xf>
    <xf numFmtId="1" fontId="3" fillId="0" borderId="10" xfId="0" applyNumberFormat="1" applyFont="1" applyBorder="1" applyAlignment="1">
      <alignment horizontal="center" vertical="center"/>
    </xf>
    <xf numFmtId="182" fontId="18" fillId="5" borderId="10" xfId="0" applyNumberFormat="1" applyFont="1" applyFill="1" applyBorder="1" applyAlignment="1">
      <alignment horizontal="right" vertical="center"/>
    </xf>
    <xf numFmtId="182" fontId="18" fillId="0" borderId="10" xfId="0" applyNumberFormat="1" applyFont="1" applyBorder="1" applyAlignment="1">
      <alignment horizontal="right" vertical="center"/>
    </xf>
    <xf numFmtId="0" fontId="3" fillId="0" borderId="25" xfId="0" applyFont="1" applyBorder="1" applyAlignment="1">
      <alignment horizontal="left"/>
    </xf>
    <xf numFmtId="1" fontId="3" fillId="0" borderId="25" xfId="0" applyNumberFormat="1" applyFont="1" applyBorder="1" applyAlignment="1">
      <alignment horizontal="center" vertical="center"/>
    </xf>
    <xf numFmtId="182" fontId="18" fillId="0" borderId="25" xfId="0" applyNumberFormat="1" applyFont="1" applyBorder="1" applyAlignment="1">
      <alignment horizontal="right" vertical="center"/>
    </xf>
    <xf numFmtId="182" fontId="18" fillId="5" borderId="25" xfId="0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horizontal="left"/>
    </xf>
    <xf numFmtId="182" fontId="18" fillId="0" borderId="10" xfId="0" applyNumberFormat="1" applyFont="1" applyBorder="1" applyAlignment="1">
      <alignment vertical="center"/>
    </xf>
    <xf numFmtId="171" fontId="18" fillId="0" borderId="10" xfId="0" applyNumberFormat="1" applyFont="1" applyBorder="1" applyAlignment="1">
      <alignment horizontal="right" vertical="center"/>
    </xf>
    <xf numFmtId="171" fontId="3" fillId="0" borderId="10" xfId="0" applyNumberFormat="1" applyFont="1" applyBorder="1" applyAlignment="1">
      <alignment horizontal="center" vertical="center"/>
    </xf>
    <xf numFmtId="171" fontId="18" fillId="0" borderId="25" xfId="0" applyNumberFormat="1" applyFont="1" applyBorder="1" applyAlignment="1">
      <alignment horizontal="right" vertical="center"/>
    </xf>
    <xf numFmtId="49" fontId="5" fillId="9" borderId="16" xfId="0" applyNumberFormat="1" applyFont="1" applyFill="1" applyBorder="1" applyAlignment="1">
      <alignment horizontal="center" vertical="center"/>
    </xf>
    <xf numFmtId="168" fontId="5" fillId="9" borderId="16" xfId="0" applyNumberFormat="1" applyFont="1" applyFill="1" applyBorder="1" applyAlignment="1">
      <alignment horizontal="center" vertical="center"/>
    </xf>
    <xf numFmtId="178" fontId="5" fillId="13" borderId="0" xfId="0" applyNumberFormat="1" applyFont="1" applyFill="1" applyAlignment="1">
      <alignment vertical="center"/>
    </xf>
    <xf numFmtId="0" fontId="21" fillId="13" borderId="10" xfId="4" applyFont="1" applyFill="1" applyAlignment="1">
      <alignment horizontal="left"/>
    </xf>
    <xf numFmtId="0" fontId="21" fillId="13" borderId="10" xfId="4" applyFont="1" applyFill="1"/>
    <xf numFmtId="0" fontId="21" fillId="13" borderId="0" xfId="0" applyFont="1" applyFill="1"/>
    <xf numFmtId="168" fontId="5" fillId="9" borderId="1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90" fontId="3" fillId="0" borderId="0" xfId="6" applyNumberFormat="1" applyFont="1" applyAlignment="1">
      <alignment vertical="center" wrapText="1"/>
    </xf>
    <xf numFmtId="2" fontId="3" fillId="0" borderId="0" xfId="0" applyNumberFormat="1" applyFont="1" applyAlignment="1">
      <alignment vertical="center" wrapText="1"/>
    </xf>
    <xf numFmtId="190" fontId="3" fillId="0" borderId="10" xfId="6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90" fontId="3" fillId="0" borderId="12" xfId="6" applyNumberFormat="1" applyFont="1" applyBorder="1" applyAlignment="1">
      <alignment vertical="center" wrapText="1"/>
    </xf>
    <xf numFmtId="2" fontId="3" fillId="0" borderId="12" xfId="0" applyNumberFormat="1" applyFont="1" applyBorder="1" applyAlignment="1">
      <alignment vertical="center" wrapText="1"/>
    </xf>
    <xf numFmtId="0" fontId="21" fillId="9" borderId="16" xfId="8" applyFont="1" applyFill="1" applyBorder="1" applyAlignment="1">
      <alignment horizontal="center" vertical="center"/>
    </xf>
    <xf numFmtId="0" fontId="21" fillId="9" borderId="16" xfId="8" applyFont="1" applyFill="1" applyBorder="1" applyAlignment="1">
      <alignment horizontal="center" vertical="center" wrapText="1"/>
    </xf>
    <xf numFmtId="3" fontId="21" fillId="9" borderId="16" xfId="8" applyNumberFormat="1" applyFont="1" applyFill="1" applyBorder="1" applyAlignment="1">
      <alignment horizontal="center" vertical="center" wrapText="1"/>
    </xf>
    <xf numFmtId="3" fontId="21" fillId="9" borderId="16" xfId="8" applyNumberFormat="1" applyFont="1" applyFill="1" applyBorder="1" applyAlignment="1">
      <alignment vertical="center" wrapText="1"/>
    </xf>
    <xf numFmtId="0" fontId="5" fillId="9" borderId="16" xfId="0" applyFont="1" applyFill="1" applyBorder="1" applyAlignment="1">
      <alignment horizontal="center" vertical="center" wrapText="1"/>
    </xf>
    <xf numFmtId="0" fontId="5" fillId="9" borderId="16" xfId="0" applyFont="1" applyFill="1" applyBorder="1" applyAlignment="1">
      <alignment horizontal="right" vertical="center" wrapText="1" indent="1"/>
    </xf>
    <xf numFmtId="2" fontId="5" fillId="9" borderId="16" xfId="0" applyNumberFormat="1" applyFont="1" applyFill="1" applyBorder="1" applyAlignment="1">
      <alignment horizontal="center" vertical="center"/>
    </xf>
    <xf numFmtId="0" fontId="5" fillId="10" borderId="23" xfId="0" applyFont="1" applyFill="1" applyBorder="1" applyAlignment="1">
      <alignment horizontal="center" vertical="center" wrapText="1"/>
    </xf>
    <xf numFmtId="2" fontId="26" fillId="0" borderId="10" xfId="0" applyNumberFormat="1" applyFont="1" applyBorder="1"/>
    <xf numFmtId="0" fontId="18" fillId="0" borderId="25" xfId="0" applyFont="1" applyBorder="1" applyAlignment="1">
      <alignment horizontal="left"/>
    </xf>
    <xf numFmtId="1" fontId="18" fillId="0" borderId="25" xfId="0" applyNumberFormat="1" applyFont="1" applyBorder="1" applyAlignment="1">
      <alignment horizontal="center" vertical="center"/>
    </xf>
    <xf numFmtId="4" fontId="18" fillId="0" borderId="25" xfId="0" applyNumberFormat="1" applyFont="1" applyBorder="1" applyAlignment="1">
      <alignment horizontal="center" vertical="center"/>
    </xf>
    <xf numFmtId="4" fontId="3" fillId="0" borderId="25" xfId="0" applyNumberFormat="1" applyFont="1" applyBorder="1" applyAlignment="1">
      <alignment horizontal="center" vertical="center"/>
    </xf>
    <xf numFmtId="4" fontId="18" fillId="4" borderId="10" xfId="0" applyNumberFormat="1" applyFont="1" applyFill="1" applyBorder="1" applyAlignment="1">
      <alignment horizontal="right" vertical="center"/>
    </xf>
    <xf numFmtId="0" fontId="18" fillId="4" borderId="25" xfId="4" applyFont="1" applyFill="1" applyBorder="1" applyAlignment="1">
      <alignment horizontal="left" vertical="center"/>
    </xf>
    <xf numFmtId="4" fontId="18" fillId="4" borderId="25" xfId="0" applyNumberFormat="1" applyFont="1" applyFill="1" applyBorder="1" applyAlignment="1">
      <alignment horizontal="right" vertical="center"/>
    </xf>
    <xf numFmtId="166" fontId="18" fillId="4" borderId="25" xfId="5" applyNumberFormat="1" applyFont="1" applyFill="1" applyBorder="1" applyAlignment="1">
      <alignment horizontal="right" vertical="center"/>
    </xf>
    <xf numFmtId="0" fontId="3" fillId="4" borderId="25" xfId="4" applyFont="1" applyFill="1" applyBorder="1" applyAlignment="1">
      <alignment horizontal="left" vertical="center"/>
    </xf>
    <xf numFmtId="4" fontId="18" fillId="6" borderId="25" xfId="0" applyNumberFormat="1" applyFont="1" applyFill="1" applyBorder="1" applyAlignment="1">
      <alignment horizontal="right" vertical="center"/>
    </xf>
    <xf numFmtId="166" fontId="3" fillId="4" borderId="25" xfId="5" applyNumberFormat="1" applyFont="1" applyFill="1" applyBorder="1" applyAlignment="1">
      <alignment horizontal="right" vertical="center"/>
    </xf>
    <xf numFmtId="4" fontId="18" fillId="6" borderId="10" xfId="0" applyNumberFormat="1" applyFont="1" applyFill="1" applyBorder="1" applyAlignment="1">
      <alignment horizontal="right" vertical="center"/>
    </xf>
    <xf numFmtId="0" fontId="42" fillId="6" borderId="10" xfId="0" applyFont="1" applyFill="1" applyBorder="1" applyAlignment="1">
      <alignment horizontal="center"/>
    </xf>
    <xf numFmtId="2" fontId="41" fillId="6" borderId="0" xfId="0" applyNumberFormat="1" applyFont="1" applyFill="1"/>
    <xf numFmtId="0" fontId="3" fillId="4" borderId="25" xfId="4" applyFont="1" applyFill="1" applyBorder="1"/>
    <xf numFmtId="4" fontId="3" fillId="6" borderId="25" xfId="0" applyNumberFormat="1" applyFont="1" applyFill="1" applyBorder="1" applyAlignment="1">
      <alignment horizontal="right" vertical="center"/>
    </xf>
    <xf numFmtId="4" fontId="3" fillId="4" borderId="25" xfId="0" applyNumberFormat="1" applyFont="1" applyFill="1" applyBorder="1" applyAlignment="1">
      <alignment horizontal="right" vertical="center"/>
    </xf>
    <xf numFmtId="0" fontId="18" fillId="6" borderId="25" xfId="0" applyFont="1" applyFill="1" applyBorder="1"/>
    <xf numFmtId="0" fontId="3" fillId="8" borderId="10" xfId="4" applyFont="1" applyFill="1" applyAlignment="1">
      <alignment horizontal="left" vertical="center"/>
    </xf>
    <xf numFmtId="3" fontId="3" fillId="0" borderId="25" xfId="0" quotePrefix="1" applyNumberFormat="1" applyFont="1" applyBorder="1" applyAlignment="1">
      <alignment horizontal="right" vertical="center"/>
    </xf>
    <xf numFmtId="3" fontId="5" fillId="10" borderId="10" xfId="0" applyNumberFormat="1" applyFont="1" applyFill="1" applyBorder="1" applyAlignment="1">
      <alignment vertical="center"/>
    </xf>
    <xf numFmtId="3" fontId="5" fillId="10" borderId="25" xfId="0" applyNumberFormat="1" applyFont="1" applyFill="1" applyBorder="1" applyAlignment="1">
      <alignment vertical="center"/>
    </xf>
    <xf numFmtId="164" fontId="5" fillId="0" borderId="10" xfId="7" applyFont="1" applyBorder="1" applyAlignment="1">
      <alignment horizontal="left" vertical="center"/>
    </xf>
    <xf numFmtId="0" fontId="6" fillId="2" borderId="10" xfId="0" applyFont="1" applyFill="1" applyBorder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 vertical="center"/>
    </xf>
    <xf numFmtId="0" fontId="2" fillId="2" borderId="10" xfId="0" applyFont="1" applyFill="1" applyBorder="1"/>
    <xf numFmtId="0" fontId="2" fillId="2" borderId="10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173" fontId="5" fillId="2" borderId="10" xfId="0" applyNumberFormat="1" applyFont="1" applyFill="1" applyBorder="1" applyAlignment="1">
      <alignment horizontal="center" vertical="center" wrapText="1"/>
    </xf>
    <xf numFmtId="171" fontId="5" fillId="3" borderId="10" xfId="0" applyNumberFormat="1" applyFont="1" applyFill="1" applyBorder="1" applyAlignment="1">
      <alignment horizontal="right" vertical="center"/>
    </xf>
    <xf numFmtId="172" fontId="5" fillId="2" borderId="10" xfId="0" applyNumberFormat="1" applyFont="1" applyFill="1" applyBorder="1" applyAlignment="1">
      <alignment horizontal="right" vertical="center"/>
    </xf>
    <xf numFmtId="168" fontId="5" fillId="2" borderId="10" xfId="0" applyNumberFormat="1" applyFont="1" applyFill="1" applyBorder="1" applyAlignment="1">
      <alignment vertical="center"/>
    </xf>
    <xf numFmtId="171" fontId="5" fillId="3" borderId="10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172" fontId="5" fillId="2" borderId="10" xfId="0" applyNumberFormat="1" applyFont="1" applyFill="1" applyBorder="1" applyAlignment="1">
      <alignment vertical="center"/>
    </xf>
    <xf numFmtId="172" fontId="3" fillId="2" borderId="10" xfId="0" applyNumberFormat="1" applyFont="1" applyFill="1" applyBorder="1" applyAlignment="1">
      <alignment vertical="center"/>
    </xf>
    <xf numFmtId="168" fontId="5" fillId="3" borderId="10" xfId="0" applyNumberFormat="1" applyFont="1" applyFill="1" applyBorder="1" applyAlignment="1">
      <alignment vertical="center"/>
    </xf>
    <xf numFmtId="173" fontId="3" fillId="2" borderId="10" xfId="0" applyNumberFormat="1" applyFont="1" applyFill="1" applyBorder="1" applyAlignment="1">
      <alignment horizontal="right" vertical="center"/>
    </xf>
    <xf numFmtId="172" fontId="5" fillId="2" borderId="10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vertical="center"/>
    </xf>
    <xf numFmtId="172" fontId="10" fillId="2" borderId="10" xfId="0" applyNumberFormat="1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left" vertical="center" wrapText="1"/>
    </xf>
    <xf numFmtId="0" fontId="7" fillId="2" borderId="4" xfId="0" applyFont="1" applyFill="1" applyBorder="1"/>
    <xf numFmtId="177" fontId="2" fillId="2" borderId="4" xfId="0" applyNumberFormat="1" applyFont="1" applyFill="1" applyBorder="1" applyAlignment="1">
      <alignment horizontal="right"/>
    </xf>
    <xf numFmtId="168" fontId="3" fillId="2" borderId="4" xfId="0" applyNumberFormat="1" applyFont="1" applyFill="1" applyBorder="1"/>
    <xf numFmtId="168" fontId="3" fillId="2" borderId="4" xfId="0" applyNumberFormat="1" applyFont="1" applyFill="1" applyBorder="1" applyAlignment="1">
      <alignment horizontal="center"/>
    </xf>
    <xf numFmtId="168" fontId="3" fillId="2" borderId="4" xfId="0" applyNumberFormat="1" applyFont="1" applyFill="1" applyBorder="1" applyAlignment="1">
      <alignment horizontal="center" vertical="center"/>
    </xf>
    <xf numFmtId="0" fontId="7" fillId="2" borderId="10" xfId="0" applyFont="1" applyFill="1" applyBorder="1"/>
    <xf numFmtId="168" fontId="3" fillId="2" borderId="10" xfId="0" applyNumberFormat="1" applyFont="1" applyFill="1" applyBorder="1"/>
    <xf numFmtId="168" fontId="3" fillId="2" borderId="10" xfId="0" applyNumberFormat="1" applyFont="1" applyFill="1" applyBorder="1" applyAlignment="1">
      <alignment horizontal="center"/>
    </xf>
    <xf numFmtId="168" fontId="3" fillId="2" borderId="10" xfId="0" applyNumberFormat="1" applyFont="1" applyFill="1" applyBorder="1" applyAlignment="1">
      <alignment horizontal="center" vertical="center"/>
    </xf>
    <xf numFmtId="172" fontId="3" fillId="2" borderId="10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vertical="center"/>
    </xf>
    <xf numFmtId="0" fontId="6" fillId="2" borderId="10" xfId="0" applyFont="1" applyFill="1" applyBorder="1" applyAlignment="1">
      <alignment vertical="top"/>
    </xf>
    <xf numFmtId="174" fontId="5" fillId="3" borderId="10" xfId="0" applyNumberFormat="1" applyFont="1" applyFill="1" applyBorder="1" applyAlignment="1">
      <alignment horizontal="right" vertical="center"/>
    </xf>
    <xf numFmtId="176" fontId="5" fillId="3" borderId="10" xfId="0" applyNumberFormat="1" applyFont="1" applyFill="1" applyBorder="1" applyAlignment="1">
      <alignment horizontal="right" vertical="center"/>
    </xf>
    <xf numFmtId="174" fontId="5" fillId="2" borderId="10" xfId="0" applyNumberFormat="1" applyFont="1" applyFill="1" applyBorder="1" applyAlignment="1">
      <alignment horizontal="center" vertical="center" wrapText="1"/>
    </xf>
    <xf numFmtId="176" fontId="5" fillId="2" borderId="10" xfId="0" applyNumberFormat="1" applyFont="1" applyFill="1" applyBorder="1" applyAlignment="1">
      <alignment horizontal="right" vertical="center"/>
    </xf>
    <xf numFmtId="171" fontId="7" fillId="2" borderId="10" xfId="0" applyNumberFormat="1" applyFont="1" applyFill="1" applyBorder="1"/>
    <xf numFmtId="171" fontId="2" fillId="2" borderId="10" xfId="0" applyNumberFormat="1" applyFont="1" applyFill="1" applyBorder="1"/>
    <xf numFmtId="174" fontId="3" fillId="2" borderId="10" xfId="0" applyNumberFormat="1" applyFont="1" applyFill="1" applyBorder="1" applyAlignment="1">
      <alignment horizontal="center"/>
    </xf>
    <xf numFmtId="168" fontId="5" fillId="2" borderId="10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75" fontId="3" fillId="0" borderId="4" xfId="0" applyNumberFormat="1" applyFont="1" applyBorder="1" applyAlignment="1">
      <alignment horizontal="center" vertical="center"/>
    </xf>
    <xf numFmtId="166" fontId="12" fillId="0" borderId="4" xfId="0" applyNumberFormat="1" applyFont="1" applyBorder="1" applyAlignment="1">
      <alignment horizontal="right" vertical="center"/>
    </xf>
    <xf numFmtId="170" fontId="5" fillId="3" borderId="10" xfId="0" applyNumberFormat="1" applyFont="1" applyFill="1" applyBorder="1" applyAlignment="1">
      <alignment vertical="center"/>
    </xf>
    <xf numFmtId="170" fontId="3" fillId="3" borderId="10" xfId="0" applyNumberFormat="1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center" vertical="center" wrapText="1"/>
    </xf>
    <xf numFmtId="171" fontId="7" fillId="2" borderId="4" xfId="0" applyNumberFormat="1" applyFont="1" applyFill="1" applyBorder="1"/>
    <xf numFmtId="174" fontId="3" fillId="2" borderId="4" xfId="0" applyNumberFormat="1" applyFont="1" applyFill="1" applyBorder="1" applyAlignment="1">
      <alignment horizontal="center"/>
    </xf>
    <xf numFmtId="171" fontId="2" fillId="2" borderId="4" xfId="0" applyNumberFormat="1" applyFont="1" applyFill="1" applyBorder="1" applyAlignment="1">
      <alignment horizontal="center" vertical="center"/>
    </xf>
    <xf numFmtId="171" fontId="2" fillId="2" borderId="4" xfId="0" applyNumberFormat="1" applyFont="1" applyFill="1" applyBorder="1"/>
    <xf numFmtId="174" fontId="5" fillId="2" borderId="4" xfId="0" applyNumberFormat="1" applyFont="1" applyFill="1" applyBorder="1" applyAlignment="1">
      <alignment horizontal="center"/>
    </xf>
    <xf numFmtId="171" fontId="2" fillId="2" borderId="11" xfId="0" applyNumberFormat="1" applyFont="1" applyFill="1" applyBorder="1"/>
    <xf numFmtId="174" fontId="5" fillId="2" borderId="11" xfId="0" applyNumberFormat="1" applyFont="1" applyFill="1" applyBorder="1" applyAlignment="1">
      <alignment horizontal="center"/>
    </xf>
    <xf numFmtId="171" fontId="2" fillId="2" borderId="10" xfId="0" applyNumberFormat="1" applyFont="1" applyFill="1" applyBorder="1" applyAlignment="1">
      <alignment horizontal="center" vertical="center"/>
    </xf>
    <xf numFmtId="171" fontId="5" fillId="2" borderId="10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center"/>
    </xf>
    <xf numFmtId="167" fontId="5" fillId="2" borderId="4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168" fontId="7" fillId="3" borderId="10" xfId="0" applyNumberFormat="1" applyFont="1" applyFill="1" applyBorder="1"/>
    <xf numFmtId="168" fontId="3" fillId="3" borderId="10" xfId="0" applyNumberFormat="1" applyFont="1" applyFill="1" applyBorder="1" applyAlignment="1">
      <alignment horizontal="center"/>
    </xf>
    <xf numFmtId="173" fontId="3" fillId="2" borderId="10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/>
    </xf>
    <xf numFmtId="168" fontId="5" fillId="3" borderId="10" xfId="0" applyNumberFormat="1" applyFont="1" applyFill="1" applyBorder="1" applyAlignment="1">
      <alignment horizontal="right"/>
    </xf>
    <xf numFmtId="180" fontId="9" fillId="2" borderId="4" xfId="0" applyNumberFormat="1" applyFont="1" applyFill="1" applyBorder="1" applyAlignment="1">
      <alignment horizontal="center"/>
    </xf>
    <xf numFmtId="176" fontId="3" fillId="2" borderId="4" xfId="0" applyNumberFormat="1" applyFont="1" applyFill="1" applyBorder="1" applyAlignment="1">
      <alignment horizontal="center"/>
    </xf>
    <xf numFmtId="0" fontId="7" fillId="2" borderId="10" xfId="0" applyFont="1" applyFill="1" applyBorder="1" applyAlignment="1">
      <alignment vertical="center"/>
    </xf>
    <xf numFmtId="167" fontId="4" fillId="2" borderId="10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1" fontId="4" fillId="2" borderId="10" xfId="0" applyNumberFormat="1" applyFont="1" applyFill="1" applyBorder="1" applyAlignment="1">
      <alignment horizontal="center" vertical="center"/>
    </xf>
    <xf numFmtId="1" fontId="6" fillId="2" borderId="10" xfId="0" applyNumberFormat="1" applyFont="1" applyFill="1" applyBorder="1" applyAlignment="1">
      <alignment horizontal="center" vertical="center"/>
    </xf>
    <xf numFmtId="167" fontId="6" fillId="2" borderId="10" xfId="0" applyNumberFormat="1" applyFont="1" applyFill="1" applyBorder="1" applyAlignment="1">
      <alignment horizontal="center" vertical="center"/>
    </xf>
    <xf numFmtId="176" fontId="5" fillId="2" borderId="10" xfId="0" applyNumberFormat="1" applyFont="1" applyFill="1" applyBorder="1" applyAlignment="1">
      <alignment horizontal="center"/>
    </xf>
    <xf numFmtId="0" fontId="5" fillId="2" borderId="10" xfId="0" applyFont="1" applyFill="1" applyBorder="1"/>
    <xf numFmtId="180" fontId="15" fillId="2" borderId="10" xfId="0" applyNumberFormat="1" applyFont="1" applyFill="1" applyBorder="1" applyAlignment="1">
      <alignment horizontal="center"/>
    </xf>
    <xf numFmtId="180" fontId="14" fillId="2" borderId="10" xfId="0" applyNumberFormat="1" applyFont="1" applyFill="1" applyBorder="1" applyAlignment="1">
      <alignment horizontal="center"/>
    </xf>
    <xf numFmtId="180" fontId="5" fillId="2" borderId="10" xfId="0" applyNumberFormat="1" applyFont="1" applyFill="1" applyBorder="1" applyAlignment="1">
      <alignment horizontal="center"/>
    </xf>
    <xf numFmtId="180" fontId="3" fillId="2" borderId="4" xfId="0" applyNumberFormat="1" applyFont="1" applyFill="1" applyBorder="1" applyAlignment="1">
      <alignment horizontal="center" vertical="center"/>
    </xf>
    <xf numFmtId="4" fontId="14" fillId="3" borderId="10" xfId="0" applyNumberFormat="1" applyFont="1" applyFill="1" applyBorder="1" applyAlignment="1">
      <alignment horizontal="center" vertical="center"/>
    </xf>
    <xf numFmtId="176" fontId="5" fillId="2" borderId="10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/>
    </xf>
    <xf numFmtId="180" fontId="14" fillId="2" borderId="4" xfId="0" applyNumberFormat="1" applyFont="1" applyFill="1" applyBorder="1" applyAlignment="1">
      <alignment horizontal="center"/>
    </xf>
    <xf numFmtId="2" fontId="3" fillId="2" borderId="4" xfId="0" applyNumberFormat="1" applyFont="1" applyFill="1" applyBorder="1" applyAlignment="1">
      <alignment horizontal="center" vertical="center"/>
    </xf>
    <xf numFmtId="2" fontId="3" fillId="2" borderId="10" xfId="0" applyNumberFormat="1" applyFont="1" applyFill="1" applyBorder="1" applyAlignment="1">
      <alignment horizontal="center" vertical="center"/>
    </xf>
    <xf numFmtId="2" fontId="3" fillId="2" borderId="10" xfId="0" applyNumberFormat="1" applyFont="1" applyFill="1" applyBorder="1" applyAlignment="1">
      <alignment vertical="center"/>
    </xf>
    <xf numFmtId="3" fontId="4" fillId="2" borderId="10" xfId="0" applyNumberFormat="1" applyFont="1" applyFill="1" applyBorder="1" applyAlignment="1">
      <alignment horizontal="center" vertical="center"/>
    </xf>
    <xf numFmtId="171" fontId="3" fillId="2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190" fontId="3" fillId="0" borderId="0" xfId="6" applyNumberFormat="1" applyFont="1" applyAlignment="1">
      <alignment wrapText="1"/>
    </xf>
    <xf numFmtId="2" fontId="3" fillId="0" borderId="0" xfId="0" applyNumberFormat="1" applyFont="1" applyAlignment="1">
      <alignment wrapText="1"/>
    </xf>
    <xf numFmtId="0" fontId="5" fillId="0" borderId="12" xfId="0" applyFont="1" applyBorder="1" applyAlignment="1">
      <alignment vertical="center" wrapText="1"/>
    </xf>
    <xf numFmtId="0" fontId="3" fillId="0" borderId="12" xfId="0" applyFont="1" applyBorder="1" applyAlignment="1">
      <alignment wrapText="1"/>
    </xf>
    <xf numFmtId="190" fontId="3" fillId="0" borderId="12" xfId="6" applyNumberFormat="1" applyFont="1" applyBorder="1" applyAlignment="1">
      <alignment wrapText="1"/>
    </xf>
    <xf numFmtId="2" fontId="3" fillId="0" borderId="12" xfId="0" applyNumberFormat="1" applyFont="1" applyBorder="1" applyAlignment="1">
      <alignment wrapText="1"/>
    </xf>
    <xf numFmtId="43" fontId="3" fillId="0" borderId="10" xfId="6" applyFont="1" applyBorder="1" applyAlignment="1">
      <alignment wrapText="1"/>
    </xf>
    <xf numFmtId="0" fontId="43" fillId="0" borderId="0" xfId="0" applyFont="1"/>
    <xf numFmtId="0" fontId="0" fillId="0" borderId="11" xfId="0" applyBorder="1"/>
    <xf numFmtId="0" fontId="0" fillId="6" borderId="0" xfId="0" applyFill="1"/>
    <xf numFmtId="0" fontId="3" fillId="0" borderId="12" xfId="0" applyFont="1" applyBorder="1"/>
    <xf numFmtId="1" fontId="3" fillId="0" borderId="11" xfId="0" applyNumberFormat="1" applyFont="1" applyBorder="1"/>
    <xf numFmtId="2" fontId="3" fillId="0" borderId="11" xfId="0" applyNumberFormat="1" applyFont="1" applyBorder="1"/>
    <xf numFmtId="0" fontId="43" fillId="0" borderId="11" xfId="0" applyFont="1" applyBorder="1"/>
    <xf numFmtId="0" fontId="4" fillId="0" borderId="0" xfId="0" applyFont="1" applyAlignment="1">
      <alignment vertical="center"/>
    </xf>
    <xf numFmtId="1" fontId="4" fillId="0" borderId="0" xfId="0" applyNumberFormat="1" applyFont="1" applyAlignment="1">
      <alignment vertical="center"/>
    </xf>
    <xf numFmtId="43" fontId="4" fillId="0" borderId="0" xfId="6" applyFont="1" applyAlignment="1">
      <alignment vertical="center"/>
    </xf>
    <xf numFmtId="43" fontId="4" fillId="0" borderId="10" xfId="6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1" fontId="4" fillId="0" borderId="12" xfId="0" applyNumberFormat="1" applyFont="1" applyBorder="1" applyAlignment="1">
      <alignment vertical="center"/>
    </xf>
    <xf numFmtId="43" fontId="4" fillId="0" borderId="12" xfId="6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" fontId="4" fillId="0" borderId="10" xfId="0" applyNumberFormat="1" applyFont="1" applyBorder="1" applyAlignment="1">
      <alignment vertical="center"/>
    </xf>
    <xf numFmtId="0" fontId="5" fillId="5" borderId="12" xfId="0" applyFont="1" applyFill="1" applyBorder="1" applyAlignment="1">
      <alignment horizontal="left"/>
    </xf>
    <xf numFmtId="182" fontId="18" fillId="5" borderId="12" xfId="0" applyNumberFormat="1" applyFont="1" applyFill="1" applyBorder="1" applyAlignment="1">
      <alignment horizontal="right" vertical="center"/>
    </xf>
    <xf numFmtId="182" fontId="18" fillId="0" borderId="12" xfId="0" applyNumberFormat="1" applyFont="1" applyBorder="1" applyAlignment="1">
      <alignment horizontal="right" vertical="center"/>
    </xf>
    <xf numFmtId="182" fontId="18" fillId="0" borderId="12" xfId="0" applyNumberFormat="1" applyFont="1" applyBorder="1" applyAlignment="1">
      <alignment vertical="center"/>
    </xf>
    <xf numFmtId="182" fontId="20" fillId="0" borderId="12" xfId="0" applyNumberFormat="1" applyFont="1" applyBorder="1" applyAlignment="1">
      <alignment horizontal="right" vertical="center"/>
    </xf>
    <xf numFmtId="0" fontId="5" fillId="0" borderId="12" xfId="0" applyFont="1" applyBorder="1" applyAlignment="1">
      <alignment horizontal="left"/>
    </xf>
    <xf numFmtId="171" fontId="18" fillId="0" borderId="12" xfId="0" applyNumberFormat="1" applyFont="1" applyBorder="1" applyAlignment="1">
      <alignment horizontal="right" vertical="center"/>
    </xf>
    <xf numFmtId="171" fontId="18" fillId="0" borderId="12" xfId="0" applyNumberFormat="1" applyFont="1" applyBorder="1" applyAlignment="1">
      <alignment horizontal="center" vertical="center"/>
    </xf>
    <xf numFmtId="0" fontId="21" fillId="5" borderId="10" xfId="0" applyFont="1" applyFill="1" applyBorder="1" applyAlignment="1">
      <alignment horizontal="left"/>
    </xf>
    <xf numFmtId="3" fontId="5" fillId="10" borderId="17" xfId="0" applyNumberFormat="1" applyFont="1" applyFill="1" applyBorder="1" applyAlignment="1">
      <alignment vertical="center"/>
    </xf>
    <xf numFmtId="0" fontId="5" fillId="9" borderId="21" xfId="0" applyFont="1" applyFill="1" applyBorder="1" applyAlignment="1">
      <alignment horizontal="center" vertical="center"/>
    </xf>
    <xf numFmtId="0" fontId="17" fillId="4" borderId="10" xfId="0" applyFont="1" applyFill="1" applyBorder="1"/>
    <xf numFmtId="4" fontId="38" fillId="4" borderId="10" xfId="0" applyNumberFormat="1" applyFont="1" applyFill="1" applyBorder="1" applyAlignment="1">
      <alignment horizontal="right" vertical="center"/>
    </xf>
    <xf numFmtId="0" fontId="17" fillId="6" borderId="10" xfId="0" applyFont="1" applyFill="1" applyBorder="1"/>
    <xf numFmtId="2" fontId="44" fillId="6" borderId="10" xfId="0" applyNumberFormat="1" applyFont="1" applyFill="1" applyBorder="1"/>
    <xf numFmtId="4" fontId="44" fillId="6" borderId="10" xfId="0" quotePrefix="1" applyNumberFormat="1" applyFont="1" applyFill="1" applyBorder="1" applyAlignment="1">
      <alignment horizontal="right"/>
    </xf>
    <xf numFmtId="2" fontId="44" fillId="6" borderId="10" xfId="0" applyNumberFormat="1" applyFont="1" applyFill="1" applyBorder="1" applyAlignment="1">
      <alignment horizontal="right"/>
    </xf>
    <xf numFmtId="4" fontId="44" fillId="6" borderId="10" xfId="0" applyNumberFormat="1" applyFont="1" applyFill="1" applyBorder="1"/>
    <xf numFmtId="4" fontId="44" fillId="6" borderId="10" xfId="0" applyNumberFormat="1" applyFont="1" applyFill="1" applyBorder="1" applyAlignment="1">
      <alignment horizontal="right"/>
    </xf>
    <xf numFmtId="0" fontId="44" fillId="6" borderId="10" xfId="0" applyFont="1" applyFill="1" applyBorder="1"/>
    <xf numFmtId="0" fontId="3" fillId="0" borderId="10" xfId="0" applyFont="1" applyBorder="1" applyAlignment="1">
      <alignment vertical="center"/>
    </xf>
    <xf numFmtId="4" fontId="38" fillId="6" borderId="10" xfId="0" applyNumberFormat="1" applyFont="1" applyFill="1" applyBorder="1" applyAlignment="1">
      <alignment horizontal="right" vertical="center"/>
    </xf>
    <xf numFmtId="166" fontId="7" fillId="0" borderId="10" xfId="0" applyNumberFormat="1" applyFont="1" applyBorder="1" applyAlignment="1">
      <alignment horizontal="right" vertical="center"/>
    </xf>
    <xf numFmtId="4" fontId="3" fillId="4" borderId="10" xfId="0" applyNumberFormat="1" applyFont="1" applyFill="1" applyBorder="1" applyAlignment="1">
      <alignment horizontal="right" vertical="center"/>
    </xf>
    <xf numFmtId="0" fontId="5" fillId="9" borderId="19" xfId="0" applyFont="1" applyFill="1" applyBorder="1" applyAlignment="1">
      <alignment horizontal="center" vertical="center"/>
    </xf>
    <xf numFmtId="172" fontId="3" fillId="6" borderId="10" xfId="5" applyNumberFormat="1" applyFont="1" applyFill="1" applyBorder="1" applyAlignment="1">
      <alignment horizontal="right" vertical="center"/>
    </xf>
    <xf numFmtId="0" fontId="5" fillId="11" borderId="5" xfId="0" applyFont="1" applyFill="1" applyBorder="1" applyAlignment="1">
      <alignment horizontal="center" vertical="center"/>
    </xf>
    <xf numFmtId="0" fontId="5" fillId="11" borderId="6" xfId="0" applyFont="1" applyFill="1" applyBorder="1" applyAlignment="1">
      <alignment horizontal="center" vertical="center"/>
    </xf>
    <xf numFmtId="0" fontId="5" fillId="11" borderId="9" xfId="0" applyFont="1" applyFill="1" applyBorder="1" applyAlignment="1">
      <alignment horizontal="center" vertical="center"/>
    </xf>
    <xf numFmtId="0" fontId="18" fillId="6" borderId="10" xfId="0" applyFont="1" applyFill="1" applyBorder="1"/>
    <xf numFmtId="2" fontId="5" fillId="2" borderId="10" xfId="0" applyNumberFormat="1" applyFont="1" applyFill="1" applyBorder="1" applyAlignment="1">
      <alignment horizontal="center" vertical="center"/>
    </xf>
    <xf numFmtId="2" fontId="3" fillId="3" borderId="10" xfId="0" applyNumberFormat="1" applyFont="1" applyFill="1" applyBorder="1" applyAlignment="1">
      <alignment horizontal="center" vertical="center"/>
    </xf>
    <xf numFmtId="168" fontId="4" fillId="2" borderId="10" xfId="0" applyNumberFormat="1" applyFont="1" applyFill="1" applyBorder="1" applyAlignment="1">
      <alignment horizontal="left" vertical="center"/>
    </xf>
    <xf numFmtId="2" fontId="4" fillId="2" borderId="10" xfId="0" applyNumberFormat="1" applyFont="1" applyFill="1" applyBorder="1" applyAlignment="1">
      <alignment horizontal="center" vertical="center"/>
    </xf>
    <xf numFmtId="172" fontId="4" fillId="2" borderId="10" xfId="0" applyNumberFormat="1" applyFont="1" applyFill="1" applyBorder="1" applyAlignment="1">
      <alignment horizontal="right" vertical="center"/>
    </xf>
    <xf numFmtId="4" fontId="4" fillId="2" borderId="10" xfId="0" applyNumberFormat="1" applyFont="1" applyFill="1" applyBorder="1" applyAlignment="1">
      <alignment horizontal="center" vertical="center"/>
    </xf>
    <xf numFmtId="172" fontId="18" fillId="4" borderId="0" xfId="0" applyNumberFormat="1" applyFont="1" applyFill="1" applyAlignment="1">
      <alignment horizontal="right" vertical="center"/>
    </xf>
    <xf numFmtId="168" fontId="21" fillId="15" borderId="10" xfId="8" applyNumberFormat="1" applyFont="1" applyFill="1" applyAlignment="1">
      <alignment vertical="center"/>
    </xf>
    <xf numFmtId="181" fontId="21" fillId="4" borderId="10" xfId="5" applyNumberFormat="1" applyFont="1" applyFill="1" applyBorder="1" applyAlignment="1">
      <alignment horizontal="right" vertical="center"/>
    </xf>
    <xf numFmtId="172" fontId="21" fillId="4" borderId="0" xfId="0" applyNumberFormat="1" applyFont="1" applyFill="1" applyAlignment="1">
      <alignment horizontal="right" vertical="center"/>
    </xf>
    <xf numFmtId="2" fontId="18" fillId="4" borderId="0" xfId="0" applyNumberFormat="1" applyFont="1" applyFill="1" applyAlignment="1">
      <alignment horizontal="center" vertical="center"/>
    </xf>
    <xf numFmtId="181" fontId="18" fillId="4" borderId="10" xfId="5" applyNumberFormat="1" applyFont="1" applyFill="1" applyBorder="1" applyAlignment="1">
      <alignment horizontal="right" vertical="center"/>
    </xf>
    <xf numFmtId="0" fontId="27" fillId="2" borderId="10" xfId="0" applyFont="1" applyFill="1" applyBorder="1"/>
    <xf numFmtId="0" fontId="27" fillId="0" borderId="0" xfId="0" applyFont="1" applyAlignment="1">
      <alignment vertical="center"/>
    </xf>
    <xf numFmtId="171" fontId="5" fillId="3" borderId="10" xfId="0" applyNumberFormat="1" applyFont="1" applyFill="1" applyBorder="1" applyAlignment="1">
      <alignment horizontal="center" vertical="center"/>
    </xf>
    <xf numFmtId="174" fontId="18" fillId="4" borderId="0" xfId="0" applyNumberFormat="1" applyFont="1" applyFill="1" applyAlignment="1">
      <alignment horizontal="right" vertical="center"/>
    </xf>
    <xf numFmtId="174" fontId="18" fillId="4" borderId="10" xfId="5" applyNumberFormat="1" applyFont="1" applyFill="1" applyBorder="1" applyAlignment="1">
      <alignment horizontal="right" vertical="center"/>
    </xf>
    <xf numFmtId="176" fontId="21" fillId="6" borderId="10" xfId="5" applyNumberFormat="1" applyFont="1" applyFill="1" applyBorder="1" applyAlignment="1">
      <alignment horizontal="right" vertical="center"/>
    </xf>
    <xf numFmtId="171" fontId="18" fillId="4" borderId="0" xfId="0" applyNumberFormat="1" applyFont="1" applyFill="1" applyAlignment="1">
      <alignment horizontal="right" vertical="center"/>
    </xf>
    <xf numFmtId="168" fontId="3" fillId="2" borderId="10" xfId="0" applyNumberFormat="1" applyFont="1" applyFill="1" applyBorder="1" applyAlignment="1">
      <alignment vertical="center"/>
    </xf>
    <xf numFmtId="171" fontId="21" fillId="4" borderId="0" xfId="0" applyNumberFormat="1" applyFont="1" applyFill="1" applyAlignment="1">
      <alignment horizontal="right" vertical="center"/>
    </xf>
    <xf numFmtId="174" fontId="21" fillId="4" borderId="0" xfId="0" applyNumberFormat="1" applyFont="1" applyFill="1" applyAlignment="1">
      <alignment horizontal="right" vertical="center"/>
    </xf>
    <xf numFmtId="174" fontId="21" fillId="4" borderId="10" xfId="5" applyNumberFormat="1" applyFont="1" applyFill="1" applyBorder="1" applyAlignment="1">
      <alignment horizontal="right" vertical="center"/>
    </xf>
    <xf numFmtId="0" fontId="27" fillId="2" borderId="10" xfId="0" applyFont="1" applyFill="1" applyBorder="1" applyAlignment="1">
      <alignment vertical="center"/>
    </xf>
    <xf numFmtId="171" fontId="21" fillId="4" borderId="0" xfId="0" applyNumberFormat="1" applyFont="1" applyFill="1" applyAlignment="1">
      <alignment vertical="center"/>
    </xf>
    <xf numFmtId="171" fontId="18" fillId="4" borderId="0" xfId="0" applyNumberFormat="1" applyFont="1" applyFill="1" applyAlignment="1">
      <alignment vertical="center"/>
    </xf>
    <xf numFmtId="179" fontId="18" fillId="4" borderId="0" xfId="0" applyNumberFormat="1" applyFont="1" applyFill="1" applyAlignment="1">
      <alignment vertical="center"/>
    </xf>
    <xf numFmtId="179" fontId="5" fillId="2" borderId="10" xfId="0" applyNumberFormat="1" applyFont="1" applyFill="1" applyBorder="1" applyAlignment="1">
      <alignment vertical="center"/>
    </xf>
    <xf numFmtId="176" fontId="5" fillId="3" borderId="10" xfId="0" applyNumberFormat="1" applyFont="1" applyFill="1" applyBorder="1" applyAlignment="1">
      <alignment horizontal="center" vertical="center"/>
    </xf>
    <xf numFmtId="179" fontId="3" fillId="2" borderId="10" xfId="0" applyNumberFormat="1" applyFont="1" applyFill="1" applyBorder="1" applyAlignment="1">
      <alignment vertical="center"/>
    </xf>
    <xf numFmtId="176" fontId="10" fillId="3" borderId="10" xfId="0" applyNumberFormat="1" applyFont="1" applyFill="1" applyBorder="1" applyAlignment="1">
      <alignment horizontal="right" vertical="center"/>
    </xf>
    <xf numFmtId="179" fontId="3" fillId="3" borderId="10" xfId="0" applyNumberFormat="1" applyFont="1" applyFill="1" applyBorder="1" applyAlignment="1">
      <alignment vertical="center"/>
    </xf>
    <xf numFmtId="179" fontId="3" fillId="2" borderId="10" xfId="0" applyNumberFormat="1" applyFont="1" applyFill="1" applyBorder="1" applyAlignment="1">
      <alignment horizontal="center" vertical="center"/>
    </xf>
    <xf numFmtId="4" fontId="5" fillId="2" borderId="10" xfId="0" applyNumberFormat="1" applyFont="1" applyFill="1" applyBorder="1" applyAlignment="1">
      <alignment vertical="center"/>
    </xf>
    <xf numFmtId="4" fontId="3" fillId="2" borderId="10" xfId="0" applyNumberFormat="1" applyFont="1" applyFill="1" applyBorder="1" applyAlignment="1">
      <alignment vertical="center"/>
    </xf>
    <xf numFmtId="0" fontId="2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1" fillId="0" borderId="10" xfId="0" applyFont="1" applyBorder="1"/>
    <xf numFmtId="176" fontId="5" fillId="2" borderId="0" xfId="0" applyNumberFormat="1" applyFont="1" applyFill="1" applyAlignment="1">
      <alignment horizontal="center" vertical="center"/>
    </xf>
    <xf numFmtId="180" fontId="5" fillId="2" borderId="10" xfId="0" applyNumberFormat="1" applyFont="1" applyFill="1" applyBorder="1" applyAlignment="1">
      <alignment horizontal="center" vertical="center"/>
    </xf>
    <xf numFmtId="0" fontId="18" fillId="0" borderId="10" xfId="0" applyFont="1" applyBorder="1"/>
    <xf numFmtId="180" fontId="9" fillId="2" borderId="10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176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4" fillId="0" borderId="10" xfId="4" applyFont="1" applyAlignment="1">
      <alignment vertical="center"/>
    </xf>
    <xf numFmtId="176" fontId="5" fillId="2" borderId="0" xfId="6" applyNumberFormat="1" applyFont="1" applyFill="1" applyAlignment="1">
      <alignment horizontal="center" vertical="center"/>
    </xf>
    <xf numFmtId="182" fontId="3" fillId="2" borderId="0" xfId="6" applyNumberFormat="1" applyFont="1" applyFill="1" applyAlignment="1">
      <alignment horizontal="center" vertical="center"/>
    </xf>
    <xf numFmtId="182" fontId="5" fillId="2" borderId="0" xfId="6" applyNumberFormat="1" applyFont="1" applyFill="1" applyAlignment="1">
      <alignment horizontal="center" vertical="center"/>
    </xf>
    <xf numFmtId="180" fontId="9" fillId="2" borderId="25" xfId="0" applyNumberFormat="1" applyFont="1" applyFill="1" applyBorder="1" applyAlignment="1">
      <alignment horizontal="center" vertical="center"/>
    </xf>
    <xf numFmtId="182" fontId="3" fillId="2" borderId="25" xfId="6" applyNumberFormat="1" applyFont="1" applyFill="1" applyBorder="1" applyAlignment="1">
      <alignment horizontal="center" vertical="center"/>
    </xf>
    <xf numFmtId="182" fontId="5" fillId="0" borderId="0" xfId="6" applyNumberFormat="1" applyFont="1" applyFill="1" applyAlignment="1">
      <alignment horizontal="center" vertical="center"/>
    </xf>
    <xf numFmtId="180" fontId="8" fillId="2" borderId="10" xfId="0" applyNumberFormat="1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28" fillId="0" borderId="11" xfId="0" applyFont="1" applyBorder="1" applyAlignment="1">
      <alignment horizontal="center"/>
    </xf>
    <xf numFmtId="1" fontId="7" fillId="0" borderId="0" xfId="0" applyNumberFormat="1" applyFont="1" applyAlignment="1">
      <alignment horizontal="center" vertical="center"/>
    </xf>
    <xf numFmtId="167" fontId="3" fillId="0" borderId="0" xfId="0" applyNumberFormat="1" applyFont="1" applyAlignment="1">
      <alignment horizontal="center"/>
    </xf>
    <xf numFmtId="0" fontId="5" fillId="11" borderId="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182" fontId="5" fillId="2" borderId="10" xfId="0" applyNumberFormat="1" applyFont="1" applyFill="1" applyBorder="1" applyAlignment="1">
      <alignment horizontal="center" vertical="center"/>
    </xf>
    <xf numFmtId="182" fontId="5" fillId="2" borderId="10" xfId="0" applyNumberFormat="1" applyFont="1" applyFill="1" applyBorder="1" applyAlignment="1">
      <alignment horizontal="center"/>
    </xf>
    <xf numFmtId="181" fontId="3" fillId="2" borderId="10" xfId="0" applyNumberFormat="1" applyFont="1" applyFill="1" applyBorder="1" applyAlignment="1">
      <alignment horizontal="center"/>
    </xf>
    <xf numFmtId="0" fontId="21" fillId="5" borderId="10" xfId="4" applyFont="1" applyFill="1" applyAlignment="1">
      <alignment vertical="center"/>
    </xf>
    <xf numFmtId="182" fontId="21" fillId="4" borderId="0" xfId="0" applyNumberFormat="1" applyFont="1" applyFill="1" applyAlignment="1">
      <alignment horizontal="center" vertical="center"/>
    </xf>
    <xf numFmtId="0" fontId="18" fillId="0" borderId="10" xfId="4" applyFont="1" applyAlignment="1">
      <alignment horizontal="left" vertical="center"/>
    </xf>
    <xf numFmtId="182" fontId="3" fillId="2" borderId="25" xfId="0" applyNumberFormat="1" applyFont="1" applyFill="1" applyBorder="1" applyAlignment="1">
      <alignment horizontal="center"/>
    </xf>
    <xf numFmtId="0" fontId="3" fillId="2" borderId="11" xfId="0" applyFont="1" applyFill="1" applyBorder="1" applyAlignment="1">
      <alignment vertical="center"/>
    </xf>
    <xf numFmtId="182" fontId="3" fillId="0" borderId="10" xfId="0" applyNumberFormat="1" applyFont="1" applyBorder="1" applyAlignment="1">
      <alignment horizontal="center" vertical="center"/>
    </xf>
    <xf numFmtId="182" fontId="14" fillId="0" borderId="10" xfId="0" applyNumberFormat="1" applyFont="1" applyBorder="1" applyAlignment="1">
      <alignment horizontal="center"/>
    </xf>
    <xf numFmtId="182" fontId="14" fillId="0" borderId="11" xfId="0" applyNumberFormat="1" applyFont="1" applyBorder="1" applyAlignment="1">
      <alignment horizontal="center"/>
    </xf>
    <xf numFmtId="0" fontId="8" fillId="0" borderId="3" xfId="0" applyFont="1" applyBorder="1" applyAlignment="1">
      <alignment vertical="center"/>
    </xf>
    <xf numFmtId="176" fontId="3" fillId="2" borderId="10" xfId="0" applyNumberFormat="1" applyFont="1" applyFill="1" applyBorder="1" applyAlignment="1">
      <alignment horizontal="center"/>
    </xf>
    <xf numFmtId="0" fontId="3" fillId="2" borderId="25" xfId="0" applyFont="1" applyFill="1" applyBorder="1" applyAlignment="1">
      <alignment vertical="center"/>
    </xf>
    <xf numFmtId="182" fontId="3" fillId="2" borderId="25" xfId="0" applyNumberFormat="1" applyFont="1" applyFill="1" applyBorder="1" applyAlignment="1">
      <alignment horizontal="center" vertical="center"/>
    </xf>
    <xf numFmtId="0" fontId="21" fillId="5" borderId="10" xfId="4" applyFont="1" applyFill="1" applyAlignment="1">
      <alignment horizontal="left" vertical="center"/>
    </xf>
    <xf numFmtId="176" fontId="5" fillId="0" borderId="0" xfId="0" applyNumberFormat="1" applyFont="1" applyAlignment="1">
      <alignment horizontal="center" vertical="center"/>
    </xf>
    <xf numFmtId="182" fontId="5" fillId="3" borderId="10" xfId="0" applyNumberFormat="1" applyFont="1" applyFill="1" applyBorder="1" applyAlignment="1">
      <alignment horizontal="center"/>
    </xf>
    <xf numFmtId="182" fontId="5" fillId="3" borderId="10" xfId="0" applyNumberFormat="1" applyFont="1" applyFill="1" applyBorder="1" applyAlignment="1">
      <alignment horizontal="center" vertical="center"/>
    </xf>
    <xf numFmtId="182" fontId="14" fillId="2" borderId="0" xfId="0" applyNumberFormat="1" applyFont="1" applyFill="1" applyAlignment="1">
      <alignment horizontal="center" vertical="center"/>
    </xf>
    <xf numFmtId="182" fontId="3" fillId="3" borderId="10" xfId="0" applyNumberFormat="1" applyFont="1" applyFill="1" applyBorder="1" applyAlignment="1">
      <alignment horizontal="center"/>
    </xf>
    <xf numFmtId="0" fontId="21" fillId="5" borderId="10" xfId="4" applyFont="1" applyFill="1"/>
    <xf numFmtId="180" fontId="21" fillId="6" borderId="10" xfId="4" applyNumberFormat="1" applyFont="1" applyFill="1" applyAlignment="1">
      <alignment horizontal="center"/>
    </xf>
    <xf numFmtId="0" fontId="18" fillId="5" borderId="10" xfId="4" applyFont="1" applyFill="1" applyAlignment="1">
      <alignment horizontal="left"/>
    </xf>
    <xf numFmtId="180" fontId="18" fillId="6" borderId="10" xfId="4" applyNumberFormat="1" applyFont="1" applyFill="1" applyAlignment="1">
      <alignment horizontal="center"/>
    </xf>
    <xf numFmtId="180" fontId="18" fillId="4" borderId="10" xfId="5" applyNumberFormat="1" applyFont="1" applyFill="1" applyBorder="1" applyAlignment="1">
      <alignment horizontal="center"/>
    </xf>
    <xf numFmtId="182" fontId="15" fillId="2" borderId="0" xfId="0" applyNumberFormat="1" applyFont="1" applyFill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4" fontId="18" fillId="4" borderId="10" xfId="4" applyNumberFormat="1" applyFont="1" applyFill="1" applyAlignment="1">
      <alignment horizontal="center" vertical="center"/>
    </xf>
    <xf numFmtId="0" fontId="21" fillId="4" borderId="10" xfId="4" applyFont="1" applyFill="1" applyAlignment="1">
      <alignment horizontal="left" vertical="center"/>
    </xf>
    <xf numFmtId="4" fontId="21" fillId="4" borderId="10" xfId="5" applyNumberFormat="1" applyFont="1" applyFill="1" applyBorder="1" applyAlignment="1">
      <alignment horizontal="center" vertical="center"/>
    </xf>
    <xf numFmtId="0" fontId="18" fillId="5" borderId="10" xfId="4" applyFont="1" applyFill="1" applyAlignment="1">
      <alignment horizontal="left" vertical="center"/>
    </xf>
    <xf numFmtId="4" fontId="45" fillId="4" borderId="10" xfId="4" applyNumberFormat="1" applyFont="1" applyFill="1" applyAlignment="1">
      <alignment horizontal="center" vertical="center"/>
    </xf>
    <xf numFmtId="4" fontId="14" fillId="14" borderId="10" xfId="0" applyNumberFormat="1" applyFont="1" applyFill="1" applyBorder="1" applyAlignment="1">
      <alignment horizontal="center" vertical="center"/>
    </xf>
    <xf numFmtId="4" fontId="15" fillId="2" borderId="0" xfId="0" applyNumberFormat="1" applyFont="1" applyFill="1" applyAlignment="1">
      <alignment horizontal="center" vertical="center"/>
    </xf>
    <xf numFmtId="4" fontId="14" fillId="2" borderId="25" xfId="0" applyNumberFormat="1" applyFont="1" applyFill="1" applyBorder="1" applyAlignment="1">
      <alignment horizontal="center" vertical="center"/>
    </xf>
    <xf numFmtId="0" fontId="5" fillId="11" borderId="16" xfId="0" applyFont="1" applyFill="1" applyBorder="1" applyAlignment="1">
      <alignment horizontal="center" vertical="center"/>
    </xf>
    <xf numFmtId="0" fontId="5" fillId="11" borderId="9" xfId="0" applyFont="1" applyFill="1" applyBorder="1" applyAlignment="1">
      <alignment horizontal="center" vertical="center" wrapText="1"/>
    </xf>
    <xf numFmtId="171" fontId="5" fillId="0" borderId="10" xfId="0" applyNumberFormat="1" applyFont="1" applyBorder="1" applyAlignment="1">
      <alignment horizontal="center" vertical="center"/>
    </xf>
    <xf numFmtId="182" fontId="5" fillId="0" borderId="10" xfId="0" applyNumberFormat="1" applyFont="1" applyBorder="1" applyAlignment="1">
      <alignment horizontal="center" vertical="center"/>
    </xf>
    <xf numFmtId="182" fontId="3" fillId="2" borderId="10" xfId="0" applyNumberFormat="1" applyFont="1" applyFill="1" applyBorder="1" applyAlignment="1">
      <alignment horizontal="center" vertical="center"/>
    </xf>
    <xf numFmtId="171" fontId="3" fillId="2" borderId="0" xfId="0" applyNumberFormat="1" applyFont="1" applyFill="1" applyAlignment="1">
      <alignment horizontal="center" vertical="center"/>
    </xf>
    <xf numFmtId="171" fontId="18" fillId="4" borderId="10" xfId="5" applyNumberFormat="1" applyFont="1" applyFill="1" applyBorder="1" applyAlignment="1">
      <alignment horizontal="right" vertical="center"/>
    </xf>
    <xf numFmtId="171" fontId="5" fillId="2" borderId="0" xfId="0" applyNumberFormat="1" applyFont="1" applyFill="1" applyAlignment="1">
      <alignment horizontal="center" vertical="center"/>
    </xf>
    <xf numFmtId="0" fontId="5" fillId="14" borderId="10" xfId="0" applyFont="1" applyFill="1" applyBorder="1" applyAlignment="1">
      <alignment vertical="center"/>
    </xf>
    <xf numFmtId="176" fontId="46" fillId="2" borderId="10" xfId="0" applyNumberFormat="1" applyFont="1" applyFill="1" applyBorder="1" applyAlignment="1">
      <alignment horizontal="center" vertical="center"/>
    </xf>
    <xf numFmtId="171" fontId="3" fillId="2" borderId="25" xfId="0" applyNumberFormat="1" applyFont="1" applyFill="1" applyBorder="1" applyAlignment="1">
      <alignment horizontal="center" vertical="center"/>
    </xf>
    <xf numFmtId="0" fontId="17" fillId="0" borderId="10" xfId="0" applyFont="1" applyBorder="1"/>
    <xf numFmtId="0" fontId="3" fillId="0" borderId="17" xfId="0" applyFont="1" applyBorder="1"/>
    <xf numFmtId="1" fontId="3" fillId="0" borderId="17" xfId="0" applyNumberFormat="1" applyFont="1" applyBorder="1"/>
    <xf numFmtId="2" fontId="3" fillId="0" borderId="17" xfId="0" applyNumberFormat="1" applyFont="1" applyBorder="1"/>
    <xf numFmtId="0" fontId="4" fillId="0" borderId="17" xfId="0" applyFont="1" applyBorder="1" applyAlignment="1">
      <alignment vertical="center"/>
    </xf>
    <xf numFmtId="1" fontId="4" fillId="0" borderId="17" xfId="0" applyNumberFormat="1" applyFont="1" applyBorder="1" applyAlignment="1">
      <alignment vertical="center"/>
    </xf>
    <xf numFmtId="43" fontId="4" fillId="0" borderId="17" xfId="6" applyFont="1" applyBorder="1" applyAlignment="1">
      <alignment vertical="center"/>
    </xf>
    <xf numFmtId="179" fontId="3" fillId="2" borderId="10" xfId="0" applyNumberFormat="1" applyFont="1" applyFill="1" applyBorder="1" applyAlignment="1">
      <alignment horizontal="right" vertical="center"/>
    </xf>
    <xf numFmtId="4" fontId="5" fillId="2" borderId="10" xfId="0" applyNumberFormat="1" applyFont="1" applyFill="1" applyBorder="1" applyAlignment="1">
      <alignment horizontal="right" vertical="center"/>
    </xf>
    <xf numFmtId="166" fontId="3" fillId="6" borderId="10" xfId="5" applyNumberFormat="1" applyFont="1" applyFill="1" applyBorder="1" applyAlignment="1">
      <alignment horizontal="right" vertical="center"/>
    </xf>
    <xf numFmtId="0" fontId="5" fillId="5" borderId="10" xfId="0" applyFont="1" applyFill="1" applyBorder="1" applyAlignment="1">
      <alignment vertical="center"/>
    </xf>
    <xf numFmtId="0" fontId="5" fillId="5" borderId="10" xfId="0" applyFont="1" applyFill="1" applyBorder="1" applyAlignment="1">
      <alignment horizontal="right" vertical="center"/>
    </xf>
    <xf numFmtId="4" fontId="18" fillId="4" borderId="25" xfId="4" applyNumberFormat="1" applyFont="1" applyFill="1" applyBorder="1" applyAlignment="1">
      <alignment horizontal="right" vertical="center"/>
    </xf>
    <xf numFmtId="4" fontId="3" fillId="6" borderId="10" xfId="0" applyNumberFormat="1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18" fillId="6" borderId="10" xfId="4" applyNumberFormat="1" applyFont="1" applyFill="1" applyAlignment="1">
      <alignment horizontal="right" vertical="center"/>
    </xf>
    <xf numFmtId="2" fontId="18" fillId="4" borderId="10" xfId="4" applyNumberFormat="1" applyFont="1" applyFill="1" applyAlignment="1">
      <alignment horizontal="center"/>
    </xf>
    <xf numFmtId="0" fontId="28" fillId="0" borderId="10" xfId="0" applyFont="1" applyBorder="1" applyProtection="1">
      <protection locked="0"/>
    </xf>
    <xf numFmtId="0" fontId="21" fillId="5" borderId="10" xfId="0" applyFont="1" applyFill="1" applyBorder="1" applyAlignment="1">
      <alignment horizontal="right" vertical="center"/>
    </xf>
    <xf numFmtId="4" fontId="18" fillId="6" borderId="12" xfId="0" applyNumberFormat="1" applyFont="1" applyFill="1" applyBorder="1" applyAlignment="1">
      <alignment horizontal="right" vertical="center"/>
    </xf>
    <xf numFmtId="0" fontId="3" fillId="6" borderId="10" xfId="4" applyFont="1" applyFill="1" applyAlignment="1">
      <alignment horizontal="left" vertical="center"/>
    </xf>
    <xf numFmtId="0" fontId="5" fillId="8" borderId="10" xfId="4" applyFont="1" applyFill="1" applyAlignment="1">
      <alignment horizontal="left" vertical="center"/>
    </xf>
    <xf numFmtId="0" fontId="3" fillId="6" borderId="10" xfId="0" applyFont="1" applyFill="1" applyBorder="1" applyAlignment="1">
      <alignment horizontal="left" vertical="center"/>
    </xf>
    <xf numFmtId="3" fontId="7" fillId="6" borderId="10" xfId="0" quotePrefix="1" applyNumberFormat="1" applyFont="1" applyFill="1" applyBorder="1"/>
    <xf numFmtId="169" fontId="7" fillId="6" borderId="10" xfId="3" applyFont="1" applyFill="1" applyAlignment="1">
      <alignment vertical="top"/>
    </xf>
    <xf numFmtId="0" fontId="5" fillId="8" borderId="10" xfId="0" applyFont="1" applyFill="1" applyBorder="1" applyAlignment="1">
      <alignment vertical="center"/>
    </xf>
    <xf numFmtId="0" fontId="5" fillId="0" borderId="25" xfId="0" applyFont="1" applyBorder="1" applyAlignment="1">
      <alignment horizontal="left"/>
    </xf>
    <xf numFmtId="182" fontId="18" fillId="0" borderId="25" xfId="0" applyNumberFormat="1" applyFont="1" applyBorder="1" applyAlignment="1">
      <alignment vertical="center"/>
    </xf>
    <xf numFmtId="177" fontId="3" fillId="2" borderId="10" xfId="0" applyNumberFormat="1" applyFont="1" applyFill="1" applyBorder="1" applyAlignment="1">
      <alignment horizontal="center"/>
    </xf>
    <xf numFmtId="177" fontId="3" fillId="2" borderId="10" xfId="0" applyNumberFormat="1" applyFont="1" applyFill="1" applyBorder="1" applyAlignment="1">
      <alignment horizontal="center" vertical="center"/>
    </xf>
    <xf numFmtId="177" fontId="3" fillId="2" borderId="25" xfId="0" applyNumberFormat="1" applyFont="1" applyFill="1" applyBorder="1" applyAlignment="1">
      <alignment horizontal="center" vertical="center"/>
    </xf>
    <xf numFmtId="182" fontId="5" fillId="2" borderId="10" xfId="0" applyNumberFormat="1" applyFont="1" applyFill="1" applyBorder="1" applyAlignment="1">
      <alignment horizontal="left" indent="3"/>
    </xf>
    <xf numFmtId="182" fontId="3" fillId="2" borderId="10" xfId="0" applyNumberFormat="1" applyFont="1" applyFill="1" applyBorder="1" applyAlignment="1">
      <alignment horizontal="left" indent="3"/>
    </xf>
    <xf numFmtId="176" fontId="3" fillId="2" borderId="10" xfId="0" applyNumberFormat="1" applyFont="1" applyFill="1" applyBorder="1" applyAlignment="1">
      <alignment horizontal="left" indent="3"/>
    </xf>
    <xf numFmtId="182" fontId="18" fillId="0" borderId="25" xfId="0" applyNumberFormat="1" applyFont="1" applyBorder="1" applyAlignment="1">
      <alignment horizontal="center" vertical="center"/>
    </xf>
    <xf numFmtId="177" fontId="18" fillId="6" borderId="0" xfId="0" applyNumberFormat="1" applyFont="1" applyFill="1" applyAlignment="1">
      <alignment horizontal="right"/>
    </xf>
    <xf numFmtId="0" fontId="5" fillId="0" borderId="25" xfId="0" applyFont="1" applyBorder="1" applyAlignment="1">
      <alignment vertical="center" wrapText="1"/>
    </xf>
    <xf numFmtId="0" fontId="3" fillId="0" borderId="25" xfId="0" applyFont="1" applyBorder="1" applyAlignment="1">
      <alignment wrapText="1"/>
    </xf>
    <xf numFmtId="190" fontId="3" fillId="0" borderId="25" xfId="6" applyNumberFormat="1" applyFont="1" applyBorder="1" applyAlignment="1">
      <alignment wrapText="1"/>
    </xf>
    <xf numFmtId="2" fontId="3" fillId="0" borderId="25" xfId="0" applyNumberFormat="1" applyFont="1" applyBorder="1" applyAlignment="1">
      <alignment wrapText="1"/>
    </xf>
    <xf numFmtId="0" fontId="3" fillId="0" borderId="10" xfId="0" applyFont="1" applyBorder="1" applyAlignment="1">
      <alignment wrapText="1"/>
    </xf>
    <xf numFmtId="2" fontId="3" fillId="0" borderId="10" xfId="0" applyNumberFormat="1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3" fillId="0" borderId="11" xfId="0" applyFont="1" applyBorder="1" applyAlignment="1">
      <alignment wrapText="1"/>
    </xf>
    <xf numFmtId="2" fontId="3" fillId="0" borderId="11" xfId="0" applyNumberFormat="1" applyFont="1" applyBorder="1" applyAlignment="1">
      <alignment wrapText="1"/>
    </xf>
    <xf numFmtId="0" fontId="5" fillId="0" borderId="10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190" fontId="3" fillId="0" borderId="25" xfId="6" applyNumberFormat="1" applyFont="1" applyBorder="1" applyAlignment="1">
      <alignment vertical="center" wrapText="1"/>
    </xf>
    <xf numFmtId="2" fontId="3" fillId="0" borderId="25" xfId="0" applyNumberFormat="1" applyFont="1" applyBorder="1" applyAlignment="1">
      <alignment vertical="center" wrapText="1"/>
    </xf>
    <xf numFmtId="0" fontId="22" fillId="0" borderId="15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0" borderId="17" xfId="0" applyFont="1" applyBorder="1" applyAlignment="1">
      <alignment horizontal="left" vertical="center" wrapText="1"/>
    </xf>
    <xf numFmtId="0" fontId="5" fillId="10" borderId="19" xfId="0" applyFont="1" applyFill="1" applyBorder="1" applyAlignment="1">
      <alignment horizontal="center" vertical="center" wrapText="1"/>
    </xf>
    <xf numFmtId="0" fontId="5" fillId="10" borderId="26" xfId="0" applyFont="1" applyFill="1" applyBorder="1" applyAlignment="1">
      <alignment horizontal="center" vertical="center" wrapText="1"/>
    </xf>
    <xf numFmtId="191" fontId="6" fillId="2" borderId="0" xfId="0" applyNumberFormat="1" applyFont="1" applyFill="1" applyAlignment="1">
      <alignment horizontal="left"/>
    </xf>
    <xf numFmtId="0" fontId="36" fillId="2" borderId="0" xfId="0" applyFont="1" applyFill="1" applyAlignment="1">
      <alignment horizontal="left" vertical="top"/>
    </xf>
    <xf numFmtId="169" fontId="7" fillId="0" borderId="0" xfId="0" applyNumberFormat="1" applyFont="1" applyAlignment="1">
      <alignment horizontal="left" vertical="center"/>
    </xf>
    <xf numFmtId="0" fontId="5" fillId="11" borderId="5" xfId="0" applyFont="1" applyFill="1" applyBorder="1" applyAlignment="1">
      <alignment horizontal="center" vertical="center"/>
    </xf>
    <xf numFmtId="0" fontId="19" fillId="9" borderId="8" xfId="0" applyFont="1" applyFill="1" applyBorder="1"/>
    <xf numFmtId="0" fontId="5" fillId="11" borderId="6" xfId="0" applyFont="1" applyFill="1" applyBorder="1" applyAlignment="1">
      <alignment horizontal="center" vertical="center"/>
    </xf>
    <xf numFmtId="0" fontId="19" fillId="9" borderId="9" xfId="0" applyFont="1" applyFill="1" applyBorder="1"/>
    <xf numFmtId="0" fontId="19" fillId="9" borderId="7" xfId="0" applyFont="1" applyFill="1" applyBorder="1"/>
    <xf numFmtId="0" fontId="5" fillId="11" borderId="8" xfId="0" applyFont="1" applyFill="1" applyBorder="1" applyAlignment="1">
      <alignment horizontal="center" vertical="center"/>
    </xf>
    <xf numFmtId="0" fontId="5" fillId="11" borderId="9" xfId="0" applyFont="1" applyFill="1" applyBorder="1" applyAlignment="1">
      <alignment horizontal="center" vertical="center"/>
    </xf>
    <xf numFmtId="0" fontId="5" fillId="11" borderId="7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19" fillId="0" borderId="10" xfId="0" applyFont="1" applyBorder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169" fontId="31" fillId="0" borderId="10" xfId="3" applyFont="1" applyAlignment="1">
      <alignment vertical="center"/>
    </xf>
    <xf numFmtId="0" fontId="21" fillId="0" borderId="10" xfId="9" applyFont="1" applyAlignment="1">
      <alignment horizontal="left" vertical="center"/>
    </xf>
    <xf numFmtId="0" fontId="42" fillId="6" borderId="10" xfId="0" applyFont="1" applyFill="1" applyBorder="1" applyAlignment="1">
      <alignment horizontal="center" vertical="center"/>
    </xf>
    <xf numFmtId="0" fontId="42" fillId="6" borderId="10" xfId="0" applyFont="1" applyFill="1" applyBorder="1" applyAlignment="1">
      <alignment horizontal="left" vertical="center"/>
    </xf>
    <xf numFmtId="0" fontId="5" fillId="9" borderId="19" xfId="0" applyFont="1" applyFill="1" applyBorder="1" applyAlignment="1">
      <alignment horizontal="center" vertical="center" wrapText="1"/>
    </xf>
    <xf numFmtId="0" fontId="5" fillId="9" borderId="23" xfId="0" applyFont="1" applyFill="1" applyBorder="1" applyAlignment="1">
      <alignment horizontal="center" vertical="center" wrapText="1"/>
    </xf>
    <xf numFmtId="0" fontId="5" fillId="9" borderId="21" xfId="0" applyFont="1" applyFill="1" applyBorder="1" applyAlignment="1">
      <alignment horizontal="center" vertical="center"/>
    </xf>
    <xf numFmtId="0" fontId="5" fillId="9" borderId="12" xfId="0" applyFont="1" applyFill="1" applyBorder="1" applyAlignment="1">
      <alignment horizontal="center" vertical="center"/>
    </xf>
    <xf numFmtId="0" fontId="5" fillId="9" borderId="22" xfId="0" applyFont="1" applyFill="1" applyBorder="1" applyAlignment="1">
      <alignment horizontal="center" vertical="center"/>
    </xf>
    <xf numFmtId="0" fontId="3" fillId="9" borderId="24" xfId="0" applyFont="1" applyFill="1" applyBorder="1" applyAlignment="1">
      <alignment horizontal="center" vertical="center" wrapText="1"/>
    </xf>
    <xf numFmtId="0" fontId="5" fillId="9" borderId="26" xfId="0" applyFont="1" applyFill="1" applyBorder="1" applyAlignment="1">
      <alignment horizontal="center" vertical="center" wrapText="1"/>
    </xf>
    <xf numFmtId="0" fontId="5" fillId="0" borderId="10" xfId="9" applyFont="1" applyAlignment="1">
      <alignment horizontal="left" vertical="center"/>
    </xf>
    <xf numFmtId="0" fontId="27" fillId="0" borderId="0" xfId="0" applyFont="1" applyAlignment="1">
      <alignment horizontal="left"/>
    </xf>
    <xf numFmtId="178" fontId="31" fillId="0" borderId="10" xfId="3" applyNumberFormat="1" applyFont="1" applyAlignment="1">
      <alignment horizontal="left" vertical="center"/>
    </xf>
    <xf numFmtId="168" fontId="5" fillId="9" borderId="19" xfId="0" applyNumberFormat="1" applyFont="1" applyFill="1" applyBorder="1" applyAlignment="1">
      <alignment horizontal="center" vertical="center" wrapText="1"/>
    </xf>
    <xf numFmtId="168" fontId="5" fillId="9" borderId="24" xfId="0" applyNumberFormat="1" applyFont="1" applyFill="1" applyBorder="1" applyAlignment="1">
      <alignment horizontal="center" vertical="center" wrapText="1"/>
    </xf>
    <xf numFmtId="168" fontId="5" fillId="9" borderId="21" xfId="0" applyNumberFormat="1" applyFont="1" applyFill="1" applyBorder="1" applyAlignment="1">
      <alignment horizontal="center" vertical="center"/>
    </xf>
    <xf numFmtId="168" fontId="5" fillId="9" borderId="12" xfId="0" applyNumberFormat="1" applyFont="1" applyFill="1" applyBorder="1" applyAlignment="1">
      <alignment horizontal="center" vertical="center"/>
    </xf>
    <xf numFmtId="168" fontId="5" fillId="9" borderId="22" xfId="0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27" fillId="0" borderId="10" xfId="8" applyFont="1" applyAlignment="1">
      <alignment horizontal="left" wrapText="1"/>
    </xf>
    <xf numFmtId="0" fontId="27" fillId="0" borderId="17" xfId="8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11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164" fontId="5" fillId="0" borderId="11" xfId="7" applyFont="1" applyBorder="1" applyAlignment="1">
      <alignment horizontal="left" vertical="center"/>
    </xf>
    <xf numFmtId="164" fontId="5" fillId="0" borderId="10" xfId="7" applyFont="1" applyBorder="1" applyAlignment="1">
      <alignment horizontal="left" vertical="center"/>
    </xf>
    <xf numFmtId="188" fontId="27" fillId="0" borderId="10" xfId="8" applyNumberFormat="1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1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</cellXfs>
  <cellStyles count="11">
    <cellStyle name="Hipervínculo" xfId="2" builtinId="8"/>
    <cellStyle name="Millares" xfId="6" builtinId="3"/>
    <cellStyle name="Millares 3" xfId="5" xr:uid="{1DCE0243-527A-466A-8CA7-71436BC10AD1}"/>
    <cellStyle name="Moneda" xfId="7" builtinId="4"/>
    <cellStyle name="Normal" xfId="0" builtinId="0"/>
    <cellStyle name="Normal 2" xfId="10" xr:uid="{55002867-86F8-46C4-84D6-C812BCF47D50}"/>
    <cellStyle name="Normal 3 2" xfId="8" xr:uid="{2936444A-7443-4209-80C1-303F2F49856B}"/>
    <cellStyle name="Normal 5 2" xfId="4" xr:uid="{E313E696-59D9-457B-84F2-E1A3FB80358F}"/>
    <cellStyle name="Normal_C-76-79 Año 20112" xfId="9" xr:uid="{1F725B53-FDE0-40B9-A6B3-FEA66CC690CE}"/>
    <cellStyle name="Normal_cuadro 7" xfId="3" xr:uid="{1AC27C41-2A27-4FBF-A6D6-EA67BFC08756}"/>
    <cellStyle name="Normal_cuadro 87" xfId="1" xr:uid="{4348D233-F6FE-4C22-9EBD-D133A8271DB3}"/>
  </cellStyles>
  <dxfs count="1"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colors>
    <mruColors>
      <color rgb="FFB5B7D6"/>
      <color rgb="FFA5A0EC"/>
      <color rgb="FFDEDFF5"/>
      <color rgb="FFE9E8FF"/>
      <color rgb="FFFFE287"/>
      <color rgb="FFFDEE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customschemas.google.com/relationships/workbookmetadata" Target="metadata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@/Archivosvm02/estadistica%20de%20insumos/Users/asihuas/Downloads/IND_ECONOMICO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-3"/>
      <sheetName val="C-4-5-6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0"/>
  <sheetViews>
    <sheetView tabSelected="1" topLeftCell="A31" zoomScale="173" zoomScaleNormal="173" workbookViewId="0">
      <selection activeCell="H37" sqref="H37"/>
    </sheetView>
  </sheetViews>
  <sheetFormatPr baseColWidth="10" defaultColWidth="12.7109375" defaultRowHeight="15" customHeight="1" x14ac:dyDescent="0.2"/>
  <cols>
    <col min="1" max="1" width="4.42578125" customWidth="1"/>
    <col min="2" max="13" width="10.7109375" customWidth="1"/>
  </cols>
  <sheetData>
    <row r="1" spans="1:7" ht="12.75" customHeight="1" x14ac:dyDescent="0.25">
      <c r="A1" s="69" t="s">
        <v>0</v>
      </c>
      <c r="B1" s="70"/>
      <c r="C1" s="70"/>
      <c r="D1" s="70"/>
      <c r="E1" s="70"/>
      <c r="F1" s="70"/>
      <c r="G1" s="428"/>
    </row>
    <row r="2" spans="1:7" ht="12.75" customHeight="1" x14ac:dyDescent="0.25">
      <c r="A2" s="71"/>
      <c r="B2" s="70"/>
      <c r="C2" s="70"/>
      <c r="D2" s="70"/>
      <c r="E2" s="70"/>
      <c r="F2" s="70"/>
      <c r="G2" s="428"/>
    </row>
    <row r="3" spans="1:7" ht="12.75" customHeight="1" x14ac:dyDescent="0.25">
      <c r="A3" s="70"/>
      <c r="B3" s="70"/>
      <c r="C3" s="70"/>
      <c r="D3" s="70"/>
      <c r="E3" s="70"/>
      <c r="F3" s="70"/>
    </row>
    <row r="4" spans="1:7" ht="12.75" customHeight="1" x14ac:dyDescent="0.25">
      <c r="A4" s="70"/>
      <c r="B4" s="72"/>
      <c r="C4" s="70"/>
      <c r="D4" s="70"/>
      <c r="E4" s="70"/>
      <c r="F4" s="70"/>
    </row>
    <row r="5" spans="1:7" ht="12.75" customHeight="1" x14ac:dyDescent="0.25">
      <c r="A5" s="73" t="s">
        <v>1</v>
      </c>
      <c r="B5" s="429" t="s">
        <v>2</v>
      </c>
      <c r="C5" s="429"/>
      <c r="D5" s="429"/>
      <c r="E5" s="429"/>
      <c r="F5" s="430"/>
    </row>
    <row r="6" spans="1:7" ht="24" customHeight="1" x14ac:dyDescent="0.2">
      <c r="A6" s="74" t="s">
        <v>583</v>
      </c>
      <c r="B6" s="75" t="s">
        <v>619</v>
      </c>
      <c r="C6" s="76"/>
      <c r="D6" s="77"/>
      <c r="E6" s="77"/>
      <c r="F6" s="77"/>
    </row>
    <row r="7" spans="1:7" ht="20.100000000000001" customHeight="1" x14ac:dyDescent="0.2">
      <c r="A7" s="74" t="s">
        <v>3</v>
      </c>
      <c r="B7" s="76" t="s">
        <v>620</v>
      </c>
      <c r="C7" s="76"/>
      <c r="D7" s="77"/>
      <c r="E7" s="77"/>
      <c r="F7" s="77"/>
    </row>
    <row r="8" spans="1:7" ht="20.100000000000001" customHeight="1" x14ac:dyDescent="0.2">
      <c r="A8" s="74" t="s">
        <v>4</v>
      </c>
      <c r="B8" s="875" t="s">
        <v>621</v>
      </c>
      <c r="C8" s="878"/>
      <c r="D8" s="878"/>
      <c r="E8" s="878"/>
      <c r="F8" s="878"/>
    </row>
    <row r="9" spans="1:7" ht="20.100000000000001" customHeight="1" x14ac:dyDescent="0.2">
      <c r="A9" s="74"/>
      <c r="B9" s="875"/>
      <c r="C9" s="878"/>
      <c r="D9" s="878"/>
      <c r="E9" s="878"/>
      <c r="F9" s="878"/>
    </row>
    <row r="10" spans="1:7" ht="20.100000000000001" customHeight="1" x14ac:dyDescent="0.2">
      <c r="A10" s="74" t="s">
        <v>5</v>
      </c>
      <c r="B10" s="875" t="s">
        <v>622</v>
      </c>
      <c r="C10" s="878"/>
      <c r="D10" s="878"/>
      <c r="E10" s="878"/>
      <c r="F10" s="878"/>
    </row>
    <row r="11" spans="1:7" ht="20.100000000000001" customHeight="1" x14ac:dyDescent="0.2">
      <c r="A11" s="74"/>
      <c r="B11" s="875"/>
      <c r="C11" s="878"/>
      <c r="D11" s="878"/>
      <c r="E11" s="878"/>
      <c r="F11" s="878"/>
    </row>
    <row r="12" spans="1:7" ht="20.100000000000001" customHeight="1" x14ac:dyDescent="0.2">
      <c r="A12" s="74" t="s">
        <v>6</v>
      </c>
      <c r="B12" s="875" t="s">
        <v>623</v>
      </c>
      <c r="C12" s="878"/>
      <c r="D12" s="878"/>
      <c r="E12" s="878"/>
      <c r="F12" s="878"/>
    </row>
    <row r="13" spans="1:7" ht="20.100000000000001" customHeight="1" x14ac:dyDescent="0.2">
      <c r="A13" s="74"/>
      <c r="B13" s="875"/>
      <c r="C13" s="878"/>
      <c r="D13" s="878"/>
      <c r="E13" s="878"/>
      <c r="F13" s="878"/>
    </row>
    <row r="14" spans="1:7" ht="20.100000000000001" customHeight="1" x14ac:dyDescent="0.2">
      <c r="A14" s="74" t="s">
        <v>7</v>
      </c>
      <c r="B14" s="875" t="s">
        <v>624</v>
      </c>
      <c r="C14" s="876"/>
      <c r="D14" s="876"/>
      <c r="E14" s="876"/>
      <c r="F14" s="876"/>
    </row>
    <row r="15" spans="1:7" ht="20.100000000000001" customHeight="1" x14ac:dyDescent="0.2">
      <c r="A15" s="74"/>
      <c r="B15" s="877"/>
      <c r="C15" s="876"/>
      <c r="D15" s="876"/>
      <c r="E15" s="876"/>
      <c r="F15" s="876"/>
    </row>
    <row r="16" spans="1:7" ht="20.100000000000001" customHeight="1" x14ac:dyDescent="0.2">
      <c r="A16" s="74" t="s">
        <v>8</v>
      </c>
      <c r="B16" s="875" t="s">
        <v>625</v>
      </c>
      <c r="C16" s="876"/>
      <c r="D16" s="876"/>
      <c r="E16" s="876"/>
      <c r="F16" s="876"/>
    </row>
    <row r="17" spans="1:6" ht="20.100000000000001" customHeight="1" x14ac:dyDescent="0.2">
      <c r="A17" s="74"/>
      <c r="B17" s="877"/>
      <c r="C17" s="876"/>
      <c r="D17" s="876"/>
      <c r="E17" s="876"/>
      <c r="F17" s="876"/>
    </row>
    <row r="18" spans="1:6" ht="20.100000000000001" customHeight="1" x14ac:dyDescent="0.2">
      <c r="A18" s="74" t="s">
        <v>9</v>
      </c>
      <c r="B18" s="875" t="s">
        <v>626</v>
      </c>
      <c r="C18" s="876"/>
      <c r="D18" s="876"/>
      <c r="E18" s="876"/>
      <c r="F18" s="876"/>
    </row>
    <row r="19" spans="1:6" ht="20.100000000000001" customHeight="1" x14ac:dyDescent="0.2">
      <c r="A19" s="74"/>
      <c r="B19" s="877"/>
      <c r="C19" s="876"/>
      <c r="D19" s="876"/>
      <c r="E19" s="876"/>
      <c r="F19" s="876"/>
    </row>
    <row r="20" spans="1:6" ht="20.100000000000001" customHeight="1" x14ac:dyDescent="0.2">
      <c r="A20" s="74" t="s">
        <v>10</v>
      </c>
      <c r="B20" s="875" t="s">
        <v>627</v>
      </c>
      <c r="C20" s="876"/>
      <c r="D20" s="876"/>
      <c r="E20" s="876"/>
      <c r="F20" s="876"/>
    </row>
    <row r="21" spans="1:6" ht="20.100000000000001" customHeight="1" x14ac:dyDescent="0.2">
      <c r="A21" s="74"/>
      <c r="B21" s="877"/>
      <c r="C21" s="876"/>
      <c r="D21" s="876"/>
      <c r="E21" s="876"/>
      <c r="F21" s="876"/>
    </row>
    <row r="22" spans="1:6" ht="20.100000000000001" customHeight="1" x14ac:dyDescent="0.2">
      <c r="A22" s="74" t="s">
        <v>11</v>
      </c>
      <c r="B22" s="875" t="s">
        <v>628</v>
      </c>
      <c r="C22" s="876"/>
      <c r="D22" s="876"/>
      <c r="E22" s="876"/>
      <c r="F22" s="876"/>
    </row>
    <row r="23" spans="1:6" ht="20.100000000000001" customHeight="1" x14ac:dyDescent="0.2">
      <c r="A23" s="74"/>
      <c r="B23" s="877"/>
      <c r="C23" s="876"/>
      <c r="D23" s="876"/>
      <c r="E23" s="876"/>
      <c r="F23" s="876"/>
    </row>
    <row r="24" spans="1:6" ht="20.100000000000001" customHeight="1" x14ac:dyDescent="0.2">
      <c r="A24" s="74" t="s">
        <v>12</v>
      </c>
      <c r="B24" s="875" t="s">
        <v>724</v>
      </c>
      <c r="C24" s="876"/>
      <c r="D24" s="876"/>
      <c r="E24" s="876"/>
      <c r="F24" s="876"/>
    </row>
    <row r="25" spans="1:6" ht="20.100000000000001" customHeight="1" x14ac:dyDescent="0.2">
      <c r="A25" s="74"/>
      <c r="B25" s="877"/>
      <c r="C25" s="876"/>
      <c r="D25" s="876"/>
      <c r="E25" s="876"/>
      <c r="F25" s="876"/>
    </row>
    <row r="26" spans="1:6" ht="20.100000000000001" customHeight="1" x14ac:dyDescent="0.2">
      <c r="A26" s="74" t="s">
        <v>584</v>
      </c>
      <c r="B26" s="875" t="s">
        <v>629</v>
      </c>
      <c r="C26" s="876"/>
      <c r="D26" s="876"/>
      <c r="E26" s="876"/>
      <c r="F26" s="876"/>
    </row>
    <row r="27" spans="1:6" ht="20.100000000000001" customHeight="1" x14ac:dyDescent="0.2">
      <c r="A27" s="74"/>
      <c r="B27" s="877"/>
      <c r="C27" s="876"/>
      <c r="D27" s="876"/>
      <c r="E27" s="876"/>
      <c r="F27" s="876"/>
    </row>
    <row r="28" spans="1:6" ht="20.100000000000001" customHeight="1" x14ac:dyDescent="0.2">
      <c r="A28" s="74" t="s">
        <v>13</v>
      </c>
      <c r="B28" s="76" t="s">
        <v>630</v>
      </c>
      <c r="C28" s="76"/>
      <c r="D28" s="77"/>
      <c r="E28" s="77"/>
      <c r="F28" s="77"/>
    </row>
    <row r="29" spans="1:6" ht="20.100000000000001" customHeight="1" x14ac:dyDescent="0.2">
      <c r="A29" s="74" t="s">
        <v>14</v>
      </c>
      <c r="B29" s="76" t="s">
        <v>631</v>
      </c>
      <c r="C29" s="76"/>
      <c r="D29" s="77"/>
      <c r="E29" s="77"/>
      <c r="F29" s="77"/>
    </row>
    <row r="30" spans="1:6" ht="20.100000000000001" customHeight="1" x14ac:dyDescent="0.2">
      <c r="A30" s="74" t="s">
        <v>15</v>
      </c>
      <c r="B30" s="76" t="s">
        <v>632</v>
      </c>
      <c r="C30" s="76"/>
      <c r="D30" s="77"/>
      <c r="E30" s="77"/>
      <c r="F30" s="77"/>
    </row>
    <row r="31" spans="1:6" ht="20.100000000000001" customHeight="1" x14ac:dyDescent="0.2">
      <c r="A31" s="74" t="s">
        <v>16</v>
      </c>
      <c r="B31" s="76" t="s">
        <v>634</v>
      </c>
      <c r="C31" s="76"/>
      <c r="D31" s="77"/>
      <c r="E31" s="77"/>
      <c r="F31" s="77"/>
    </row>
    <row r="32" spans="1:6" ht="20.100000000000001" customHeight="1" x14ac:dyDescent="0.2">
      <c r="A32" s="74" t="s">
        <v>17</v>
      </c>
      <c r="B32" s="76" t="s">
        <v>633</v>
      </c>
      <c r="C32" s="76"/>
      <c r="D32" s="77"/>
      <c r="E32" s="77"/>
      <c r="F32" s="77"/>
    </row>
    <row r="33" spans="1:6" ht="20.100000000000001" customHeight="1" x14ac:dyDescent="0.2">
      <c r="A33" s="74" t="s">
        <v>585</v>
      </c>
      <c r="B33" s="875" t="s">
        <v>725</v>
      </c>
      <c r="C33" s="876"/>
      <c r="D33" s="876"/>
      <c r="E33" s="876"/>
      <c r="F33" s="876"/>
    </row>
    <row r="34" spans="1:6" ht="20.100000000000001" customHeight="1" x14ac:dyDescent="0.2">
      <c r="A34" s="78"/>
      <c r="B34" s="877"/>
      <c r="C34" s="876"/>
      <c r="D34" s="876"/>
      <c r="E34" s="876"/>
      <c r="F34" s="876"/>
    </row>
    <row r="35" spans="1:6" ht="20.100000000000001" customHeight="1" x14ac:dyDescent="0.2">
      <c r="A35" s="74" t="s">
        <v>586</v>
      </c>
      <c r="B35" s="875" t="s">
        <v>726</v>
      </c>
      <c r="C35" s="876"/>
      <c r="D35" s="876"/>
      <c r="E35" s="876"/>
      <c r="F35" s="876"/>
    </row>
    <row r="36" spans="1:6" ht="20.100000000000001" customHeight="1" x14ac:dyDescent="0.2">
      <c r="A36" s="74"/>
      <c r="B36" s="877"/>
      <c r="C36" s="876"/>
      <c r="D36" s="876"/>
      <c r="E36" s="876"/>
      <c r="F36" s="876"/>
    </row>
    <row r="37" spans="1:6" ht="20.100000000000001" customHeight="1" x14ac:dyDescent="0.2">
      <c r="A37" s="74" t="s">
        <v>587</v>
      </c>
      <c r="B37" s="875" t="s">
        <v>727</v>
      </c>
      <c r="C37" s="876"/>
      <c r="D37" s="876"/>
      <c r="E37" s="876"/>
      <c r="F37" s="876"/>
    </row>
    <row r="38" spans="1:6" ht="20.100000000000001" customHeight="1" x14ac:dyDescent="0.2">
      <c r="A38" s="74"/>
      <c r="B38" s="877"/>
      <c r="C38" s="876"/>
      <c r="D38" s="876"/>
      <c r="E38" s="876"/>
      <c r="F38" s="876"/>
    </row>
    <row r="39" spans="1:6" ht="20.100000000000001" customHeight="1" x14ac:dyDescent="0.2">
      <c r="A39" s="74" t="s">
        <v>588</v>
      </c>
      <c r="B39" s="875" t="s">
        <v>728</v>
      </c>
      <c r="C39" s="876"/>
      <c r="D39" s="876"/>
      <c r="E39" s="876"/>
      <c r="F39" s="876"/>
    </row>
    <row r="40" spans="1:6" ht="20.100000000000001" customHeight="1" x14ac:dyDescent="0.2">
      <c r="A40" s="74"/>
      <c r="B40" s="877"/>
      <c r="C40" s="876"/>
      <c r="D40" s="876"/>
      <c r="E40" s="876"/>
      <c r="F40" s="876"/>
    </row>
    <row r="41" spans="1:6" ht="20.100000000000001" customHeight="1" x14ac:dyDescent="0.2"/>
    <row r="42" spans="1:6" ht="20.100000000000001" customHeight="1" x14ac:dyDescent="0.2"/>
    <row r="43" spans="1:6" ht="20.100000000000001" customHeight="1" x14ac:dyDescent="0.2"/>
    <row r="44" spans="1:6" ht="20.100000000000001" customHeight="1" x14ac:dyDescent="0.2"/>
    <row r="45" spans="1:6" ht="12.75" customHeight="1" x14ac:dyDescent="0.2"/>
    <row r="46" spans="1:6" ht="12.75" customHeight="1" x14ac:dyDescent="0.2"/>
    <row r="47" spans="1:6" ht="12.75" customHeight="1" x14ac:dyDescent="0.2"/>
    <row r="48" spans="1:6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14">
    <mergeCell ref="B8:F9"/>
    <mergeCell ref="B10:F11"/>
    <mergeCell ref="B12:F13"/>
    <mergeCell ref="B14:F15"/>
    <mergeCell ref="B16:F17"/>
    <mergeCell ref="B33:F34"/>
    <mergeCell ref="B35:F36"/>
    <mergeCell ref="B37:F38"/>
    <mergeCell ref="B39:F40"/>
    <mergeCell ref="B18:F19"/>
    <mergeCell ref="B20:F21"/>
    <mergeCell ref="B22:F23"/>
    <mergeCell ref="B24:F25"/>
    <mergeCell ref="B26:F27"/>
  </mergeCells>
  <pageMargins left="0.7" right="0.7" top="0.75" bottom="0.75" header="0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000"/>
  <sheetViews>
    <sheetView showGridLines="0" zoomScaleNormal="100" workbookViewId="0">
      <selection activeCell="E60" sqref="E60"/>
    </sheetView>
  </sheetViews>
  <sheetFormatPr baseColWidth="10" defaultColWidth="12.7109375" defaultRowHeight="15" customHeight="1" x14ac:dyDescent="0.2"/>
  <cols>
    <col min="1" max="1" width="19.28515625" style="81" customWidth="1"/>
    <col min="2" max="5" width="16.7109375" style="81" customWidth="1"/>
    <col min="6" max="9" width="11.28515625" style="81" customWidth="1"/>
    <col min="10" max="16384" width="12.7109375" style="81"/>
  </cols>
  <sheetData>
    <row r="1" spans="1:9" ht="9" customHeight="1" x14ac:dyDescent="0.2"/>
    <row r="2" spans="1:9" ht="15" customHeight="1" x14ac:dyDescent="0.25">
      <c r="A2" s="576" t="s">
        <v>678</v>
      </c>
      <c r="B2" s="646"/>
      <c r="C2" s="646"/>
      <c r="D2" s="646"/>
      <c r="E2" s="646"/>
      <c r="F2" s="646"/>
    </row>
    <row r="3" spans="1:9" ht="15" customHeight="1" x14ac:dyDescent="0.2">
      <c r="A3" s="607" t="s">
        <v>185</v>
      </c>
      <c r="B3" s="646"/>
      <c r="C3" s="646"/>
      <c r="D3" s="646"/>
      <c r="E3" s="646"/>
      <c r="F3" s="646"/>
    </row>
    <row r="4" spans="1:9" ht="17.100000000000001" customHeight="1" x14ac:dyDescent="0.25">
      <c r="A4" s="8"/>
      <c r="B4" s="647"/>
      <c r="C4" s="647"/>
      <c r="D4" s="645"/>
      <c r="E4" s="647"/>
      <c r="F4" s="3"/>
      <c r="G4" s="3"/>
      <c r="H4" s="3"/>
      <c r="I4" s="3"/>
    </row>
    <row r="5" spans="1:9" ht="27.75" customHeight="1" x14ac:dyDescent="0.25">
      <c r="A5" s="498" t="s">
        <v>19</v>
      </c>
      <c r="B5" s="777" t="s">
        <v>679</v>
      </c>
      <c r="C5" s="777" t="s">
        <v>681</v>
      </c>
      <c r="D5" s="777" t="s">
        <v>680</v>
      </c>
      <c r="E5" s="777" t="s">
        <v>682</v>
      </c>
      <c r="F5" s="3"/>
      <c r="G5" s="3"/>
      <c r="H5" s="3"/>
      <c r="I5" s="3"/>
    </row>
    <row r="6" spans="1:9" ht="14.1" customHeight="1" x14ac:dyDescent="0.25">
      <c r="A6" s="778" t="s">
        <v>24</v>
      </c>
      <c r="B6" s="93" t="s">
        <v>176</v>
      </c>
      <c r="C6" s="779">
        <f>AVERAGE(C7:C9)</f>
        <v>30.914999999999999</v>
      </c>
      <c r="D6" s="780">
        <f>AVERAGE(D7:D9)</f>
        <v>87.17</v>
      </c>
      <c r="E6" s="779">
        <f>AVERAGE(E7:E9)</f>
        <v>174</v>
      </c>
      <c r="F6" s="2"/>
      <c r="G6" s="2"/>
      <c r="H6" s="2"/>
      <c r="I6" s="2"/>
    </row>
    <row r="7" spans="1:9" ht="14.1" customHeight="1" x14ac:dyDescent="0.25">
      <c r="A7" s="59" t="s">
        <v>25</v>
      </c>
      <c r="B7" s="175" t="s">
        <v>166</v>
      </c>
      <c r="C7" s="175" t="s">
        <v>166</v>
      </c>
      <c r="D7" s="175" t="s">
        <v>166</v>
      </c>
      <c r="E7" s="42">
        <v>152</v>
      </c>
      <c r="F7" s="2"/>
      <c r="G7" s="2"/>
      <c r="H7" s="2"/>
      <c r="I7" s="2"/>
    </row>
    <row r="8" spans="1:9" ht="10.5" customHeight="1" x14ac:dyDescent="0.25">
      <c r="A8" s="59" t="s">
        <v>324</v>
      </c>
      <c r="B8" s="175" t="s">
        <v>166</v>
      </c>
      <c r="C8" s="175">
        <v>30.33</v>
      </c>
      <c r="D8" s="175">
        <v>87.17</v>
      </c>
      <c r="E8" s="42">
        <v>185</v>
      </c>
      <c r="F8" s="2"/>
      <c r="G8" s="2"/>
      <c r="H8" s="2"/>
      <c r="I8" s="2"/>
    </row>
    <row r="9" spans="1:9" ht="12" customHeight="1" x14ac:dyDescent="0.25">
      <c r="A9" s="59" t="s">
        <v>675</v>
      </c>
      <c r="B9" s="175" t="s">
        <v>166</v>
      </c>
      <c r="C9" s="42">
        <v>31.5</v>
      </c>
      <c r="D9" s="175" t="s">
        <v>166</v>
      </c>
      <c r="E9" s="42">
        <v>185</v>
      </c>
      <c r="F9" s="1"/>
      <c r="G9" s="1"/>
      <c r="H9" s="1"/>
      <c r="I9" s="1"/>
    </row>
    <row r="10" spans="1:9" ht="12" customHeight="1" x14ac:dyDescent="0.25">
      <c r="A10" s="166" t="s">
        <v>27</v>
      </c>
      <c r="B10" s="93" t="s">
        <v>176</v>
      </c>
      <c r="C10" s="780">
        <f>AVERAGE(C11:C14)</f>
        <v>25</v>
      </c>
      <c r="D10" s="780">
        <f>AVERAGE(D11:D14)</f>
        <v>51.5</v>
      </c>
      <c r="E10" s="780">
        <f>AVERAGE(E11:E14)</f>
        <v>180.66666666666666</v>
      </c>
      <c r="F10" s="1"/>
      <c r="G10" s="1"/>
      <c r="H10" s="1"/>
      <c r="I10" s="1"/>
    </row>
    <row r="11" spans="1:9" ht="12" customHeight="1" x14ac:dyDescent="0.25">
      <c r="A11" s="167" t="s">
        <v>30</v>
      </c>
      <c r="B11" s="175" t="s">
        <v>166</v>
      </c>
      <c r="C11" s="32">
        <v>25</v>
      </c>
      <c r="D11" s="175">
        <v>42</v>
      </c>
      <c r="E11" s="101" t="s">
        <v>321</v>
      </c>
      <c r="F11" s="1"/>
      <c r="G11" s="1"/>
      <c r="H11" s="1"/>
      <c r="I11" s="1"/>
    </row>
    <row r="12" spans="1:9" ht="12" customHeight="1" x14ac:dyDescent="0.25">
      <c r="A12" s="167" t="s">
        <v>512</v>
      </c>
      <c r="B12" s="175" t="s">
        <v>166</v>
      </c>
      <c r="C12" s="175">
        <v>25</v>
      </c>
      <c r="D12" s="175">
        <v>61</v>
      </c>
      <c r="E12" s="175">
        <v>171</v>
      </c>
      <c r="F12" s="1"/>
      <c r="G12" s="1"/>
      <c r="H12" s="1"/>
      <c r="I12" s="1"/>
    </row>
    <row r="13" spans="1:9" ht="12" customHeight="1" x14ac:dyDescent="0.25">
      <c r="A13" s="167" t="s">
        <v>333</v>
      </c>
      <c r="B13" s="175" t="s">
        <v>166</v>
      </c>
      <c r="C13" s="175" t="s">
        <v>166</v>
      </c>
      <c r="D13" s="175" t="s">
        <v>166</v>
      </c>
      <c r="E13" s="175">
        <v>197</v>
      </c>
      <c r="F13" s="1"/>
      <c r="G13" s="1"/>
      <c r="H13" s="1"/>
      <c r="I13" s="1"/>
    </row>
    <row r="14" spans="1:9" ht="12" customHeight="1" x14ac:dyDescent="0.25">
      <c r="A14" s="167" t="s">
        <v>335</v>
      </c>
      <c r="B14" s="175" t="s">
        <v>166</v>
      </c>
      <c r="C14" s="175" t="s">
        <v>166</v>
      </c>
      <c r="D14" s="175" t="s">
        <v>166</v>
      </c>
      <c r="E14" s="175">
        <v>174</v>
      </c>
      <c r="F14" s="1"/>
      <c r="G14" s="1"/>
      <c r="H14" s="1"/>
      <c r="I14" s="1"/>
    </row>
    <row r="15" spans="1:9" ht="12" customHeight="1" x14ac:dyDescent="0.2">
      <c r="A15" s="778" t="s">
        <v>32</v>
      </c>
      <c r="B15" s="779">
        <f>AVERAGE(B16:B20)</f>
        <v>126.38999999999999</v>
      </c>
      <c r="C15" s="779">
        <f>AVERAGE(C16:C20)</f>
        <v>28.52</v>
      </c>
      <c r="D15" s="779">
        <f>AVERAGE(D16:D20)</f>
        <v>29.125</v>
      </c>
      <c r="E15" s="779">
        <f>AVERAGE(E16:E20)</f>
        <v>76</v>
      </c>
      <c r="F15" s="1"/>
      <c r="G15" s="1"/>
      <c r="H15" s="1"/>
      <c r="I15" s="1"/>
    </row>
    <row r="16" spans="1:9" ht="12" customHeight="1" x14ac:dyDescent="0.25">
      <c r="A16" s="59" t="s">
        <v>34</v>
      </c>
      <c r="B16" s="42">
        <v>156.66999999999999</v>
      </c>
      <c r="C16" s="42">
        <v>32.33</v>
      </c>
      <c r="D16" s="42" t="s">
        <v>152</v>
      </c>
      <c r="E16" s="42">
        <v>179.33</v>
      </c>
      <c r="F16" s="2"/>
      <c r="G16" s="2"/>
      <c r="H16" s="2"/>
      <c r="I16" s="2"/>
    </row>
    <row r="17" spans="1:9" ht="12" customHeight="1" x14ac:dyDescent="0.25">
      <c r="A17" s="59" t="s">
        <v>35</v>
      </c>
      <c r="B17" s="42" t="s">
        <v>152</v>
      </c>
      <c r="C17" s="42">
        <v>31.25</v>
      </c>
      <c r="D17" s="42" t="s">
        <v>152</v>
      </c>
      <c r="E17" s="42">
        <v>54.5</v>
      </c>
      <c r="F17" s="2"/>
      <c r="G17" s="2"/>
      <c r="H17" s="2"/>
      <c r="I17" s="2"/>
    </row>
    <row r="18" spans="1:9" ht="12" customHeight="1" x14ac:dyDescent="0.25">
      <c r="A18" s="59" t="s">
        <v>36</v>
      </c>
      <c r="B18" s="42">
        <v>45</v>
      </c>
      <c r="C18" s="42">
        <v>26.75</v>
      </c>
      <c r="D18" s="42" t="s">
        <v>152</v>
      </c>
      <c r="E18" s="42">
        <v>52.67</v>
      </c>
      <c r="F18" s="2"/>
      <c r="G18" s="2"/>
      <c r="H18" s="2"/>
      <c r="I18" s="2"/>
    </row>
    <row r="19" spans="1:9" ht="12" customHeight="1" x14ac:dyDescent="0.25">
      <c r="A19" s="59" t="s">
        <v>37</v>
      </c>
      <c r="B19" s="42" t="s">
        <v>152</v>
      </c>
      <c r="C19" s="42">
        <v>23.75</v>
      </c>
      <c r="D19" s="42">
        <v>28.25</v>
      </c>
      <c r="E19" s="42">
        <v>33.5</v>
      </c>
      <c r="F19" s="2"/>
      <c r="G19" s="2"/>
      <c r="H19" s="2"/>
      <c r="I19" s="2"/>
    </row>
    <row r="20" spans="1:9" ht="12" customHeight="1" x14ac:dyDescent="0.25">
      <c r="A20" s="59" t="s">
        <v>38</v>
      </c>
      <c r="B20" s="42">
        <v>177.5</v>
      </c>
      <c r="C20" s="42" t="s">
        <v>152</v>
      </c>
      <c r="D20" s="42">
        <v>30</v>
      </c>
      <c r="E20" s="42">
        <v>60</v>
      </c>
      <c r="F20" s="2"/>
      <c r="G20" s="2"/>
      <c r="H20" s="2"/>
      <c r="I20" s="2"/>
    </row>
    <row r="21" spans="1:9" ht="12" customHeight="1" x14ac:dyDescent="0.25">
      <c r="A21" s="778" t="s">
        <v>43</v>
      </c>
      <c r="B21" s="779" t="s">
        <v>29</v>
      </c>
      <c r="C21" s="779">
        <f>AVERAGE(C22:C22)</f>
        <v>46</v>
      </c>
      <c r="D21" s="779" t="s">
        <v>29</v>
      </c>
      <c r="E21" s="779" t="s">
        <v>29</v>
      </c>
      <c r="F21" s="47"/>
      <c r="G21" s="47"/>
      <c r="H21" s="47"/>
      <c r="I21" s="47"/>
    </row>
    <row r="22" spans="1:9" ht="12" customHeight="1" x14ac:dyDescent="0.25">
      <c r="A22" s="59" t="s">
        <v>161</v>
      </c>
      <c r="B22" s="42" t="s">
        <v>166</v>
      </c>
      <c r="C22" s="42">
        <v>46</v>
      </c>
      <c r="D22" s="42" t="s">
        <v>166</v>
      </c>
      <c r="E22" s="42">
        <v>44</v>
      </c>
      <c r="F22" s="47"/>
      <c r="G22" s="47"/>
      <c r="H22" s="47"/>
      <c r="I22" s="47"/>
    </row>
    <row r="23" spans="1:9" ht="12" customHeight="1" x14ac:dyDescent="0.25">
      <c r="A23" s="794" t="s">
        <v>49</v>
      </c>
      <c r="B23" s="779" t="s">
        <v>29</v>
      </c>
      <c r="C23" s="779" t="s">
        <v>29</v>
      </c>
      <c r="D23" s="41">
        <f>AVERAGE(D24)</f>
        <v>47</v>
      </c>
      <c r="E23" s="779" t="s">
        <v>29</v>
      </c>
      <c r="F23" s="47"/>
      <c r="G23" s="47"/>
      <c r="H23" s="47"/>
      <c r="I23" s="47"/>
    </row>
    <row r="24" spans="1:9" ht="12" customHeight="1" x14ac:dyDescent="0.25">
      <c r="A24" s="784" t="s">
        <v>61</v>
      </c>
      <c r="B24" s="42" t="s">
        <v>166</v>
      </c>
      <c r="C24" s="42" t="s">
        <v>166</v>
      </c>
      <c r="D24" s="42">
        <v>47</v>
      </c>
      <c r="E24" s="42" t="s">
        <v>166</v>
      </c>
      <c r="F24" s="2"/>
      <c r="G24" s="2"/>
      <c r="H24" s="2"/>
      <c r="I24" s="2"/>
    </row>
    <row r="25" spans="1:9" ht="12" customHeight="1" x14ac:dyDescent="0.2">
      <c r="A25" s="778" t="s">
        <v>660</v>
      </c>
      <c r="B25" s="795" t="s">
        <v>29</v>
      </c>
      <c r="C25" s="41">
        <f>AVERAGE(C26:C28)</f>
        <v>22.943333333333332</v>
      </c>
      <c r="D25" s="795" t="s">
        <v>29</v>
      </c>
      <c r="E25" s="41">
        <f>AVERAGE(E26:E28)</f>
        <v>169.41666666666666</v>
      </c>
      <c r="F25" s="1"/>
      <c r="G25" s="1"/>
      <c r="H25" s="1"/>
      <c r="I25" s="1"/>
    </row>
    <row r="26" spans="1:9" ht="12" customHeight="1" x14ac:dyDescent="0.2">
      <c r="A26" s="59" t="s">
        <v>69</v>
      </c>
      <c r="B26" s="42" t="s">
        <v>166</v>
      </c>
      <c r="C26" s="42">
        <v>21.75</v>
      </c>
      <c r="D26" s="42" t="s">
        <v>166</v>
      </c>
      <c r="E26" s="42">
        <v>183</v>
      </c>
      <c r="F26" s="1"/>
      <c r="G26" s="1"/>
      <c r="H26" s="1"/>
      <c r="I26" s="1"/>
    </row>
    <row r="27" spans="1:9" ht="12" customHeight="1" x14ac:dyDescent="0.25">
      <c r="A27" s="59" t="s">
        <v>676</v>
      </c>
      <c r="B27" s="42" t="s">
        <v>166</v>
      </c>
      <c r="C27" s="42">
        <v>20.329999999999998</v>
      </c>
      <c r="D27" s="42" t="s">
        <v>166</v>
      </c>
      <c r="E27" s="42">
        <v>173</v>
      </c>
      <c r="F27" s="47"/>
      <c r="G27" s="47"/>
      <c r="H27" s="47"/>
      <c r="I27" s="47"/>
    </row>
    <row r="28" spans="1:9" ht="12" customHeight="1" x14ac:dyDescent="0.25">
      <c r="A28" s="59" t="s">
        <v>76</v>
      </c>
      <c r="B28" s="42" t="s">
        <v>166</v>
      </c>
      <c r="C28" s="42">
        <v>26.75</v>
      </c>
      <c r="D28" s="42" t="s">
        <v>166</v>
      </c>
      <c r="E28" s="42">
        <v>152.25</v>
      </c>
      <c r="F28" s="47"/>
      <c r="G28" s="47"/>
      <c r="H28" s="47"/>
      <c r="I28" s="47"/>
    </row>
    <row r="29" spans="1:9" ht="12" customHeight="1" x14ac:dyDescent="0.25">
      <c r="A29" s="778" t="s">
        <v>77</v>
      </c>
      <c r="B29" s="795" t="s">
        <v>29</v>
      </c>
      <c r="C29" s="41">
        <f>AVERAGE(C30:C32)</f>
        <v>32.276666666666664</v>
      </c>
      <c r="D29" s="795" t="s">
        <v>29</v>
      </c>
      <c r="E29" s="41">
        <f>AVERAGE(E30:E32)</f>
        <v>182.33333333333334</v>
      </c>
      <c r="F29" s="2"/>
      <c r="G29" s="2"/>
      <c r="H29" s="2"/>
      <c r="I29" s="2"/>
    </row>
    <row r="30" spans="1:9" ht="12" customHeight="1" x14ac:dyDescent="0.25">
      <c r="A30" s="784" t="s">
        <v>510</v>
      </c>
      <c r="B30" s="42" t="s">
        <v>152</v>
      </c>
      <c r="C30" s="42">
        <v>34.33</v>
      </c>
      <c r="D30" s="42" t="s">
        <v>152</v>
      </c>
      <c r="E30" s="42">
        <v>180</v>
      </c>
      <c r="F30" s="2"/>
      <c r="G30" s="2"/>
      <c r="H30" s="2"/>
      <c r="I30" s="2"/>
    </row>
    <row r="31" spans="1:9" ht="12" customHeight="1" x14ac:dyDescent="0.25">
      <c r="A31" s="784" t="s">
        <v>194</v>
      </c>
      <c r="B31" s="42" t="s">
        <v>152</v>
      </c>
      <c r="C31" s="42">
        <v>32</v>
      </c>
      <c r="D31" s="42" t="s">
        <v>152</v>
      </c>
      <c r="E31" s="42">
        <v>175</v>
      </c>
      <c r="F31" s="47"/>
      <c r="G31" s="47"/>
      <c r="H31" s="47"/>
      <c r="I31" s="47"/>
    </row>
    <row r="32" spans="1:9" ht="12" customHeight="1" x14ac:dyDescent="0.25">
      <c r="A32" s="784" t="s">
        <v>325</v>
      </c>
      <c r="B32" s="42" t="s">
        <v>152</v>
      </c>
      <c r="C32" s="42">
        <v>30.5</v>
      </c>
      <c r="D32" s="42" t="s">
        <v>152</v>
      </c>
      <c r="E32" s="42">
        <v>192</v>
      </c>
      <c r="F32" s="47"/>
      <c r="G32" s="47"/>
      <c r="H32" s="47"/>
      <c r="I32" s="47"/>
    </row>
    <row r="33" spans="1:9" ht="12" customHeight="1" x14ac:dyDescent="0.25">
      <c r="A33" s="778" t="s">
        <v>80</v>
      </c>
      <c r="B33" s="779">
        <f>AVERAGE(B34:B36)</f>
        <v>116.66666666666667</v>
      </c>
      <c r="C33" s="779">
        <f>AVERAGE(C34:C36)</f>
        <v>30</v>
      </c>
      <c r="D33" s="779">
        <f>AVERAGE(D34:D36)</f>
        <v>62.5</v>
      </c>
      <c r="E33" s="779">
        <f>AVERAGE(E34:E36)</f>
        <v>175.83333333333334</v>
      </c>
      <c r="F33" s="47"/>
      <c r="G33" s="47"/>
      <c r="H33" s="47"/>
      <c r="I33" s="47"/>
    </row>
    <row r="34" spans="1:9" ht="12" customHeight="1" x14ac:dyDescent="0.25">
      <c r="A34" s="59" t="s">
        <v>197</v>
      </c>
      <c r="B34" s="42">
        <v>110</v>
      </c>
      <c r="C34" s="42">
        <v>30</v>
      </c>
      <c r="D34" s="42">
        <v>60</v>
      </c>
      <c r="E34" s="42">
        <v>197.5</v>
      </c>
      <c r="F34" s="47"/>
      <c r="G34" s="47"/>
      <c r="H34" s="47"/>
      <c r="I34" s="47"/>
    </row>
    <row r="35" spans="1:9" ht="12" customHeight="1" x14ac:dyDescent="0.25">
      <c r="A35" s="59" t="s">
        <v>83</v>
      </c>
      <c r="B35" s="42">
        <v>120</v>
      </c>
      <c r="C35" s="42">
        <v>30</v>
      </c>
      <c r="D35" s="42">
        <v>65</v>
      </c>
      <c r="E35" s="42">
        <v>150</v>
      </c>
      <c r="F35" s="2"/>
      <c r="G35" s="2"/>
      <c r="H35" s="2"/>
      <c r="I35" s="2"/>
    </row>
    <row r="36" spans="1:9" ht="12" customHeight="1" x14ac:dyDescent="0.25">
      <c r="A36" s="59" t="s">
        <v>84</v>
      </c>
      <c r="B36" s="42">
        <v>120</v>
      </c>
      <c r="C36" s="42" t="s">
        <v>152</v>
      </c>
      <c r="D36" s="42" t="s">
        <v>152</v>
      </c>
      <c r="E36" s="42">
        <v>180</v>
      </c>
      <c r="F36" s="2"/>
      <c r="G36" s="2"/>
      <c r="H36" s="2"/>
      <c r="I36" s="2"/>
    </row>
    <row r="37" spans="1:9" ht="12" customHeight="1" x14ac:dyDescent="0.25">
      <c r="A37" s="778" t="s">
        <v>662</v>
      </c>
      <c r="B37" s="779" t="s">
        <v>29</v>
      </c>
      <c r="C37" s="779">
        <f>AVERAGE(C38:C40)</f>
        <v>27.833333333333332</v>
      </c>
      <c r="D37" s="779">
        <f>AVERAGE(D38:D40)</f>
        <v>60</v>
      </c>
      <c r="E37" s="779">
        <f>AVERAGE(E38:E40)</f>
        <v>181.22333333333333</v>
      </c>
      <c r="F37" s="2"/>
      <c r="G37" s="2"/>
      <c r="H37" s="2"/>
      <c r="I37" s="2"/>
    </row>
    <row r="38" spans="1:9" ht="12" customHeight="1" x14ac:dyDescent="0.25">
      <c r="A38" s="59" t="s">
        <v>677</v>
      </c>
      <c r="B38" s="42" t="s">
        <v>152</v>
      </c>
      <c r="C38" s="42">
        <v>30</v>
      </c>
      <c r="D38" s="42" t="s">
        <v>152</v>
      </c>
      <c r="E38" s="42">
        <v>176.5</v>
      </c>
      <c r="F38" s="2"/>
      <c r="G38" s="2"/>
      <c r="H38" s="2"/>
      <c r="I38" s="2"/>
    </row>
    <row r="39" spans="1:9" ht="12" customHeight="1" x14ac:dyDescent="0.25">
      <c r="A39" s="59" t="s">
        <v>97</v>
      </c>
      <c r="B39" s="42" t="s">
        <v>152</v>
      </c>
      <c r="C39" s="42">
        <v>25.5</v>
      </c>
      <c r="D39" s="42" t="s">
        <v>152</v>
      </c>
      <c r="E39" s="42">
        <v>183.67</v>
      </c>
      <c r="F39" s="2"/>
      <c r="G39" s="2"/>
      <c r="H39" s="2"/>
      <c r="I39" s="2"/>
    </row>
    <row r="40" spans="1:9" ht="12" customHeight="1" x14ac:dyDescent="0.25">
      <c r="A40" s="59" t="s">
        <v>600</v>
      </c>
      <c r="B40" s="42" t="s">
        <v>152</v>
      </c>
      <c r="C40" s="42">
        <v>28</v>
      </c>
      <c r="D40" s="42">
        <v>60</v>
      </c>
      <c r="E40" s="42">
        <v>183.5</v>
      </c>
      <c r="F40" s="2"/>
      <c r="G40" s="2"/>
      <c r="H40" s="2"/>
      <c r="I40" s="2"/>
    </row>
    <row r="41" spans="1:9" ht="12" customHeight="1" x14ac:dyDescent="0.25">
      <c r="A41" s="778" t="s">
        <v>98</v>
      </c>
      <c r="B41" s="779">
        <f>AVERAGE(B42:B44)</f>
        <v>114.89</v>
      </c>
      <c r="C41" s="779">
        <f t="shared" ref="C41:E41" si="0">AVERAGE(C42:C44)</f>
        <v>46.666666666666664</v>
      </c>
      <c r="D41" s="779">
        <f t="shared" si="0"/>
        <v>78.5</v>
      </c>
      <c r="E41" s="779">
        <f t="shared" si="0"/>
        <v>174.33333333333334</v>
      </c>
      <c r="F41" s="2"/>
      <c r="G41" s="2"/>
      <c r="H41" s="2"/>
      <c r="I41" s="2"/>
    </row>
    <row r="42" spans="1:9" ht="12" customHeight="1" x14ac:dyDescent="0.25">
      <c r="A42" s="59" t="s">
        <v>99</v>
      </c>
      <c r="B42" s="42">
        <v>109</v>
      </c>
      <c r="C42" s="42">
        <v>45</v>
      </c>
      <c r="D42" s="42">
        <v>75.5</v>
      </c>
      <c r="E42" s="42">
        <v>171</v>
      </c>
      <c r="F42" s="2"/>
      <c r="G42" s="2"/>
      <c r="H42" s="2"/>
      <c r="I42" s="2"/>
    </row>
    <row r="43" spans="1:9" ht="9" customHeight="1" x14ac:dyDescent="0.2">
      <c r="A43" s="59" t="s">
        <v>100</v>
      </c>
      <c r="B43" s="42">
        <v>121</v>
      </c>
      <c r="C43" s="42">
        <v>48</v>
      </c>
      <c r="D43" s="42">
        <v>82</v>
      </c>
      <c r="E43" s="42">
        <v>178</v>
      </c>
      <c r="F43" s="1"/>
      <c r="G43" s="1"/>
      <c r="H43" s="1"/>
      <c r="I43" s="1"/>
    </row>
    <row r="44" spans="1:9" ht="9" customHeight="1" x14ac:dyDescent="0.2">
      <c r="A44" s="59" t="s">
        <v>101</v>
      </c>
      <c r="B44" s="42">
        <v>114.67</v>
      </c>
      <c r="C44" s="42">
        <v>47</v>
      </c>
      <c r="D44" s="42">
        <v>78</v>
      </c>
      <c r="E44" s="42">
        <v>174</v>
      </c>
      <c r="F44" s="1"/>
      <c r="G44" s="1"/>
      <c r="H44" s="1"/>
      <c r="I44" s="1"/>
    </row>
    <row r="45" spans="1:9" ht="12" customHeight="1" x14ac:dyDescent="0.2">
      <c r="A45" s="778" t="s">
        <v>102</v>
      </c>
      <c r="B45" s="779">
        <v>95.83</v>
      </c>
      <c r="C45" s="779">
        <v>31.25</v>
      </c>
      <c r="D45" s="779">
        <v>54.25</v>
      </c>
      <c r="E45" s="779">
        <v>167.5</v>
      </c>
      <c r="F45" s="1"/>
      <c r="G45" s="1"/>
      <c r="H45" s="1"/>
      <c r="I45" s="1"/>
    </row>
    <row r="46" spans="1:9" ht="12" customHeight="1" x14ac:dyDescent="0.2">
      <c r="A46" s="778" t="s">
        <v>179</v>
      </c>
      <c r="B46" s="779">
        <f>AVERAGE(B47:B51)</f>
        <v>100.5</v>
      </c>
      <c r="C46" s="779">
        <f>AVERAGE(C47:C51)</f>
        <v>38.762500000000003</v>
      </c>
      <c r="D46" s="779">
        <f>AVERAGE(D47:D51)</f>
        <v>180</v>
      </c>
      <c r="E46" s="779">
        <f>AVERAGE(E47:E51)</f>
        <v>184.10499999999999</v>
      </c>
      <c r="F46" s="1"/>
      <c r="G46" s="1"/>
      <c r="H46" s="1"/>
      <c r="I46" s="1"/>
    </row>
    <row r="47" spans="1:9" ht="12" customHeight="1" x14ac:dyDescent="0.2">
      <c r="A47" s="59" t="s">
        <v>145</v>
      </c>
      <c r="B47" s="42" t="s">
        <v>166</v>
      </c>
      <c r="C47" s="42">
        <v>39.25</v>
      </c>
      <c r="D47" s="42" t="s">
        <v>166</v>
      </c>
      <c r="E47" s="42">
        <v>199.67</v>
      </c>
      <c r="F47" s="1"/>
      <c r="G47" s="1"/>
      <c r="H47" s="1"/>
      <c r="I47" s="1"/>
    </row>
    <row r="48" spans="1:9" ht="12" customHeight="1" x14ac:dyDescent="0.2">
      <c r="A48" s="59" t="s">
        <v>104</v>
      </c>
      <c r="B48" s="42">
        <v>102.25</v>
      </c>
      <c r="C48" s="42" t="s">
        <v>166</v>
      </c>
      <c r="D48" s="42" t="s">
        <v>166</v>
      </c>
      <c r="E48" s="42">
        <v>165</v>
      </c>
      <c r="F48" s="1"/>
      <c r="G48" s="1"/>
      <c r="H48" s="1"/>
      <c r="I48" s="1"/>
    </row>
    <row r="49" spans="1:9" ht="12" customHeight="1" x14ac:dyDescent="0.2">
      <c r="A49" s="59" t="s">
        <v>105</v>
      </c>
      <c r="B49" s="42">
        <v>77.5</v>
      </c>
      <c r="C49" s="42">
        <v>22.8</v>
      </c>
      <c r="D49" s="42" t="s">
        <v>166</v>
      </c>
      <c r="E49" s="42">
        <v>180</v>
      </c>
      <c r="F49" s="1"/>
      <c r="G49" s="1"/>
      <c r="H49" s="1"/>
      <c r="I49" s="1"/>
    </row>
    <row r="50" spans="1:9" ht="12" customHeight="1" x14ac:dyDescent="0.2">
      <c r="A50" s="59" t="s">
        <v>107</v>
      </c>
      <c r="B50" s="42" t="s">
        <v>166</v>
      </c>
      <c r="C50" s="42">
        <v>65</v>
      </c>
      <c r="D50" s="42">
        <v>180</v>
      </c>
      <c r="E50" s="42" t="s">
        <v>166</v>
      </c>
      <c r="F50" s="1"/>
      <c r="G50" s="1"/>
      <c r="H50" s="1"/>
      <c r="I50" s="1"/>
    </row>
    <row r="51" spans="1:9" ht="12" customHeight="1" x14ac:dyDescent="0.2">
      <c r="A51" s="59" t="s">
        <v>106</v>
      </c>
      <c r="B51" s="42">
        <v>121.75</v>
      </c>
      <c r="C51" s="42">
        <v>28</v>
      </c>
      <c r="D51" s="42" t="s">
        <v>166</v>
      </c>
      <c r="E51" s="42">
        <v>191.75</v>
      </c>
      <c r="F51" s="1"/>
      <c r="G51" s="1"/>
      <c r="H51" s="1"/>
      <c r="I51" s="1"/>
    </row>
    <row r="52" spans="1:9" ht="12" customHeight="1" x14ac:dyDescent="0.2">
      <c r="A52" s="778" t="s">
        <v>108</v>
      </c>
      <c r="B52" s="779" t="s">
        <v>29</v>
      </c>
      <c r="C52" s="779">
        <f>AVERAGE(C53:C53)</f>
        <v>29</v>
      </c>
      <c r="D52" s="779">
        <f>AVERAGE(D53:D53)</f>
        <v>60.5</v>
      </c>
      <c r="E52" s="779" t="s">
        <v>29</v>
      </c>
      <c r="F52" s="1"/>
      <c r="G52" s="1"/>
      <c r="H52" s="1"/>
      <c r="I52" s="1"/>
    </row>
    <row r="53" spans="1:9" ht="12" customHeight="1" x14ac:dyDescent="0.2">
      <c r="A53" s="59" t="s">
        <v>109</v>
      </c>
      <c r="B53" s="42" t="s">
        <v>166</v>
      </c>
      <c r="C53" s="42">
        <v>29</v>
      </c>
      <c r="D53" s="42">
        <v>60.5</v>
      </c>
      <c r="E53" s="42" t="s">
        <v>166</v>
      </c>
      <c r="F53" s="1"/>
      <c r="G53" s="1"/>
      <c r="H53" s="1"/>
      <c r="I53" s="1"/>
    </row>
    <row r="54" spans="1:9" ht="12" customHeight="1" x14ac:dyDescent="0.2">
      <c r="A54" s="778" t="s">
        <v>116</v>
      </c>
      <c r="B54" s="779">
        <f>AVERAGE(B55:B55)</f>
        <v>110</v>
      </c>
      <c r="C54" s="779">
        <f>AVERAGE(C55:C55)</f>
        <v>29.33</v>
      </c>
      <c r="D54" s="779" t="s">
        <v>29</v>
      </c>
      <c r="E54" s="779" t="s">
        <v>29</v>
      </c>
      <c r="F54" s="1"/>
      <c r="G54" s="1"/>
      <c r="H54" s="1"/>
      <c r="I54" s="1"/>
    </row>
    <row r="55" spans="1:9" ht="12" customHeight="1" x14ac:dyDescent="0.2">
      <c r="A55" s="59" t="s">
        <v>117</v>
      </c>
      <c r="B55" s="42">
        <v>110</v>
      </c>
      <c r="C55" s="42">
        <v>29.33</v>
      </c>
      <c r="D55" s="42" t="s">
        <v>152</v>
      </c>
      <c r="E55" s="42" t="s">
        <v>152</v>
      </c>
      <c r="F55" s="1"/>
      <c r="G55" s="1"/>
      <c r="H55" s="1"/>
      <c r="I55" s="1"/>
    </row>
    <row r="56" spans="1:9" ht="12" customHeight="1" x14ac:dyDescent="0.2">
      <c r="A56" s="778" t="s">
        <v>118</v>
      </c>
      <c r="B56" s="779" t="s">
        <v>29</v>
      </c>
      <c r="C56" s="779">
        <f>AVERAGE(C57:C57)</f>
        <v>40.5</v>
      </c>
      <c r="D56" s="779" t="s">
        <v>29</v>
      </c>
      <c r="E56" s="779">
        <f t="shared" ref="E56" si="1">AVERAGE(E57:E57)</f>
        <v>194</v>
      </c>
      <c r="F56" s="1"/>
      <c r="G56" s="1"/>
      <c r="H56" s="1"/>
      <c r="I56" s="1"/>
    </row>
    <row r="57" spans="1:9" ht="12" customHeight="1" x14ac:dyDescent="0.2">
      <c r="A57" s="59" t="s">
        <v>117</v>
      </c>
      <c r="B57" s="42" t="s">
        <v>152</v>
      </c>
      <c r="C57" s="42">
        <v>40.5</v>
      </c>
      <c r="D57" s="42" t="s">
        <v>152</v>
      </c>
      <c r="E57" s="42">
        <v>194</v>
      </c>
      <c r="F57" s="1"/>
      <c r="G57" s="1"/>
      <c r="H57" s="1"/>
      <c r="I57" s="1"/>
    </row>
    <row r="58" spans="1:9" ht="12" customHeight="1" x14ac:dyDescent="0.2">
      <c r="A58" s="778" t="s">
        <v>602</v>
      </c>
      <c r="B58" s="41">
        <f>AVERAGE(B59:B60)</f>
        <v>131</v>
      </c>
      <c r="C58" s="41">
        <f t="shared" ref="C58:D58" si="2">AVERAGE(C59:C60)</f>
        <v>140.75</v>
      </c>
      <c r="D58" s="41">
        <f t="shared" si="2"/>
        <v>171</v>
      </c>
      <c r="E58" s="779" t="s">
        <v>29</v>
      </c>
      <c r="F58" s="1"/>
      <c r="G58" s="1"/>
      <c r="H58" s="1"/>
      <c r="I58" s="1"/>
    </row>
    <row r="59" spans="1:9" ht="12" customHeight="1" x14ac:dyDescent="0.2">
      <c r="A59" s="59" t="s">
        <v>558</v>
      </c>
      <c r="B59" s="42">
        <v>133</v>
      </c>
      <c r="C59" s="42">
        <v>142.5</v>
      </c>
      <c r="D59" s="42">
        <v>171</v>
      </c>
      <c r="E59" s="42" t="s">
        <v>166</v>
      </c>
      <c r="F59" s="1"/>
      <c r="G59" s="1"/>
      <c r="H59" s="1"/>
      <c r="I59" s="1"/>
    </row>
    <row r="60" spans="1:9" ht="12" customHeight="1" x14ac:dyDescent="0.2">
      <c r="A60" s="59" t="s">
        <v>609</v>
      </c>
      <c r="B60" s="42">
        <v>129</v>
      </c>
      <c r="C60" s="42">
        <v>139</v>
      </c>
      <c r="D60" s="42">
        <v>171</v>
      </c>
      <c r="E60" s="42" t="s">
        <v>166</v>
      </c>
      <c r="F60" s="1"/>
      <c r="G60" s="1"/>
      <c r="H60" s="1"/>
      <c r="I60" s="1"/>
    </row>
    <row r="61" spans="1:9" ht="12" customHeight="1" x14ac:dyDescent="0.25">
      <c r="A61" s="597" t="s">
        <v>136</v>
      </c>
      <c r="B61" s="45"/>
      <c r="C61" s="45"/>
      <c r="D61" s="44"/>
      <c r="E61" s="45"/>
      <c r="F61" s="1"/>
      <c r="G61" s="1"/>
      <c r="H61" s="1"/>
      <c r="I61" s="1"/>
    </row>
    <row r="62" spans="1:9" ht="12" customHeight="1" x14ac:dyDescent="0.2">
      <c r="A62" s="602" t="s">
        <v>137</v>
      </c>
      <c r="B62" s="46"/>
      <c r="C62" s="46"/>
      <c r="D62" s="5"/>
      <c r="E62" s="46"/>
      <c r="F62" s="1"/>
      <c r="G62" s="1"/>
      <c r="H62" s="1"/>
      <c r="I62" s="1"/>
    </row>
    <row r="63" spans="1:9" ht="12" customHeight="1" x14ac:dyDescent="0.2">
      <c r="A63" s="1"/>
      <c r="B63" s="1"/>
      <c r="C63" s="1"/>
      <c r="D63" s="1"/>
      <c r="E63" s="1"/>
      <c r="F63" s="1"/>
      <c r="G63" s="1"/>
      <c r="H63" s="1"/>
      <c r="I63" s="1"/>
    </row>
    <row r="64" spans="1:9" ht="12" customHeight="1" x14ac:dyDescent="0.2">
      <c r="A64" s="1"/>
      <c r="B64" s="1"/>
      <c r="C64" s="1"/>
      <c r="D64" s="1"/>
      <c r="E64" s="1"/>
      <c r="F64" s="1"/>
      <c r="G64" s="1"/>
      <c r="H64" s="1"/>
      <c r="I64" s="1"/>
    </row>
    <row r="65" spans="1:9" ht="12" customHeight="1" x14ac:dyDescent="0.2">
      <c r="A65" s="1"/>
      <c r="B65" s="1"/>
      <c r="C65" s="1"/>
      <c r="D65" s="1"/>
      <c r="E65" s="1"/>
      <c r="F65" s="1"/>
      <c r="G65" s="1"/>
      <c r="H65" s="1"/>
      <c r="I65" s="1"/>
    </row>
    <row r="66" spans="1:9" ht="12" customHeight="1" x14ac:dyDescent="0.2">
      <c r="A66" s="1"/>
      <c r="B66" s="1"/>
      <c r="C66" s="1"/>
      <c r="D66" s="1"/>
      <c r="E66" s="1"/>
      <c r="F66" s="1"/>
      <c r="G66" s="1"/>
      <c r="H66" s="1"/>
      <c r="I66" s="1"/>
    </row>
    <row r="67" spans="1:9" ht="12" customHeight="1" x14ac:dyDescent="0.2">
      <c r="A67" s="1"/>
      <c r="B67" s="1"/>
      <c r="C67" s="1"/>
      <c r="D67" s="1"/>
      <c r="E67" s="1"/>
      <c r="F67" s="1"/>
      <c r="G67" s="1"/>
      <c r="H67" s="1"/>
      <c r="I67" s="1"/>
    </row>
    <row r="68" spans="1:9" ht="12" customHeight="1" x14ac:dyDescent="0.2">
      <c r="A68" s="1"/>
      <c r="B68" s="1"/>
      <c r="C68" s="1"/>
      <c r="D68" s="1"/>
      <c r="E68" s="1"/>
      <c r="F68" s="1"/>
      <c r="G68" s="1"/>
      <c r="H68" s="1"/>
      <c r="I68" s="1"/>
    </row>
    <row r="69" spans="1:9" ht="12" customHeight="1" x14ac:dyDescent="0.2">
      <c r="A69" s="1"/>
      <c r="B69" s="1"/>
      <c r="C69" s="1"/>
      <c r="D69" s="1"/>
      <c r="E69" s="1"/>
      <c r="F69" s="1"/>
      <c r="G69" s="1"/>
      <c r="H69" s="1"/>
      <c r="I69" s="1"/>
    </row>
    <row r="70" spans="1:9" ht="12" customHeight="1" x14ac:dyDescent="0.2">
      <c r="A70" s="1"/>
      <c r="B70" s="1"/>
      <c r="C70" s="1"/>
      <c r="D70" s="1"/>
      <c r="E70" s="1"/>
      <c r="F70" s="1"/>
      <c r="G70" s="1"/>
      <c r="H70" s="1"/>
      <c r="I70" s="1"/>
    </row>
    <row r="71" spans="1:9" ht="12" customHeight="1" x14ac:dyDescent="0.2">
      <c r="A71" s="1"/>
      <c r="B71" s="1"/>
      <c r="C71" s="1"/>
      <c r="D71" s="1"/>
      <c r="E71" s="1"/>
      <c r="F71" s="1"/>
      <c r="G71" s="1"/>
      <c r="H71" s="1"/>
      <c r="I71" s="1"/>
    </row>
    <row r="72" spans="1:9" ht="12" customHeight="1" x14ac:dyDescent="0.2">
      <c r="A72" s="1"/>
      <c r="B72" s="1"/>
      <c r="C72" s="1"/>
      <c r="D72" s="1"/>
      <c r="E72" s="1"/>
      <c r="F72" s="1"/>
      <c r="G72" s="1"/>
      <c r="H72" s="1"/>
      <c r="I72" s="1"/>
    </row>
    <row r="73" spans="1:9" ht="12" customHeight="1" x14ac:dyDescent="0.2">
      <c r="A73" s="1"/>
      <c r="B73" s="1"/>
      <c r="C73" s="1"/>
      <c r="D73" s="1"/>
      <c r="E73" s="1"/>
      <c r="F73" s="1"/>
      <c r="G73" s="1"/>
      <c r="H73" s="1"/>
      <c r="I73" s="1"/>
    </row>
    <row r="74" spans="1:9" ht="12" customHeight="1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9" ht="12" customHeight="1" x14ac:dyDescent="0.2">
      <c r="A75" s="1"/>
      <c r="B75" s="1"/>
      <c r="C75" s="1"/>
      <c r="D75" s="1"/>
      <c r="E75" s="1"/>
      <c r="F75" s="1"/>
      <c r="G75" s="1"/>
      <c r="H75" s="1"/>
      <c r="I75" s="1"/>
    </row>
    <row r="76" spans="1:9" ht="12" customHeight="1" x14ac:dyDescent="0.2">
      <c r="A76" s="1"/>
      <c r="B76" s="1"/>
      <c r="C76" s="1"/>
      <c r="D76" s="1"/>
      <c r="E76" s="1"/>
      <c r="F76" s="1"/>
      <c r="G76" s="1"/>
      <c r="H76" s="1"/>
      <c r="I76" s="1"/>
    </row>
    <row r="77" spans="1:9" ht="12" customHeight="1" x14ac:dyDescent="0.2">
      <c r="A77" s="1"/>
      <c r="B77" s="1"/>
      <c r="C77" s="1"/>
      <c r="D77" s="1"/>
      <c r="E77" s="1"/>
      <c r="F77" s="1"/>
      <c r="G77" s="1"/>
      <c r="H77" s="1"/>
      <c r="I77" s="1"/>
    </row>
    <row r="78" spans="1:9" ht="12" customHeight="1" x14ac:dyDescent="0.2">
      <c r="A78" s="1"/>
      <c r="B78" s="1"/>
      <c r="C78" s="1"/>
      <c r="D78" s="1"/>
      <c r="E78" s="1"/>
      <c r="F78" s="1"/>
      <c r="G78" s="1"/>
      <c r="H78" s="1"/>
      <c r="I78" s="1"/>
    </row>
    <row r="79" spans="1:9" ht="12" customHeight="1" x14ac:dyDescent="0.2">
      <c r="A79" s="1"/>
      <c r="B79" s="1"/>
      <c r="C79" s="1"/>
      <c r="D79" s="1"/>
      <c r="E79" s="1"/>
      <c r="F79" s="1"/>
      <c r="G79" s="1"/>
      <c r="H79" s="1"/>
      <c r="I79" s="1"/>
    </row>
    <row r="80" spans="1:9" ht="12" customHeight="1" x14ac:dyDescent="0.2">
      <c r="A80" s="1"/>
      <c r="B80" s="1"/>
      <c r="C80" s="1"/>
      <c r="D80" s="1"/>
      <c r="E80" s="1"/>
      <c r="F80" s="1"/>
      <c r="G80" s="1"/>
      <c r="H80" s="1"/>
      <c r="I80" s="1"/>
    </row>
    <row r="81" spans="1:9" ht="12" customHeight="1" x14ac:dyDescent="0.2">
      <c r="A81" s="1"/>
      <c r="B81" s="1"/>
      <c r="C81" s="1"/>
      <c r="D81" s="1"/>
      <c r="E81" s="1"/>
      <c r="F81" s="1"/>
      <c r="G81" s="1"/>
      <c r="H81" s="1"/>
      <c r="I81" s="1"/>
    </row>
    <row r="82" spans="1:9" ht="12" customHeight="1" x14ac:dyDescent="0.2">
      <c r="A82" s="1"/>
      <c r="B82" s="1"/>
      <c r="C82" s="1"/>
      <c r="D82" s="1"/>
      <c r="E82" s="1"/>
      <c r="F82" s="1"/>
      <c r="G82" s="1"/>
      <c r="H82" s="1"/>
      <c r="I82" s="1"/>
    </row>
    <row r="83" spans="1:9" ht="12" customHeight="1" x14ac:dyDescent="0.2">
      <c r="A83" s="1"/>
      <c r="B83" s="1"/>
      <c r="C83" s="1"/>
      <c r="D83" s="1"/>
      <c r="E83" s="1"/>
      <c r="F83" s="1"/>
      <c r="G83" s="1"/>
      <c r="H83" s="1"/>
      <c r="I83" s="1"/>
    </row>
    <row r="84" spans="1:9" ht="12" customHeight="1" x14ac:dyDescent="0.2">
      <c r="A84" s="1"/>
      <c r="B84" s="1"/>
      <c r="C84" s="1"/>
      <c r="D84" s="1"/>
      <c r="E84" s="1"/>
      <c r="F84" s="1"/>
      <c r="G84" s="1"/>
      <c r="H84" s="1"/>
      <c r="I84" s="1"/>
    </row>
    <row r="85" spans="1:9" ht="12" customHeight="1" x14ac:dyDescent="0.2">
      <c r="A85" s="1"/>
      <c r="B85" s="1"/>
      <c r="C85" s="1"/>
      <c r="D85" s="1"/>
      <c r="E85" s="1"/>
      <c r="F85" s="1"/>
      <c r="G85" s="1"/>
      <c r="H85" s="1"/>
      <c r="I85" s="1"/>
    </row>
    <row r="86" spans="1:9" ht="12" customHeight="1" x14ac:dyDescent="0.2">
      <c r="A86" s="1"/>
      <c r="B86" s="1"/>
      <c r="C86" s="1"/>
      <c r="D86" s="1"/>
      <c r="E86" s="1"/>
      <c r="F86" s="1"/>
      <c r="G86" s="1"/>
      <c r="H86" s="1"/>
      <c r="I86" s="1"/>
    </row>
    <row r="87" spans="1:9" ht="12" customHeight="1" x14ac:dyDescent="0.2">
      <c r="A87" s="1"/>
      <c r="B87" s="1"/>
      <c r="C87" s="1"/>
      <c r="D87" s="1"/>
      <c r="E87" s="1"/>
      <c r="F87" s="1"/>
      <c r="G87" s="1"/>
      <c r="H87" s="1"/>
      <c r="I87" s="1"/>
    </row>
    <row r="88" spans="1:9" ht="12" customHeight="1" x14ac:dyDescent="0.2">
      <c r="A88" s="1"/>
      <c r="B88" s="1"/>
      <c r="C88" s="1"/>
      <c r="D88" s="1"/>
      <c r="E88" s="1"/>
      <c r="F88" s="1"/>
      <c r="G88" s="1"/>
      <c r="H88" s="1"/>
      <c r="I88" s="1"/>
    </row>
    <row r="89" spans="1:9" ht="12" customHeight="1" x14ac:dyDescent="0.2">
      <c r="A89" s="1"/>
      <c r="B89" s="1"/>
      <c r="C89" s="1"/>
      <c r="D89" s="1"/>
      <c r="E89" s="1"/>
      <c r="F89" s="1"/>
      <c r="G89" s="1"/>
      <c r="H89" s="1"/>
      <c r="I89" s="1"/>
    </row>
    <row r="90" spans="1:9" ht="12" customHeight="1" x14ac:dyDescent="0.2">
      <c r="A90" s="1"/>
      <c r="B90" s="1"/>
      <c r="C90" s="1"/>
      <c r="D90" s="1"/>
      <c r="E90" s="1"/>
      <c r="F90" s="1"/>
      <c r="G90" s="1"/>
      <c r="H90" s="1"/>
      <c r="I90" s="1"/>
    </row>
    <row r="91" spans="1:9" ht="12" customHeight="1" x14ac:dyDescent="0.2">
      <c r="A91" s="1"/>
      <c r="B91" s="1"/>
      <c r="C91" s="1"/>
      <c r="D91" s="1"/>
      <c r="E91" s="1"/>
      <c r="F91" s="1"/>
      <c r="G91" s="1"/>
      <c r="H91" s="1"/>
      <c r="I91" s="1"/>
    </row>
    <row r="92" spans="1:9" ht="12" customHeight="1" x14ac:dyDescent="0.2">
      <c r="A92" s="1"/>
      <c r="B92" s="1"/>
      <c r="C92" s="1"/>
      <c r="D92" s="1"/>
      <c r="E92" s="1"/>
      <c r="F92" s="1"/>
      <c r="G92" s="1"/>
      <c r="H92" s="1"/>
      <c r="I92" s="1"/>
    </row>
    <row r="93" spans="1:9" ht="12" customHeight="1" x14ac:dyDescent="0.2">
      <c r="A93" s="1"/>
      <c r="B93" s="1"/>
      <c r="C93" s="1"/>
      <c r="D93" s="1"/>
      <c r="E93" s="1"/>
      <c r="F93" s="1"/>
      <c r="G93" s="1"/>
      <c r="H93" s="1"/>
      <c r="I93" s="1"/>
    </row>
    <row r="94" spans="1:9" ht="12" customHeight="1" x14ac:dyDescent="0.2">
      <c r="A94" s="1"/>
      <c r="B94" s="1"/>
      <c r="C94" s="1"/>
      <c r="D94" s="1"/>
      <c r="E94" s="1"/>
      <c r="F94" s="1"/>
      <c r="G94" s="1"/>
      <c r="H94" s="1"/>
      <c r="I94" s="1"/>
    </row>
    <row r="95" spans="1:9" ht="12" customHeight="1" x14ac:dyDescent="0.2">
      <c r="A95" s="1"/>
      <c r="B95" s="1"/>
      <c r="C95" s="1"/>
      <c r="D95" s="1"/>
      <c r="E95" s="1"/>
      <c r="F95" s="1"/>
      <c r="G95" s="1"/>
      <c r="H95" s="1"/>
      <c r="I95" s="1"/>
    </row>
    <row r="96" spans="1:9" ht="12" customHeight="1" x14ac:dyDescent="0.2">
      <c r="A96" s="1"/>
      <c r="B96" s="1"/>
      <c r="C96" s="1"/>
      <c r="D96" s="1"/>
      <c r="E96" s="1"/>
      <c r="F96" s="1"/>
      <c r="G96" s="1"/>
      <c r="H96" s="1"/>
      <c r="I96" s="1"/>
    </row>
    <row r="97" spans="1:9" ht="12" customHeight="1" x14ac:dyDescent="0.2">
      <c r="A97" s="1"/>
      <c r="B97" s="1"/>
      <c r="C97" s="1"/>
      <c r="D97" s="1"/>
      <c r="E97" s="1"/>
      <c r="F97" s="1"/>
      <c r="G97" s="1"/>
      <c r="H97" s="1"/>
      <c r="I97" s="1"/>
    </row>
    <row r="98" spans="1:9" ht="12" customHeight="1" x14ac:dyDescent="0.2">
      <c r="A98" s="1"/>
      <c r="B98" s="1"/>
      <c r="C98" s="1"/>
      <c r="D98" s="1"/>
      <c r="E98" s="1"/>
      <c r="F98" s="1"/>
      <c r="G98" s="1"/>
      <c r="H98" s="1"/>
      <c r="I98" s="1"/>
    </row>
    <row r="99" spans="1:9" ht="12" customHeight="1" x14ac:dyDescent="0.2">
      <c r="A99" s="1"/>
      <c r="B99" s="1"/>
      <c r="C99" s="1"/>
      <c r="D99" s="1"/>
      <c r="E99" s="1"/>
      <c r="F99" s="1"/>
      <c r="G99" s="1"/>
      <c r="H99" s="1"/>
      <c r="I99" s="1"/>
    </row>
    <row r="100" spans="1:9" ht="12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12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12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12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12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12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12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12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12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12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12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12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12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12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12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12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12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12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12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12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12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12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12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12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12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12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12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12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12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12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12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12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12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12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12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12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12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12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12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12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12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12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12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12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12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12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12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12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12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12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12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12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12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12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12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12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12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12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12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12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12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12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12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12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12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12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12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12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12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12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12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12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12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12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12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12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12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12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12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12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12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12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12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12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12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12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12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12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12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12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12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12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12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12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12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12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12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12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12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12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12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12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12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12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12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12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12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12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12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12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12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12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12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12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12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12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12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12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12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12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12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12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12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12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12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12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12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12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12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12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12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12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12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12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12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12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12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12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12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12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12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12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</row>
    <row r="242" spans="1:9" ht="12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</row>
    <row r="243" spans="1:9" ht="12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</row>
    <row r="244" spans="1:9" ht="12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</row>
    <row r="245" spans="1:9" ht="12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</row>
    <row r="246" spans="1:9" ht="12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</row>
    <row r="247" spans="1:9" ht="12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</row>
    <row r="248" spans="1:9" ht="12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</row>
    <row r="249" spans="1:9" ht="12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</row>
    <row r="250" spans="1:9" ht="12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</row>
    <row r="251" spans="1:9" ht="12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</row>
    <row r="252" spans="1:9" ht="12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</row>
    <row r="253" spans="1:9" ht="12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</row>
    <row r="254" spans="1:9" ht="12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</row>
    <row r="255" spans="1:9" ht="12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</row>
    <row r="256" spans="1:9" ht="12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</row>
    <row r="257" spans="1:9" ht="12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</row>
    <row r="258" spans="1:9" ht="12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</row>
    <row r="259" spans="1:9" ht="12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</row>
    <row r="260" spans="1:9" ht="12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</row>
    <row r="261" spans="1:9" ht="12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</row>
    <row r="262" spans="1:9" ht="12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</row>
    <row r="263" spans="1:9" ht="12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</row>
    <row r="264" spans="1:9" ht="12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</row>
    <row r="265" spans="1:9" ht="12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</row>
    <row r="266" spans="1:9" ht="12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</row>
    <row r="267" spans="1:9" ht="12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</row>
    <row r="268" spans="1:9" ht="12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</row>
    <row r="269" spans="1:9" ht="12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</row>
    <row r="270" spans="1:9" ht="12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</row>
    <row r="271" spans="1:9" ht="12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</row>
    <row r="272" spans="1:9" ht="12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</row>
    <row r="273" spans="1:9" ht="12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</row>
    <row r="274" spans="1:9" ht="12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</row>
    <row r="275" spans="1:9" ht="12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</row>
    <row r="276" spans="1:9" ht="12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</row>
    <row r="277" spans="1:9" ht="12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</row>
    <row r="278" spans="1:9" ht="12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</row>
    <row r="279" spans="1:9" ht="12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</row>
    <row r="280" spans="1:9" ht="12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</row>
    <row r="281" spans="1:9" ht="12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</row>
    <row r="282" spans="1:9" ht="12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</row>
    <row r="283" spans="1:9" ht="12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</row>
    <row r="284" spans="1:9" ht="12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</row>
    <row r="285" spans="1:9" ht="12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</row>
    <row r="286" spans="1:9" ht="12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</row>
    <row r="287" spans="1:9" ht="12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</row>
    <row r="288" spans="1:9" ht="12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</row>
    <row r="289" spans="1:9" ht="12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</row>
    <row r="290" spans="1:9" ht="12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</row>
    <row r="291" spans="1:9" ht="12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</row>
    <row r="292" spans="1:9" ht="12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</row>
    <row r="293" spans="1:9" ht="12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</row>
    <row r="294" spans="1:9" ht="12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</row>
    <row r="295" spans="1:9" ht="12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</row>
    <row r="296" spans="1:9" ht="12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</row>
    <row r="297" spans="1:9" ht="12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</row>
    <row r="298" spans="1:9" ht="12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</row>
    <row r="299" spans="1:9" ht="12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</row>
    <row r="300" spans="1:9" ht="12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</row>
    <row r="301" spans="1:9" ht="12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</row>
    <row r="302" spans="1:9" ht="12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</row>
    <row r="303" spans="1:9" ht="12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</row>
    <row r="304" spans="1:9" ht="12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</row>
    <row r="305" spans="1:9" ht="12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</row>
    <row r="306" spans="1:9" ht="12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</row>
    <row r="307" spans="1:9" ht="12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</row>
    <row r="308" spans="1:9" ht="12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</row>
    <row r="309" spans="1:9" ht="12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</row>
    <row r="310" spans="1:9" ht="12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</row>
    <row r="311" spans="1:9" ht="12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</row>
    <row r="312" spans="1:9" ht="12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</row>
    <row r="313" spans="1:9" ht="12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</row>
    <row r="314" spans="1:9" ht="12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</row>
    <row r="315" spans="1:9" ht="12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</row>
    <row r="316" spans="1:9" ht="12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</row>
    <row r="317" spans="1:9" ht="12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</row>
    <row r="318" spans="1:9" ht="12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</row>
    <row r="319" spans="1:9" ht="12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</row>
    <row r="320" spans="1:9" ht="12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</row>
    <row r="321" spans="1:9" ht="12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</row>
    <row r="322" spans="1:9" ht="12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</row>
    <row r="323" spans="1:9" ht="12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</row>
    <row r="324" spans="1:9" ht="12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</row>
    <row r="325" spans="1:9" ht="12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</row>
    <row r="326" spans="1:9" ht="12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</row>
    <row r="327" spans="1:9" ht="12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</row>
    <row r="328" spans="1:9" ht="12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</row>
    <row r="329" spans="1:9" ht="12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</row>
    <row r="330" spans="1:9" ht="12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</row>
    <row r="331" spans="1:9" ht="12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</row>
    <row r="332" spans="1:9" ht="12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</row>
    <row r="333" spans="1:9" ht="12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</row>
    <row r="334" spans="1:9" ht="12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</row>
    <row r="335" spans="1:9" ht="12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</row>
    <row r="336" spans="1:9" ht="12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</row>
    <row r="337" spans="1:9" ht="12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</row>
    <row r="338" spans="1:9" ht="12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</row>
    <row r="339" spans="1:9" ht="12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</row>
    <row r="340" spans="1:9" ht="12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</row>
    <row r="341" spans="1:9" ht="12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</row>
    <row r="342" spans="1:9" ht="12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</row>
    <row r="343" spans="1:9" ht="12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</row>
    <row r="344" spans="1:9" ht="12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</row>
    <row r="345" spans="1:9" ht="12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</row>
    <row r="346" spans="1:9" ht="12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</row>
    <row r="347" spans="1:9" ht="12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</row>
    <row r="348" spans="1:9" ht="12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</row>
    <row r="349" spans="1:9" ht="12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</row>
    <row r="350" spans="1:9" ht="12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</row>
    <row r="351" spans="1:9" ht="12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</row>
    <row r="352" spans="1:9" ht="12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</row>
    <row r="353" spans="1:9" ht="12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</row>
    <row r="354" spans="1:9" ht="12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</row>
    <row r="355" spans="1:9" ht="12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</row>
    <row r="356" spans="1:9" ht="12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</row>
    <row r="357" spans="1:9" ht="12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</row>
    <row r="358" spans="1:9" ht="12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</row>
    <row r="359" spans="1:9" ht="12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</row>
    <row r="360" spans="1:9" ht="12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</row>
    <row r="361" spans="1:9" ht="12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</row>
    <row r="362" spans="1:9" ht="12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</row>
    <row r="363" spans="1:9" ht="12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</row>
    <row r="364" spans="1:9" ht="12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</row>
    <row r="365" spans="1:9" ht="12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</row>
    <row r="366" spans="1:9" ht="12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</row>
    <row r="367" spans="1:9" ht="12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</row>
    <row r="368" spans="1:9" ht="12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</row>
    <row r="369" spans="1:9" ht="12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</row>
    <row r="370" spans="1:9" ht="12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</row>
    <row r="371" spans="1:9" ht="12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</row>
    <row r="372" spans="1:9" ht="12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</row>
    <row r="373" spans="1:9" ht="12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</row>
    <row r="374" spans="1:9" ht="12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</row>
    <row r="375" spans="1:9" ht="12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</row>
    <row r="376" spans="1:9" ht="12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</row>
    <row r="377" spans="1:9" ht="12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</row>
    <row r="378" spans="1:9" ht="12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</row>
    <row r="379" spans="1:9" ht="12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</row>
    <row r="380" spans="1:9" ht="12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</row>
    <row r="381" spans="1:9" ht="12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</row>
    <row r="382" spans="1:9" ht="12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</row>
    <row r="383" spans="1:9" ht="12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</row>
    <row r="384" spans="1:9" ht="12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</row>
    <row r="385" spans="1:9" ht="12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</row>
    <row r="386" spans="1:9" ht="12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</row>
    <row r="387" spans="1:9" ht="12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</row>
    <row r="388" spans="1:9" ht="12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</row>
    <row r="389" spans="1:9" ht="12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</row>
    <row r="390" spans="1:9" ht="12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</row>
    <row r="391" spans="1:9" ht="12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</row>
    <row r="392" spans="1:9" ht="12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</row>
    <row r="393" spans="1:9" ht="12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</row>
    <row r="394" spans="1:9" ht="12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</row>
    <row r="395" spans="1:9" ht="12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</row>
    <row r="396" spans="1:9" ht="12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</row>
    <row r="397" spans="1:9" ht="12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</row>
    <row r="398" spans="1:9" ht="12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</row>
    <row r="399" spans="1:9" ht="12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</row>
    <row r="400" spans="1:9" ht="12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</row>
    <row r="401" spans="1:9" ht="12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</row>
    <row r="402" spans="1:9" ht="12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</row>
    <row r="403" spans="1:9" ht="12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</row>
    <row r="404" spans="1:9" ht="12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</row>
    <row r="405" spans="1:9" ht="12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</row>
    <row r="406" spans="1:9" ht="12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</row>
    <row r="407" spans="1:9" ht="12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</row>
    <row r="408" spans="1:9" ht="12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</row>
    <row r="409" spans="1:9" ht="12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</row>
    <row r="410" spans="1:9" ht="12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</row>
    <row r="411" spans="1:9" ht="12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</row>
    <row r="412" spans="1:9" ht="12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</row>
    <row r="413" spans="1:9" ht="12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</row>
    <row r="414" spans="1:9" ht="12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</row>
    <row r="415" spans="1:9" ht="12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</row>
    <row r="416" spans="1:9" ht="12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</row>
    <row r="417" spans="1:9" ht="12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</row>
    <row r="418" spans="1:9" ht="12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</row>
    <row r="419" spans="1:9" ht="12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</row>
    <row r="420" spans="1:9" ht="12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</row>
    <row r="421" spans="1:9" ht="12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</row>
    <row r="422" spans="1:9" ht="12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</row>
    <row r="423" spans="1:9" ht="12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</row>
    <row r="424" spans="1:9" ht="12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</row>
    <row r="425" spans="1:9" ht="12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</row>
    <row r="426" spans="1:9" ht="12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</row>
    <row r="427" spans="1:9" ht="12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</row>
    <row r="428" spans="1:9" ht="12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</row>
    <row r="429" spans="1:9" ht="12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</row>
    <row r="430" spans="1:9" ht="12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</row>
    <row r="431" spans="1:9" ht="12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</row>
    <row r="432" spans="1:9" ht="12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</row>
    <row r="433" spans="1:9" ht="12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</row>
    <row r="434" spans="1:9" ht="12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</row>
    <row r="435" spans="1:9" ht="12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</row>
    <row r="436" spans="1:9" ht="12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</row>
    <row r="437" spans="1:9" ht="12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</row>
    <row r="438" spans="1:9" ht="12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</row>
    <row r="439" spans="1:9" ht="12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</row>
    <row r="440" spans="1:9" ht="12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</row>
    <row r="441" spans="1:9" ht="12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</row>
    <row r="442" spans="1:9" ht="12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</row>
    <row r="443" spans="1:9" ht="12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</row>
    <row r="444" spans="1:9" ht="12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</row>
    <row r="445" spans="1:9" ht="12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</row>
    <row r="446" spans="1:9" ht="12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</row>
    <row r="447" spans="1:9" ht="12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</row>
    <row r="448" spans="1:9" ht="12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</row>
    <row r="449" spans="1:9" ht="12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</row>
    <row r="450" spans="1:9" ht="12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</row>
    <row r="451" spans="1:9" ht="12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</row>
    <row r="452" spans="1:9" ht="12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</row>
    <row r="453" spans="1:9" ht="12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</row>
    <row r="454" spans="1:9" ht="12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</row>
    <row r="455" spans="1:9" ht="12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</row>
    <row r="456" spans="1:9" ht="12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</row>
    <row r="457" spans="1:9" ht="12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</row>
    <row r="458" spans="1:9" ht="12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</row>
    <row r="459" spans="1:9" ht="12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</row>
    <row r="460" spans="1:9" ht="12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</row>
    <row r="461" spans="1:9" ht="12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</row>
    <row r="462" spans="1:9" ht="12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</row>
    <row r="463" spans="1:9" ht="12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</row>
    <row r="464" spans="1:9" ht="12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</row>
    <row r="465" spans="1:9" ht="12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</row>
    <row r="466" spans="1:9" ht="12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</row>
    <row r="467" spans="1:9" ht="12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</row>
    <row r="468" spans="1:9" ht="12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</row>
    <row r="469" spans="1:9" ht="12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</row>
    <row r="470" spans="1:9" ht="12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</row>
    <row r="471" spans="1:9" ht="12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</row>
    <row r="472" spans="1:9" ht="12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</row>
    <row r="473" spans="1:9" ht="12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</row>
    <row r="474" spans="1:9" ht="12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</row>
    <row r="475" spans="1:9" ht="12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</row>
    <row r="476" spans="1:9" ht="12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</row>
    <row r="477" spans="1:9" ht="12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</row>
    <row r="478" spans="1:9" ht="12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</row>
    <row r="479" spans="1:9" ht="12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</row>
    <row r="480" spans="1:9" ht="12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</row>
    <row r="481" spans="1:9" ht="12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</row>
    <row r="482" spans="1:9" ht="12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</row>
    <row r="483" spans="1:9" ht="12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</row>
    <row r="484" spans="1:9" ht="12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</row>
    <row r="485" spans="1:9" ht="12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</row>
    <row r="486" spans="1:9" ht="12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</row>
    <row r="487" spans="1:9" ht="12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</row>
    <row r="488" spans="1:9" ht="12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</row>
    <row r="489" spans="1:9" ht="12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</row>
    <row r="490" spans="1:9" ht="12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</row>
    <row r="491" spans="1:9" ht="12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</row>
    <row r="492" spans="1:9" ht="12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</row>
    <row r="493" spans="1:9" ht="12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</row>
    <row r="494" spans="1:9" ht="12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</row>
    <row r="495" spans="1:9" ht="12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</row>
    <row r="496" spans="1:9" ht="12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</row>
    <row r="497" spans="1:9" ht="12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</row>
    <row r="498" spans="1:9" ht="12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</row>
    <row r="499" spans="1:9" ht="12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</row>
    <row r="500" spans="1:9" ht="12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</row>
    <row r="501" spans="1:9" ht="12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</row>
    <row r="502" spans="1:9" ht="12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</row>
    <row r="503" spans="1:9" ht="12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</row>
    <row r="504" spans="1:9" ht="12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</row>
    <row r="505" spans="1:9" ht="12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</row>
    <row r="506" spans="1:9" ht="12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</row>
    <row r="507" spans="1:9" ht="12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</row>
    <row r="508" spans="1:9" ht="12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</row>
    <row r="509" spans="1:9" ht="12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</row>
    <row r="510" spans="1:9" ht="12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</row>
    <row r="511" spans="1:9" ht="12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</row>
    <row r="512" spans="1:9" ht="12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</row>
    <row r="513" spans="1:9" ht="12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</row>
    <row r="514" spans="1:9" ht="12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</row>
    <row r="515" spans="1:9" ht="12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</row>
    <row r="516" spans="1:9" ht="12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</row>
    <row r="517" spans="1:9" ht="12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</row>
    <row r="518" spans="1:9" ht="12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</row>
    <row r="519" spans="1:9" ht="12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</row>
    <row r="520" spans="1:9" ht="12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</row>
    <row r="521" spans="1:9" ht="12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</row>
    <row r="522" spans="1:9" ht="12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</row>
    <row r="523" spans="1:9" ht="12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</row>
    <row r="524" spans="1:9" ht="12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</row>
    <row r="525" spans="1:9" ht="12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</row>
    <row r="526" spans="1:9" ht="12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</row>
    <row r="527" spans="1:9" ht="12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</row>
    <row r="528" spans="1:9" ht="12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</row>
    <row r="529" spans="1:9" ht="12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</row>
    <row r="530" spans="1:9" ht="12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</row>
    <row r="531" spans="1:9" ht="12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</row>
    <row r="532" spans="1:9" ht="12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</row>
    <row r="533" spans="1:9" ht="12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</row>
    <row r="534" spans="1:9" ht="12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</row>
    <row r="535" spans="1:9" ht="12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</row>
    <row r="536" spans="1:9" ht="12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</row>
    <row r="537" spans="1:9" ht="12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</row>
    <row r="538" spans="1:9" ht="12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</row>
    <row r="539" spans="1:9" ht="12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</row>
    <row r="540" spans="1:9" ht="12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</row>
    <row r="541" spans="1:9" ht="12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</row>
    <row r="542" spans="1:9" ht="12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</row>
    <row r="543" spans="1:9" ht="12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</row>
    <row r="544" spans="1:9" ht="12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</row>
    <row r="545" spans="1:9" ht="12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</row>
    <row r="546" spans="1:9" ht="12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</row>
    <row r="547" spans="1:9" ht="12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</row>
    <row r="548" spans="1:9" ht="12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</row>
    <row r="549" spans="1:9" ht="12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</row>
    <row r="550" spans="1:9" ht="12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</row>
    <row r="551" spans="1:9" ht="12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</row>
    <row r="552" spans="1:9" ht="12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</row>
    <row r="553" spans="1:9" ht="12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</row>
    <row r="554" spans="1:9" ht="12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</row>
    <row r="555" spans="1:9" ht="12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</row>
    <row r="556" spans="1:9" ht="12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</row>
    <row r="557" spans="1:9" ht="12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</row>
    <row r="558" spans="1:9" ht="12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</row>
    <row r="559" spans="1:9" ht="12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</row>
    <row r="560" spans="1:9" ht="12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</row>
    <row r="561" spans="1:9" ht="12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</row>
    <row r="562" spans="1:9" ht="12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</row>
    <row r="563" spans="1:9" ht="12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</row>
    <row r="564" spans="1:9" ht="12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</row>
    <row r="565" spans="1:9" ht="12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</row>
    <row r="566" spans="1:9" ht="12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</row>
    <row r="567" spans="1:9" ht="12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</row>
    <row r="568" spans="1:9" ht="12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</row>
    <row r="569" spans="1:9" ht="12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</row>
    <row r="570" spans="1:9" ht="12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</row>
    <row r="571" spans="1:9" ht="12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</row>
    <row r="572" spans="1:9" ht="12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</row>
    <row r="573" spans="1:9" ht="12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</row>
    <row r="574" spans="1:9" ht="12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</row>
    <row r="575" spans="1:9" ht="12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</row>
    <row r="576" spans="1:9" ht="12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</row>
    <row r="577" spans="1:9" ht="12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</row>
    <row r="578" spans="1:9" ht="12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</row>
    <row r="579" spans="1:9" ht="12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</row>
    <row r="580" spans="1:9" ht="12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</row>
    <row r="581" spans="1:9" ht="12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</row>
    <row r="582" spans="1:9" ht="12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</row>
    <row r="583" spans="1:9" ht="12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</row>
    <row r="584" spans="1:9" ht="12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</row>
    <row r="585" spans="1:9" ht="12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</row>
    <row r="586" spans="1:9" ht="12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</row>
    <row r="587" spans="1:9" ht="12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</row>
    <row r="588" spans="1:9" ht="12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</row>
    <row r="589" spans="1:9" ht="12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</row>
    <row r="590" spans="1:9" ht="12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</row>
    <row r="591" spans="1:9" ht="12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</row>
    <row r="592" spans="1:9" ht="12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</row>
    <row r="593" spans="1:9" ht="12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</row>
    <row r="594" spans="1:9" ht="12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</row>
    <row r="595" spans="1:9" ht="12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</row>
    <row r="596" spans="1:9" ht="12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</row>
    <row r="597" spans="1:9" ht="12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</row>
    <row r="598" spans="1:9" ht="12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</row>
    <row r="599" spans="1:9" ht="12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</row>
    <row r="600" spans="1:9" ht="12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</row>
    <row r="601" spans="1:9" ht="12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</row>
    <row r="602" spans="1:9" ht="12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</row>
    <row r="603" spans="1:9" ht="12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</row>
    <row r="604" spans="1:9" ht="12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</row>
    <row r="605" spans="1:9" ht="12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</row>
    <row r="606" spans="1:9" ht="12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</row>
    <row r="607" spans="1:9" ht="12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</row>
    <row r="608" spans="1:9" ht="12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</row>
    <row r="609" spans="1:9" ht="12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</row>
    <row r="610" spans="1:9" ht="12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</row>
    <row r="611" spans="1:9" ht="12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</row>
    <row r="612" spans="1:9" ht="12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</row>
    <row r="613" spans="1:9" ht="12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</row>
    <row r="614" spans="1:9" ht="12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</row>
    <row r="615" spans="1:9" ht="12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</row>
    <row r="616" spans="1:9" ht="12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</row>
    <row r="617" spans="1:9" ht="12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</row>
    <row r="618" spans="1:9" ht="12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</row>
    <row r="619" spans="1:9" ht="12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</row>
    <row r="620" spans="1:9" ht="12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</row>
    <row r="621" spans="1:9" ht="12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</row>
    <row r="622" spans="1:9" ht="12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</row>
    <row r="623" spans="1:9" ht="12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</row>
    <row r="624" spans="1:9" ht="12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</row>
    <row r="625" spans="1:9" ht="12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</row>
    <row r="626" spans="1:9" ht="12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</row>
    <row r="627" spans="1:9" ht="12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</row>
    <row r="628" spans="1:9" ht="12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</row>
    <row r="629" spans="1:9" ht="12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</row>
    <row r="630" spans="1:9" ht="12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</row>
    <row r="631" spans="1:9" ht="12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</row>
    <row r="632" spans="1:9" ht="12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</row>
    <row r="633" spans="1:9" ht="12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</row>
    <row r="634" spans="1:9" ht="12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</row>
    <row r="635" spans="1:9" ht="12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</row>
    <row r="636" spans="1:9" ht="12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</row>
    <row r="637" spans="1:9" ht="12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</row>
    <row r="638" spans="1:9" ht="12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</row>
    <row r="639" spans="1:9" ht="12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</row>
    <row r="640" spans="1:9" ht="12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</row>
    <row r="641" spans="1:9" ht="12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</row>
    <row r="642" spans="1:9" ht="12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</row>
    <row r="643" spans="1:9" ht="12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</row>
    <row r="644" spans="1:9" ht="12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</row>
    <row r="645" spans="1:9" ht="12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</row>
    <row r="646" spans="1:9" ht="12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</row>
    <row r="647" spans="1:9" ht="12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</row>
    <row r="648" spans="1:9" ht="12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</row>
    <row r="649" spans="1:9" ht="12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</row>
    <row r="650" spans="1:9" ht="12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</row>
    <row r="651" spans="1:9" ht="12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</row>
    <row r="652" spans="1:9" ht="12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</row>
    <row r="653" spans="1:9" ht="12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</row>
    <row r="654" spans="1:9" ht="12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</row>
    <row r="655" spans="1:9" ht="12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</row>
    <row r="656" spans="1:9" ht="12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</row>
    <row r="657" spans="1:9" ht="12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</row>
    <row r="658" spans="1:9" ht="12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</row>
    <row r="659" spans="1:9" ht="12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</row>
    <row r="660" spans="1:9" ht="12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</row>
    <row r="661" spans="1:9" ht="12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</row>
    <row r="662" spans="1:9" ht="12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</row>
    <row r="663" spans="1:9" ht="12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</row>
    <row r="664" spans="1:9" ht="12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</row>
    <row r="665" spans="1:9" ht="12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</row>
    <row r="666" spans="1:9" ht="12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</row>
    <row r="667" spans="1:9" ht="12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</row>
    <row r="668" spans="1:9" ht="12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</row>
    <row r="669" spans="1:9" ht="12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</row>
    <row r="670" spans="1:9" ht="12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</row>
    <row r="671" spans="1:9" ht="12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</row>
    <row r="672" spans="1:9" ht="12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</row>
    <row r="673" spans="1:9" ht="12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</row>
    <row r="674" spans="1:9" ht="12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</row>
    <row r="675" spans="1:9" ht="12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</row>
    <row r="676" spans="1:9" ht="12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</row>
    <row r="677" spans="1:9" ht="12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</row>
    <row r="678" spans="1:9" ht="12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</row>
    <row r="679" spans="1:9" ht="12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</row>
    <row r="680" spans="1:9" ht="12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</row>
    <row r="681" spans="1:9" ht="12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</row>
    <row r="682" spans="1:9" ht="12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</row>
    <row r="683" spans="1:9" ht="12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</row>
    <row r="684" spans="1:9" ht="12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</row>
    <row r="685" spans="1:9" ht="12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</row>
    <row r="686" spans="1:9" ht="12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</row>
    <row r="687" spans="1:9" ht="12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</row>
    <row r="688" spans="1:9" ht="12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</row>
    <row r="689" spans="1:9" ht="12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</row>
    <row r="690" spans="1:9" ht="12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</row>
    <row r="691" spans="1:9" ht="12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</row>
    <row r="692" spans="1:9" ht="12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</row>
    <row r="693" spans="1:9" ht="12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</row>
    <row r="694" spans="1:9" ht="12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</row>
    <row r="695" spans="1:9" ht="12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</row>
    <row r="696" spans="1:9" ht="12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</row>
    <row r="697" spans="1:9" ht="12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</row>
    <row r="698" spans="1:9" ht="12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</row>
    <row r="699" spans="1:9" ht="12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</row>
    <row r="700" spans="1:9" ht="12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</row>
    <row r="701" spans="1:9" ht="12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</row>
    <row r="702" spans="1:9" ht="12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</row>
    <row r="703" spans="1:9" ht="12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</row>
    <row r="704" spans="1:9" ht="12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</row>
    <row r="705" spans="1:9" ht="12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</row>
    <row r="706" spans="1:9" ht="12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</row>
    <row r="707" spans="1:9" ht="12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</row>
    <row r="708" spans="1:9" ht="12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</row>
    <row r="709" spans="1:9" ht="12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</row>
    <row r="710" spans="1:9" ht="12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</row>
    <row r="711" spans="1:9" ht="12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</row>
    <row r="712" spans="1:9" ht="12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</row>
    <row r="713" spans="1:9" ht="12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</row>
    <row r="714" spans="1:9" ht="12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</row>
    <row r="715" spans="1:9" ht="12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</row>
    <row r="716" spans="1:9" ht="12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</row>
    <row r="717" spans="1:9" ht="12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</row>
    <row r="718" spans="1:9" ht="12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</row>
    <row r="719" spans="1:9" ht="12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</row>
    <row r="720" spans="1:9" ht="12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</row>
    <row r="721" spans="1:9" ht="12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</row>
    <row r="722" spans="1:9" ht="12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</row>
    <row r="723" spans="1:9" ht="12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</row>
    <row r="724" spans="1:9" ht="12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</row>
    <row r="725" spans="1:9" ht="12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</row>
    <row r="726" spans="1:9" ht="12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</row>
    <row r="727" spans="1:9" ht="12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</row>
    <row r="728" spans="1:9" ht="12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</row>
    <row r="729" spans="1:9" ht="12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</row>
    <row r="730" spans="1:9" ht="12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</row>
    <row r="731" spans="1:9" ht="12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</row>
    <row r="732" spans="1:9" ht="12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</row>
    <row r="733" spans="1:9" ht="12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</row>
    <row r="734" spans="1:9" ht="12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</row>
    <row r="735" spans="1:9" ht="12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</row>
    <row r="736" spans="1:9" ht="12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</row>
    <row r="737" spans="1:9" ht="12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</row>
    <row r="738" spans="1:9" ht="12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</row>
    <row r="739" spans="1:9" ht="12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</row>
    <row r="740" spans="1:9" ht="12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</row>
    <row r="741" spans="1:9" ht="12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</row>
    <row r="742" spans="1:9" ht="12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</row>
    <row r="743" spans="1:9" ht="12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</row>
    <row r="744" spans="1:9" ht="12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</row>
    <row r="745" spans="1:9" ht="12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</row>
    <row r="746" spans="1:9" ht="12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</row>
    <row r="747" spans="1:9" ht="12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</row>
    <row r="748" spans="1:9" ht="12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</row>
    <row r="749" spans="1:9" ht="12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</row>
    <row r="750" spans="1:9" ht="12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</row>
    <row r="751" spans="1:9" ht="12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</row>
    <row r="752" spans="1:9" ht="12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</row>
    <row r="753" spans="1:9" ht="12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</row>
    <row r="754" spans="1:9" ht="12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</row>
    <row r="755" spans="1:9" ht="12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</row>
    <row r="756" spans="1:9" ht="12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</row>
    <row r="757" spans="1:9" ht="12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</row>
    <row r="758" spans="1:9" ht="12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</row>
    <row r="759" spans="1:9" ht="12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</row>
    <row r="760" spans="1:9" ht="12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</row>
    <row r="761" spans="1:9" ht="12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</row>
    <row r="762" spans="1:9" ht="12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</row>
    <row r="763" spans="1:9" ht="12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</row>
    <row r="764" spans="1:9" ht="12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</row>
    <row r="765" spans="1:9" ht="12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</row>
    <row r="766" spans="1:9" ht="12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</row>
    <row r="767" spans="1:9" ht="12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</row>
    <row r="768" spans="1:9" ht="12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</row>
    <row r="769" spans="1:9" ht="12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</row>
    <row r="770" spans="1:9" ht="12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</row>
    <row r="771" spans="1:9" ht="12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</row>
    <row r="772" spans="1:9" ht="12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</row>
    <row r="773" spans="1:9" ht="12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</row>
    <row r="774" spans="1:9" ht="12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</row>
    <row r="775" spans="1:9" ht="12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</row>
    <row r="776" spans="1:9" ht="12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</row>
    <row r="777" spans="1:9" ht="12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</row>
    <row r="778" spans="1:9" ht="12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</row>
    <row r="779" spans="1:9" ht="12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</row>
    <row r="780" spans="1:9" ht="12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</row>
    <row r="781" spans="1:9" ht="12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</row>
    <row r="782" spans="1:9" ht="12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</row>
    <row r="783" spans="1:9" ht="12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</row>
    <row r="784" spans="1:9" ht="12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</row>
    <row r="785" spans="1:9" ht="12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</row>
    <row r="786" spans="1:9" ht="12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</row>
    <row r="787" spans="1:9" ht="12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</row>
    <row r="788" spans="1:9" ht="12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</row>
    <row r="789" spans="1:9" ht="12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</row>
    <row r="790" spans="1:9" ht="12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</row>
    <row r="791" spans="1:9" ht="12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</row>
    <row r="792" spans="1:9" ht="12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</row>
    <row r="793" spans="1:9" ht="12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</row>
    <row r="794" spans="1:9" ht="12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</row>
    <row r="795" spans="1:9" ht="12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</row>
    <row r="796" spans="1:9" ht="12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</row>
    <row r="797" spans="1:9" ht="12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</row>
    <row r="798" spans="1:9" ht="12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</row>
    <row r="799" spans="1:9" ht="12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</row>
    <row r="800" spans="1:9" ht="12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</row>
    <row r="801" spans="1:9" ht="12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</row>
    <row r="802" spans="1:9" ht="12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</row>
    <row r="803" spans="1:9" ht="12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</row>
    <row r="804" spans="1:9" ht="12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</row>
    <row r="805" spans="1:9" ht="12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</row>
    <row r="806" spans="1:9" ht="12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</row>
    <row r="807" spans="1:9" ht="12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</row>
    <row r="808" spans="1:9" ht="12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</row>
    <row r="809" spans="1:9" ht="12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</row>
    <row r="810" spans="1:9" ht="12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</row>
    <row r="811" spans="1:9" ht="12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</row>
    <row r="812" spans="1:9" ht="12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</row>
    <row r="813" spans="1:9" ht="12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</row>
    <row r="814" spans="1:9" ht="12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</row>
    <row r="815" spans="1:9" ht="12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</row>
    <row r="816" spans="1:9" ht="12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</row>
    <row r="817" spans="1:9" ht="12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</row>
    <row r="818" spans="1:9" ht="12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</row>
    <row r="819" spans="1:9" ht="12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</row>
    <row r="820" spans="1:9" ht="12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</row>
    <row r="821" spans="1:9" ht="12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</row>
    <row r="822" spans="1:9" ht="12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</row>
    <row r="823" spans="1:9" ht="12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</row>
    <row r="824" spans="1:9" ht="12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</row>
    <row r="825" spans="1:9" ht="12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</row>
    <row r="826" spans="1:9" ht="12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</row>
    <row r="827" spans="1:9" ht="12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</row>
    <row r="828" spans="1:9" ht="12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</row>
    <row r="829" spans="1:9" ht="12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</row>
    <row r="830" spans="1:9" ht="12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</row>
    <row r="831" spans="1:9" ht="12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</row>
    <row r="832" spans="1:9" ht="12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</row>
    <row r="833" spans="1:9" ht="12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</row>
    <row r="834" spans="1:9" ht="12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</row>
    <row r="835" spans="1:9" ht="12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</row>
    <row r="836" spans="1:9" ht="12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</row>
    <row r="837" spans="1:9" ht="12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</row>
    <row r="838" spans="1:9" ht="12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</row>
    <row r="839" spans="1:9" ht="12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</row>
    <row r="840" spans="1:9" ht="12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</row>
    <row r="841" spans="1:9" ht="12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</row>
    <row r="842" spans="1:9" ht="12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</row>
    <row r="843" spans="1:9" ht="12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</row>
    <row r="844" spans="1:9" ht="12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</row>
    <row r="845" spans="1:9" ht="12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</row>
    <row r="846" spans="1:9" ht="12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</row>
    <row r="847" spans="1:9" ht="12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</row>
    <row r="848" spans="1:9" ht="12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</row>
    <row r="849" spans="1:9" ht="12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</row>
    <row r="850" spans="1:9" ht="12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</row>
    <row r="851" spans="1:9" ht="12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</row>
    <row r="852" spans="1:9" ht="12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</row>
    <row r="853" spans="1:9" ht="12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</row>
    <row r="854" spans="1:9" ht="12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</row>
    <row r="855" spans="1:9" ht="12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</row>
    <row r="856" spans="1:9" ht="12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</row>
    <row r="857" spans="1:9" ht="12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</row>
    <row r="858" spans="1:9" ht="12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</row>
    <row r="859" spans="1:9" ht="12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</row>
    <row r="860" spans="1:9" ht="12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</row>
    <row r="861" spans="1:9" ht="12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</row>
    <row r="862" spans="1:9" ht="12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</row>
    <row r="863" spans="1:9" ht="12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</row>
    <row r="864" spans="1:9" ht="12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</row>
    <row r="865" spans="1:9" ht="12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</row>
    <row r="866" spans="1:9" ht="12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</row>
    <row r="867" spans="1:9" ht="12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</row>
    <row r="868" spans="1:9" ht="12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</row>
    <row r="869" spans="1:9" ht="12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</row>
    <row r="870" spans="1:9" ht="12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</row>
    <row r="871" spans="1:9" ht="12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</row>
    <row r="872" spans="1:9" ht="12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</row>
    <row r="873" spans="1:9" ht="12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</row>
    <row r="874" spans="1:9" ht="12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</row>
    <row r="875" spans="1:9" ht="12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</row>
    <row r="876" spans="1:9" ht="12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</row>
    <row r="877" spans="1:9" ht="12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</row>
    <row r="878" spans="1:9" ht="12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</row>
    <row r="879" spans="1:9" ht="12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</row>
    <row r="880" spans="1:9" ht="12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</row>
    <row r="881" spans="1:9" ht="12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</row>
    <row r="882" spans="1:9" ht="12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</row>
    <row r="883" spans="1:9" ht="12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</row>
    <row r="884" spans="1:9" ht="12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</row>
    <row r="885" spans="1:9" ht="12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</row>
    <row r="886" spans="1:9" ht="12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</row>
    <row r="887" spans="1:9" ht="12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</row>
    <row r="888" spans="1:9" ht="12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</row>
    <row r="889" spans="1:9" ht="12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</row>
    <row r="890" spans="1:9" ht="12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</row>
    <row r="891" spans="1:9" ht="12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</row>
    <row r="892" spans="1:9" ht="12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</row>
    <row r="893" spans="1:9" ht="12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</row>
    <row r="894" spans="1:9" ht="12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</row>
    <row r="895" spans="1:9" ht="12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</row>
    <row r="896" spans="1:9" ht="12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</row>
    <row r="897" spans="1:9" ht="12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</row>
    <row r="898" spans="1:9" ht="12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</row>
    <row r="899" spans="1:9" ht="12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</row>
    <row r="900" spans="1:9" ht="12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</row>
    <row r="901" spans="1:9" ht="12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</row>
    <row r="902" spans="1:9" ht="12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</row>
    <row r="903" spans="1:9" ht="12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</row>
    <row r="904" spans="1:9" ht="12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</row>
    <row r="905" spans="1:9" ht="12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</row>
    <row r="906" spans="1:9" ht="12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</row>
    <row r="907" spans="1:9" ht="12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</row>
    <row r="908" spans="1:9" ht="12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</row>
    <row r="909" spans="1:9" ht="12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</row>
    <row r="910" spans="1:9" ht="12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</row>
    <row r="911" spans="1:9" ht="12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</row>
    <row r="912" spans="1:9" ht="12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</row>
    <row r="913" spans="1:9" ht="12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</row>
    <row r="914" spans="1:9" ht="12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</row>
    <row r="915" spans="1:9" ht="12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</row>
    <row r="916" spans="1:9" ht="12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</row>
    <row r="917" spans="1:9" ht="12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</row>
    <row r="918" spans="1:9" ht="12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</row>
    <row r="919" spans="1:9" ht="12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</row>
    <row r="920" spans="1:9" ht="12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</row>
    <row r="921" spans="1:9" ht="12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</row>
    <row r="922" spans="1:9" ht="12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</row>
    <row r="923" spans="1:9" ht="12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</row>
    <row r="924" spans="1:9" ht="12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</row>
    <row r="925" spans="1:9" ht="12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</row>
    <row r="926" spans="1:9" ht="12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</row>
    <row r="927" spans="1:9" ht="12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</row>
    <row r="928" spans="1:9" ht="12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</row>
    <row r="929" spans="1:9" ht="12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</row>
    <row r="930" spans="1:9" ht="12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</row>
    <row r="931" spans="1:9" ht="12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</row>
    <row r="932" spans="1:9" ht="12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</row>
    <row r="933" spans="1:9" ht="12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</row>
    <row r="934" spans="1:9" ht="12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</row>
    <row r="935" spans="1:9" ht="12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</row>
    <row r="936" spans="1:9" ht="12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</row>
    <row r="937" spans="1:9" ht="12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</row>
    <row r="938" spans="1:9" ht="12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</row>
    <row r="939" spans="1:9" ht="12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</row>
    <row r="940" spans="1:9" ht="12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</row>
    <row r="941" spans="1:9" ht="12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</row>
    <row r="942" spans="1:9" ht="12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</row>
    <row r="943" spans="1:9" ht="12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</row>
    <row r="944" spans="1:9" ht="12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</row>
    <row r="945" spans="1:9" ht="12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</row>
    <row r="946" spans="1:9" ht="12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</row>
    <row r="947" spans="1:9" ht="12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</row>
    <row r="948" spans="1:9" ht="12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</row>
    <row r="949" spans="1:9" ht="12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</row>
    <row r="950" spans="1:9" ht="12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</row>
    <row r="951" spans="1:9" ht="12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</row>
    <row r="952" spans="1:9" ht="12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</row>
    <row r="953" spans="1:9" ht="12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</row>
    <row r="954" spans="1:9" ht="12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</row>
    <row r="955" spans="1:9" ht="12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</row>
    <row r="956" spans="1:9" ht="12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</row>
    <row r="957" spans="1:9" ht="12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</row>
    <row r="958" spans="1:9" ht="12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</row>
    <row r="959" spans="1:9" ht="12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</row>
    <row r="960" spans="1:9" ht="12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</row>
    <row r="961" spans="1:9" ht="12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</row>
    <row r="962" spans="1:9" ht="12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</row>
    <row r="963" spans="1:9" ht="12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</row>
    <row r="964" spans="1:9" ht="12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</row>
    <row r="965" spans="1:9" ht="12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</row>
    <row r="966" spans="1:9" ht="12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</row>
    <row r="967" spans="1:9" ht="12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</row>
    <row r="968" spans="1:9" ht="12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</row>
    <row r="969" spans="1:9" ht="12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</row>
    <row r="970" spans="1:9" ht="12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</row>
    <row r="971" spans="1:9" ht="12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</row>
    <row r="972" spans="1:9" ht="12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</row>
    <row r="973" spans="1:9" ht="12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</row>
    <row r="974" spans="1:9" ht="12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</row>
    <row r="975" spans="1:9" ht="12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</row>
    <row r="976" spans="1:9" ht="12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</row>
    <row r="977" spans="1:9" ht="12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</row>
    <row r="978" spans="1:9" ht="12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</row>
    <row r="979" spans="1:9" ht="12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</row>
    <row r="980" spans="1:9" ht="12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</row>
    <row r="981" spans="1:9" ht="12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</row>
    <row r="982" spans="1:9" ht="12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</row>
    <row r="983" spans="1:9" ht="12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</row>
    <row r="984" spans="1:9" ht="12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</row>
    <row r="985" spans="1:9" ht="12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</row>
    <row r="986" spans="1:9" ht="12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</row>
    <row r="987" spans="1:9" ht="12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</row>
    <row r="988" spans="1:9" ht="12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</row>
    <row r="989" spans="1:9" ht="12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</row>
    <row r="990" spans="1:9" ht="12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</row>
    <row r="991" spans="1:9" ht="12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</row>
    <row r="992" spans="1:9" ht="12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</row>
    <row r="993" spans="1:9" ht="12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</row>
    <row r="994" spans="1:9" ht="12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</row>
    <row r="995" spans="1:9" ht="12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</row>
    <row r="996" spans="1:9" ht="12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</row>
    <row r="997" spans="1:9" ht="12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</row>
    <row r="998" spans="1:9" ht="12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</row>
    <row r="999" spans="1:9" ht="12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</row>
    <row r="1000" spans="1:9" ht="12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</row>
  </sheetData>
  <pageMargins left="0" right="0" top="0" bottom="0" header="0" footer="0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997"/>
  <sheetViews>
    <sheetView showGridLines="0" zoomScaleNormal="100" workbookViewId="0">
      <selection activeCell="B79" sqref="B79"/>
    </sheetView>
  </sheetViews>
  <sheetFormatPr baseColWidth="10" defaultColWidth="12.7109375" defaultRowHeight="15" customHeight="1" x14ac:dyDescent="0.2"/>
  <cols>
    <col min="1" max="1" width="25.85546875" style="81" customWidth="1"/>
    <col min="2" max="4" width="20.7109375" style="81" customWidth="1"/>
    <col min="5" max="16384" width="12.7109375" style="81"/>
  </cols>
  <sheetData>
    <row r="1" spans="1:4" ht="15" customHeight="1" x14ac:dyDescent="0.25">
      <c r="A1" s="576" t="s">
        <v>687</v>
      </c>
      <c r="B1" s="3"/>
    </row>
    <row r="2" spans="1:4" ht="15" customHeight="1" x14ac:dyDescent="0.25">
      <c r="A2" s="607" t="s">
        <v>185</v>
      </c>
      <c r="B2" s="3"/>
    </row>
    <row r="3" spans="1:4" ht="15" customHeight="1" x14ac:dyDescent="0.25">
      <c r="A3" s="3"/>
      <c r="B3" s="3"/>
    </row>
    <row r="4" spans="1:4" ht="18" customHeight="1" x14ac:dyDescent="0.2">
      <c r="A4" s="815" t="s">
        <v>19</v>
      </c>
      <c r="B4" s="816" t="s">
        <v>685</v>
      </c>
      <c r="C4" s="815" t="s">
        <v>181</v>
      </c>
      <c r="D4" s="718" t="s">
        <v>686</v>
      </c>
    </row>
    <row r="5" spans="1:4" ht="10.7" customHeight="1" x14ac:dyDescent="0.25">
      <c r="A5" s="778" t="s">
        <v>24</v>
      </c>
      <c r="B5" s="796">
        <f>AVERAGE(B6:B7)</f>
        <v>32.269999999999996</v>
      </c>
      <c r="C5" s="796">
        <f>AVERAGE(C6:C7)</f>
        <v>43.67</v>
      </c>
      <c r="D5" s="797">
        <f>AVERAGE(D6:D7)</f>
        <v>30.565000000000001</v>
      </c>
    </row>
    <row r="6" spans="1:4" ht="10.7" customHeight="1" x14ac:dyDescent="0.2">
      <c r="A6" s="59" t="s">
        <v>25</v>
      </c>
      <c r="B6" s="798">
        <v>28.25</v>
      </c>
      <c r="C6" s="798">
        <v>43.67</v>
      </c>
      <c r="D6" s="798">
        <v>22.5</v>
      </c>
    </row>
    <row r="7" spans="1:4" ht="10.7" customHeight="1" x14ac:dyDescent="0.25">
      <c r="A7" s="59" t="s">
        <v>324</v>
      </c>
      <c r="B7" s="798">
        <v>36.29</v>
      </c>
      <c r="C7" s="162" t="s">
        <v>166</v>
      </c>
      <c r="D7" s="798">
        <v>38.630000000000003</v>
      </c>
    </row>
    <row r="8" spans="1:4" ht="10.7" customHeight="1" x14ac:dyDescent="0.25">
      <c r="A8" s="48" t="s">
        <v>27</v>
      </c>
      <c r="B8" s="168">
        <f>AVERAGE(B9:B10)</f>
        <v>23.5</v>
      </c>
      <c r="C8" s="168">
        <f>AVERAGE(C9:C10)</f>
        <v>22.5</v>
      </c>
      <c r="D8" s="168">
        <f>AVERAGE(D9:D10)</f>
        <v>22</v>
      </c>
    </row>
    <row r="9" spans="1:4" ht="10.7" customHeight="1" x14ac:dyDescent="0.25">
      <c r="A9" s="85" t="s">
        <v>30</v>
      </c>
      <c r="B9" s="169">
        <v>25</v>
      </c>
      <c r="C9" s="169">
        <v>23</v>
      </c>
      <c r="D9" s="162" t="s">
        <v>166</v>
      </c>
    </row>
    <row r="10" spans="1:4" ht="10.7" customHeight="1" x14ac:dyDescent="0.25">
      <c r="A10" s="85" t="s">
        <v>334</v>
      </c>
      <c r="B10" s="162">
        <v>22</v>
      </c>
      <c r="C10" s="162">
        <v>22</v>
      </c>
      <c r="D10" s="169">
        <v>22</v>
      </c>
    </row>
    <row r="11" spans="1:4" ht="10.7" customHeight="1" x14ac:dyDescent="0.25">
      <c r="A11" s="778" t="s">
        <v>32</v>
      </c>
      <c r="B11" s="796">
        <f>AVERAGE(B12:B16)</f>
        <v>32.65</v>
      </c>
      <c r="C11" s="797">
        <f>AVERAGE(C12:C16)</f>
        <v>33.375</v>
      </c>
      <c r="D11" s="797">
        <f>AVERAGE(D12:D16)</f>
        <v>32.950000000000003</v>
      </c>
    </row>
    <row r="12" spans="1:4" ht="10.7" customHeight="1" x14ac:dyDescent="0.2">
      <c r="A12" s="59" t="s">
        <v>34</v>
      </c>
      <c r="B12" s="798">
        <v>37.5</v>
      </c>
      <c r="C12" s="798" t="s">
        <v>152</v>
      </c>
      <c r="D12" s="798">
        <v>41</v>
      </c>
    </row>
    <row r="13" spans="1:4" ht="10.7" customHeight="1" x14ac:dyDescent="0.2">
      <c r="A13" s="59" t="s">
        <v>683</v>
      </c>
      <c r="B13" s="798">
        <v>29.5</v>
      </c>
      <c r="C13" s="798" t="s">
        <v>152</v>
      </c>
      <c r="D13" s="798">
        <v>33.5</v>
      </c>
    </row>
    <row r="14" spans="1:4" ht="10.7" customHeight="1" x14ac:dyDescent="0.2">
      <c r="A14" s="59" t="s">
        <v>36</v>
      </c>
      <c r="B14" s="798">
        <v>29.75</v>
      </c>
      <c r="C14" s="798">
        <v>32.5</v>
      </c>
      <c r="D14" s="798">
        <v>30.75</v>
      </c>
    </row>
    <row r="15" spans="1:4" ht="10.7" customHeight="1" x14ac:dyDescent="0.2">
      <c r="A15" s="59" t="s">
        <v>37</v>
      </c>
      <c r="B15" s="798">
        <v>37.5</v>
      </c>
      <c r="C15" s="798">
        <v>34.25</v>
      </c>
      <c r="D15" s="798">
        <v>31.5</v>
      </c>
    </row>
    <row r="16" spans="1:4" ht="10.7" customHeight="1" x14ac:dyDescent="0.2">
      <c r="A16" s="59" t="s">
        <v>38</v>
      </c>
      <c r="B16" s="798">
        <v>29</v>
      </c>
      <c r="C16" s="798" t="s">
        <v>152</v>
      </c>
      <c r="D16" s="798">
        <v>28</v>
      </c>
    </row>
    <row r="17" spans="1:4" ht="10.7" customHeight="1" x14ac:dyDescent="0.25">
      <c r="A17" s="778" t="s">
        <v>43</v>
      </c>
      <c r="B17" s="796">
        <f>AVERAGE(B18:B19)</f>
        <v>27.875</v>
      </c>
      <c r="C17" s="796">
        <f>AVERAGE(C18:C19)</f>
        <v>88</v>
      </c>
      <c r="D17" s="797">
        <f>AVERAGE(D18:D19)</f>
        <v>25.75</v>
      </c>
    </row>
    <row r="18" spans="1:4" ht="10.7" customHeight="1" x14ac:dyDescent="0.2">
      <c r="A18" s="59" t="s">
        <v>45</v>
      </c>
      <c r="B18" s="798">
        <v>27.75</v>
      </c>
      <c r="C18" s="798">
        <v>88</v>
      </c>
      <c r="D18" s="798">
        <v>33.5</v>
      </c>
    </row>
    <row r="19" spans="1:4" ht="10.7" customHeight="1" x14ac:dyDescent="0.2">
      <c r="A19" s="59" t="s">
        <v>48</v>
      </c>
      <c r="B19" s="798">
        <v>28</v>
      </c>
      <c r="C19" s="798" t="s">
        <v>166</v>
      </c>
      <c r="D19" s="798">
        <v>18</v>
      </c>
    </row>
    <row r="20" spans="1:4" ht="10.7" customHeight="1" x14ac:dyDescent="0.25">
      <c r="A20" s="800" t="s">
        <v>49</v>
      </c>
      <c r="B20" s="796">
        <f>AVERAGE(B21:B29)</f>
        <v>27.805555555555557</v>
      </c>
      <c r="C20" s="801">
        <f>AVERAGE(C21:C29)</f>
        <v>38.958333333333336</v>
      </c>
      <c r="D20" s="801">
        <f>AVERAGE(D21:D29)</f>
        <v>27.642857142857142</v>
      </c>
    </row>
    <row r="21" spans="1:4" ht="10.7" customHeight="1" x14ac:dyDescent="0.25">
      <c r="A21" s="802" t="s">
        <v>178</v>
      </c>
      <c r="B21" s="798">
        <v>31</v>
      </c>
      <c r="C21" s="803">
        <v>33</v>
      </c>
      <c r="D21" s="803">
        <v>30.67</v>
      </c>
    </row>
    <row r="22" spans="1:4" ht="10.7" customHeight="1" x14ac:dyDescent="0.25">
      <c r="A22" s="802" t="s">
        <v>183</v>
      </c>
      <c r="B22" s="798">
        <v>30</v>
      </c>
      <c r="C22" s="803" t="s">
        <v>166</v>
      </c>
      <c r="D22" s="803">
        <v>32</v>
      </c>
    </row>
    <row r="23" spans="1:4" ht="10.7" customHeight="1" x14ac:dyDescent="0.25">
      <c r="A23" s="802" t="s">
        <v>54</v>
      </c>
      <c r="B23" s="798">
        <v>27</v>
      </c>
      <c r="C23" s="803" t="s">
        <v>166</v>
      </c>
      <c r="D23" s="803">
        <v>28.33</v>
      </c>
    </row>
    <row r="24" spans="1:4" ht="10.7" customHeight="1" x14ac:dyDescent="0.25">
      <c r="A24" s="802" t="s">
        <v>184</v>
      </c>
      <c r="B24" s="798">
        <v>22</v>
      </c>
      <c r="C24" s="803">
        <v>34</v>
      </c>
      <c r="D24" s="803">
        <v>23</v>
      </c>
    </row>
    <row r="25" spans="1:4" ht="10.7" customHeight="1" x14ac:dyDescent="0.25">
      <c r="A25" s="802" t="s">
        <v>144</v>
      </c>
      <c r="B25" s="798">
        <v>30</v>
      </c>
      <c r="C25" s="803" t="s">
        <v>166</v>
      </c>
      <c r="D25" s="803">
        <v>20</v>
      </c>
    </row>
    <row r="26" spans="1:4" ht="10.7" customHeight="1" x14ac:dyDescent="0.25">
      <c r="A26" s="802" t="s">
        <v>57</v>
      </c>
      <c r="B26" s="798">
        <v>26</v>
      </c>
      <c r="C26" s="803">
        <v>35</v>
      </c>
      <c r="D26" s="803" t="s">
        <v>166</v>
      </c>
    </row>
    <row r="27" spans="1:4" ht="10.7" customHeight="1" x14ac:dyDescent="0.25">
      <c r="A27" s="802" t="s">
        <v>59</v>
      </c>
      <c r="B27" s="798">
        <v>30.75</v>
      </c>
      <c r="C27" s="803">
        <v>43.75</v>
      </c>
      <c r="D27" s="803">
        <v>26.5</v>
      </c>
    </row>
    <row r="28" spans="1:4" ht="10.7" customHeight="1" x14ac:dyDescent="0.25">
      <c r="A28" s="802" t="s">
        <v>60</v>
      </c>
      <c r="B28" s="798">
        <v>25</v>
      </c>
      <c r="C28" s="804">
        <v>40.5</v>
      </c>
      <c r="D28" s="803" t="s">
        <v>166</v>
      </c>
    </row>
    <row r="29" spans="1:4" ht="10.7" customHeight="1" x14ac:dyDescent="0.25">
      <c r="A29" s="802" t="s">
        <v>61</v>
      </c>
      <c r="B29" s="798">
        <v>28.5</v>
      </c>
      <c r="C29" s="804">
        <v>47.5</v>
      </c>
      <c r="D29" s="804">
        <v>33</v>
      </c>
    </row>
    <row r="30" spans="1:4" ht="10.7" customHeight="1" x14ac:dyDescent="0.25">
      <c r="A30" s="651" t="s">
        <v>62</v>
      </c>
      <c r="B30" s="168">
        <f t="shared" ref="B30" si="0">AVERAGE(B31:B35)</f>
        <v>41.5</v>
      </c>
      <c r="C30" s="168">
        <f t="shared" ref="C30" si="1">AVERAGE(C31:C35)</f>
        <v>48.125</v>
      </c>
      <c r="D30" s="168">
        <f t="shared" ref="D30" si="2">AVERAGE(D31:D35)</f>
        <v>43.465999999999994</v>
      </c>
    </row>
    <row r="31" spans="1:4" ht="10.7" customHeight="1" x14ac:dyDescent="0.25">
      <c r="A31" s="161" t="s">
        <v>63</v>
      </c>
      <c r="B31" s="162">
        <v>43</v>
      </c>
      <c r="C31" s="162" t="s">
        <v>166</v>
      </c>
      <c r="D31" s="162">
        <v>41.33</v>
      </c>
    </row>
    <row r="32" spans="1:4" ht="10.7" customHeight="1" x14ac:dyDescent="0.25">
      <c r="A32" s="161" t="s">
        <v>64</v>
      </c>
      <c r="B32" s="162">
        <v>39.5</v>
      </c>
      <c r="C32" s="653" t="s">
        <v>31</v>
      </c>
      <c r="D32" s="162">
        <v>46.5</v>
      </c>
    </row>
    <row r="33" spans="1:4" ht="10.7" customHeight="1" x14ac:dyDescent="0.25">
      <c r="A33" s="161" t="s">
        <v>65</v>
      </c>
      <c r="B33" s="162">
        <v>40</v>
      </c>
      <c r="C33" s="162" t="s">
        <v>166</v>
      </c>
      <c r="D33" s="162">
        <v>40</v>
      </c>
    </row>
    <row r="34" spans="1:4" ht="10.7" customHeight="1" x14ac:dyDescent="0.25">
      <c r="A34" s="161" t="s">
        <v>66</v>
      </c>
      <c r="B34" s="653" t="s">
        <v>31</v>
      </c>
      <c r="C34" s="162">
        <v>45.5</v>
      </c>
      <c r="D34" s="162">
        <v>49</v>
      </c>
    </row>
    <row r="35" spans="1:4" ht="10.7" customHeight="1" x14ac:dyDescent="0.25">
      <c r="A35" s="161" t="s">
        <v>67</v>
      </c>
      <c r="B35" s="162">
        <v>43.5</v>
      </c>
      <c r="C35" s="162">
        <v>50.75</v>
      </c>
      <c r="D35" s="162">
        <v>40.5</v>
      </c>
    </row>
    <row r="36" spans="1:4" ht="10.7" customHeight="1" x14ac:dyDescent="0.25">
      <c r="A36" s="778" t="s">
        <v>660</v>
      </c>
      <c r="B36" s="796">
        <f>AVERAGE(B37:B37)</f>
        <v>25</v>
      </c>
      <c r="C36" s="796">
        <f>AVERAGE(C37:C37)</f>
        <v>31</v>
      </c>
      <c r="D36" s="797">
        <f>AVERAGE(D37:D37)</f>
        <v>28.75</v>
      </c>
    </row>
    <row r="37" spans="1:4" ht="10.7" customHeight="1" x14ac:dyDescent="0.2">
      <c r="A37" s="59" t="s">
        <v>69</v>
      </c>
      <c r="B37" s="798">
        <v>25</v>
      </c>
      <c r="C37" s="798">
        <v>31</v>
      </c>
      <c r="D37" s="798">
        <v>28.75</v>
      </c>
    </row>
    <row r="38" spans="1:4" ht="10.7" customHeight="1" x14ac:dyDescent="0.25">
      <c r="A38" s="177" t="s">
        <v>77</v>
      </c>
      <c r="B38" s="796">
        <f t="shared" ref="B38" si="3">AVERAGE(B39:B40)</f>
        <v>27.625</v>
      </c>
      <c r="C38" s="652" t="s">
        <v>165</v>
      </c>
      <c r="D38" s="654">
        <f t="shared" ref="D38" si="4">AVERAGE(D39:D40)</f>
        <v>23.5</v>
      </c>
    </row>
    <row r="39" spans="1:4" ht="10.7" customHeight="1" x14ac:dyDescent="0.25">
      <c r="A39" s="161" t="s">
        <v>194</v>
      </c>
      <c r="B39" s="798">
        <v>31</v>
      </c>
      <c r="C39" s="653" t="s">
        <v>31</v>
      </c>
      <c r="D39" s="162">
        <v>25</v>
      </c>
    </row>
    <row r="40" spans="1:4" ht="10.7" customHeight="1" x14ac:dyDescent="0.25">
      <c r="A40" s="176" t="s">
        <v>325</v>
      </c>
      <c r="B40" s="798">
        <v>24.25</v>
      </c>
      <c r="C40" s="653" t="s">
        <v>31</v>
      </c>
      <c r="D40" s="162">
        <v>22</v>
      </c>
    </row>
    <row r="41" spans="1:4" ht="10.7" customHeight="1" x14ac:dyDescent="0.25">
      <c r="A41" s="778" t="s">
        <v>80</v>
      </c>
      <c r="B41" s="796">
        <f>AVERAGE(B42:B43)</f>
        <v>36</v>
      </c>
      <c r="C41" s="799" t="s">
        <v>29</v>
      </c>
      <c r="D41" s="797">
        <f>AVERAGE(D42:D43)</f>
        <v>35</v>
      </c>
    </row>
    <row r="42" spans="1:4" ht="10.7" customHeight="1" x14ac:dyDescent="0.2">
      <c r="A42" s="59" t="s">
        <v>196</v>
      </c>
      <c r="B42" s="798">
        <v>42</v>
      </c>
      <c r="C42" s="798" t="s">
        <v>152</v>
      </c>
      <c r="D42" s="798">
        <v>40</v>
      </c>
    </row>
    <row r="43" spans="1:4" ht="10.7" customHeight="1" x14ac:dyDescent="0.2">
      <c r="A43" s="59" t="s">
        <v>83</v>
      </c>
      <c r="B43" s="798">
        <v>30</v>
      </c>
      <c r="C43" s="798" t="s">
        <v>152</v>
      </c>
      <c r="D43" s="798">
        <v>30</v>
      </c>
    </row>
    <row r="44" spans="1:4" ht="10.7" customHeight="1" x14ac:dyDescent="0.25">
      <c r="A44" s="778" t="s">
        <v>662</v>
      </c>
      <c r="B44" s="796">
        <f>AVERAGE(B45:B47)</f>
        <v>27</v>
      </c>
      <c r="C44" s="796">
        <f>AVERAGE(C45:C47)</f>
        <v>32</v>
      </c>
      <c r="D44" s="797">
        <f>AVERAGE(D45:D47)</f>
        <v>32.5</v>
      </c>
    </row>
    <row r="45" spans="1:4" ht="10.7" customHeight="1" x14ac:dyDescent="0.2">
      <c r="A45" s="59" t="s">
        <v>93</v>
      </c>
      <c r="B45" s="798">
        <v>29</v>
      </c>
      <c r="C45" s="798">
        <v>28</v>
      </c>
      <c r="D45" s="798">
        <v>25</v>
      </c>
    </row>
    <row r="46" spans="1:4" ht="10.7" customHeight="1" x14ac:dyDescent="0.2">
      <c r="A46" s="59" t="s">
        <v>94</v>
      </c>
      <c r="B46" s="798" t="s">
        <v>152</v>
      </c>
      <c r="C46" s="798">
        <v>36</v>
      </c>
      <c r="D46" s="798">
        <v>40</v>
      </c>
    </row>
    <row r="47" spans="1:4" ht="10.7" customHeight="1" x14ac:dyDescent="0.2">
      <c r="A47" s="59" t="s">
        <v>95</v>
      </c>
      <c r="B47" s="798">
        <v>25</v>
      </c>
      <c r="C47" s="798" t="s">
        <v>152</v>
      </c>
      <c r="D47" s="798" t="s">
        <v>152</v>
      </c>
    </row>
    <row r="48" spans="1:4" ht="10.7" customHeight="1" x14ac:dyDescent="0.25">
      <c r="A48" s="778" t="s">
        <v>98</v>
      </c>
      <c r="B48" s="796">
        <f>AVERAGE(B50:B51)</f>
        <v>53.835000000000001</v>
      </c>
      <c r="C48" s="657" t="s">
        <v>29</v>
      </c>
      <c r="D48" s="797">
        <f>AVERAGE(D50:D51)</f>
        <v>53.75</v>
      </c>
    </row>
    <row r="49" spans="1:4" ht="10.7" customHeight="1" x14ac:dyDescent="0.2">
      <c r="A49" s="59" t="s">
        <v>99</v>
      </c>
      <c r="B49" s="798">
        <v>47.75</v>
      </c>
      <c r="C49" s="798" t="s">
        <v>152</v>
      </c>
      <c r="D49" s="798">
        <v>47</v>
      </c>
    </row>
    <row r="50" spans="1:4" ht="10.7" customHeight="1" x14ac:dyDescent="0.2">
      <c r="A50" s="59" t="s">
        <v>100</v>
      </c>
      <c r="B50" s="798">
        <v>56</v>
      </c>
      <c r="C50" s="798" t="s">
        <v>152</v>
      </c>
      <c r="D50" s="798">
        <v>55</v>
      </c>
    </row>
    <row r="51" spans="1:4" ht="10.7" customHeight="1" x14ac:dyDescent="0.2">
      <c r="A51" s="59" t="s">
        <v>101</v>
      </c>
      <c r="B51" s="798">
        <v>51.67</v>
      </c>
      <c r="C51" s="798" t="s">
        <v>152</v>
      </c>
      <c r="D51" s="798">
        <v>52.5</v>
      </c>
    </row>
    <row r="52" spans="1:4" ht="10.7" customHeight="1" x14ac:dyDescent="0.2">
      <c r="A52" s="778" t="s">
        <v>102</v>
      </c>
      <c r="B52" s="805">
        <v>30</v>
      </c>
      <c r="C52" s="657" t="s">
        <v>29</v>
      </c>
      <c r="D52" s="805">
        <v>38</v>
      </c>
    </row>
    <row r="53" spans="1:4" ht="10.7" customHeight="1" x14ac:dyDescent="0.25">
      <c r="A53" s="778" t="s">
        <v>179</v>
      </c>
      <c r="B53" s="796">
        <f>AVERAGE(B55:B56)</f>
        <v>28.875</v>
      </c>
      <c r="C53" s="796">
        <f>AVERAGE(C55:C56)</f>
        <v>30</v>
      </c>
      <c r="D53" s="797">
        <f>AVERAGE(D55:D56)</f>
        <v>35</v>
      </c>
    </row>
    <row r="54" spans="1:4" ht="10.7" customHeight="1" x14ac:dyDescent="0.2">
      <c r="A54" s="59" t="s">
        <v>105</v>
      </c>
      <c r="B54" s="798">
        <v>20</v>
      </c>
      <c r="C54" s="798">
        <v>21</v>
      </c>
      <c r="D54" s="798" t="s">
        <v>152</v>
      </c>
    </row>
    <row r="55" spans="1:4" ht="10.7" customHeight="1" x14ac:dyDescent="0.2">
      <c r="A55" s="59" t="s">
        <v>169</v>
      </c>
      <c r="B55" s="798">
        <v>35</v>
      </c>
      <c r="C55" s="798">
        <v>30</v>
      </c>
      <c r="D55" s="798">
        <v>40</v>
      </c>
    </row>
    <row r="56" spans="1:4" ht="9" customHeight="1" x14ac:dyDescent="0.2">
      <c r="A56" s="59" t="s">
        <v>106</v>
      </c>
      <c r="B56" s="798">
        <v>22.75</v>
      </c>
      <c r="C56" s="798" t="s">
        <v>152</v>
      </c>
      <c r="D56" s="798">
        <v>30</v>
      </c>
    </row>
    <row r="57" spans="1:4" ht="9" customHeight="1" x14ac:dyDescent="0.25">
      <c r="A57" s="778" t="s">
        <v>113</v>
      </c>
      <c r="B57" s="805">
        <f>AVERAGE(B58:B58)</f>
        <v>30</v>
      </c>
      <c r="C57" s="796" t="s">
        <v>29</v>
      </c>
      <c r="D57" s="805">
        <f>AVERAGE(D58:D58)</f>
        <v>30.63</v>
      </c>
    </row>
    <row r="58" spans="1:4" ht="11.25" customHeight="1" x14ac:dyDescent="0.2">
      <c r="A58" s="59" t="s">
        <v>114</v>
      </c>
      <c r="B58" s="798">
        <v>30</v>
      </c>
      <c r="C58" s="798" t="s">
        <v>152</v>
      </c>
      <c r="D58" s="798">
        <v>30.63</v>
      </c>
    </row>
    <row r="59" spans="1:4" ht="11.25" customHeight="1" x14ac:dyDescent="0.25">
      <c r="A59" s="778" t="s">
        <v>118</v>
      </c>
      <c r="B59" s="796">
        <f>AVERAGE(B60:B61)</f>
        <v>30.67</v>
      </c>
      <c r="C59" s="796">
        <f>AVERAGE(C60:C61)</f>
        <v>35</v>
      </c>
      <c r="D59" s="797">
        <f>AVERAGE(D60:D61)</f>
        <v>31.5</v>
      </c>
    </row>
    <row r="60" spans="1:4" ht="11.25" customHeight="1" x14ac:dyDescent="0.2">
      <c r="A60" s="59" t="s">
        <v>119</v>
      </c>
      <c r="B60" s="798" t="s">
        <v>152</v>
      </c>
      <c r="C60" s="798" t="s">
        <v>152</v>
      </c>
      <c r="D60" s="798">
        <v>25</v>
      </c>
    </row>
    <row r="61" spans="1:4" ht="11.25" customHeight="1" x14ac:dyDescent="0.2">
      <c r="A61" s="59" t="s">
        <v>121</v>
      </c>
      <c r="B61" s="798">
        <v>30.67</v>
      </c>
      <c r="C61" s="798">
        <v>35</v>
      </c>
      <c r="D61" s="798">
        <v>38</v>
      </c>
    </row>
    <row r="62" spans="1:4" ht="11.25" customHeight="1" x14ac:dyDescent="0.25">
      <c r="A62" s="778" t="s">
        <v>122</v>
      </c>
      <c r="B62" s="796">
        <f>AVERAGE(B63:B65)</f>
        <v>24.333333333333332</v>
      </c>
      <c r="C62" s="799" t="s">
        <v>29</v>
      </c>
      <c r="D62" s="797">
        <f>AVERAGE(D63:D65)</f>
        <v>35</v>
      </c>
    </row>
    <row r="63" spans="1:4" ht="11.25" customHeight="1" x14ac:dyDescent="0.2">
      <c r="A63" s="59" t="s">
        <v>123</v>
      </c>
      <c r="B63" s="798">
        <v>30</v>
      </c>
      <c r="C63" s="798" t="s">
        <v>152</v>
      </c>
      <c r="D63" s="798">
        <v>35</v>
      </c>
    </row>
    <row r="64" spans="1:4" ht="11.25" customHeight="1" x14ac:dyDescent="0.2">
      <c r="A64" s="59" t="s">
        <v>124</v>
      </c>
      <c r="B64" s="798">
        <v>25</v>
      </c>
      <c r="C64" s="798" t="s">
        <v>152</v>
      </c>
      <c r="D64" s="798" t="s">
        <v>152</v>
      </c>
    </row>
    <row r="65" spans="1:4" ht="11.25" customHeight="1" x14ac:dyDescent="0.2">
      <c r="A65" s="59" t="s">
        <v>125</v>
      </c>
      <c r="B65" s="798">
        <v>18</v>
      </c>
      <c r="C65" s="798" t="s">
        <v>152</v>
      </c>
      <c r="D65" s="798" t="s">
        <v>152</v>
      </c>
    </row>
    <row r="66" spans="1:4" ht="11.25" customHeight="1" x14ac:dyDescent="0.25">
      <c r="A66" s="778" t="s">
        <v>602</v>
      </c>
      <c r="B66" s="796">
        <f>AVERAGE(B67:B67)</f>
        <v>35</v>
      </c>
      <c r="C66" s="796">
        <f>AVERAGE(C67:C67)</f>
        <v>37.5</v>
      </c>
      <c r="D66" s="657" t="s">
        <v>29</v>
      </c>
    </row>
    <row r="67" spans="1:4" ht="11.25" customHeight="1" x14ac:dyDescent="0.2">
      <c r="A67" s="59" t="s">
        <v>609</v>
      </c>
      <c r="B67" s="798">
        <v>35</v>
      </c>
      <c r="C67" s="798">
        <v>37.5</v>
      </c>
      <c r="D67" s="798" t="s">
        <v>152</v>
      </c>
    </row>
    <row r="68" spans="1:4" ht="11.25" customHeight="1" x14ac:dyDescent="0.25">
      <c r="A68" s="778" t="s">
        <v>328</v>
      </c>
      <c r="B68" s="796">
        <f>AVERAGE(B69:B72)</f>
        <v>23.4575</v>
      </c>
      <c r="C68" s="796">
        <f>AVERAGE(C69:C72)</f>
        <v>20</v>
      </c>
      <c r="D68" s="797">
        <f>AVERAGE(D69:D72)</f>
        <v>55</v>
      </c>
    </row>
    <row r="69" spans="1:4" ht="11.25" customHeight="1" x14ac:dyDescent="0.2">
      <c r="A69" s="59" t="s">
        <v>331</v>
      </c>
      <c r="B69" s="798">
        <v>24</v>
      </c>
      <c r="C69" s="798" t="s">
        <v>152</v>
      </c>
      <c r="D69" s="798" t="s">
        <v>152</v>
      </c>
    </row>
    <row r="70" spans="1:4" ht="11.25" customHeight="1" x14ac:dyDescent="0.2">
      <c r="A70" s="59" t="s">
        <v>192</v>
      </c>
      <c r="B70" s="798">
        <v>21</v>
      </c>
      <c r="C70" s="798">
        <v>20</v>
      </c>
      <c r="D70" s="798" t="s">
        <v>152</v>
      </c>
    </row>
    <row r="71" spans="1:4" ht="11.25" customHeight="1" x14ac:dyDescent="0.2">
      <c r="A71" s="59" t="s">
        <v>191</v>
      </c>
      <c r="B71" s="798">
        <v>25.33</v>
      </c>
      <c r="C71" s="798" t="s">
        <v>152</v>
      </c>
      <c r="D71" s="798">
        <v>85</v>
      </c>
    </row>
    <row r="72" spans="1:4" ht="11.25" customHeight="1" x14ac:dyDescent="0.2">
      <c r="A72" s="59" t="s">
        <v>601</v>
      </c>
      <c r="B72" s="798">
        <v>23.5</v>
      </c>
      <c r="C72" s="798" t="s">
        <v>152</v>
      </c>
      <c r="D72" s="798">
        <v>25</v>
      </c>
    </row>
    <row r="73" spans="1:4" ht="11.25" customHeight="1" x14ac:dyDescent="0.25">
      <c r="A73" s="778" t="s">
        <v>128</v>
      </c>
      <c r="B73" s="796">
        <f>AVERAGE(B74:B75)</f>
        <v>26.67</v>
      </c>
      <c r="C73" s="796">
        <f>AVERAGE(C74:C75)</f>
        <v>30.33</v>
      </c>
      <c r="D73" s="797">
        <f>AVERAGE(D75)</f>
        <v>45</v>
      </c>
    </row>
    <row r="74" spans="1:4" ht="11.25" customHeight="1" x14ac:dyDescent="0.2">
      <c r="A74" s="59" t="s">
        <v>130</v>
      </c>
      <c r="B74" s="798">
        <v>26.67</v>
      </c>
      <c r="C74" s="798">
        <v>30.33</v>
      </c>
      <c r="D74" s="798" t="s">
        <v>152</v>
      </c>
    </row>
    <row r="75" spans="1:4" ht="11.25" customHeight="1" x14ac:dyDescent="0.2">
      <c r="A75" s="59" t="s">
        <v>131</v>
      </c>
      <c r="B75" s="798" t="s">
        <v>152</v>
      </c>
      <c r="C75" s="798" t="s">
        <v>152</v>
      </c>
      <c r="D75" s="798">
        <v>45</v>
      </c>
    </row>
    <row r="76" spans="1:4" ht="11.25" customHeight="1" x14ac:dyDescent="0.25">
      <c r="A76" s="778" t="s">
        <v>132</v>
      </c>
      <c r="B76" s="796">
        <f>AVERAGE(B77:B78)</f>
        <v>56.164999999999999</v>
      </c>
      <c r="C76" s="796">
        <f>AVERAGE(C77:C78)</f>
        <v>46.164999999999999</v>
      </c>
      <c r="D76" s="797">
        <f>AVERAGE(D77:D78)</f>
        <v>47.84</v>
      </c>
    </row>
    <row r="77" spans="1:4" ht="11.25" customHeight="1" x14ac:dyDescent="0.2">
      <c r="A77" s="59" t="s">
        <v>133</v>
      </c>
      <c r="B77" s="798">
        <v>34.33</v>
      </c>
      <c r="C77" s="798">
        <v>29.33</v>
      </c>
      <c r="D77" s="798">
        <v>28.68</v>
      </c>
    </row>
    <row r="78" spans="1:4" ht="11.25" customHeight="1" x14ac:dyDescent="0.2">
      <c r="A78" s="59" t="s">
        <v>134</v>
      </c>
      <c r="B78" s="798">
        <v>78</v>
      </c>
      <c r="C78" s="798">
        <v>63</v>
      </c>
      <c r="D78" s="798">
        <v>67</v>
      </c>
    </row>
    <row r="79" spans="1:4" ht="11.25" customHeight="1" x14ac:dyDescent="0.2">
      <c r="A79" s="597" t="s">
        <v>136</v>
      </c>
      <c r="B79" s="655"/>
      <c r="C79" s="655"/>
      <c r="D79" s="655"/>
    </row>
    <row r="80" spans="1:4" ht="11.25" customHeight="1" x14ac:dyDescent="0.25">
      <c r="A80" s="602" t="s">
        <v>137</v>
      </c>
      <c r="B80" s="49"/>
      <c r="C80" s="49"/>
      <c r="D80" s="49"/>
    </row>
    <row r="81" spans="1:2" ht="11.25" customHeight="1" x14ac:dyDescent="0.2">
      <c r="A81" s="1"/>
      <c r="B81" s="1"/>
    </row>
    <row r="82" spans="1:2" ht="11.25" customHeight="1" x14ac:dyDescent="0.2">
      <c r="A82" s="1"/>
      <c r="B82" s="1"/>
    </row>
    <row r="83" spans="1:2" ht="11.25" customHeight="1" x14ac:dyDescent="0.2">
      <c r="A83" s="1"/>
      <c r="B83" s="1"/>
    </row>
    <row r="84" spans="1:2" ht="11.25" customHeight="1" x14ac:dyDescent="0.2">
      <c r="A84" s="1"/>
      <c r="B84" s="1"/>
    </row>
    <row r="85" spans="1:2" ht="11.25" customHeight="1" x14ac:dyDescent="0.2">
      <c r="A85" s="1"/>
      <c r="B85" s="1"/>
    </row>
    <row r="86" spans="1:2" ht="11.25" customHeight="1" x14ac:dyDescent="0.2">
      <c r="A86" s="1"/>
      <c r="B86" s="1"/>
    </row>
    <row r="87" spans="1:2" ht="11.25" customHeight="1" x14ac:dyDescent="0.2">
      <c r="A87" s="1"/>
      <c r="B87" s="1"/>
    </row>
    <row r="88" spans="1:2" ht="11.25" customHeight="1" x14ac:dyDescent="0.2">
      <c r="A88" s="1"/>
      <c r="B88" s="1"/>
    </row>
    <row r="89" spans="1:2" ht="11.25" customHeight="1" x14ac:dyDescent="0.2">
      <c r="A89" s="1"/>
      <c r="B89" s="1"/>
    </row>
    <row r="90" spans="1:2" ht="11.25" customHeight="1" x14ac:dyDescent="0.2">
      <c r="A90" s="1"/>
      <c r="B90" s="1"/>
    </row>
    <row r="91" spans="1:2" ht="11.25" customHeight="1" x14ac:dyDescent="0.2">
      <c r="A91" s="1"/>
      <c r="B91" s="1"/>
    </row>
    <row r="92" spans="1:2" ht="11.25" customHeight="1" x14ac:dyDescent="0.2">
      <c r="A92" s="1"/>
      <c r="B92" s="1"/>
    </row>
    <row r="93" spans="1:2" ht="11.25" customHeight="1" x14ac:dyDescent="0.2">
      <c r="A93" s="1"/>
      <c r="B93" s="1"/>
    </row>
    <row r="94" spans="1:2" ht="11.25" customHeight="1" x14ac:dyDescent="0.2">
      <c r="A94" s="1"/>
      <c r="B94" s="1"/>
    </row>
    <row r="95" spans="1:2" ht="11.25" customHeight="1" x14ac:dyDescent="0.2">
      <c r="A95" s="1"/>
      <c r="B95" s="1"/>
    </row>
    <row r="96" spans="1:2" ht="11.25" customHeight="1" x14ac:dyDescent="0.2">
      <c r="A96" s="1"/>
      <c r="B96" s="1"/>
    </row>
    <row r="97" spans="1:2" ht="11.25" customHeight="1" x14ac:dyDescent="0.2">
      <c r="A97" s="1"/>
      <c r="B97" s="1"/>
    </row>
    <row r="98" spans="1:2" ht="11.25" customHeight="1" x14ac:dyDescent="0.2">
      <c r="A98" s="1"/>
      <c r="B98" s="1"/>
    </row>
    <row r="99" spans="1:2" ht="11.25" customHeight="1" x14ac:dyDescent="0.2">
      <c r="A99" s="1"/>
      <c r="B99" s="1"/>
    </row>
    <row r="100" spans="1:2" ht="11.25" customHeight="1" x14ac:dyDescent="0.2">
      <c r="A100" s="1"/>
      <c r="B100" s="1"/>
    </row>
    <row r="101" spans="1:2" ht="11.25" customHeight="1" x14ac:dyDescent="0.2">
      <c r="A101" s="1"/>
      <c r="B101" s="1"/>
    </row>
    <row r="102" spans="1:2" ht="11.25" customHeight="1" x14ac:dyDescent="0.2">
      <c r="A102" s="1"/>
      <c r="B102" s="1"/>
    </row>
    <row r="103" spans="1:2" ht="11.25" customHeight="1" x14ac:dyDescent="0.2">
      <c r="A103" s="1"/>
      <c r="B103" s="1"/>
    </row>
    <row r="104" spans="1:2" ht="11.25" customHeight="1" x14ac:dyDescent="0.2">
      <c r="A104" s="1"/>
      <c r="B104" s="1"/>
    </row>
    <row r="105" spans="1:2" ht="11.25" customHeight="1" x14ac:dyDescent="0.2">
      <c r="A105" s="1"/>
      <c r="B105" s="1"/>
    </row>
    <row r="106" spans="1:2" ht="11.25" customHeight="1" x14ac:dyDescent="0.2">
      <c r="A106" s="1"/>
      <c r="B106" s="1"/>
    </row>
    <row r="107" spans="1:2" ht="11.25" customHeight="1" x14ac:dyDescent="0.2">
      <c r="A107" s="1"/>
      <c r="B107" s="1"/>
    </row>
    <row r="108" spans="1:2" ht="11.25" customHeight="1" x14ac:dyDescent="0.2">
      <c r="A108" s="1"/>
      <c r="B108" s="1"/>
    </row>
    <row r="109" spans="1:2" ht="11.25" customHeight="1" x14ac:dyDescent="0.2">
      <c r="A109" s="1"/>
      <c r="B109" s="1"/>
    </row>
    <row r="110" spans="1:2" ht="11.25" customHeight="1" x14ac:dyDescent="0.2">
      <c r="A110" s="1"/>
      <c r="B110" s="1"/>
    </row>
    <row r="111" spans="1:2" ht="11.25" customHeight="1" x14ac:dyDescent="0.2">
      <c r="A111" s="1"/>
      <c r="B111" s="1"/>
    </row>
    <row r="112" spans="1:2" ht="11.25" customHeight="1" x14ac:dyDescent="0.2">
      <c r="A112" s="1"/>
      <c r="B112" s="1"/>
    </row>
    <row r="113" spans="1:2" ht="11.25" customHeight="1" x14ac:dyDescent="0.2">
      <c r="A113" s="1"/>
      <c r="B113" s="1"/>
    </row>
    <row r="114" spans="1:2" ht="11.25" customHeight="1" x14ac:dyDescent="0.2">
      <c r="A114" s="1"/>
      <c r="B114" s="1"/>
    </row>
    <row r="115" spans="1:2" ht="11.25" customHeight="1" x14ac:dyDescent="0.2">
      <c r="A115" s="1"/>
      <c r="B115" s="1"/>
    </row>
    <row r="116" spans="1:2" ht="11.25" customHeight="1" x14ac:dyDescent="0.2">
      <c r="A116" s="1"/>
      <c r="B116" s="1"/>
    </row>
    <row r="117" spans="1:2" ht="11.25" customHeight="1" x14ac:dyDescent="0.2">
      <c r="A117" s="1"/>
      <c r="B117" s="1"/>
    </row>
    <row r="118" spans="1:2" ht="11.25" customHeight="1" x14ac:dyDescent="0.2">
      <c r="A118" s="1"/>
      <c r="B118" s="1"/>
    </row>
    <row r="119" spans="1:2" ht="11.25" customHeight="1" x14ac:dyDescent="0.2">
      <c r="A119" s="1"/>
      <c r="B119" s="1"/>
    </row>
    <row r="120" spans="1:2" ht="11.25" customHeight="1" x14ac:dyDescent="0.2">
      <c r="A120" s="1"/>
      <c r="B120" s="1"/>
    </row>
    <row r="121" spans="1:2" ht="11.25" customHeight="1" x14ac:dyDescent="0.2">
      <c r="A121" s="1"/>
      <c r="B121" s="1"/>
    </row>
    <row r="122" spans="1:2" ht="11.25" customHeight="1" x14ac:dyDescent="0.2">
      <c r="A122" s="1"/>
      <c r="B122" s="1"/>
    </row>
    <row r="123" spans="1:2" ht="11.25" customHeight="1" x14ac:dyDescent="0.2">
      <c r="A123" s="1"/>
      <c r="B123" s="1"/>
    </row>
    <row r="124" spans="1:2" ht="11.25" customHeight="1" x14ac:dyDescent="0.2">
      <c r="A124" s="1"/>
      <c r="B124" s="1"/>
    </row>
    <row r="125" spans="1:2" ht="11.25" customHeight="1" x14ac:dyDescent="0.2">
      <c r="A125" s="1"/>
      <c r="B125" s="1"/>
    </row>
    <row r="126" spans="1:2" ht="11.25" customHeight="1" x14ac:dyDescent="0.2">
      <c r="A126" s="1"/>
      <c r="B126" s="1"/>
    </row>
    <row r="127" spans="1:2" ht="11.25" customHeight="1" x14ac:dyDescent="0.2">
      <c r="A127" s="1"/>
      <c r="B127" s="1"/>
    </row>
    <row r="128" spans="1:2" ht="11.25" customHeight="1" x14ac:dyDescent="0.2">
      <c r="A128" s="1"/>
      <c r="B128" s="1"/>
    </row>
    <row r="129" spans="1:2" ht="11.25" customHeight="1" x14ac:dyDescent="0.2">
      <c r="A129" s="1"/>
      <c r="B129" s="1"/>
    </row>
    <row r="130" spans="1:2" ht="11.25" customHeight="1" x14ac:dyDescent="0.2">
      <c r="A130" s="1"/>
      <c r="B130" s="1"/>
    </row>
    <row r="131" spans="1:2" ht="11.25" customHeight="1" x14ac:dyDescent="0.2">
      <c r="A131" s="1"/>
      <c r="B131" s="1"/>
    </row>
    <row r="132" spans="1:2" ht="11.25" customHeight="1" x14ac:dyDescent="0.2">
      <c r="A132" s="1"/>
      <c r="B132" s="1"/>
    </row>
    <row r="133" spans="1:2" ht="11.25" customHeight="1" x14ac:dyDescent="0.2">
      <c r="A133" s="1"/>
      <c r="B133" s="1"/>
    </row>
    <row r="134" spans="1:2" ht="11.25" customHeight="1" x14ac:dyDescent="0.2">
      <c r="A134" s="1"/>
      <c r="B134" s="1"/>
    </row>
    <row r="135" spans="1:2" ht="11.25" customHeight="1" x14ac:dyDescent="0.2">
      <c r="A135" s="1"/>
      <c r="B135" s="1"/>
    </row>
    <row r="136" spans="1:2" ht="11.25" customHeight="1" x14ac:dyDescent="0.2">
      <c r="A136" s="1"/>
      <c r="B136" s="1"/>
    </row>
    <row r="137" spans="1:2" ht="11.25" customHeight="1" x14ac:dyDescent="0.2">
      <c r="A137" s="1"/>
      <c r="B137" s="1"/>
    </row>
    <row r="138" spans="1:2" ht="11.25" customHeight="1" x14ac:dyDescent="0.2">
      <c r="A138" s="1"/>
      <c r="B138" s="1"/>
    </row>
    <row r="139" spans="1:2" ht="11.25" customHeight="1" x14ac:dyDescent="0.2">
      <c r="A139" s="1"/>
      <c r="B139" s="1"/>
    </row>
    <row r="140" spans="1:2" ht="11.25" customHeight="1" x14ac:dyDescent="0.2">
      <c r="A140" s="1"/>
      <c r="B140" s="1"/>
    </row>
    <row r="141" spans="1:2" ht="11.25" customHeight="1" x14ac:dyDescent="0.2">
      <c r="A141" s="1"/>
      <c r="B141" s="1"/>
    </row>
    <row r="142" spans="1:2" ht="11.25" customHeight="1" x14ac:dyDescent="0.2">
      <c r="A142" s="1"/>
      <c r="B142" s="1"/>
    </row>
    <row r="143" spans="1:2" ht="11.25" customHeight="1" x14ac:dyDescent="0.2">
      <c r="A143" s="1"/>
      <c r="B143" s="1"/>
    </row>
    <row r="144" spans="1:2" ht="11.25" customHeight="1" x14ac:dyDescent="0.2">
      <c r="A144" s="1"/>
      <c r="B144" s="1"/>
    </row>
    <row r="145" spans="1:2" ht="11.25" customHeight="1" x14ac:dyDescent="0.2">
      <c r="A145" s="1"/>
      <c r="B145" s="1"/>
    </row>
    <row r="146" spans="1:2" ht="11.25" customHeight="1" x14ac:dyDescent="0.2">
      <c r="A146" s="1"/>
      <c r="B146" s="1"/>
    </row>
    <row r="147" spans="1:2" ht="11.25" customHeight="1" x14ac:dyDescent="0.2">
      <c r="A147" s="1"/>
      <c r="B147" s="1"/>
    </row>
    <row r="148" spans="1:2" ht="11.25" customHeight="1" x14ac:dyDescent="0.2">
      <c r="A148" s="1"/>
      <c r="B148" s="1"/>
    </row>
    <row r="149" spans="1:2" ht="11.25" customHeight="1" x14ac:dyDescent="0.2">
      <c r="A149" s="1"/>
      <c r="B149" s="1"/>
    </row>
    <row r="150" spans="1:2" ht="11.25" customHeight="1" x14ac:dyDescent="0.2">
      <c r="A150" s="1"/>
      <c r="B150" s="1"/>
    </row>
    <row r="151" spans="1:2" ht="11.25" customHeight="1" x14ac:dyDescent="0.2">
      <c r="A151" s="1"/>
      <c r="B151" s="1"/>
    </row>
    <row r="152" spans="1:2" ht="11.25" customHeight="1" x14ac:dyDescent="0.2">
      <c r="A152" s="1"/>
      <c r="B152" s="1"/>
    </row>
    <row r="153" spans="1:2" ht="11.25" customHeight="1" x14ac:dyDescent="0.2">
      <c r="A153" s="1"/>
      <c r="B153" s="1"/>
    </row>
    <row r="154" spans="1:2" ht="11.25" customHeight="1" x14ac:dyDescent="0.2">
      <c r="A154" s="1"/>
      <c r="B154" s="1"/>
    </row>
    <row r="155" spans="1:2" ht="11.25" customHeight="1" x14ac:dyDescent="0.2">
      <c r="A155" s="1"/>
      <c r="B155" s="1"/>
    </row>
    <row r="156" spans="1:2" ht="11.25" customHeight="1" x14ac:dyDescent="0.2">
      <c r="A156" s="1"/>
      <c r="B156" s="1"/>
    </row>
    <row r="157" spans="1:2" ht="11.25" customHeight="1" x14ac:dyDescent="0.2">
      <c r="A157" s="1"/>
      <c r="B157" s="1"/>
    </row>
    <row r="158" spans="1:2" ht="11.25" customHeight="1" x14ac:dyDescent="0.2">
      <c r="A158" s="1"/>
      <c r="B158" s="1"/>
    </row>
    <row r="159" spans="1:2" ht="11.25" customHeight="1" x14ac:dyDescent="0.2">
      <c r="A159" s="1"/>
      <c r="B159" s="1"/>
    </row>
    <row r="160" spans="1:2" ht="11.25" customHeight="1" x14ac:dyDescent="0.2">
      <c r="A160" s="1"/>
      <c r="B160" s="1"/>
    </row>
    <row r="161" spans="1:2" ht="11.25" customHeight="1" x14ac:dyDescent="0.2">
      <c r="A161" s="1"/>
      <c r="B161" s="1"/>
    </row>
    <row r="162" spans="1:2" ht="11.25" customHeight="1" x14ac:dyDescent="0.2">
      <c r="A162" s="1"/>
      <c r="B162" s="1"/>
    </row>
    <row r="163" spans="1:2" ht="11.25" customHeight="1" x14ac:dyDescent="0.2">
      <c r="A163" s="1"/>
      <c r="B163" s="1"/>
    </row>
    <row r="164" spans="1:2" ht="11.25" customHeight="1" x14ac:dyDescent="0.2">
      <c r="A164" s="1"/>
      <c r="B164" s="1"/>
    </row>
    <row r="165" spans="1:2" ht="11.25" customHeight="1" x14ac:dyDescent="0.2">
      <c r="A165" s="1"/>
      <c r="B165" s="1"/>
    </row>
    <row r="166" spans="1:2" ht="11.25" customHeight="1" x14ac:dyDescent="0.2">
      <c r="A166" s="1"/>
      <c r="B166" s="1"/>
    </row>
    <row r="167" spans="1:2" ht="11.25" customHeight="1" x14ac:dyDescent="0.2">
      <c r="A167" s="1"/>
      <c r="B167" s="1"/>
    </row>
    <row r="168" spans="1:2" ht="11.25" customHeight="1" x14ac:dyDescent="0.2">
      <c r="A168" s="1"/>
      <c r="B168" s="1"/>
    </row>
    <row r="169" spans="1:2" ht="11.25" customHeight="1" x14ac:dyDescent="0.2">
      <c r="A169" s="1"/>
      <c r="B169" s="1"/>
    </row>
    <row r="170" spans="1:2" ht="11.25" customHeight="1" x14ac:dyDescent="0.2">
      <c r="A170" s="1"/>
      <c r="B170" s="1"/>
    </row>
    <row r="171" spans="1:2" ht="11.25" customHeight="1" x14ac:dyDescent="0.2">
      <c r="A171" s="1"/>
      <c r="B171" s="1"/>
    </row>
    <row r="172" spans="1:2" ht="11.25" customHeight="1" x14ac:dyDescent="0.2">
      <c r="A172" s="1"/>
      <c r="B172" s="1"/>
    </row>
    <row r="173" spans="1:2" ht="11.25" customHeight="1" x14ac:dyDescent="0.2">
      <c r="A173" s="1"/>
      <c r="B173" s="1"/>
    </row>
    <row r="174" spans="1:2" ht="11.25" customHeight="1" x14ac:dyDescent="0.2">
      <c r="A174" s="1"/>
      <c r="B174" s="1"/>
    </row>
    <row r="175" spans="1:2" ht="11.25" customHeight="1" x14ac:dyDescent="0.2">
      <c r="A175" s="1"/>
      <c r="B175" s="1"/>
    </row>
    <row r="176" spans="1:2" ht="11.25" customHeight="1" x14ac:dyDescent="0.2">
      <c r="A176" s="1"/>
      <c r="B176" s="1"/>
    </row>
    <row r="177" spans="1:2" ht="11.25" customHeight="1" x14ac:dyDescent="0.2">
      <c r="A177" s="1"/>
      <c r="B177" s="1"/>
    </row>
    <row r="178" spans="1:2" ht="11.25" customHeight="1" x14ac:dyDescent="0.2">
      <c r="A178" s="1"/>
      <c r="B178" s="1"/>
    </row>
    <row r="179" spans="1:2" ht="11.25" customHeight="1" x14ac:dyDescent="0.2">
      <c r="A179" s="1"/>
      <c r="B179" s="1"/>
    </row>
    <row r="180" spans="1:2" ht="11.25" customHeight="1" x14ac:dyDescent="0.2">
      <c r="A180" s="1"/>
      <c r="B180" s="1"/>
    </row>
    <row r="181" spans="1:2" ht="11.25" customHeight="1" x14ac:dyDescent="0.2">
      <c r="A181" s="1"/>
      <c r="B181" s="1"/>
    </row>
    <row r="182" spans="1:2" ht="11.25" customHeight="1" x14ac:dyDescent="0.2">
      <c r="A182" s="1"/>
      <c r="B182" s="1"/>
    </row>
    <row r="183" spans="1:2" ht="11.25" customHeight="1" x14ac:dyDescent="0.2">
      <c r="A183" s="1"/>
      <c r="B183" s="1"/>
    </row>
    <row r="184" spans="1:2" ht="11.25" customHeight="1" x14ac:dyDescent="0.2">
      <c r="A184" s="1"/>
      <c r="B184" s="1"/>
    </row>
    <row r="185" spans="1:2" ht="11.25" customHeight="1" x14ac:dyDescent="0.2">
      <c r="A185" s="1"/>
      <c r="B185" s="1"/>
    </row>
    <row r="186" spans="1:2" ht="11.25" customHeight="1" x14ac:dyDescent="0.2">
      <c r="A186" s="1"/>
      <c r="B186" s="1"/>
    </row>
    <row r="187" spans="1:2" ht="11.25" customHeight="1" x14ac:dyDescent="0.2">
      <c r="A187" s="1"/>
      <c r="B187" s="1"/>
    </row>
    <row r="188" spans="1:2" ht="11.25" customHeight="1" x14ac:dyDescent="0.2">
      <c r="A188" s="1"/>
      <c r="B188" s="1"/>
    </row>
    <row r="189" spans="1:2" ht="11.25" customHeight="1" x14ac:dyDescent="0.2">
      <c r="A189" s="1"/>
      <c r="B189" s="1"/>
    </row>
    <row r="190" spans="1:2" ht="11.25" customHeight="1" x14ac:dyDescent="0.2">
      <c r="A190" s="1"/>
      <c r="B190" s="1"/>
    </row>
    <row r="191" spans="1:2" ht="11.25" customHeight="1" x14ac:dyDescent="0.2">
      <c r="A191" s="1"/>
      <c r="B191" s="1"/>
    </row>
    <row r="192" spans="1:2" ht="11.25" customHeight="1" x14ac:dyDescent="0.2">
      <c r="A192" s="1"/>
      <c r="B192" s="1"/>
    </row>
    <row r="193" spans="1:2" ht="11.25" customHeight="1" x14ac:dyDescent="0.2">
      <c r="A193" s="1"/>
      <c r="B193" s="1"/>
    </row>
    <row r="194" spans="1:2" ht="11.25" customHeight="1" x14ac:dyDescent="0.2">
      <c r="A194" s="1"/>
      <c r="B194" s="1"/>
    </row>
    <row r="195" spans="1:2" ht="11.25" customHeight="1" x14ac:dyDescent="0.2">
      <c r="A195" s="1"/>
      <c r="B195" s="1"/>
    </row>
    <row r="196" spans="1:2" ht="11.25" customHeight="1" x14ac:dyDescent="0.2">
      <c r="A196" s="1"/>
      <c r="B196" s="1"/>
    </row>
    <row r="197" spans="1:2" ht="11.25" customHeight="1" x14ac:dyDescent="0.2">
      <c r="A197" s="1"/>
      <c r="B197" s="1"/>
    </row>
    <row r="198" spans="1:2" ht="11.25" customHeight="1" x14ac:dyDescent="0.2">
      <c r="A198" s="1"/>
      <c r="B198" s="1"/>
    </row>
    <row r="199" spans="1:2" ht="11.25" customHeight="1" x14ac:dyDescent="0.2">
      <c r="A199" s="1"/>
      <c r="B199" s="1"/>
    </row>
    <row r="200" spans="1:2" ht="11.25" customHeight="1" x14ac:dyDescent="0.2">
      <c r="A200" s="1"/>
      <c r="B200" s="1"/>
    </row>
    <row r="201" spans="1:2" ht="11.25" customHeight="1" x14ac:dyDescent="0.2">
      <c r="A201" s="1"/>
      <c r="B201" s="1"/>
    </row>
    <row r="202" spans="1:2" ht="11.25" customHeight="1" x14ac:dyDescent="0.2">
      <c r="A202" s="1"/>
      <c r="B202" s="1"/>
    </row>
    <row r="203" spans="1:2" ht="11.25" customHeight="1" x14ac:dyDescent="0.2">
      <c r="A203" s="1"/>
      <c r="B203" s="1"/>
    </row>
    <row r="204" spans="1:2" ht="11.25" customHeight="1" x14ac:dyDescent="0.2">
      <c r="A204" s="1"/>
      <c r="B204" s="1"/>
    </row>
    <row r="205" spans="1:2" ht="11.25" customHeight="1" x14ac:dyDescent="0.2">
      <c r="A205" s="1"/>
      <c r="B205" s="1"/>
    </row>
    <row r="206" spans="1:2" ht="11.25" customHeight="1" x14ac:dyDescent="0.2">
      <c r="A206" s="1"/>
      <c r="B206" s="1"/>
    </row>
    <row r="207" spans="1:2" ht="11.25" customHeight="1" x14ac:dyDescent="0.2">
      <c r="A207" s="1"/>
      <c r="B207" s="1"/>
    </row>
    <row r="208" spans="1:2" ht="11.25" customHeight="1" x14ac:dyDescent="0.2">
      <c r="A208" s="1"/>
      <c r="B208" s="1"/>
    </row>
    <row r="209" spans="1:2" ht="11.25" customHeight="1" x14ac:dyDescent="0.2">
      <c r="A209" s="1"/>
      <c r="B209" s="1"/>
    </row>
    <row r="210" spans="1:2" ht="11.25" customHeight="1" x14ac:dyDescent="0.2">
      <c r="A210" s="1"/>
      <c r="B210" s="1"/>
    </row>
    <row r="211" spans="1:2" ht="11.25" customHeight="1" x14ac:dyDescent="0.2">
      <c r="A211" s="1"/>
      <c r="B211" s="1"/>
    </row>
    <row r="212" spans="1:2" ht="11.25" customHeight="1" x14ac:dyDescent="0.2">
      <c r="A212" s="1"/>
      <c r="B212" s="1"/>
    </row>
    <row r="213" spans="1:2" ht="11.25" customHeight="1" x14ac:dyDescent="0.2">
      <c r="A213" s="1"/>
      <c r="B213" s="1"/>
    </row>
    <row r="214" spans="1:2" ht="11.25" customHeight="1" x14ac:dyDescent="0.2">
      <c r="A214" s="1"/>
      <c r="B214" s="1"/>
    </row>
    <row r="215" spans="1:2" ht="11.25" customHeight="1" x14ac:dyDescent="0.2">
      <c r="A215" s="1"/>
      <c r="B215" s="1"/>
    </row>
    <row r="216" spans="1:2" ht="11.25" customHeight="1" x14ac:dyDescent="0.2">
      <c r="A216" s="1"/>
      <c r="B216" s="1"/>
    </row>
    <row r="217" spans="1:2" ht="11.25" customHeight="1" x14ac:dyDescent="0.2">
      <c r="A217" s="1"/>
      <c r="B217" s="1"/>
    </row>
    <row r="218" spans="1:2" ht="11.25" customHeight="1" x14ac:dyDescent="0.2">
      <c r="A218" s="1"/>
      <c r="B218" s="1"/>
    </row>
    <row r="219" spans="1:2" ht="11.25" customHeight="1" x14ac:dyDescent="0.2">
      <c r="A219" s="1"/>
      <c r="B219" s="1"/>
    </row>
    <row r="220" spans="1:2" ht="11.25" customHeight="1" x14ac:dyDescent="0.2">
      <c r="A220" s="1"/>
      <c r="B220" s="1"/>
    </row>
    <row r="221" spans="1:2" ht="11.25" customHeight="1" x14ac:dyDescent="0.2">
      <c r="A221" s="1"/>
      <c r="B221" s="1"/>
    </row>
    <row r="222" spans="1:2" ht="11.25" customHeight="1" x14ac:dyDescent="0.2">
      <c r="A222" s="1"/>
      <c r="B222" s="1"/>
    </row>
    <row r="223" spans="1:2" ht="11.25" customHeight="1" x14ac:dyDescent="0.2">
      <c r="A223" s="1"/>
      <c r="B223" s="1"/>
    </row>
    <row r="224" spans="1:2" ht="11.25" customHeight="1" x14ac:dyDescent="0.2">
      <c r="A224" s="1"/>
      <c r="B224" s="1"/>
    </row>
    <row r="225" spans="1:2" ht="11.25" customHeight="1" x14ac:dyDescent="0.2">
      <c r="A225" s="1"/>
      <c r="B225" s="1"/>
    </row>
    <row r="226" spans="1:2" ht="11.25" customHeight="1" x14ac:dyDescent="0.2">
      <c r="A226" s="1"/>
      <c r="B226" s="1"/>
    </row>
    <row r="227" spans="1:2" ht="11.25" customHeight="1" x14ac:dyDescent="0.2">
      <c r="A227" s="1"/>
      <c r="B227" s="1"/>
    </row>
    <row r="228" spans="1:2" ht="11.25" customHeight="1" x14ac:dyDescent="0.2">
      <c r="A228" s="1"/>
      <c r="B228" s="1"/>
    </row>
    <row r="229" spans="1:2" ht="11.25" customHeight="1" x14ac:dyDescent="0.2">
      <c r="A229" s="1"/>
      <c r="B229" s="1"/>
    </row>
    <row r="230" spans="1:2" ht="11.25" customHeight="1" x14ac:dyDescent="0.2">
      <c r="A230" s="1"/>
      <c r="B230" s="1"/>
    </row>
    <row r="231" spans="1:2" ht="11.25" customHeight="1" x14ac:dyDescent="0.2">
      <c r="A231" s="1"/>
      <c r="B231" s="1"/>
    </row>
    <row r="232" spans="1:2" ht="11.25" customHeight="1" x14ac:dyDescent="0.2">
      <c r="A232" s="1"/>
      <c r="B232" s="1"/>
    </row>
    <row r="233" spans="1:2" ht="11.25" customHeight="1" x14ac:dyDescent="0.2">
      <c r="A233" s="1"/>
      <c r="B233" s="1"/>
    </row>
    <row r="234" spans="1:2" ht="11.25" customHeight="1" x14ac:dyDescent="0.2">
      <c r="A234" s="1"/>
      <c r="B234" s="1"/>
    </row>
    <row r="235" spans="1:2" ht="11.25" customHeight="1" x14ac:dyDescent="0.2">
      <c r="A235" s="1"/>
      <c r="B235" s="1"/>
    </row>
    <row r="236" spans="1:2" ht="11.25" customHeight="1" x14ac:dyDescent="0.2">
      <c r="A236" s="1"/>
      <c r="B236" s="1"/>
    </row>
    <row r="237" spans="1:2" ht="11.25" customHeight="1" x14ac:dyDescent="0.2">
      <c r="A237" s="1"/>
      <c r="B237" s="1"/>
    </row>
    <row r="238" spans="1:2" ht="11.25" customHeight="1" x14ac:dyDescent="0.2">
      <c r="A238" s="1"/>
      <c r="B238" s="1"/>
    </row>
    <row r="239" spans="1:2" ht="11.25" customHeight="1" x14ac:dyDescent="0.2">
      <c r="A239" s="1"/>
      <c r="B239" s="1"/>
    </row>
    <row r="240" spans="1:2" ht="11.25" customHeight="1" x14ac:dyDescent="0.2">
      <c r="A240" s="1"/>
      <c r="B240" s="1"/>
    </row>
    <row r="241" spans="1:2" ht="11.25" customHeight="1" x14ac:dyDescent="0.2">
      <c r="A241" s="1"/>
      <c r="B241" s="1"/>
    </row>
    <row r="242" spans="1:2" ht="11.25" customHeight="1" x14ac:dyDescent="0.2">
      <c r="A242" s="1"/>
      <c r="B242" s="1"/>
    </row>
    <row r="243" spans="1:2" ht="11.25" customHeight="1" x14ac:dyDescent="0.2">
      <c r="A243" s="1"/>
      <c r="B243" s="1"/>
    </row>
    <row r="244" spans="1:2" ht="11.25" customHeight="1" x14ac:dyDescent="0.2">
      <c r="A244" s="1"/>
      <c r="B244" s="1"/>
    </row>
    <row r="245" spans="1:2" ht="11.25" customHeight="1" x14ac:dyDescent="0.2">
      <c r="A245" s="1"/>
      <c r="B245" s="1"/>
    </row>
    <row r="246" spans="1:2" ht="11.25" customHeight="1" x14ac:dyDescent="0.2">
      <c r="A246" s="1"/>
      <c r="B246" s="1"/>
    </row>
    <row r="247" spans="1:2" ht="11.25" customHeight="1" x14ac:dyDescent="0.2">
      <c r="A247" s="1"/>
      <c r="B247" s="1"/>
    </row>
    <row r="248" spans="1:2" ht="11.25" customHeight="1" x14ac:dyDescent="0.2">
      <c r="A248" s="1"/>
      <c r="B248" s="1"/>
    </row>
    <row r="249" spans="1:2" ht="11.25" customHeight="1" x14ac:dyDescent="0.2">
      <c r="A249" s="1"/>
      <c r="B249" s="1"/>
    </row>
    <row r="250" spans="1:2" ht="11.25" customHeight="1" x14ac:dyDescent="0.2">
      <c r="A250" s="1"/>
      <c r="B250" s="1"/>
    </row>
    <row r="251" spans="1:2" ht="11.25" customHeight="1" x14ac:dyDescent="0.2">
      <c r="A251" s="1"/>
      <c r="B251" s="1"/>
    </row>
    <row r="252" spans="1:2" ht="11.25" customHeight="1" x14ac:dyDescent="0.2">
      <c r="A252" s="1"/>
      <c r="B252" s="1"/>
    </row>
    <row r="253" spans="1:2" ht="11.25" customHeight="1" x14ac:dyDescent="0.2">
      <c r="A253" s="1"/>
      <c r="B253" s="1"/>
    </row>
    <row r="254" spans="1:2" ht="11.25" customHeight="1" x14ac:dyDescent="0.2">
      <c r="A254" s="1"/>
      <c r="B254" s="1"/>
    </row>
    <row r="255" spans="1:2" ht="11.25" customHeight="1" x14ac:dyDescent="0.2">
      <c r="A255" s="1"/>
      <c r="B255" s="1"/>
    </row>
    <row r="256" spans="1:2" ht="11.25" customHeight="1" x14ac:dyDescent="0.2">
      <c r="A256" s="1"/>
      <c r="B256" s="1"/>
    </row>
    <row r="257" spans="1:2" ht="11.25" customHeight="1" x14ac:dyDescent="0.2">
      <c r="A257" s="1"/>
      <c r="B257" s="1"/>
    </row>
    <row r="258" spans="1:2" ht="11.25" customHeight="1" x14ac:dyDescent="0.2">
      <c r="A258" s="1"/>
      <c r="B258" s="1"/>
    </row>
    <row r="259" spans="1:2" ht="11.25" customHeight="1" x14ac:dyDescent="0.2">
      <c r="A259" s="1"/>
      <c r="B259" s="1"/>
    </row>
    <row r="260" spans="1:2" ht="11.25" customHeight="1" x14ac:dyDescent="0.2">
      <c r="A260" s="1"/>
      <c r="B260" s="1"/>
    </row>
    <row r="261" spans="1:2" ht="11.25" customHeight="1" x14ac:dyDescent="0.2">
      <c r="A261" s="1"/>
      <c r="B261" s="1"/>
    </row>
    <row r="262" spans="1:2" ht="11.25" customHeight="1" x14ac:dyDescent="0.2">
      <c r="A262" s="1"/>
      <c r="B262" s="1"/>
    </row>
    <row r="263" spans="1:2" ht="11.25" customHeight="1" x14ac:dyDescent="0.2">
      <c r="A263" s="1"/>
      <c r="B263" s="1"/>
    </row>
    <row r="264" spans="1:2" ht="11.25" customHeight="1" x14ac:dyDescent="0.2">
      <c r="A264" s="1"/>
      <c r="B264" s="1"/>
    </row>
    <row r="265" spans="1:2" ht="11.25" customHeight="1" x14ac:dyDescent="0.2">
      <c r="A265" s="1"/>
      <c r="B265" s="1"/>
    </row>
    <row r="266" spans="1:2" ht="11.25" customHeight="1" x14ac:dyDescent="0.2">
      <c r="A266" s="1"/>
      <c r="B266" s="1"/>
    </row>
    <row r="267" spans="1:2" ht="11.25" customHeight="1" x14ac:dyDescent="0.2">
      <c r="A267" s="1"/>
      <c r="B267" s="1"/>
    </row>
    <row r="268" spans="1:2" ht="11.25" customHeight="1" x14ac:dyDescent="0.2">
      <c r="A268" s="1"/>
      <c r="B268" s="1"/>
    </row>
    <row r="269" spans="1:2" ht="11.25" customHeight="1" x14ac:dyDescent="0.2">
      <c r="A269" s="1"/>
      <c r="B269" s="1"/>
    </row>
    <row r="270" spans="1:2" ht="11.25" customHeight="1" x14ac:dyDescent="0.2">
      <c r="A270" s="1"/>
      <c r="B270" s="1"/>
    </row>
    <row r="271" spans="1:2" ht="11.25" customHeight="1" x14ac:dyDescent="0.2">
      <c r="A271" s="1"/>
      <c r="B271" s="1"/>
    </row>
    <row r="272" spans="1:2" ht="11.25" customHeight="1" x14ac:dyDescent="0.2">
      <c r="A272" s="1"/>
      <c r="B272" s="1"/>
    </row>
    <row r="273" spans="1:2" ht="11.25" customHeight="1" x14ac:dyDescent="0.2">
      <c r="A273" s="1"/>
      <c r="B273" s="1"/>
    </row>
    <row r="274" spans="1:2" ht="11.25" customHeight="1" x14ac:dyDescent="0.2">
      <c r="A274" s="1"/>
      <c r="B274" s="1"/>
    </row>
    <row r="275" spans="1:2" ht="11.25" customHeight="1" x14ac:dyDescent="0.2">
      <c r="A275" s="1"/>
      <c r="B275" s="1"/>
    </row>
    <row r="276" spans="1:2" ht="11.25" customHeight="1" x14ac:dyDescent="0.2">
      <c r="A276" s="1"/>
      <c r="B276" s="1"/>
    </row>
    <row r="277" spans="1:2" ht="11.25" customHeight="1" x14ac:dyDescent="0.2">
      <c r="A277" s="1"/>
      <c r="B277" s="1"/>
    </row>
    <row r="278" spans="1:2" ht="11.25" customHeight="1" x14ac:dyDescent="0.2">
      <c r="A278" s="1"/>
      <c r="B278" s="1"/>
    </row>
    <row r="279" spans="1:2" ht="11.25" customHeight="1" x14ac:dyDescent="0.2">
      <c r="A279" s="1"/>
      <c r="B279" s="1"/>
    </row>
    <row r="280" spans="1:2" ht="11.25" customHeight="1" x14ac:dyDescent="0.2">
      <c r="A280" s="1"/>
      <c r="B280" s="1"/>
    </row>
    <row r="281" spans="1:2" ht="11.25" customHeight="1" x14ac:dyDescent="0.2">
      <c r="A281" s="1"/>
      <c r="B281" s="1"/>
    </row>
    <row r="282" spans="1:2" ht="11.25" customHeight="1" x14ac:dyDescent="0.2">
      <c r="A282" s="1"/>
      <c r="B282" s="1"/>
    </row>
    <row r="283" spans="1:2" ht="11.25" customHeight="1" x14ac:dyDescent="0.2">
      <c r="A283" s="1"/>
      <c r="B283" s="1"/>
    </row>
    <row r="284" spans="1:2" ht="11.25" customHeight="1" x14ac:dyDescent="0.2">
      <c r="A284" s="1"/>
      <c r="B284" s="1"/>
    </row>
    <row r="285" spans="1:2" ht="11.25" customHeight="1" x14ac:dyDescent="0.2">
      <c r="A285" s="1"/>
      <c r="B285" s="1"/>
    </row>
    <row r="286" spans="1:2" ht="11.25" customHeight="1" x14ac:dyDescent="0.2">
      <c r="A286" s="1"/>
      <c r="B286" s="1"/>
    </row>
    <row r="287" spans="1:2" ht="11.25" customHeight="1" x14ac:dyDescent="0.2">
      <c r="A287" s="1"/>
      <c r="B287" s="1"/>
    </row>
    <row r="288" spans="1:2" ht="11.25" customHeight="1" x14ac:dyDescent="0.2">
      <c r="A288" s="1"/>
      <c r="B288" s="1"/>
    </row>
    <row r="289" spans="1:2" ht="11.25" customHeight="1" x14ac:dyDescent="0.2">
      <c r="A289" s="1"/>
      <c r="B289" s="1"/>
    </row>
    <row r="290" spans="1:2" ht="11.25" customHeight="1" x14ac:dyDescent="0.2">
      <c r="A290" s="1"/>
      <c r="B290" s="1"/>
    </row>
    <row r="291" spans="1:2" ht="11.25" customHeight="1" x14ac:dyDescent="0.2">
      <c r="A291" s="1"/>
      <c r="B291" s="1"/>
    </row>
    <row r="292" spans="1:2" ht="11.25" customHeight="1" x14ac:dyDescent="0.2">
      <c r="A292" s="1"/>
      <c r="B292" s="1"/>
    </row>
    <row r="293" spans="1:2" ht="11.25" customHeight="1" x14ac:dyDescent="0.2">
      <c r="A293" s="1"/>
      <c r="B293" s="1"/>
    </row>
    <row r="294" spans="1:2" ht="11.25" customHeight="1" x14ac:dyDescent="0.2">
      <c r="A294" s="1"/>
      <c r="B294" s="1"/>
    </row>
    <row r="295" spans="1:2" ht="11.25" customHeight="1" x14ac:dyDescent="0.2">
      <c r="A295" s="1"/>
      <c r="B295" s="1"/>
    </row>
    <row r="296" spans="1:2" ht="11.25" customHeight="1" x14ac:dyDescent="0.2">
      <c r="A296" s="1"/>
      <c r="B296" s="1"/>
    </row>
    <row r="297" spans="1:2" ht="11.25" customHeight="1" x14ac:dyDescent="0.2">
      <c r="A297" s="1"/>
      <c r="B297" s="1"/>
    </row>
    <row r="298" spans="1:2" ht="11.25" customHeight="1" x14ac:dyDescent="0.2">
      <c r="A298" s="1"/>
      <c r="B298" s="1"/>
    </row>
    <row r="299" spans="1:2" ht="11.25" customHeight="1" x14ac:dyDescent="0.2">
      <c r="A299" s="1"/>
      <c r="B299" s="1"/>
    </row>
    <row r="300" spans="1:2" ht="11.25" customHeight="1" x14ac:dyDescent="0.2">
      <c r="A300" s="1"/>
      <c r="B300" s="1"/>
    </row>
    <row r="301" spans="1:2" ht="11.25" customHeight="1" x14ac:dyDescent="0.2">
      <c r="A301" s="1"/>
      <c r="B301" s="1"/>
    </row>
    <row r="302" spans="1:2" ht="11.25" customHeight="1" x14ac:dyDescent="0.2">
      <c r="A302" s="1"/>
      <c r="B302" s="1"/>
    </row>
    <row r="303" spans="1:2" ht="11.25" customHeight="1" x14ac:dyDescent="0.2">
      <c r="A303" s="1"/>
      <c r="B303" s="1"/>
    </row>
    <row r="304" spans="1:2" ht="11.25" customHeight="1" x14ac:dyDescent="0.2">
      <c r="A304" s="1"/>
      <c r="B304" s="1"/>
    </row>
    <row r="305" spans="1:2" ht="11.25" customHeight="1" x14ac:dyDescent="0.2">
      <c r="A305" s="1"/>
      <c r="B305" s="1"/>
    </row>
    <row r="306" spans="1:2" ht="11.25" customHeight="1" x14ac:dyDescent="0.2">
      <c r="A306" s="1"/>
      <c r="B306" s="1"/>
    </row>
    <row r="307" spans="1:2" ht="11.25" customHeight="1" x14ac:dyDescent="0.2">
      <c r="A307" s="1"/>
      <c r="B307" s="1"/>
    </row>
    <row r="308" spans="1:2" ht="11.25" customHeight="1" x14ac:dyDescent="0.2">
      <c r="A308" s="1"/>
      <c r="B308" s="1"/>
    </row>
    <row r="309" spans="1:2" ht="11.25" customHeight="1" x14ac:dyDescent="0.2">
      <c r="A309" s="1"/>
      <c r="B309" s="1"/>
    </row>
    <row r="310" spans="1:2" ht="11.25" customHeight="1" x14ac:dyDescent="0.2">
      <c r="A310" s="1"/>
      <c r="B310" s="1"/>
    </row>
    <row r="311" spans="1:2" ht="11.25" customHeight="1" x14ac:dyDescent="0.2">
      <c r="A311" s="1"/>
      <c r="B311" s="1"/>
    </row>
    <row r="312" spans="1:2" ht="11.25" customHeight="1" x14ac:dyDescent="0.2">
      <c r="A312" s="1"/>
      <c r="B312" s="1"/>
    </row>
    <row r="313" spans="1:2" ht="11.25" customHeight="1" x14ac:dyDescent="0.2">
      <c r="A313" s="1"/>
      <c r="B313" s="1"/>
    </row>
    <row r="314" spans="1:2" ht="11.25" customHeight="1" x14ac:dyDescent="0.2">
      <c r="A314" s="1"/>
      <c r="B314" s="1"/>
    </row>
    <row r="315" spans="1:2" ht="11.25" customHeight="1" x14ac:dyDescent="0.2">
      <c r="A315" s="1"/>
      <c r="B315" s="1"/>
    </row>
    <row r="316" spans="1:2" ht="11.25" customHeight="1" x14ac:dyDescent="0.2">
      <c r="A316" s="1"/>
      <c r="B316" s="1"/>
    </row>
    <row r="317" spans="1:2" ht="11.25" customHeight="1" x14ac:dyDescent="0.2">
      <c r="A317" s="1"/>
      <c r="B317" s="1"/>
    </row>
    <row r="318" spans="1:2" ht="11.25" customHeight="1" x14ac:dyDescent="0.2">
      <c r="A318" s="1"/>
      <c r="B318" s="1"/>
    </row>
    <row r="319" spans="1:2" ht="11.25" customHeight="1" x14ac:dyDescent="0.2">
      <c r="A319" s="1"/>
      <c r="B319" s="1"/>
    </row>
    <row r="320" spans="1:2" ht="11.25" customHeight="1" x14ac:dyDescent="0.2">
      <c r="A320" s="1"/>
      <c r="B320" s="1"/>
    </row>
    <row r="321" spans="1:2" ht="11.25" customHeight="1" x14ac:dyDescent="0.2">
      <c r="A321" s="1"/>
      <c r="B321" s="1"/>
    </row>
    <row r="322" spans="1:2" ht="11.25" customHeight="1" x14ac:dyDescent="0.2">
      <c r="A322" s="1"/>
      <c r="B322" s="1"/>
    </row>
    <row r="323" spans="1:2" ht="11.25" customHeight="1" x14ac:dyDescent="0.2">
      <c r="A323" s="1"/>
      <c r="B323" s="1"/>
    </row>
    <row r="324" spans="1:2" ht="11.25" customHeight="1" x14ac:dyDescent="0.2">
      <c r="A324" s="1"/>
      <c r="B324" s="1"/>
    </row>
    <row r="325" spans="1:2" ht="11.25" customHeight="1" x14ac:dyDescent="0.2">
      <c r="A325" s="1"/>
      <c r="B325" s="1"/>
    </row>
    <row r="326" spans="1:2" ht="11.25" customHeight="1" x14ac:dyDescent="0.2">
      <c r="A326" s="1"/>
      <c r="B326" s="1"/>
    </row>
    <row r="327" spans="1:2" ht="11.25" customHeight="1" x14ac:dyDescent="0.2">
      <c r="A327" s="1"/>
      <c r="B327" s="1"/>
    </row>
    <row r="328" spans="1:2" ht="11.25" customHeight="1" x14ac:dyDescent="0.2">
      <c r="A328" s="1"/>
      <c r="B328" s="1"/>
    </row>
    <row r="329" spans="1:2" ht="11.25" customHeight="1" x14ac:dyDescent="0.2">
      <c r="A329" s="1"/>
      <c r="B329" s="1"/>
    </row>
    <row r="330" spans="1:2" ht="11.25" customHeight="1" x14ac:dyDescent="0.2">
      <c r="A330" s="1"/>
      <c r="B330" s="1"/>
    </row>
    <row r="331" spans="1:2" ht="11.25" customHeight="1" x14ac:dyDescent="0.2">
      <c r="A331" s="1"/>
      <c r="B331" s="1"/>
    </row>
    <row r="332" spans="1:2" ht="11.25" customHeight="1" x14ac:dyDescent="0.2">
      <c r="A332" s="1"/>
      <c r="B332" s="1"/>
    </row>
    <row r="333" spans="1:2" ht="11.25" customHeight="1" x14ac:dyDescent="0.2">
      <c r="A333" s="1"/>
      <c r="B333" s="1"/>
    </row>
    <row r="334" spans="1:2" ht="11.25" customHeight="1" x14ac:dyDescent="0.2">
      <c r="A334" s="1"/>
      <c r="B334" s="1"/>
    </row>
    <row r="335" spans="1:2" ht="11.25" customHeight="1" x14ac:dyDescent="0.2">
      <c r="A335" s="1"/>
      <c r="B335" s="1"/>
    </row>
    <row r="336" spans="1:2" ht="11.25" customHeight="1" x14ac:dyDescent="0.2">
      <c r="A336" s="1"/>
      <c r="B336" s="1"/>
    </row>
    <row r="337" spans="1:2" ht="11.25" customHeight="1" x14ac:dyDescent="0.2">
      <c r="A337" s="1"/>
      <c r="B337" s="1"/>
    </row>
    <row r="338" spans="1:2" ht="11.25" customHeight="1" x14ac:dyDescent="0.2">
      <c r="A338" s="1"/>
      <c r="B338" s="1"/>
    </row>
    <row r="339" spans="1:2" ht="11.25" customHeight="1" x14ac:dyDescent="0.2">
      <c r="A339" s="1"/>
      <c r="B339" s="1"/>
    </row>
    <row r="340" spans="1:2" ht="11.25" customHeight="1" x14ac:dyDescent="0.2">
      <c r="A340" s="1"/>
      <c r="B340" s="1"/>
    </row>
    <row r="341" spans="1:2" ht="11.25" customHeight="1" x14ac:dyDescent="0.2">
      <c r="A341" s="1"/>
      <c r="B341" s="1"/>
    </row>
    <row r="342" spans="1:2" ht="11.25" customHeight="1" x14ac:dyDescent="0.2">
      <c r="A342" s="1"/>
      <c r="B342" s="1"/>
    </row>
    <row r="343" spans="1:2" ht="11.25" customHeight="1" x14ac:dyDescent="0.2">
      <c r="A343" s="1"/>
      <c r="B343" s="1"/>
    </row>
    <row r="344" spans="1:2" ht="11.25" customHeight="1" x14ac:dyDescent="0.2">
      <c r="A344" s="1"/>
      <c r="B344" s="1"/>
    </row>
    <row r="345" spans="1:2" ht="11.25" customHeight="1" x14ac:dyDescent="0.2">
      <c r="A345" s="1"/>
      <c r="B345" s="1"/>
    </row>
    <row r="346" spans="1:2" ht="11.25" customHeight="1" x14ac:dyDescent="0.2">
      <c r="A346" s="1"/>
      <c r="B346" s="1"/>
    </row>
    <row r="347" spans="1:2" ht="11.25" customHeight="1" x14ac:dyDescent="0.2">
      <c r="A347" s="1"/>
      <c r="B347" s="1"/>
    </row>
    <row r="348" spans="1:2" ht="11.25" customHeight="1" x14ac:dyDescent="0.2">
      <c r="A348" s="1"/>
      <c r="B348" s="1"/>
    </row>
    <row r="349" spans="1:2" ht="11.25" customHeight="1" x14ac:dyDescent="0.2">
      <c r="A349" s="1"/>
      <c r="B349" s="1"/>
    </row>
    <row r="350" spans="1:2" ht="11.25" customHeight="1" x14ac:dyDescent="0.2">
      <c r="A350" s="1"/>
      <c r="B350" s="1"/>
    </row>
    <row r="351" spans="1:2" ht="11.25" customHeight="1" x14ac:dyDescent="0.2">
      <c r="A351" s="1"/>
      <c r="B351" s="1"/>
    </row>
    <row r="352" spans="1:2" ht="11.25" customHeight="1" x14ac:dyDescent="0.2">
      <c r="A352" s="1"/>
      <c r="B352" s="1"/>
    </row>
    <row r="353" spans="1:2" ht="11.25" customHeight="1" x14ac:dyDescent="0.2">
      <c r="A353" s="1"/>
      <c r="B353" s="1"/>
    </row>
    <row r="354" spans="1:2" ht="11.25" customHeight="1" x14ac:dyDescent="0.2">
      <c r="A354" s="1"/>
      <c r="B354" s="1"/>
    </row>
    <row r="355" spans="1:2" ht="11.25" customHeight="1" x14ac:dyDescent="0.2">
      <c r="A355" s="1"/>
      <c r="B355" s="1"/>
    </row>
    <row r="356" spans="1:2" ht="11.25" customHeight="1" x14ac:dyDescent="0.2">
      <c r="A356" s="1"/>
      <c r="B356" s="1"/>
    </row>
    <row r="357" spans="1:2" ht="11.25" customHeight="1" x14ac:dyDescent="0.2">
      <c r="A357" s="1"/>
      <c r="B357" s="1"/>
    </row>
    <row r="358" spans="1:2" ht="11.25" customHeight="1" x14ac:dyDescent="0.2">
      <c r="A358" s="1"/>
      <c r="B358" s="1"/>
    </row>
    <row r="359" spans="1:2" ht="11.25" customHeight="1" x14ac:dyDescent="0.2">
      <c r="A359" s="1"/>
      <c r="B359" s="1"/>
    </row>
    <row r="360" spans="1:2" ht="11.25" customHeight="1" x14ac:dyDescent="0.2">
      <c r="A360" s="1"/>
      <c r="B360" s="1"/>
    </row>
    <row r="361" spans="1:2" ht="11.25" customHeight="1" x14ac:dyDescent="0.2">
      <c r="A361" s="1"/>
      <c r="B361" s="1"/>
    </row>
    <row r="362" spans="1:2" ht="11.25" customHeight="1" x14ac:dyDescent="0.2">
      <c r="A362" s="1"/>
      <c r="B362" s="1"/>
    </row>
    <row r="363" spans="1:2" ht="11.25" customHeight="1" x14ac:dyDescent="0.2">
      <c r="A363" s="1"/>
      <c r="B363" s="1"/>
    </row>
    <row r="364" spans="1:2" ht="11.25" customHeight="1" x14ac:dyDescent="0.2">
      <c r="A364" s="1"/>
      <c r="B364" s="1"/>
    </row>
    <row r="365" spans="1:2" ht="11.25" customHeight="1" x14ac:dyDescent="0.2">
      <c r="A365" s="1"/>
      <c r="B365" s="1"/>
    </row>
    <row r="366" spans="1:2" ht="11.25" customHeight="1" x14ac:dyDescent="0.2">
      <c r="A366" s="1"/>
      <c r="B366" s="1"/>
    </row>
    <row r="367" spans="1:2" ht="11.25" customHeight="1" x14ac:dyDescent="0.2">
      <c r="A367" s="1"/>
      <c r="B367" s="1"/>
    </row>
    <row r="368" spans="1:2" ht="11.25" customHeight="1" x14ac:dyDescent="0.2">
      <c r="A368" s="1"/>
      <c r="B368" s="1"/>
    </row>
    <row r="369" spans="1:2" ht="11.25" customHeight="1" x14ac:dyDescent="0.2">
      <c r="A369" s="1"/>
      <c r="B369" s="1"/>
    </row>
    <row r="370" spans="1:2" ht="11.25" customHeight="1" x14ac:dyDescent="0.2">
      <c r="A370" s="1"/>
      <c r="B370" s="1"/>
    </row>
    <row r="371" spans="1:2" ht="11.25" customHeight="1" x14ac:dyDescent="0.2">
      <c r="A371" s="1"/>
      <c r="B371" s="1"/>
    </row>
    <row r="372" spans="1:2" ht="11.25" customHeight="1" x14ac:dyDescent="0.2">
      <c r="A372" s="1"/>
      <c r="B372" s="1"/>
    </row>
    <row r="373" spans="1:2" ht="11.25" customHeight="1" x14ac:dyDescent="0.2">
      <c r="A373" s="1"/>
      <c r="B373" s="1"/>
    </row>
    <row r="374" spans="1:2" ht="11.25" customHeight="1" x14ac:dyDescent="0.2">
      <c r="A374" s="1"/>
      <c r="B374" s="1"/>
    </row>
    <row r="375" spans="1:2" ht="11.25" customHeight="1" x14ac:dyDescent="0.2">
      <c r="A375" s="1"/>
      <c r="B375" s="1"/>
    </row>
    <row r="376" spans="1:2" ht="11.25" customHeight="1" x14ac:dyDescent="0.2">
      <c r="A376" s="1"/>
      <c r="B376" s="1"/>
    </row>
    <row r="377" spans="1:2" ht="11.25" customHeight="1" x14ac:dyDescent="0.2">
      <c r="A377" s="1"/>
      <c r="B377" s="1"/>
    </row>
    <row r="378" spans="1:2" ht="11.25" customHeight="1" x14ac:dyDescent="0.2">
      <c r="A378" s="1"/>
      <c r="B378" s="1"/>
    </row>
    <row r="379" spans="1:2" ht="11.25" customHeight="1" x14ac:dyDescent="0.2">
      <c r="A379" s="1"/>
      <c r="B379" s="1"/>
    </row>
    <row r="380" spans="1:2" ht="11.25" customHeight="1" x14ac:dyDescent="0.2">
      <c r="A380" s="1"/>
      <c r="B380" s="1"/>
    </row>
    <row r="381" spans="1:2" ht="11.25" customHeight="1" x14ac:dyDescent="0.2">
      <c r="A381" s="1"/>
      <c r="B381" s="1"/>
    </row>
    <row r="382" spans="1:2" ht="11.25" customHeight="1" x14ac:dyDescent="0.2">
      <c r="A382" s="1"/>
      <c r="B382" s="1"/>
    </row>
    <row r="383" spans="1:2" ht="11.25" customHeight="1" x14ac:dyDescent="0.2">
      <c r="A383" s="1"/>
      <c r="B383" s="1"/>
    </row>
    <row r="384" spans="1:2" ht="11.25" customHeight="1" x14ac:dyDescent="0.2">
      <c r="A384" s="1"/>
      <c r="B384" s="1"/>
    </row>
    <row r="385" spans="1:2" ht="11.25" customHeight="1" x14ac:dyDescent="0.2">
      <c r="A385" s="1"/>
      <c r="B385" s="1"/>
    </row>
    <row r="386" spans="1:2" ht="11.25" customHeight="1" x14ac:dyDescent="0.2">
      <c r="A386" s="1"/>
      <c r="B386" s="1"/>
    </row>
    <row r="387" spans="1:2" ht="11.25" customHeight="1" x14ac:dyDescent="0.2">
      <c r="A387" s="1"/>
      <c r="B387" s="1"/>
    </row>
    <row r="388" spans="1:2" ht="11.25" customHeight="1" x14ac:dyDescent="0.2">
      <c r="A388" s="1"/>
      <c r="B388" s="1"/>
    </row>
    <row r="389" spans="1:2" ht="11.25" customHeight="1" x14ac:dyDescent="0.2">
      <c r="A389" s="1"/>
      <c r="B389" s="1"/>
    </row>
    <row r="390" spans="1:2" ht="11.25" customHeight="1" x14ac:dyDescent="0.2">
      <c r="A390" s="1"/>
      <c r="B390" s="1"/>
    </row>
    <row r="391" spans="1:2" ht="11.25" customHeight="1" x14ac:dyDescent="0.2">
      <c r="A391" s="1"/>
      <c r="B391" s="1"/>
    </row>
    <row r="392" spans="1:2" ht="11.25" customHeight="1" x14ac:dyDescent="0.2">
      <c r="A392" s="1"/>
      <c r="B392" s="1"/>
    </row>
    <row r="393" spans="1:2" ht="11.25" customHeight="1" x14ac:dyDescent="0.2">
      <c r="A393" s="1"/>
      <c r="B393" s="1"/>
    </row>
    <row r="394" spans="1:2" ht="11.25" customHeight="1" x14ac:dyDescent="0.2">
      <c r="A394" s="1"/>
      <c r="B394" s="1"/>
    </row>
    <row r="395" spans="1:2" ht="11.25" customHeight="1" x14ac:dyDescent="0.2">
      <c r="A395" s="1"/>
      <c r="B395" s="1"/>
    </row>
    <row r="396" spans="1:2" ht="11.25" customHeight="1" x14ac:dyDescent="0.2">
      <c r="A396" s="1"/>
      <c r="B396" s="1"/>
    </row>
    <row r="397" spans="1:2" ht="11.25" customHeight="1" x14ac:dyDescent="0.2">
      <c r="A397" s="1"/>
      <c r="B397" s="1"/>
    </row>
    <row r="398" spans="1:2" ht="11.25" customHeight="1" x14ac:dyDescent="0.2">
      <c r="A398" s="1"/>
      <c r="B398" s="1"/>
    </row>
    <row r="399" spans="1:2" ht="11.25" customHeight="1" x14ac:dyDescent="0.2">
      <c r="A399" s="1"/>
      <c r="B399" s="1"/>
    </row>
    <row r="400" spans="1:2" ht="11.25" customHeight="1" x14ac:dyDescent="0.2">
      <c r="A400" s="1"/>
      <c r="B400" s="1"/>
    </row>
    <row r="401" spans="1:2" ht="11.25" customHeight="1" x14ac:dyDescent="0.2">
      <c r="A401" s="1"/>
      <c r="B401" s="1"/>
    </row>
    <row r="402" spans="1:2" ht="11.25" customHeight="1" x14ac:dyDescent="0.2">
      <c r="A402" s="1"/>
      <c r="B402" s="1"/>
    </row>
    <row r="403" spans="1:2" ht="11.25" customHeight="1" x14ac:dyDescent="0.2">
      <c r="A403" s="1"/>
      <c r="B403" s="1"/>
    </row>
    <row r="404" spans="1:2" ht="11.25" customHeight="1" x14ac:dyDescent="0.2">
      <c r="A404" s="1"/>
      <c r="B404" s="1"/>
    </row>
    <row r="405" spans="1:2" ht="11.25" customHeight="1" x14ac:dyDescent="0.2">
      <c r="A405" s="1"/>
      <c r="B405" s="1"/>
    </row>
    <row r="406" spans="1:2" ht="11.25" customHeight="1" x14ac:dyDescent="0.2">
      <c r="A406" s="1"/>
      <c r="B406" s="1"/>
    </row>
    <row r="407" spans="1:2" ht="11.25" customHeight="1" x14ac:dyDescent="0.2">
      <c r="A407" s="1"/>
      <c r="B407" s="1"/>
    </row>
    <row r="408" spans="1:2" ht="11.25" customHeight="1" x14ac:dyDescent="0.2">
      <c r="A408" s="1"/>
      <c r="B408" s="1"/>
    </row>
    <row r="409" spans="1:2" ht="11.25" customHeight="1" x14ac:dyDescent="0.2">
      <c r="A409" s="1"/>
      <c r="B409" s="1"/>
    </row>
    <row r="410" spans="1:2" ht="11.25" customHeight="1" x14ac:dyDescent="0.2">
      <c r="A410" s="1"/>
      <c r="B410" s="1"/>
    </row>
    <row r="411" spans="1:2" ht="11.25" customHeight="1" x14ac:dyDescent="0.2">
      <c r="A411" s="1"/>
      <c r="B411" s="1"/>
    </row>
    <row r="412" spans="1:2" ht="11.25" customHeight="1" x14ac:dyDescent="0.2">
      <c r="A412" s="1"/>
      <c r="B412" s="1"/>
    </row>
    <row r="413" spans="1:2" ht="11.25" customHeight="1" x14ac:dyDescent="0.2">
      <c r="A413" s="1"/>
      <c r="B413" s="1"/>
    </row>
    <row r="414" spans="1:2" ht="11.25" customHeight="1" x14ac:dyDescent="0.2">
      <c r="A414" s="1"/>
      <c r="B414" s="1"/>
    </row>
    <row r="415" spans="1:2" ht="11.25" customHeight="1" x14ac:dyDescent="0.2">
      <c r="A415" s="1"/>
      <c r="B415" s="1"/>
    </row>
    <row r="416" spans="1:2" ht="11.25" customHeight="1" x14ac:dyDescent="0.2">
      <c r="A416" s="1"/>
      <c r="B416" s="1"/>
    </row>
    <row r="417" spans="1:2" ht="11.25" customHeight="1" x14ac:dyDescent="0.2">
      <c r="A417" s="1"/>
      <c r="B417" s="1"/>
    </row>
    <row r="418" spans="1:2" ht="11.25" customHeight="1" x14ac:dyDescent="0.2">
      <c r="A418" s="1"/>
      <c r="B418" s="1"/>
    </row>
    <row r="419" spans="1:2" ht="11.25" customHeight="1" x14ac:dyDescent="0.2">
      <c r="A419" s="1"/>
      <c r="B419" s="1"/>
    </row>
    <row r="420" spans="1:2" ht="11.25" customHeight="1" x14ac:dyDescent="0.2">
      <c r="A420" s="1"/>
      <c r="B420" s="1"/>
    </row>
    <row r="421" spans="1:2" ht="11.25" customHeight="1" x14ac:dyDescent="0.2">
      <c r="A421" s="1"/>
      <c r="B421" s="1"/>
    </row>
    <row r="422" spans="1:2" ht="11.25" customHeight="1" x14ac:dyDescent="0.2">
      <c r="A422" s="1"/>
      <c r="B422" s="1"/>
    </row>
    <row r="423" spans="1:2" ht="11.25" customHeight="1" x14ac:dyDescent="0.2">
      <c r="A423" s="1"/>
      <c r="B423" s="1"/>
    </row>
    <row r="424" spans="1:2" ht="11.25" customHeight="1" x14ac:dyDescent="0.2">
      <c r="A424" s="1"/>
      <c r="B424" s="1"/>
    </row>
    <row r="425" spans="1:2" ht="11.25" customHeight="1" x14ac:dyDescent="0.2">
      <c r="A425" s="1"/>
      <c r="B425" s="1"/>
    </row>
    <row r="426" spans="1:2" ht="11.25" customHeight="1" x14ac:dyDescent="0.2">
      <c r="A426" s="1"/>
      <c r="B426" s="1"/>
    </row>
    <row r="427" spans="1:2" ht="11.25" customHeight="1" x14ac:dyDescent="0.2">
      <c r="A427" s="1"/>
      <c r="B427" s="1"/>
    </row>
    <row r="428" spans="1:2" ht="11.25" customHeight="1" x14ac:dyDescent="0.2">
      <c r="A428" s="1"/>
      <c r="B428" s="1"/>
    </row>
    <row r="429" spans="1:2" ht="11.25" customHeight="1" x14ac:dyDescent="0.2">
      <c r="A429" s="1"/>
      <c r="B429" s="1"/>
    </row>
    <row r="430" spans="1:2" ht="11.25" customHeight="1" x14ac:dyDescent="0.2">
      <c r="A430" s="1"/>
      <c r="B430" s="1"/>
    </row>
    <row r="431" spans="1:2" ht="11.25" customHeight="1" x14ac:dyDescent="0.2">
      <c r="A431" s="1"/>
      <c r="B431" s="1"/>
    </row>
    <row r="432" spans="1:2" ht="11.25" customHeight="1" x14ac:dyDescent="0.2">
      <c r="A432" s="1"/>
      <c r="B432" s="1"/>
    </row>
    <row r="433" spans="1:2" ht="11.25" customHeight="1" x14ac:dyDescent="0.2">
      <c r="A433" s="1"/>
      <c r="B433" s="1"/>
    </row>
    <row r="434" spans="1:2" ht="11.25" customHeight="1" x14ac:dyDescent="0.2">
      <c r="A434" s="1"/>
      <c r="B434" s="1"/>
    </row>
    <row r="435" spans="1:2" ht="11.25" customHeight="1" x14ac:dyDescent="0.2">
      <c r="A435" s="1"/>
      <c r="B435" s="1"/>
    </row>
    <row r="436" spans="1:2" ht="11.25" customHeight="1" x14ac:dyDescent="0.2">
      <c r="A436" s="1"/>
      <c r="B436" s="1"/>
    </row>
    <row r="437" spans="1:2" ht="11.25" customHeight="1" x14ac:dyDescent="0.2">
      <c r="A437" s="1"/>
      <c r="B437" s="1"/>
    </row>
    <row r="438" spans="1:2" ht="11.25" customHeight="1" x14ac:dyDescent="0.2">
      <c r="A438" s="1"/>
      <c r="B438" s="1"/>
    </row>
    <row r="439" spans="1:2" ht="11.25" customHeight="1" x14ac:dyDescent="0.2">
      <c r="A439" s="1"/>
      <c r="B439" s="1"/>
    </row>
    <row r="440" spans="1:2" ht="11.25" customHeight="1" x14ac:dyDescent="0.2">
      <c r="A440" s="1"/>
      <c r="B440" s="1"/>
    </row>
    <row r="441" spans="1:2" ht="11.25" customHeight="1" x14ac:dyDescent="0.2">
      <c r="A441" s="1"/>
      <c r="B441" s="1"/>
    </row>
    <row r="442" spans="1:2" ht="11.25" customHeight="1" x14ac:dyDescent="0.2">
      <c r="A442" s="1"/>
      <c r="B442" s="1"/>
    </row>
    <row r="443" spans="1:2" ht="11.25" customHeight="1" x14ac:dyDescent="0.2">
      <c r="A443" s="1"/>
      <c r="B443" s="1"/>
    </row>
    <row r="444" spans="1:2" ht="11.25" customHeight="1" x14ac:dyDescent="0.2">
      <c r="A444" s="1"/>
      <c r="B444" s="1"/>
    </row>
    <row r="445" spans="1:2" ht="11.25" customHeight="1" x14ac:dyDescent="0.2">
      <c r="A445" s="1"/>
      <c r="B445" s="1"/>
    </row>
    <row r="446" spans="1:2" ht="11.25" customHeight="1" x14ac:dyDescent="0.2">
      <c r="A446" s="1"/>
      <c r="B446" s="1"/>
    </row>
    <row r="447" spans="1:2" ht="11.25" customHeight="1" x14ac:dyDescent="0.2">
      <c r="A447" s="1"/>
      <c r="B447" s="1"/>
    </row>
    <row r="448" spans="1:2" ht="11.25" customHeight="1" x14ac:dyDescent="0.2">
      <c r="A448" s="1"/>
      <c r="B448" s="1"/>
    </row>
    <row r="449" spans="1:2" ht="11.25" customHeight="1" x14ac:dyDescent="0.2">
      <c r="A449" s="1"/>
      <c r="B449" s="1"/>
    </row>
    <row r="450" spans="1:2" ht="11.25" customHeight="1" x14ac:dyDescent="0.2">
      <c r="A450" s="1"/>
      <c r="B450" s="1"/>
    </row>
    <row r="451" spans="1:2" ht="11.25" customHeight="1" x14ac:dyDescent="0.2">
      <c r="A451" s="1"/>
      <c r="B451" s="1"/>
    </row>
    <row r="452" spans="1:2" ht="11.25" customHeight="1" x14ac:dyDescent="0.2">
      <c r="A452" s="1"/>
      <c r="B452" s="1"/>
    </row>
    <row r="453" spans="1:2" ht="11.25" customHeight="1" x14ac:dyDescent="0.2">
      <c r="A453" s="1"/>
      <c r="B453" s="1"/>
    </row>
    <row r="454" spans="1:2" ht="11.25" customHeight="1" x14ac:dyDescent="0.2">
      <c r="A454" s="1"/>
      <c r="B454" s="1"/>
    </row>
    <row r="455" spans="1:2" ht="11.25" customHeight="1" x14ac:dyDescent="0.2">
      <c r="A455" s="1"/>
      <c r="B455" s="1"/>
    </row>
    <row r="456" spans="1:2" ht="11.25" customHeight="1" x14ac:dyDescent="0.2">
      <c r="A456" s="1"/>
      <c r="B456" s="1"/>
    </row>
    <row r="457" spans="1:2" ht="11.25" customHeight="1" x14ac:dyDescent="0.2">
      <c r="A457" s="1"/>
      <c r="B457" s="1"/>
    </row>
    <row r="458" spans="1:2" ht="11.25" customHeight="1" x14ac:dyDescent="0.2">
      <c r="A458" s="1"/>
      <c r="B458" s="1"/>
    </row>
    <row r="459" spans="1:2" ht="11.25" customHeight="1" x14ac:dyDescent="0.2">
      <c r="A459" s="1"/>
      <c r="B459" s="1"/>
    </row>
    <row r="460" spans="1:2" ht="11.25" customHeight="1" x14ac:dyDescent="0.2">
      <c r="A460" s="1"/>
      <c r="B460" s="1"/>
    </row>
    <row r="461" spans="1:2" ht="11.25" customHeight="1" x14ac:dyDescent="0.2">
      <c r="A461" s="1"/>
      <c r="B461" s="1"/>
    </row>
    <row r="462" spans="1:2" ht="11.25" customHeight="1" x14ac:dyDescent="0.2">
      <c r="A462" s="1"/>
      <c r="B462" s="1"/>
    </row>
    <row r="463" spans="1:2" ht="11.25" customHeight="1" x14ac:dyDescent="0.2">
      <c r="A463" s="1"/>
      <c r="B463" s="1"/>
    </row>
    <row r="464" spans="1:2" ht="11.25" customHeight="1" x14ac:dyDescent="0.2">
      <c r="A464" s="1"/>
      <c r="B464" s="1"/>
    </row>
    <row r="465" spans="1:2" ht="11.25" customHeight="1" x14ac:dyDescent="0.2">
      <c r="A465" s="1"/>
      <c r="B465" s="1"/>
    </row>
    <row r="466" spans="1:2" ht="11.25" customHeight="1" x14ac:dyDescent="0.2">
      <c r="A466" s="1"/>
      <c r="B466" s="1"/>
    </row>
    <row r="467" spans="1:2" ht="11.25" customHeight="1" x14ac:dyDescent="0.2">
      <c r="A467" s="1"/>
      <c r="B467" s="1"/>
    </row>
    <row r="468" spans="1:2" ht="11.25" customHeight="1" x14ac:dyDescent="0.2">
      <c r="A468" s="1"/>
      <c r="B468" s="1"/>
    </row>
    <row r="469" spans="1:2" ht="11.25" customHeight="1" x14ac:dyDescent="0.2">
      <c r="A469" s="1"/>
      <c r="B469" s="1"/>
    </row>
    <row r="470" spans="1:2" ht="11.25" customHeight="1" x14ac:dyDescent="0.2">
      <c r="A470" s="1"/>
      <c r="B470" s="1"/>
    </row>
    <row r="471" spans="1:2" ht="11.25" customHeight="1" x14ac:dyDescent="0.2">
      <c r="A471" s="1"/>
      <c r="B471" s="1"/>
    </row>
    <row r="472" spans="1:2" ht="11.25" customHeight="1" x14ac:dyDescent="0.2">
      <c r="A472" s="1"/>
      <c r="B472" s="1"/>
    </row>
    <row r="473" spans="1:2" ht="11.25" customHeight="1" x14ac:dyDescent="0.2">
      <c r="A473" s="1"/>
      <c r="B473" s="1"/>
    </row>
    <row r="474" spans="1:2" ht="11.25" customHeight="1" x14ac:dyDescent="0.2">
      <c r="A474" s="1"/>
      <c r="B474" s="1"/>
    </row>
    <row r="475" spans="1:2" ht="11.25" customHeight="1" x14ac:dyDescent="0.2">
      <c r="A475" s="1"/>
      <c r="B475" s="1"/>
    </row>
    <row r="476" spans="1:2" ht="11.25" customHeight="1" x14ac:dyDescent="0.2">
      <c r="A476" s="1"/>
      <c r="B476" s="1"/>
    </row>
    <row r="477" spans="1:2" ht="11.25" customHeight="1" x14ac:dyDescent="0.2">
      <c r="A477" s="1"/>
      <c r="B477" s="1"/>
    </row>
    <row r="478" spans="1:2" ht="11.25" customHeight="1" x14ac:dyDescent="0.2">
      <c r="A478" s="1"/>
      <c r="B478" s="1"/>
    </row>
    <row r="479" spans="1:2" ht="11.25" customHeight="1" x14ac:dyDescent="0.2">
      <c r="A479" s="1"/>
      <c r="B479" s="1"/>
    </row>
    <row r="480" spans="1:2" ht="11.25" customHeight="1" x14ac:dyDescent="0.2">
      <c r="A480" s="1"/>
      <c r="B480" s="1"/>
    </row>
    <row r="481" spans="1:2" ht="11.25" customHeight="1" x14ac:dyDescent="0.2">
      <c r="A481" s="1"/>
      <c r="B481" s="1"/>
    </row>
    <row r="482" spans="1:2" ht="11.25" customHeight="1" x14ac:dyDescent="0.2">
      <c r="A482" s="1"/>
      <c r="B482" s="1"/>
    </row>
    <row r="483" spans="1:2" ht="11.25" customHeight="1" x14ac:dyDescent="0.2">
      <c r="A483" s="1"/>
      <c r="B483" s="1"/>
    </row>
    <row r="484" spans="1:2" ht="11.25" customHeight="1" x14ac:dyDescent="0.2">
      <c r="A484" s="1"/>
      <c r="B484" s="1"/>
    </row>
    <row r="485" spans="1:2" ht="11.25" customHeight="1" x14ac:dyDescent="0.2">
      <c r="A485" s="1"/>
      <c r="B485" s="1"/>
    </row>
    <row r="486" spans="1:2" ht="11.25" customHeight="1" x14ac:dyDescent="0.2">
      <c r="A486" s="1"/>
      <c r="B486" s="1"/>
    </row>
    <row r="487" spans="1:2" ht="11.25" customHeight="1" x14ac:dyDescent="0.2">
      <c r="A487" s="1"/>
      <c r="B487" s="1"/>
    </row>
    <row r="488" spans="1:2" ht="11.25" customHeight="1" x14ac:dyDescent="0.2">
      <c r="A488" s="1"/>
      <c r="B488" s="1"/>
    </row>
    <row r="489" spans="1:2" ht="11.25" customHeight="1" x14ac:dyDescent="0.2">
      <c r="A489" s="1"/>
      <c r="B489" s="1"/>
    </row>
    <row r="490" spans="1:2" ht="11.25" customHeight="1" x14ac:dyDescent="0.2">
      <c r="A490" s="1"/>
      <c r="B490" s="1"/>
    </row>
    <row r="491" spans="1:2" ht="11.25" customHeight="1" x14ac:dyDescent="0.2">
      <c r="A491" s="1"/>
      <c r="B491" s="1"/>
    </row>
    <row r="492" spans="1:2" ht="11.25" customHeight="1" x14ac:dyDescent="0.2">
      <c r="A492" s="1"/>
      <c r="B492" s="1"/>
    </row>
    <row r="493" spans="1:2" ht="11.25" customHeight="1" x14ac:dyDescent="0.2">
      <c r="A493" s="1"/>
      <c r="B493" s="1"/>
    </row>
    <row r="494" spans="1:2" ht="11.25" customHeight="1" x14ac:dyDescent="0.2">
      <c r="A494" s="1"/>
      <c r="B494" s="1"/>
    </row>
    <row r="495" spans="1:2" ht="11.25" customHeight="1" x14ac:dyDescent="0.2">
      <c r="A495" s="1"/>
      <c r="B495" s="1"/>
    </row>
    <row r="496" spans="1:2" ht="11.25" customHeight="1" x14ac:dyDescent="0.2">
      <c r="A496" s="1"/>
      <c r="B496" s="1"/>
    </row>
    <row r="497" spans="1:2" ht="11.25" customHeight="1" x14ac:dyDescent="0.2">
      <c r="A497" s="1"/>
      <c r="B497" s="1"/>
    </row>
    <row r="498" spans="1:2" ht="11.25" customHeight="1" x14ac:dyDescent="0.2">
      <c r="A498" s="1"/>
      <c r="B498" s="1"/>
    </row>
    <row r="499" spans="1:2" ht="11.25" customHeight="1" x14ac:dyDescent="0.2">
      <c r="A499" s="1"/>
      <c r="B499" s="1"/>
    </row>
    <row r="500" spans="1:2" ht="11.25" customHeight="1" x14ac:dyDescent="0.2">
      <c r="A500" s="1"/>
      <c r="B500" s="1"/>
    </row>
    <row r="501" spans="1:2" ht="11.25" customHeight="1" x14ac:dyDescent="0.2">
      <c r="A501" s="1"/>
      <c r="B501" s="1"/>
    </row>
    <row r="502" spans="1:2" ht="11.25" customHeight="1" x14ac:dyDescent="0.2">
      <c r="A502" s="1"/>
      <c r="B502" s="1"/>
    </row>
    <row r="503" spans="1:2" ht="11.25" customHeight="1" x14ac:dyDescent="0.2">
      <c r="A503" s="1"/>
      <c r="B503" s="1"/>
    </row>
    <row r="504" spans="1:2" ht="11.25" customHeight="1" x14ac:dyDescent="0.2">
      <c r="A504" s="1"/>
      <c r="B504" s="1"/>
    </row>
    <row r="505" spans="1:2" ht="11.25" customHeight="1" x14ac:dyDescent="0.2">
      <c r="A505" s="1"/>
      <c r="B505" s="1"/>
    </row>
    <row r="506" spans="1:2" ht="11.25" customHeight="1" x14ac:dyDescent="0.2">
      <c r="A506" s="1"/>
      <c r="B506" s="1"/>
    </row>
    <row r="507" spans="1:2" ht="11.25" customHeight="1" x14ac:dyDescent="0.2">
      <c r="A507" s="1"/>
      <c r="B507" s="1"/>
    </row>
    <row r="508" spans="1:2" ht="11.25" customHeight="1" x14ac:dyDescent="0.2">
      <c r="A508" s="1"/>
      <c r="B508" s="1"/>
    </row>
    <row r="509" spans="1:2" ht="11.25" customHeight="1" x14ac:dyDescent="0.2">
      <c r="A509" s="1"/>
      <c r="B509" s="1"/>
    </row>
    <row r="510" spans="1:2" ht="11.25" customHeight="1" x14ac:dyDescent="0.2">
      <c r="A510" s="1"/>
      <c r="B510" s="1"/>
    </row>
    <row r="511" spans="1:2" ht="11.25" customHeight="1" x14ac:dyDescent="0.2">
      <c r="A511" s="1"/>
      <c r="B511" s="1"/>
    </row>
    <row r="512" spans="1:2" ht="11.25" customHeight="1" x14ac:dyDescent="0.2">
      <c r="A512" s="1"/>
      <c r="B512" s="1"/>
    </row>
    <row r="513" spans="1:2" ht="11.25" customHeight="1" x14ac:dyDescent="0.2">
      <c r="A513" s="1"/>
      <c r="B513" s="1"/>
    </row>
    <row r="514" spans="1:2" ht="11.25" customHeight="1" x14ac:dyDescent="0.2">
      <c r="A514" s="1"/>
      <c r="B514" s="1"/>
    </row>
    <row r="515" spans="1:2" ht="11.25" customHeight="1" x14ac:dyDescent="0.2">
      <c r="A515" s="1"/>
      <c r="B515" s="1"/>
    </row>
    <row r="516" spans="1:2" ht="11.25" customHeight="1" x14ac:dyDescent="0.2">
      <c r="A516" s="1"/>
      <c r="B516" s="1"/>
    </row>
    <row r="517" spans="1:2" ht="11.25" customHeight="1" x14ac:dyDescent="0.2">
      <c r="A517" s="1"/>
      <c r="B517" s="1"/>
    </row>
    <row r="518" spans="1:2" ht="11.25" customHeight="1" x14ac:dyDescent="0.2">
      <c r="A518" s="1"/>
      <c r="B518" s="1"/>
    </row>
    <row r="519" spans="1:2" ht="11.25" customHeight="1" x14ac:dyDescent="0.2">
      <c r="A519" s="1"/>
      <c r="B519" s="1"/>
    </row>
    <row r="520" spans="1:2" ht="11.25" customHeight="1" x14ac:dyDescent="0.2">
      <c r="A520" s="1"/>
      <c r="B520" s="1"/>
    </row>
    <row r="521" spans="1:2" ht="11.25" customHeight="1" x14ac:dyDescent="0.2">
      <c r="A521" s="1"/>
      <c r="B521" s="1"/>
    </row>
    <row r="522" spans="1:2" ht="11.25" customHeight="1" x14ac:dyDescent="0.2">
      <c r="A522" s="1"/>
      <c r="B522" s="1"/>
    </row>
    <row r="523" spans="1:2" ht="11.25" customHeight="1" x14ac:dyDescent="0.2">
      <c r="A523" s="1"/>
      <c r="B523" s="1"/>
    </row>
    <row r="524" spans="1:2" ht="11.25" customHeight="1" x14ac:dyDescent="0.2">
      <c r="A524" s="1"/>
      <c r="B524" s="1"/>
    </row>
    <row r="525" spans="1:2" ht="11.25" customHeight="1" x14ac:dyDescent="0.2">
      <c r="A525" s="1"/>
      <c r="B525" s="1"/>
    </row>
    <row r="526" spans="1:2" ht="11.25" customHeight="1" x14ac:dyDescent="0.2">
      <c r="A526" s="1"/>
      <c r="B526" s="1"/>
    </row>
    <row r="527" spans="1:2" ht="11.25" customHeight="1" x14ac:dyDescent="0.2">
      <c r="A527" s="1"/>
      <c r="B527" s="1"/>
    </row>
    <row r="528" spans="1:2" ht="11.25" customHeight="1" x14ac:dyDescent="0.2">
      <c r="A528" s="1"/>
      <c r="B528" s="1"/>
    </row>
    <row r="529" spans="1:2" ht="11.25" customHeight="1" x14ac:dyDescent="0.2">
      <c r="A529" s="1"/>
      <c r="B529" s="1"/>
    </row>
    <row r="530" spans="1:2" ht="11.25" customHeight="1" x14ac:dyDescent="0.2">
      <c r="A530" s="1"/>
      <c r="B530" s="1"/>
    </row>
    <row r="531" spans="1:2" ht="11.25" customHeight="1" x14ac:dyDescent="0.2">
      <c r="A531" s="1"/>
      <c r="B531" s="1"/>
    </row>
    <row r="532" spans="1:2" ht="11.25" customHeight="1" x14ac:dyDescent="0.2">
      <c r="A532" s="1"/>
      <c r="B532" s="1"/>
    </row>
    <row r="533" spans="1:2" ht="11.25" customHeight="1" x14ac:dyDescent="0.2">
      <c r="A533" s="1"/>
      <c r="B533" s="1"/>
    </row>
    <row r="534" spans="1:2" ht="11.25" customHeight="1" x14ac:dyDescent="0.2">
      <c r="A534" s="1"/>
      <c r="B534" s="1"/>
    </row>
    <row r="535" spans="1:2" ht="11.25" customHeight="1" x14ac:dyDescent="0.2">
      <c r="A535" s="1"/>
      <c r="B535" s="1"/>
    </row>
    <row r="536" spans="1:2" ht="11.25" customHeight="1" x14ac:dyDescent="0.2">
      <c r="A536" s="1"/>
      <c r="B536" s="1"/>
    </row>
    <row r="537" spans="1:2" ht="11.25" customHeight="1" x14ac:dyDescent="0.2">
      <c r="A537" s="1"/>
      <c r="B537" s="1"/>
    </row>
    <row r="538" spans="1:2" ht="11.25" customHeight="1" x14ac:dyDescent="0.2">
      <c r="A538" s="1"/>
      <c r="B538" s="1"/>
    </row>
    <row r="539" spans="1:2" ht="11.25" customHeight="1" x14ac:dyDescent="0.2">
      <c r="A539" s="1"/>
      <c r="B539" s="1"/>
    </row>
    <row r="540" spans="1:2" ht="11.25" customHeight="1" x14ac:dyDescent="0.2">
      <c r="A540" s="1"/>
      <c r="B540" s="1"/>
    </row>
    <row r="541" spans="1:2" ht="11.25" customHeight="1" x14ac:dyDescent="0.2">
      <c r="A541" s="1"/>
      <c r="B541" s="1"/>
    </row>
    <row r="542" spans="1:2" ht="11.25" customHeight="1" x14ac:dyDescent="0.2">
      <c r="A542" s="1"/>
      <c r="B542" s="1"/>
    </row>
    <row r="543" spans="1:2" ht="11.25" customHeight="1" x14ac:dyDescent="0.2">
      <c r="A543" s="1"/>
      <c r="B543" s="1"/>
    </row>
    <row r="544" spans="1:2" ht="11.25" customHeight="1" x14ac:dyDescent="0.2">
      <c r="A544" s="1"/>
      <c r="B544" s="1"/>
    </row>
    <row r="545" spans="1:2" ht="11.25" customHeight="1" x14ac:dyDescent="0.2">
      <c r="A545" s="1"/>
      <c r="B545" s="1"/>
    </row>
    <row r="546" spans="1:2" ht="11.25" customHeight="1" x14ac:dyDescent="0.2">
      <c r="A546" s="1"/>
      <c r="B546" s="1"/>
    </row>
    <row r="547" spans="1:2" ht="11.25" customHeight="1" x14ac:dyDescent="0.2">
      <c r="A547" s="1"/>
      <c r="B547" s="1"/>
    </row>
    <row r="548" spans="1:2" ht="11.25" customHeight="1" x14ac:dyDescent="0.2">
      <c r="A548" s="1"/>
      <c r="B548" s="1"/>
    </row>
    <row r="549" spans="1:2" ht="11.25" customHeight="1" x14ac:dyDescent="0.2">
      <c r="A549" s="1"/>
      <c r="B549" s="1"/>
    </row>
    <row r="550" spans="1:2" ht="11.25" customHeight="1" x14ac:dyDescent="0.2">
      <c r="A550" s="1"/>
      <c r="B550" s="1"/>
    </row>
    <row r="551" spans="1:2" ht="11.25" customHeight="1" x14ac:dyDescent="0.2">
      <c r="A551" s="1"/>
      <c r="B551" s="1"/>
    </row>
    <row r="552" spans="1:2" ht="11.25" customHeight="1" x14ac:dyDescent="0.2">
      <c r="A552" s="1"/>
      <c r="B552" s="1"/>
    </row>
    <row r="553" spans="1:2" ht="11.25" customHeight="1" x14ac:dyDescent="0.2">
      <c r="A553" s="1"/>
      <c r="B553" s="1"/>
    </row>
    <row r="554" spans="1:2" ht="11.25" customHeight="1" x14ac:dyDescent="0.2">
      <c r="A554" s="1"/>
      <c r="B554" s="1"/>
    </row>
    <row r="555" spans="1:2" ht="11.25" customHeight="1" x14ac:dyDescent="0.2">
      <c r="A555" s="1"/>
      <c r="B555" s="1"/>
    </row>
    <row r="556" spans="1:2" ht="11.25" customHeight="1" x14ac:dyDescent="0.2">
      <c r="A556" s="1"/>
      <c r="B556" s="1"/>
    </row>
    <row r="557" spans="1:2" ht="11.25" customHeight="1" x14ac:dyDescent="0.2">
      <c r="A557" s="1"/>
      <c r="B557" s="1"/>
    </row>
    <row r="558" spans="1:2" ht="11.25" customHeight="1" x14ac:dyDescent="0.2">
      <c r="A558" s="1"/>
      <c r="B558" s="1"/>
    </row>
    <row r="559" spans="1:2" ht="11.25" customHeight="1" x14ac:dyDescent="0.2">
      <c r="A559" s="1"/>
      <c r="B559" s="1"/>
    </row>
    <row r="560" spans="1:2" ht="11.25" customHeight="1" x14ac:dyDescent="0.2">
      <c r="A560" s="1"/>
      <c r="B560" s="1"/>
    </row>
    <row r="561" spans="1:2" ht="11.25" customHeight="1" x14ac:dyDescent="0.2">
      <c r="A561" s="1"/>
      <c r="B561" s="1"/>
    </row>
    <row r="562" spans="1:2" ht="11.25" customHeight="1" x14ac:dyDescent="0.2">
      <c r="A562" s="1"/>
      <c r="B562" s="1"/>
    </row>
    <row r="563" spans="1:2" ht="11.25" customHeight="1" x14ac:dyDescent="0.2">
      <c r="A563" s="1"/>
      <c r="B563" s="1"/>
    </row>
    <row r="564" spans="1:2" ht="11.25" customHeight="1" x14ac:dyDescent="0.2">
      <c r="A564" s="1"/>
      <c r="B564" s="1"/>
    </row>
    <row r="565" spans="1:2" ht="11.25" customHeight="1" x14ac:dyDescent="0.2">
      <c r="A565" s="1"/>
      <c r="B565" s="1"/>
    </row>
    <row r="566" spans="1:2" ht="11.25" customHeight="1" x14ac:dyDescent="0.2">
      <c r="A566" s="1"/>
      <c r="B566" s="1"/>
    </row>
    <row r="567" spans="1:2" ht="11.25" customHeight="1" x14ac:dyDescent="0.2">
      <c r="A567" s="1"/>
      <c r="B567" s="1"/>
    </row>
    <row r="568" spans="1:2" ht="11.25" customHeight="1" x14ac:dyDescent="0.2">
      <c r="A568" s="1"/>
      <c r="B568" s="1"/>
    </row>
    <row r="569" spans="1:2" ht="11.25" customHeight="1" x14ac:dyDescent="0.2">
      <c r="A569" s="1"/>
      <c r="B569" s="1"/>
    </row>
    <row r="570" spans="1:2" ht="11.25" customHeight="1" x14ac:dyDescent="0.2">
      <c r="A570" s="1"/>
      <c r="B570" s="1"/>
    </row>
    <row r="571" spans="1:2" ht="11.25" customHeight="1" x14ac:dyDescent="0.2">
      <c r="A571" s="1"/>
      <c r="B571" s="1"/>
    </row>
    <row r="572" spans="1:2" ht="11.25" customHeight="1" x14ac:dyDescent="0.2">
      <c r="A572" s="1"/>
      <c r="B572" s="1"/>
    </row>
    <row r="573" spans="1:2" ht="11.25" customHeight="1" x14ac:dyDescent="0.2">
      <c r="A573" s="1"/>
      <c r="B573" s="1"/>
    </row>
    <row r="574" spans="1:2" ht="11.25" customHeight="1" x14ac:dyDescent="0.2">
      <c r="A574" s="1"/>
      <c r="B574" s="1"/>
    </row>
    <row r="575" spans="1:2" ht="11.25" customHeight="1" x14ac:dyDescent="0.2">
      <c r="A575" s="1"/>
      <c r="B575" s="1"/>
    </row>
    <row r="576" spans="1:2" ht="11.25" customHeight="1" x14ac:dyDescent="0.2">
      <c r="A576" s="1"/>
      <c r="B576" s="1"/>
    </row>
    <row r="577" spans="1:2" ht="11.25" customHeight="1" x14ac:dyDescent="0.2">
      <c r="A577" s="1"/>
      <c r="B577" s="1"/>
    </row>
    <row r="578" spans="1:2" ht="11.25" customHeight="1" x14ac:dyDescent="0.2">
      <c r="A578" s="1"/>
      <c r="B578" s="1"/>
    </row>
    <row r="579" spans="1:2" ht="11.25" customHeight="1" x14ac:dyDescent="0.2">
      <c r="A579" s="1"/>
      <c r="B579" s="1"/>
    </row>
    <row r="580" spans="1:2" ht="11.25" customHeight="1" x14ac:dyDescent="0.2">
      <c r="A580" s="1"/>
      <c r="B580" s="1"/>
    </row>
    <row r="581" spans="1:2" ht="11.25" customHeight="1" x14ac:dyDescent="0.2">
      <c r="A581" s="1"/>
      <c r="B581" s="1"/>
    </row>
    <row r="582" spans="1:2" ht="11.25" customHeight="1" x14ac:dyDescent="0.2">
      <c r="A582" s="1"/>
      <c r="B582" s="1"/>
    </row>
    <row r="583" spans="1:2" ht="11.25" customHeight="1" x14ac:dyDescent="0.2">
      <c r="A583" s="1"/>
      <c r="B583" s="1"/>
    </row>
    <row r="584" spans="1:2" ht="11.25" customHeight="1" x14ac:dyDescent="0.2">
      <c r="A584" s="1"/>
      <c r="B584" s="1"/>
    </row>
    <row r="585" spans="1:2" ht="11.25" customHeight="1" x14ac:dyDescent="0.2">
      <c r="A585" s="1"/>
      <c r="B585" s="1"/>
    </row>
    <row r="586" spans="1:2" ht="11.25" customHeight="1" x14ac:dyDescent="0.2">
      <c r="A586" s="1"/>
      <c r="B586" s="1"/>
    </row>
    <row r="587" spans="1:2" ht="11.25" customHeight="1" x14ac:dyDescent="0.2">
      <c r="A587" s="1"/>
      <c r="B587" s="1"/>
    </row>
    <row r="588" spans="1:2" ht="11.25" customHeight="1" x14ac:dyDescent="0.2">
      <c r="A588" s="1"/>
      <c r="B588" s="1"/>
    </row>
    <row r="589" spans="1:2" ht="11.25" customHeight="1" x14ac:dyDescent="0.2">
      <c r="A589" s="1"/>
      <c r="B589" s="1"/>
    </row>
    <row r="590" spans="1:2" ht="11.25" customHeight="1" x14ac:dyDescent="0.2">
      <c r="A590" s="1"/>
      <c r="B590" s="1"/>
    </row>
    <row r="591" spans="1:2" ht="11.25" customHeight="1" x14ac:dyDescent="0.2">
      <c r="A591" s="1"/>
      <c r="B591" s="1"/>
    </row>
    <row r="592" spans="1:2" ht="11.25" customHeight="1" x14ac:dyDescent="0.2">
      <c r="A592" s="1"/>
      <c r="B592" s="1"/>
    </row>
    <row r="593" spans="1:2" ht="11.25" customHeight="1" x14ac:dyDescent="0.2">
      <c r="A593" s="1"/>
      <c r="B593" s="1"/>
    </row>
    <row r="594" spans="1:2" ht="11.25" customHeight="1" x14ac:dyDescent="0.2">
      <c r="A594" s="1"/>
      <c r="B594" s="1"/>
    </row>
    <row r="595" spans="1:2" ht="11.25" customHeight="1" x14ac:dyDescent="0.2">
      <c r="A595" s="1"/>
      <c r="B595" s="1"/>
    </row>
    <row r="596" spans="1:2" ht="11.25" customHeight="1" x14ac:dyDescent="0.2">
      <c r="A596" s="1"/>
      <c r="B596" s="1"/>
    </row>
    <row r="597" spans="1:2" ht="11.25" customHeight="1" x14ac:dyDescent="0.2">
      <c r="A597" s="1"/>
      <c r="B597" s="1"/>
    </row>
    <row r="598" spans="1:2" ht="11.25" customHeight="1" x14ac:dyDescent="0.2">
      <c r="A598" s="1"/>
      <c r="B598" s="1"/>
    </row>
    <row r="599" spans="1:2" ht="11.25" customHeight="1" x14ac:dyDescent="0.2">
      <c r="A599" s="1"/>
      <c r="B599" s="1"/>
    </row>
    <row r="600" spans="1:2" ht="11.25" customHeight="1" x14ac:dyDescent="0.2">
      <c r="A600" s="1"/>
      <c r="B600" s="1"/>
    </row>
    <row r="601" spans="1:2" ht="11.25" customHeight="1" x14ac:dyDescent="0.2">
      <c r="A601" s="1"/>
      <c r="B601" s="1"/>
    </row>
    <row r="602" spans="1:2" ht="11.25" customHeight="1" x14ac:dyDescent="0.2">
      <c r="A602" s="1"/>
      <c r="B602" s="1"/>
    </row>
    <row r="603" spans="1:2" ht="11.25" customHeight="1" x14ac:dyDescent="0.2">
      <c r="A603" s="1"/>
      <c r="B603" s="1"/>
    </row>
    <row r="604" spans="1:2" ht="11.25" customHeight="1" x14ac:dyDescent="0.2">
      <c r="A604" s="1"/>
      <c r="B604" s="1"/>
    </row>
    <row r="605" spans="1:2" ht="11.25" customHeight="1" x14ac:dyDescent="0.2">
      <c r="A605" s="1"/>
      <c r="B605" s="1"/>
    </row>
    <row r="606" spans="1:2" ht="11.25" customHeight="1" x14ac:dyDescent="0.2">
      <c r="A606" s="1"/>
      <c r="B606" s="1"/>
    </row>
    <row r="607" spans="1:2" ht="11.25" customHeight="1" x14ac:dyDescent="0.2">
      <c r="A607" s="1"/>
      <c r="B607" s="1"/>
    </row>
    <row r="608" spans="1:2" ht="11.25" customHeight="1" x14ac:dyDescent="0.2">
      <c r="A608" s="1"/>
      <c r="B608" s="1"/>
    </row>
    <row r="609" spans="1:2" ht="11.25" customHeight="1" x14ac:dyDescent="0.2">
      <c r="A609" s="1"/>
      <c r="B609" s="1"/>
    </row>
    <row r="610" spans="1:2" ht="11.25" customHeight="1" x14ac:dyDescent="0.2">
      <c r="A610" s="1"/>
      <c r="B610" s="1"/>
    </row>
    <row r="611" spans="1:2" ht="11.25" customHeight="1" x14ac:dyDescent="0.2">
      <c r="A611" s="1"/>
      <c r="B611" s="1"/>
    </row>
    <row r="612" spans="1:2" ht="11.25" customHeight="1" x14ac:dyDescent="0.2">
      <c r="A612" s="1"/>
      <c r="B612" s="1"/>
    </row>
    <row r="613" spans="1:2" ht="11.25" customHeight="1" x14ac:dyDescent="0.2">
      <c r="A613" s="1"/>
      <c r="B613" s="1"/>
    </row>
    <row r="614" spans="1:2" ht="11.25" customHeight="1" x14ac:dyDescent="0.2">
      <c r="A614" s="1"/>
      <c r="B614" s="1"/>
    </row>
    <row r="615" spans="1:2" ht="11.25" customHeight="1" x14ac:dyDescent="0.2">
      <c r="A615" s="1"/>
      <c r="B615" s="1"/>
    </row>
    <row r="616" spans="1:2" ht="11.25" customHeight="1" x14ac:dyDescent="0.2">
      <c r="A616" s="1"/>
      <c r="B616" s="1"/>
    </row>
    <row r="617" spans="1:2" ht="11.25" customHeight="1" x14ac:dyDescent="0.2">
      <c r="A617" s="1"/>
      <c r="B617" s="1"/>
    </row>
    <row r="618" spans="1:2" ht="11.25" customHeight="1" x14ac:dyDescent="0.2">
      <c r="A618" s="1"/>
      <c r="B618" s="1"/>
    </row>
    <row r="619" spans="1:2" ht="11.25" customHeight="1" x14ac:dyDescent="0.2">
      <c r="A619" s="1"/>
      <c r="B619" s="1"/>
    </row>
    <row r="620" spans="1:2" ht="11.25" customHeight="1" x14ac:dyDescent="0.2">
      <c r="A620" s="1"/>
      <c r="B620" s="1"/>
    </row>
    <row r="621" spans="1:2" ht="11.25" customHeight="1" x14ac:dyDescent="0.2">
      <c r="A621" s="1"/>
      <c r="B621" s="1"/>
    </row>
    <row r="622" spans="1:2" ht="11.25" customHeight="1" x14ac:dyDescent="0.2">
      <c r="A622" s="1"/>
      <c r="B622" s="1"/>
    </row>
    <row r="623" spans="1:2" ht="11.25" customHeight="1" x14ac:dyDescent="0.2">
      <c r="A623" s="1"/>
      <c r="B623" s="1"/>
    </row>
    <row r="624" spans="1:2" ht="11.25" customHeight="1" x14ac:dyDescent="0.2">
      <c r="A624" s="1"/>
      <c r="B624" s="1"/>
    </row>
    <row r="625" spans="1:2" ht="11.25" customHeight="1" x14ac:dyDescent="0.2">
      <c r="A625" s="1"/>
      <c r="B625" s="1"/>
    </row>
    <row r="626" spans="1:2" ht="11.25" customHeight="1" x14ac:dyDescent="0.2">
      <c r="A626" s="1"/>
      <c r="B626" s="1"/>
    </row>
    <row r="627" spans="1:2" ht="11.25" customHeight="1" x14ac:dyDescent="0.2">
      <c r="A627" s="1"/>
      <c r="B627" s="1"/>
    </row>
    <row r="628" spans="1:2" ht="11.25" customHeight="1" x14ac:dyDescent="0.2">
      <c r="A628" s="1"/>
      <c r="B628" s="1"/>
    </row>
    <row r="629" spans="1:2" ht="11.25" customHeight="1" x14ac:dyDescent="0.2">
      <c r="A629" s="1"/>
      <c r="B629" s="1"/>
    </row>
    <row r="630" spans="1:2" ht="11.25" customHeight="1" x14ac:dyDescent="0.2">
      <c r="A630" s="1"/>
      <c r="B630" s="1"/>
    </row>
    <row r="631" spans="1:2" ht="11.25" customHeight="1" x14ac:dyDescent="0.2">
      <c r="A631" s="1"/>
      <c r="B631" s="1"/>
    </row>
    <row r="632" spans="1:2" ht="11.25" customHeight="1" x14ac:dyDescent="0.2">
      <c r="A632" s="1"/>
      <c r="B632" s="1"/>
    </row>
    <row r="633" spans="1:2" ht="11.25" customHeight="1" x14ac:dyDescent="0.2">
      <c r="A633" s="1"/>
      <c r="B633" s="1"/>
    </row>
    <row r="634" spans="1:2" ht="11.25" customHeight="1" x14ac:dyDescent="0.2">
      <c r="A634" s="1"/>
      <c r="B634" s="1"/>
    </row>
    <row r="635" spans="1:2" ht="11.25" customHeight="1" x14ac:dyDescent="0.2">
      <c r="A635" s="1"/>
      <c r="B635" s="1"/>
    </row>
    <row r="636" spans="1:2" ht="11.25" customHeight="1" x14ac:dyDescent="0.2">
      <c r="A636" s="1"/>
      <c r="B636" s="1"/>
    </row>
    <row r="637" spans="1:2" ht="11.25" customHeight="1" x14ac:dyDescent="0.2">
      <c r="A637" s="1"/>
      <c r="B637" s="1"/>
    </row>
    <row r="638" spans="1:2" ht="11.25" customHeight="1" x14ac:dyDescent="0.2">
      <c r="A638" s="1"/>
      <c r="B638" s="1"/>
    </row>
    <row r="639" spans="1:2" ht="11.25" customHeight="1" x14ac:dyDescent="0.2">
      <c r="A639" s="1"/>
      <c r="B639" s="1"/>
    </row>
    <row r="640" spans="1:2" ht="11.25" customHeight="1" x14ac:dyDescent="0.2">
      <c r="A640" s="1"/>
      <c r="B640" s="1"/>
    </row>
    <row r="641" spans="1:2" ht="11.25" customHeight="1" x14ac:dyDescent="0.2">
      <c r="A641" s="1"/>
      <c r="B641" s="1"/>
    </row>
    <row r="642" spans="1:2" ht="11.25" customHeight="1" x14ac:dyDescent="0.2">
      <c r="A642" s="1"/>
      <c r="B642" s="1"/>
    </row>
    <row r="643" spans="1:2" ht="11.25" customHeight="1" x14ac:dyDescent="0.2">
      <c r="A643" s="1"/>
      <c r="B643" s="1"/>
    </row>
    <row r="644" spans="1:2" ht="11.25" customHeight="1" x14ac:dyDescent="0.2">
      <c r="A644" s="1"/>
      <c r="B644" s="1"/>
    </row>
    <row r="645" spans="1:2" ht="11.25" customHeight="1" x14ac:dyDescent="0.2">
      <c r="A645" s="1"/>
      <c r="B645" s="1"/>
    </row>
    <row r="646" spans="1:2" ht="11.25" customHeight="1" x14ac:dyDescent="0.2">
      <c r="A646" s="1"/>
      <c r="B646" s="1"/>
    </row>
    <row r="647" spans="1:2" ht="11.25" customHeight="1" x14ac:dyDescent="0.2">
      <c r="A647" s="1"/>
      <c r="B647" s="1"/>
    </row>
    <row r="648" spans="1:2" ht="11.25" customHeight="1" x14ac:dyDescent="0.2">
      <c r="A648" s="1"/>
      <c r="B648" s="1"/>
    </row>
    <row r="649" spans="1:2" ht="11.25" customHeight="1" x14ac:dyDescent="0.2">
      <c r="A649" s="1"/>
      <c r="B649" s="1"/>
    </row>
    <row r="650" spans="1:2" ht="11.25" customHeight="1" x14ac:dyDescent="0.2">
      <c r="A650" s="1"/>
      <c r="B650" s="1"/>
    </row>
    <row r="651" spans="1:2" ht="11.25" customHeight="1" x14ac:dyDescent="0.2">
      <c r="A651" s="1"/>
      <c r="B651" s="1"/>
    </row>
    <row r="652" spans="1:2" ht="11.25" customHeight="1" x14ac:dyDescent="0.2">
      <c r="A652" s="1"/>
      <c r="B652" s="1"/>
    </row>
    <row r="653" spans="1:2" ht="11.25" customHeight="1" x14ac:dyDescent="0.2">
      <c r="A653" s="1"/>
      <c r="B653" s="1"/>
    </row>
    <row r="654" spans="1:2" ht="11.25" customHeight="1" x14ac:dyDescent="0.2">
      <c r="A654" s="1"/>
      <c r="B654" s="1"/>
    </row>
    <row r="655" spans="1:2" ht="11.25" customHeight="1" x14ac:dyDescent="0.2">
      <c r="A655" s="1"/>
      <c r="B655" s="1"/>
    </row>
    <row r="656" spans="1:2" ht="11.25" customHeight="1" x14ac:dyDescent="0.2">
      <c r="A656" s="1"/>
      <c r="B656" s="1"/>
    </row>
    <row r="657" spans="1:2" ht="11.25" customHeight="1" x14ac:dyDescent="0.2">
      <c r="A657" s="1"/>
      <c r="B657" s="1"/>
    </row>
    <row r="658" spans="1:2" ht="11.25" customHeight="1" x14ac:dyDescent="0.2">
      <c r="A658" s="1"/>
      <c r="B658" s="1"/>
    </row>
    <row r="659" spans="1:2" ht="11.25" customHeight="1" x14ac:dyDescent="0.2">
      <c r="A659" s="1"/>
      <c r="B659" s="1"/>
    </row>
    <row r="660" spans="1:2" ht="11.25" customHeight="1" x14ac:dyDescent="0.2">
      <c r="A660" s="1"/>
      <c r="B660" s="1"/>
    </row>
    <row r="661" spans="1:2" ht="11.25" customHeight="1" x14ac:dyDescent="0.2">
      <c r="A661" s="1"/>
      <c r="B661" s="1"/>
    </row>
    <row r="662" spans="1:2" ht="11.25" customHeight="1" x14ac:dyDescent="0.2">
      <c r="A662" s="1"/>
      <c r="B662" s="1"/>
    </row>
    <row r="663" spans="1:2" ht="11.25" customHeight="1" x14ac:dyDescent="0.2">
      <c r="A663" s="1"/>
      <c r="B663" s="1"/>
    </row>
    <row r="664" spans="1:2" ht="11.25" customHeight="1" x14ac:dyDescent="0.2">
      <c r="A664" s="1"/>
      <c r="B664" s="1"/>
    </row>
    <row r="665" spans="1:2" ht="11.25" customHeight="1" x14ac:dyDescent="0.2">
      <c r="A665" s="1"/>
      <c r="B665" s="1"/>
    </row>
    <row r="666" spans="1:2" ht="11.25" customHeight="1" x14ac:dyDescent="0.2">
      <c r="A666" s="1"/>
      <c r="B666" s="1"/>
    </row>
    <row r="667" spans="1:2" ht="11.25" customHeight="1" x14ac:dyDescent="0.2">
      <c r="A667" s="1"/>
      <c r="B667" s="1"/>
    </row>
    <row r="668" spans="1:2" ht="11.25" customHeight="1" x14ac:dyDescent="0.2">
      <c r="A668" s="1"/>
      <c r="B668" s="1"/>
    </row>
    <row r="669" spans="1:2" ht="11.25" customHeight="1" x14ac:dyDescent="0.2">
      <c r="A669" s="1"/>
      <c r="B669" s="1"/>
    </row>
    <row r="670" spans="1:2" ht="11.25" customHeight="1" x14ac:dyDescent="0.2">
      <c r="A670" s="1"/>
      <c r="B670" s="1"/>
    </row>
    <row r="671" spans="1:2" ht="11.25" customHeight="1" x14ac:dyDescent="0.2">
      <c r="A671" s="1"/>
      <c r="B671" s="1"/>
    </row>
    <row r="672" spans="1:2" ht="11.25" customHeight="1" x14ac:dyDescent="0.2">
      <c r="A672" s="1"/>
      <c r="B672" s="1"/>
    </row>
    <row r="673" spans="1:2" ht="11.25" customHeight="1" x14ac:dyDescent="0.2">
      <c r="A673" s="1"/>
      <c r="B673" s="1"/>
    </row>
    <row r="674" spans="1:2" ht="11.25" customHeight="1" x14ac:dyDescent="0.2">
      <c r="A674" s="1"/>
      <c r="B674" s="1"/>
    </row>
    <row r="675" spans="1:2" ht="11.25" customHeight="1" x14ac:dyDescent="0.2">
      <c r="A675" s="1"/>
      <c r="B675" s="1"/>
    </row>
    <row r="676" spans="1:2" ht="11.25" customHeight="1" x14ac:dyDescent="0.2">
      <c r="A676" s="1"/>
      <c r="B676" s="1"/>
    </row>
    <row r="677" spans="1:2" ht="11.25" customHeight="1" x14ac:dyDescent="0.2">
      <c r="A677" s="1"/>
      <c r="B677" s="1"/>
    </row>
    <row r="678" spans="1:2" ht="11.25" customHeight="1" x14ac:dyDescent="0.2">
      <c r="A678" s="1"/>
      <c r="B678" s="1"/>
    </row>
    <row r="679" spans="1:2" ht="11.25" customHeight="1" x14ac:dyDescent="0.2">
      <c r="A679" s="1"/>
      <c r="B679" s="1"/>
    </row>
    <row r="680" spans="1:2" ht="11.25" customHeight="1" x14ac:dyDescent="0.2">
      <c r="A680" s="1"/>
      <c r="B680" s="1"/>
    </row>
    <row r="681" spans="1:2" ht="11.25" customHeight="1" x14ac:dyDescent="0.2">
      <c r="A681" s="1"/>
      <c r="B681" s="1"/>
    </row>
    <row r="682" spans="1:2" ht="11.25" customHeight="1" x14ac:dyDescent="0.2">
      <c r="A682" s="1"/>
      <c r="B682" s="1"/>
    </row>
    <row r="683" spans="1:2" ht="11.25" customHeight="1" x14ac:dyDescent="0.2">
      <c r="A683" s="1"/>
      <c r="B683" s="1"/>
    </row>
    <row r="684" spans="1:2" ht="11.25" customHeight="1" x14ac:dyDescent="0.2">
      <c r="A684" s="1"/>
      <c r="B684" s="1"/>
    </row>
    <row r="685" spans="1:2" ht="11.25" customHeight="1" x14ac:dyDescent="0.2">
      <c r="A685" s="1"/>
      <c r="B685" s="1"/>
    </row>
    <row r="686" spans="1:2" ht="11.25" customHeight="1" x14ac:dyDescent="0.2">
      <c r="A686" s="1"/>
      <c r="B686" s="1"/>
    </row>
    <row r="687" spans="1:2" ht="11.25" customHeight="1" x14ac:dyDescent="0.2">
      <c r="A687" s="1"/>
      <c r="B687" s="1"/>
    </row>
    <row r="688" spans="1:2" ht="11.25" customHeight="1" x14ac:dyDescent="0.2">
      <c r="A688" s="1"/>
      <c r="B688" s="1"/>
    </row>
    <row r="689" spans="1:2" ht="11.25" customHeight="1" x14ac:dyDescent="0.2">
      <c r="A689" s="1"/>
      <c r="B689" s="1"/>
    </row>
    <row r="690" spans="1:2" ht="11.25" customHeight="1" x14ac:dyDescent="0.2">
      <c r="A690" s="1"/>
      <c r="B690" s="1"/>
    </row>
    <row r="691" spans="1:2" ht="11.25" customHeight="1" x14ac:dyDescent="0.2">
      <c r="A691" s="1"/>
      <c r="B691" s="1"/>
    </row>
    <row r="692" spans="1:2" ht="11.25" customHeight="1" x14ac:dyDescent="0.2">
      <c r="A692" s="1"/>
      <c r="B692" s="1"/>
    </row>
    <row r="693" spans="1:2" ht="11.25" customHeight="1" x14ac:dyDescent="0.2">
      <c r="A693" s="1"/>
      <c r="B693" s="1"/>
    </row>
    <row r="694" spans="1:2" ht="11.25" customHeight="1" x14ac:dyDescent="0.2">
      <c r="A694" s="1"/>
      <c r="B694" s="1"/>
    </row>
    <row r="695" spans="1:2" ht="11.25" customHeight="1" x14ac:dyDescent="0.2">
      <c r="A695" s="1"/>
      <c r="B695" s="1"/>
    </row>
    <row r="696" spans="1:2" ht="11.25" customHeight="1" x14ac:dyDescent="0.2">
      <c r="A696" s="1"/>
      <c r="B696" s="1"/>
    </row>
    <row r="697" spans="1:2" ht="11.25" customHeight="1" x14ac:dyDescent="0.2">
      <c r="A697" s="1"/>
      <c r="B697" s="1"/>
    </row>
    <row r="698" spans="1:2" ht="11.25" customHeight="1" x14ac:dyDescent="0.2">
      <c r="A698" s="1"/>
      <c r="B698" s="1"/>
    </row>
    <row r="699" spans="1:2" ht="11.25" customHeight="1" x14ac:dyDescent="0.2">
      <c r="A699" s="1"/>
      <c r="B699" s="1"/>
    </row>
    <row r="700" spans="1:2" ht="11.25" customHeight="1" x14ac:dyDescent="0.2">
      <c r="A700" s="1"/>
      <c r="B700" s="1"/>
    </row>
    <row r="701" spans="1:2" ht="11.25" customHeight="1" x14ac:dyDescent="0.2">
      <c r="A701" s="1"/>
      <c r="B701" s="1"/>
    </row>
    <row r="702" spans="1:2" ht="11.25" customHeight="1" x14ac:dyDescent="0.2">
      <c r="A702" s="1"/>
      <c r="B702" s="1"/>
    </row>
    <row r="703" spans="1:2" ht="11.25" customHeight="1" x14ac:dyDescent="0.2">
      <c r="A703" s="1"/>
      <c r="B703" s="1"/>
    </row>
    <row r="704" spans="1:2" ht="11.25" customHeight="1" x14ac:dyDescent="0.2">
      <c r="A704" s="1"/>
      <c r="B704" s="1"/>
    </row>
    <row r="705" spans="1:2" ht="11.25" customHeight="1" x14ac:dyDescent="0.2">
      <c r="A705" s="1"/>
      <c r="B705" s="1"/>
    </row>
    <row r="706" spans="1:2" ht="11.25" customHeight="1" x14ac:dyDescent="0.2">
      <c r="A706" s="1"/>
      <c r="B706" s="1"/>
    </row>
    <row r="707" spans="1:2" ht="11.25" customHeight="1" x14ac:dyDescent="0.2">
      <c r="A707" s="1"/>
      <c r="B707" s="1"/>
    </row>
    <row r="708" spans="1:2" ht="11.25" customHeight="1" x14ac:dyDescent="0.2">
      <c r="A708" s="1"/>
      <c r="B708" s="1"/>
    </row>
    <row r="709" spans="1:2" ht="11.25" customHeight="1" x14ac:dyDescent="0.2">
      <c r="A709" s="1"/>
      <c r="B709" s="1"/>
    </row>
    <row r="710" spans="1:2" ht="11.25" customHeight="1" x14ac:dyDescent="0.2">
      <c r="A710" s="1"/>
      <c r="B710" s="1"/>
    </row>
    <row r="711" spans="1:2" ht="11.25" customHeight="1" x14ac:dyDescent="0.2">
      <c r="A711" s="1"/>
      <c r="B711" s="1"/>
    </row>
    <row r="712" spans="1:2" ht="11.25" customHeight="1" x14ac:dyDescent="0.2">
      <c r="A712" s="1"/>
      <c r="B712" s="1"/>
    </row>
    <row r="713" spans="1:2" ht="11.25" customHeight="1" x14ac:dyDescent="0.2">
      <c r="A713" s="1"/>
      <c r="B713" s="1"/>
    </row>
    <row r="714" spans="1:2" ht="11.25" customHeight="1" x14ac:dyDescent="0.2">
      <c r="A714" s="1"/>
      <c r="B714" s="1"/>
    </row>
    <row r="715" spans="1:2" ht="11.25" customHeight="1" x14ac:dyDescent="0.2">
      <c r="A715" s="1"/>
      <c r="B715" s="1"/>
    </row>
    <row r="716" spans="1:2" ht="11.25" customHeight="1" x14ac:dyDescent="0.2">
      <c r="A716" s="1"/>
      <c r="B716" s="1"/>
    </row>
    <row r="717" spans="1:2" ht="11.25" customHeight="1" x14ac:dyDescent="0.2">
      <c r="A717" s="1"/>
      <c r="B717" s="1"/>
    </row>
    <row r="718" spans="1:2" ht="11.25" customHeight="1" x14ac:dyDescent="0.2">
      <c r="A718" s="1"/>
      <c r="B718" s="1"/>
    </row>
    <row r="719" spans="1:2" ht="11.25" customHeight="1" x14ac:dyDescent="0.2">
      <c r="A719" s="1"/>
      <c r="B719" s="1"/>
    </row>
    <row r="720" spans="1:2" ht="11.25" customHeight="1" x14ac:dyDescent="0.2">
      <c r="A720" s="1"/>
      <c r="B720" s="1"/>
    </row>
    <row r="721" spans="1:2" ht="11.25" customHeight="1" x14ac:dyDescent="0.2">
      <c r="A721" s="1"/>
      <c r="B721" s="1"/>
    </row>
    <row r="722" spans="1:2" ht="11.25" customHeight="1" x14ac:dyDescent="0.2">
      <c r="A722" s="1"/>
      <c r="B722" s="1"/>
    </row>
    <row r="723" spans="1:2" ht="11.25" customHeight="1" x14ac:dyDescent="0.2">
      <c r="A723" s="1"/>
      <c r="B723" s="1"/>
    </row>
    <row r="724" spans="1:2" ht="11.25" customHeight="1" x14ac:dyDescent="0.2">
      <c r="A724" s="1"/>
      <c r="B724" s="1"/>
    </row>
    <row r="725" spans="1:2" ht="11.25" customHeight="1" x14ac:dyDescent="0.2">
      <c r="A725" s="1"/>
      <c r="B725" s="1"/>
    </row>
    <row r="726" spans="1:2" ht="11.25" customHeight="1" x14ac:dyDescent="0.2">
      <c r="A726" s="1"/>
      <c r="B726" s="1"/>
    </row>
    <row r="727" spans="1:2" ht="11.25" customHeight="1" x14ac:dyDescent="0.2">
      <c r="A727" s="1"/>
      <c r="B727" s="1"/>
    </row>
    <row r="728" spans="1:2" ht="11.25" customHeight="1" x14ac:dyDescent="0.2">
      <c r="A728" s="1"/>
      <c r="B728" s="1"/>
    </row>
    <row r="729" spans="1:2" ht="11.25" customHeight="1" x14ac:dyDescent="0.2">
      <c r="A729" s="1"/>
      <c r="B729" s="1"/>
    </row>
    <row r="730" spans="1:2" ht="11.25" customHeight="1" x14ac:dyDescent="0.2">
      <c r="A730" s="1"/>
      <c r="B730" s="1"/>
    </row>
    <row r="731" spans="1:2" ht="11.25" customHeight="1" x14ac:dyDescent="0.2">
      <c r="A731" s="1"/>
      <c r="B731" s="1"/>
    </row>
    <row r="732" spans="1:2" ht="11.25" customHeight="1" x14ac:dyDescent="0.2">
      <c r="A732" s="1"/>
      <c r="B732" s="1"/>
    </row>
    <row r="733" spans="1:2" ht="11.25" customHeight="1" x14ac:dyDescent="0.2">
      <c r="A733" s="1"/>
      <c r="B733" s="1"/>
    </row>
    <row r="734" spans="1:2" ht="11.25" customHeight="1" x14ac:dyDescent="0.2">
      <c r="A734" s="1"/>
      <c r="B734" s="1"/>
    </row>
    <row r="735" spans="1:2" ht="11.25" customHeight="1" x14ac:dyDescent="0.2">
      <c r="A735" s="1"/>
      <c r="B735" s="1"/>
    </row>
    <row r="736" spans="1:2" ht="11.25" customHeight="1" x14ac:dyDescent="0.2">
      <c r="A736" s="1"/>
      <c r="B736" s="1"/>
    </row>
    <row r="737" spans="1:2" ht="11.25" customHeight="1" x14ac:dyDescent="0.2">
      <c r="A737" s="1"/>
      <c r="B737" s="1"/>
    </row>
    <row r="738" spans="1:2" ht="11.25" customHeight="1" x14ac:dyDescent="0.2">
      <c r="A738" s="1"/>
      <c r="B738" s="1"/>
    </row>
    <row r="739" spans="1:2" ht="11.25" customHeight="1" x14ac:dyDescent="0.2">
      <c r="A739" s="1"/>
      <c r="B739" s="1"/>
    </row>
    <row r="740" spans="1:2" ht="11.25" customHeight="1" x14ac:dyDescent="0.2">
      <c r="A740" s="1"/>
      <c r="B740" s="1"/>
    </row>
    <row r="741" spans="1:2" ht="11.25" customHeight="1" x14ac:dyDescent="0.2">
      <c r="A741" s="1"/>
      <c r="B741" s="1"/>
    </row>
    <row r="742" spans="1:2" ht="11.25" customHeight="1" x14ac:dyDescent="0.2">
      <c r="A742" s="1"/>
      <c r="B742" s="1"/>
    </row>
    <row r="743" spans="1:2" ht="11.25" customHeight="1" x14ac:dyDescent="0.2">
      <c r="A743" s="1"/>
      <c r="B743" s="1"/>
    </row>
    <row r="744" spans="1:2" ht="11.25" customHeight="1" x14ac:dyDescent="0.2">
      <c r="A744" s="1"/>
      <c r="B744" s="1"/>
    </row>
    <row r="745" spans="1:2" ht="11.25" customHeight="1" x14ac:dyDescent="0.2">
      <c r="A745" s="1"/>
      <c r="B745" s="1"/>
    </row>
    <row r="746" spans="1:2" ht="11.25" customHeight="1" x14ac:dyDescent="0.2">
      <c r="A746" s="1"/>
      <c r="B746" s="1"/>
    </row>
    <row r="747" spans="1:2" ht="11.25" customHeight="1" x14ac:dyDescent="0.2">
      <c r="A747" s="1"/>
      <c r="B747" s="1"/>
    </row>
    <row r="748" spans="1:2" ht="11.25" customHeight="1" x14ac:dyDescent="0.2">
      <c r="A748" s="1"/>
      <c r="B748" s="1"/>
    </row>
    <row r="749" spans="1:2" ht="11.25" customHeight="1" x14ac:dyDescent="0.2">
      <c r="A749" s="1"/>
      <c r="B749" s="1"/>
    </row>
    <row r="750" spans="1:2" ht="11.25" customHeight="1" x14ac:dyDescent="0.2">
      <c r="A750" s="1"/>
      <c r="B750" s="1"/>
    </row>
    <row r="751" spans="1:2" ht="11.25" customHeight="1" x14ac:dyDescent="0.2">
      <c r="A751" s="1"/>
      <c r="B751" s="1"/>
    </row>
    <row r="752" spans="1:2" ht="11.25" customHeight="1" x14ac:dyDescent="0.2">
      <c r="A752" s="1"/>
      <c r="B752" s="1"/>
    </row>
    <row r="753" spans="1:2" ht="11.25" customHeight="1" x14ac:dyDescent="0.2">
      <c r="A753" s="1"/>
      <c r="B753" s="1"/>
    </row>
    <row r="754" spans="1:2" ht="11.25" customHeight="1" x14ac:dyDescent="0.2">
      <c r="A754" s="1"/>
      <c r="B754" s="1"/>
    </row>
    <row r="755" spans="1:2" ht="11.25" customHeight="1" x14ac:dyDescent="0.2">
      <c r="A755" s="1"/>
      <c r="B755" s="1"/>
    </row>
    <row r="756" spans="1:2" ht="11.25" customHeight="1" x14ac:dyDescent="0.2">
      <c r="A756" s="1"/>
      <c r="B756" s="1"/>
    </row>
    <row r="757" spans="1:2" ht="11.25" customHeight="1" x14ac:dyDescent="0.2">
      <c r="A757" s="1"/>
      <c r="B757" s="1"/>
    </row>
    <row r="758" spans="1:2" ht="11.25" customHeight="1" x14ac:dyDescent="0.2">
      <c r="A758" s="1"/>
      <c r="B758" s="1"/>
    </row>
    <row r="759" spans="1:2" ht="11.25" customHeight="1" x14ac:dyDescent="0.2">
      <c r="A759" s="1"/>
      <c r="B759" s="1"/>
    </row>
    <row r="760" spans="1:2" ht="11.25" customHeight="1" x14ac:dyDescent="0.2">
      <c r="A760" s="1"/>
      <c r="B760" s="1"/>
    </row>
    <row r="761" spans="1:2" ht="11.25" customHeight="1" x14ac:dyDescent="0.2">
      <c r="A761" s="1"/>
      <c r="B761" s="1"/>
    </row>
    <row r="762" spans="1:2" ht="11.25" customHeight="1" x14ac:dyDescent="0.2">
      <c r="A762" s="1"/>
      <c r="B762" s="1"/>
    </row>
    <row r="763" spans="1:2" ht="11.25" customHeight="1" x14ac:dyDescent="0.2">
      <c r="A763" s="1"/>
      <c r="B763" s="1"/>
    </row>
    <row r="764" spans="1:2" ht="11.25" customHeight="1" x14ac:dyDescent="0.2">
      <c r="A764" s="1"/>
      <c r="B764" s="1"/>
    </row>
    <row r="765" spans="1:2" ht="11.25" customHeight="1" x14ac:dyDescent="0.2">
      <c r="A765" s="1"/>
      <c r="B765" s="1"/>
    </row>
    <row r="766" spans="1:2" ht="11.25" customHeight="1" x14ac:dyDescent="0.2">
      <c r="A766" s="1"/>
      <c r="B766" s="1"/>
    </row>
    <row r="767" spans="1:2" ht="11.25" customHeight="1" x14ac:dyDescent="0.2">
      <c r="A767" s="1"/>
      <c r="B767" s="1"/>
    </row>
    <row r="768" spans="1:2" ht="11.25" customHeight="1" x14ac:dyDescent="0.2">
      <c r="A768" s="1"/>
      <c r="B768" s="1"/>
    </row>
    <row r="769" spans="1:2" ht="11.25" customHeight="1" x14ac:dyDescent="0.2">
      <c r="A769" s="1"/>
      <c r="B769" s="1"/>
    </row>
    <row r="770" spans="1:2" ht="11.25" customHeight="1" x14ac:dyDescent="0.2">
      <c r="A770" s="1"/>
      <c r="B770" s="1"/>
    </row>
    <row r="771" spans="1:2" ht="11.25" customHeight="1" x14ac:dyDescent="0.2">
      <c r="A771" s="1"/>
      <c r="B771" s="1"/>
    </row>
    <row r="772" spans="1:2" ht="11.25" customHeight="1" x14ac:dyDescent="0.2">
      <c r="A772" s="1"/>
      <c r="B772" s="1"/>
    </row>
    <row r="773" spans="1:2" ht="11.25" customHeight="1" x14ac:dyDescent="0.2">
      <c r="A773" s="1"/>
      <c r="B773" s="1"/>
    </row>
    <row r="774" spans="1:2" ht="11.25" customHeight="1" x14ac:dyDescent="0.2">
      <c r="A774" s="1"/>
      <c r="B774" s="1"/>
    </row>
    <row r="775" spans="1:2" ht="11.25" customHeight="1" x14ac:dyDescent="0.2">
      <c r="A775" s="1"/>
      <c r="B775" s="1"/>
    </row>
    <row r="776" spans="1:2" ht="11.25" customHeight="1" x14ac:dyDescent="0.2">
      <c r="A776" s="1"/>
      <c r="B776" s="1"/>
    </row>
    <row r="777" spans="1:2" ht="11.25" customHeight="1" x14ac:dyDescent="0.2">
      <c r="A777" s="1"/>
      <c r="B777" s="1"/>
    </row>
    <row r="778" spans="1:2" ht="11.25" customHeight="1" x14ac:dyDescent="0.2">
      <c r="A778" s="1"/>
      <c r="B778" s="1"/>
    </row>
    <row r="779" spans="1:2" ht="11.25" customHeight="1" x14ac:dyDescent="0.2">
      <c r="A779" s="1"/>
      <c r="B779" s="1"/>
    </row>
    <row r="780" spans="1:2" ht="11.25" customHeight="1" x14ac:dyDescent="0.2">
      <c r="A780" s="1"/>
      <c r="B780" s="1"/>
    </row>
    <row r="781" spans="1:2" ht="11.25" customHeight="1" x14ac:dyDescent="0.2">
      <c r="A781" s="1"/>
      <c r="B781" s="1"/>
    </row>
    <row r="782" spans="1:2" ht="11.25" customHeight="1" x14ac:dyDescent="0.2">
      <c r="A782" s="1"/>
      <c r="B782" s="1"/>
    </row>
    <row r="783" spans="1:2" ht="11.25" customHeight="1" x14ac:dyDescent="0.2">
      <c r="A783" s="1"/>
      <c r="B783" s="1"/>
    </row>
    <row r="784" spans="1:2" ht="11.25" customHeight="1" x14ac:dyDescent="0.2">
      <c r="A784" s="1"/>
      <c r="B784" s="1"/>
    </row>
    <row r="785" spans="1:2" ht="11.25" customHeight="1" x14ac:dyDescent="0.2">
      <c r="A785" s="1"/>
      <c r="B785" s="1"/>
    </row>
    <row r="786" spans="1:2" ht="11.25" customHeight="1" x14ac:dyDescent="0.2">
      <c r="A786" s="1"/>
      <c r="B786" s="1"/>
    </row>
    <row r="787" spans="1:2" ht="11.25" customHeight="1" x14ac:dyDescent="0.2">
      <c r="A787" s="1"/>
      <c r="B787" s="1"/>
    </row>
    <row r="788" spans="1:2" ht="11.25" customHeight="1" x14ac:dyDescent="0.2">
      <c r="A788" s="1"/>
      <c r="B788" s="1"/>
    </row>
    <row r="789" spans="1:2" ht="11.25" customHeight="1" x14ac:dyDescent="0.2">
      <c r="A789" s="1"/>
      <c r="B789" s="1"/>
    </row>
    <row r="790" spans="1:2" ht="11.25" customHeight="1" x14ac:dyDescent="0.2">
      <c r="A790" s="1"/>
      <c r="B790" s="1"/>
    </row>
    <row r="791" spans="1:2" ht="11.25" customHeight="1" x14ac:dyDescent="0.2">
      <c r="A791" s="1"/>
      <c r="B791" s="1"/>
    </row>
    <row r="792" spans="1:2" ht="11.25" customHeight="1" x14ac:dyDescent="0.2">
      <c r="A792" s="1"/>
      <c r="B792" s="1"/>
    </row>
    <row r="793" spans="1:2" ht="11.25" customHeight="1" x14ac:dyDescent="0.2">
      <c r="A793" s="1"/>
      <c r="B793" s="1"/>
    </row>
    <row r="794" spans="1:2" ht="11.25" customHeight="1" x14ac:dyDescent="0.2">
      <c r="A794" s="1"/>
      <c r="B794" s="1"/>
    </row>
    <row r="795" spans="1:2" ht="11.25" customHeight="1" x14ac:dyDescent="0.2">
      <c r="A795" s="1"/>
      <c r="B795" s="1"/>
    </row>
    <row r="796" spans="1:2" ht="11.25" customHeight="1" x14ac:dyDescent="0.2">
      <c r="A796" s="1"/>
      <c r="B796" s="1"/>
    </row>
    <row r="797" spans="1:2" ht="11.25" customHeight="1" x14ac:dyDescent="0.2">
      <c r="A797" s="1"/>
      <c r="B797" s="1"/>
    </row>
    <row r="798" spans="1:2" ht="11.25" customHeight="1" x14ac:dyDescent="0.2">
      <c r="A798" s="1"/>
      <c r="B798" s="1"/>
    </row>
    <row r="799" spans="1:2" ht="11.25" customHeight="1" x14ac:dyDescent="0.2">
      <c r="A799" s="1"/>
      <c r="B799" s="1"/>
    </row>
    <row r="800" spans="1:2" ht="11.25" customHeight="1" x14ac:dyDescent="0.2">
      <c r="A800" s="1"/>
      <c r="B800" s="1"/>
    </row>
    <row r="801" spans="1:2" ht="11.25" customHeight="1" x14ac:dyDescent="0.2">
      <c r="A801" s="1"/>
      <c r="B801" s="1"/>
    </row>
    <row r="802" spans="1:2" ht="11.25" customHeight="1" x14ac:dyDescent="0.2">
      <c r="A802" s="1"/>
      <c r="B802" s="1"/>
    </row>
    <row r="803" spans="1:2" ht="11.25" customHeight="1" x14ac:dyDescent="0.2">
      <c r="A803" s="1"/>
      <c r="B803" s="1"/>
    </row>
    <row r="804" spans="1:2" ht="11.25" customHeight="1" x14ac:dyDescent="0.2">
      <c r="A804" s="1"/>
      <c r="B804" s="1"/>
    </row>
    <row r="805" spans="1:2" ht="11.25" customHeight="1" x14ac:dyDescent="0.2">
      <c r="A805" s="1"/>
      <c r="B805" s="1"/>
    </row>
    <row r="806" spans="1:2" ht="11.25" customHeight="1" x14ac:dyDescent="0.2">
      <c r="A806" s="1"/>
      <c r="B806" s="1"/>
    </row>
    <row r="807" spans="1:2" ht="11.25" customHeight="1" x14ac:dyDescent="0.2">
      <c r="A807" s="1"/>
      <c r="B807" s="1"/>
    </row>
    <row r="808" spans="1:2" ht="11.25" customHeight="1" x14ac:dyDescent="0.2">
      <c r="A808" s="1"/>
      <c r="B808" s="1"/>
    </row>
    <row r="809" spans="1:2" ht="11.25" customHeight="1" x14ac:dyDescent="0.2">
      <c r="A809" s="1"/>
      <c r="B809" s="1"/>
    </row>
    <row r="810" spans="1:2" ht="11.25" customHeight="1" x14ac:dyDescent="0.2">
      <c r="A810" s="1"/>
      <c r="B810" s="1"/>
    </row>
    <row r="811" spans="1:2" ht="11.25" customHeight="1" x14ac:dyDescent="0.2">
      <c r="A811" s="1"/>
      <c r="B811" s="1"/>
    </row>
    <row r="812" spans="1:2" ht="11.25" customHeight="1" x14ac:dyDescent="0.2">
      <c r="A812" s="1"/>
      <c r="B812" s="1"/>
    </row>
    <row r="813" spans="1:2" ht="11.25" customHeight="1" x14ac:dyDescent="0.2">
      <c r="A813" s="1"/>
      <c r="B813" s="1"/>
    </row>
    <row r="814" spans="1:2" ht="11.25" customHeight="1" x14ac:dyDescent="0.2">
      <c r="A814" s="1"/>
      <c r="B814" s="1"/>
    </row>
    <row r="815" spans="1:2" ht="11.25" customHeight="1" x14ac:dyDescent="0.2">
      <c r="A815" s="1"/>
      <c r="B815" s="1"/>
    </row>
    <row r="816" spans="1:2" ht="11.25" customHeight="1" x14ac:dyDescent="0.2">
      <c r="A816" s="1"/>
      <c r="B816" s="1"/>
    </row>
    <row r="817" spans="1:2" ht="11.25" customHeight="1" x14ac:dyDescent="0.2">
      <c r="A817" s="1"/>
      <c r="B817" s="1"/>
    </row>
    <row r="818" spans="1:2" ht="11.25" customHeight="1" x14ac:dyDescent="0.2">
      <c r="A818" s="1"/>
      <c r="B818" s="1"/>
    </row>
    <row r="819" spans="1:2" ht="11.25" customHeight="1" x14ac:dyDescent="0.2">
      <c r="A819" s="1"/>
      <c r="B819" s="1"/>
    </row>
    <row r="820" spans="1:2" ht="11.25" customHeight="1" x14ac:dyDescent="0.2">
      <c r="A820" s="1"/>
      <c r="B820" s="1"/>
    </row>
    <row r="821" spans="1:2" ht="11.25" customHeight="1" x14ac:dyDescent="0.2">
      <c r="A821" s="1"/>
      <c r="B821" s="1"/>
    </row>
    <row r="822" spans="1:2" ht="11.25" customHeight="1" x14ac:dyDescent="0.2">
      <c r="A822" s="1"/>
      <c r="B822" s="1"/>
    </row>
    <row r="823" spans="1:2" ht="11.25" customHeight="1" x14ac:dyDescent="0.2">
      <c r="A823" s="1"/>
      <c r="B823" s="1"/>
    </row>
    <row r="824" spans="1:2" ht="11.25" customHeight="1" x14ac:dyDescent="0.2">
      <c r="A824" s="1"/>
      <c r="B824" s="1"/>
    </row>
    <row r="825" spans="1:2" ht="11.25" customHeight="1" x14ac:dyDescent="0.2">
      <c r="A825" s="1"/>
      <c r="B825" s="1"/>
    </row>
    <row r="826" spans="1:2" ht="11.25" customHeight="1" x14ac:dyDescent="0.2">
      <c r="A826" s="1"/>
      <c r="B826" s="1"/>
    </row>
    <row r="827" spans="1:2" ht="11.25" customHeight="1" x14ac:dyDescent="0.2">
      <c r="A827" s="1"/>
      <c r="B827" s="1"/>
    </row>
    <row r="828" spans="1:2" ht="11.25" customHeight="1" x14ac:dyDescent="0.2">
      <c r="A828" s="1"/>
      <c r="B828" s="1"/>
    </row>
    <row r="829" spans="1:2" ht="11.25" customHeight="1" x14ac:dyDescent="0.2">
      <c r="A829" s="1"/>
      <c r="B829" s="1"/>
    </row>
    <row r="830" spans="1:2" ht="11.25" customHeight="1" x14ac:dyDescent="0.2">
      <c r="A830" s="1"/>
      <c r="B830" s="1"/>
    </row>
    <row r="831" spans="1:2" ht="11.25" customHeight="1" x14ac:dyDescent="0.2">
      <c r="A831" s="1"/>
      <c r="B831" s="1"/>
    </row>
    <row r="832" spans="1:2" ht="11.25" customHeight="1" x14ac:dyDescent="0.2">
      <c r="A832" s="1"/>
      <c r="B832" s="1"/>
    </row>
    <row r="833" spans="1:2" ht="11.25" customHeight="1" x14ac:dyDescent="0.2">
      <c r="A833" s="1"/>
      <c r="B833" s="1"/>
    </row>
    <row r="834" spans="1:2" ht="11.25" customHeight="1" x14ac:dyDescent="0.2">
      <c r="A834" s="1"/>
      <c r="B834" s="1"/>
    </row>
    <row r="835" spans="1:2" ht="11.25" customHeight="1" x14ac:dyDescent="0.2">
      <c r="A835" s="1"/>
      <c r="B835" s="1"/>
    </row>
    <row r="836" spans="1:2" ht="11.25" customHeight="1" x14ac:dyDescent="0.2">
      <c r="A836" s="1"/>
      <c r="B836" s="1"/>
    </row>
    <row r="837" spans="1:2" ht="11.25" customHeight="1" x14ac:dyDescent="0.2">
      <c r="A837" s="1"/>
      <c r="B837" s="1"/>
    </row>
    <row r="838" spans="1:2" ht="11.25" customHeight="1" x14ac:dyDescent="0.2">
      <c r="A838" s="1"/>
      <c r="B838" s="1"/>
    </row>
    <row r="839" spans="1:2" ht="11.25" customHeight="1" x14ac:dyDescent="0.2">
      <c r="A839" s="1"/>
      <c r="B839" s="1"/>
    </row>
    <row r="840" spans="1:2" ht="11.25" customHeight="1" x14ac:dyDescent="0.2">
      <c r="A840" s="1"/>
      <c r="B840" s="1"/>
    </row>
    <row r="841" spans="1:2" ht="11.25" customHeight="1" x14ac:dyDescent="0.2">
      <c r="A841" s="1"/>
      <c r="B841" s="1"/>
    </row>
    <row r="842" spans="1:2" ht="11.25" customHeight="1" x14ac:dyDescent="0.2">
      <c r="A842" s="1"/>
      <c r="B842" s="1"/>
    </row>
    <row r="843" spans="1:2" ht="11.25" customHeight="1" x14ac:dyDescent="0.2">
      <c r="A843" s="1"/>
      <c r="B843" s="1"/>
    </row>
    <row r="844" spans="1:2" ht="11.25" customHeight="1" x14ac:dyDescent="0.2">
      <c r="A844" s="1"/>
      <c r="B844" s="1"/>
    </row>
    <row r="845" spans="1:2" ht="11.25" customHeight="1" x14ac:dyDescent="0.2">
      <c r="A845" s="1"/>
      <c r="B845" s="1"/>
    </row>
    <row r="846" spans="1:2" ht="11.25" customHeight="1" x14ac:dyDescent="0.2">
      <c r="A846" s="1"/>
      <c r="B846" s="1"/>
    </row>
    <row r="847" spans="1:2" ht="11.25" customHeight="1" x14ac:dyDescent="0.2">
      <c r="A847" s="1"/>
      <c r="B847" s="1"/>
    </row>
    <row r="848" spans="1:2" ht="11.25" customHeight="1" x14ac:dyDescent="0.2">
      <c r="A848" s="1"/>
      <c r="B848" s="1"/>
    </row>
    <row r="849" spans="1:2" ht="11.25" customHeight="1" x14ac:dyDescent="0.2">
      <c r="A849" s="1"/>
      <c r="B849" s="1"/>
    </row>
    <row r="850" spans="1:2" ht="11.25" customHeight="1" x14ac:dyDescent="0.2">
      <c r="A850" s="1"/>
      <c r="B850" s="1"/>
    </row>
    <row r="851" spans="1:2" ht="11.25" customHeight="1" x14ac:dyDescent="0.2">
      <c r="A851" s="1"/>
      <c r="B851" s="1"/>
    </row>
    <row r="852" spans="1:2" ht="11.25" customHeight="1" x14ac:dyDescent="0.2">
      <c r="A852" s="1"/>
      <c r="B852" s="1"/>
    </row>
    <row r="853" spans="1:2" ht="11.25" customHeight="1" x14ac:dyDescent="0.2">
      <c r="A853" s="1"/>
      <c r="B853" s="1"/>
    </row>
    <row r="854" spans="1:2" ht="11.25" customHeight="1" x14ac:dyDescent="0.2">
      <c r="A854" s="1"/>
      <c r="B854" s="1"/>
    </row>
    <row r="855" spans="1:2" ht="11.25" customHeight="1" x14ac:dyDescent="0.2">
      <c r="A855" s="1"/>
      <c r="B855" s="1"/>
    </row>
    <row r="856" spans="1:2" ht="11.25" customHeight="1" x14ac:dyDescent="0.2">
      <c r="A856" s="1"/>
      <c r="B856" s="1"/>
    </row>
    <row r="857" spans="1:2" ht="11.25" customHeight="1" x14ac:dyDescent="0.2">
      <c r="A857" s="1"/>
      <c r="B857" s="1"/>
    </row>
    <row r="858" spans="1:2" ht="11.25" customHeight="1" x14ac:dyDescent="0.2">
      <c r="A858" s="1"/>
      <c r="B858" s="1"/>
    </row>
    <row r="859" spans="1:2" ht="11.25" customHeight="1" x14ac:dyDescent="0.2">
      <c r="A859" s="1"/>
      <c r="B859" s="1"/>
    </row>
    <row r="860" spans="1:2" ht="11.25" customHeight="1" x14ac:dyDescent="0.2">
      <c r="A860" s="1"/>
      <c r="B860" s="1"/>
    </row>
    <row r="861" spans="1:2" ht="11.25" customHeight="1" x14ac:dyDescent="0.2">
      <c r="A861" s="1"/>
      <c r="B861" s="1"/>
    </row>
    <row r="862" spans="1:2" ht="11.25" customHeight="1" x14ac:dyDescent="0.2">
      <c r="A862" s="1"/>
      <c r="B862" s="1"/>
    </row>
    <row r="863" spans="1:2" ht="11.25" customHeight="1" x14ac:dyDescent="0.2">
      <c r="A863" s="1"/>
      <c r="B863" s="1"/>
    </row>
    <row r="864" spans="1:2" ht="11.25" customHeight="1" x14ac:dyDescent="0.2">
      <c r="A864" s="1"/>
      <c r="B864" s="1"/>
    </row>
    <row r="865" spans="1:2" ht="11.25" customHeight="1" x14ac:dyDescent="0.2">
      <c r="A865" s="1"/>
      <c r="B865" s="1"/>
    </row>
    <row r="866" spans="1:2" ht="11.25" customHeight="1" x14ac:dyDescent="0.2">
      <c r="A866" s="1"/>
      <c r="B866" s="1"/>
    </row>
    <row r="867" spans="1:2" ht="11.25" customHeight="1" x14ac:dyDescent="0.2">
      <c r="A867" s="1"/>
      <c r="B867" s="1"/>
    </row>
    <row r="868" spans="1:2" ht="11.25" customHeight="1" x14ac:dyDescent="0.2">
      <c r="A868" s="1"/>
      <c r="B868" s="1"/>
    </row>
    <row r="869" spans="1:2" ht="11.25" customHeight="1" x14ac:dyDescent="0.2">
      <c r="A869" s="1"/>
      <c r="B869" s="1"/>
    </row>
    <row r="870" spans="1:2" ht="11.25" customHeight="1" x14ac:dyDescent="0.2">
      <c r="A870" s="1"/>
      <c r="B870" s="1"/>
    </row>
    <row r="871" spans="1:2" ht="11.25" customHeight="1" x14ac:dyDescent="0.2">
      <c r="A871" s="1"/>
      <c r="B871" s="1"/>
    </row>
    <row r="872" spans="1:2" ht="11.25" customHeight="1" x14ac:dyDescent="0.2">
      <c r="A872" s="1"/>
      <c r="B872" s="1"/>
    </row>
    <row r="873" spans="1:2" ht="11.25" customHeight="1" x14ac:dyDescent="0.2">
      <c r="A873" s="1"/>
      <c r="B873" s="1"/>
    </row>
    <row r="874" spans="1:2" ht="11.25" customHeight="1" x14ac:dyDescent="0.2">
      <c r="A874" s="1"/>
      <c r="B874" s="1"/>
    </row>
    <row r="875" spans="1:2" ht="11.25" customHeight="1" x14ac:dyDescent="0.2">
      <c r="A875" s="1"/>
      <c r="B875" s="1"/>
    </row>
    <row r="876" spans="1:2" ht="11.25" customHeight="1" x14ac:dyDescent="0.2">
      <c r="A876" s="1"/>
      <c r="B876" s="1"/>
    </row>
    <row r="877" spans="1:2" ht="11.25" customHeight="1" x14ac:dyDescent="0.2">
      <c r="A877" s="1"/>
      <c r="B877" s="1"/>
    </row>
    <row r="878" spans="1:2" ht="11.25" customHeight="1" x14ac:dyDescent="0.2">
      <c r="A878" s="1"/>
      <c r="B878" s="1"/>
    </row>
    <row r="879" spans="1:2" ht="11.25" customHeight="1" x14ac:dyDescent="0.2">
      <c r="A879" s="1"/>
      <c r="B879" s="1"/>
    </row>
    <row r="880" spans="1:2" ht="11.25" customHeight="1" x14ac:dyDescent="0.2">
      <c r="A880" s="1"/>
      <c r="B880" s="1"/>
    </row>
    <row r="881" spans="1:2" ht="11.25" customHeight="1" x14ac:dyDescent="0.2">
      <c r="A881" s="1"/>
      <c r="B881" s="1"/>
    </row>
    <row r="882" spans="1:2" ht="11.25" customHeight="1" x14ac:dyDescent="0.2">
      <c r="A882" s="1"/>
      <c r="B882" s="1"/>
    </row>
    <row r="883" spans="1:2" ht="11.25" customHeight="1" x14ac:dyDescent="0.2">
      <c r="A883" s="1"/>
      <c r="B883" s="1"/>
    </row>
    <row r="884" spans="1:2" ht="11.25" customHeight="1" x14ac:dyDescent="0.2">
      <c r="A884" s="1"/>
      <c r="B884" s="1"/>
    </row>
    <row r="885" spans="1:2" ht="11.25" customHeight="1" x14ac:dyDescent="0.2">
      <c r="A885" s="1"/>
      <c r="B885" s="1"/>
    </row>
    <row r="886" spans="1:2" ht="11.25" customHeight="1" x14ac:dyDescent="0.2">
      <c r="A886" s="1"/>
      <c r="B886" s="1"/>
    </row>
    <row r="887" spans="1:2" ht="11.25" customHeight="1" x14ac:dyDescent="0.2">
      <c r="A887" s="1"/>
      <c r="B887" s="1"/>
    </row>
    <row r="888" spans="1:2" ht="11.25" customHeight="1" x14ac:dyDescent="0.2">
      <c r="A888" s="1"/>
      <c r="B888" s="1"/>
    </row>
    <row r="889" spans="1:2" ht="11.25" customHeight="1" x14ac:dyDescent="0.2">
      <c r="A889" s="1"/>
      <c r="B889" s="1"/>
    </row>
    <row r="890" spans="1:2" ht="11.25" customHeight="1" x14ac:dyDescent="0.2">
      <c r="A890" s="1"/>
      <c r="B890" s="1"/>
    </row>
    <row r="891" spans="1:2" ht="11.25" customHeight="1" x14ac:dyDescent="0.2">
      <c r="A891" s="1"/>
      <c r="B891" s="1"/>
    </row>
    <row r="892" spans="1:2" ht="11.25" customHeight="1" x14ac:dyDescent="0.2">
      <c r="A892" s="1"/>
      <c r="B892" s="1"/>
    </row>
    <row r="893" spans="1:2" ht="11.25" customHeight="1" x14ac:dyDescent="0.2">
      <c r="A893" s="1"/>
      <c r="B893" s="1"/>
    </row>
    <row r="894" spans="1:2" ht="11.25" customHeight="1" x14ac:dyDescent="0.2">
      <c r="A894" s="1"/>
      <c r="B894" s="1"/>
    </row>
    <row r="895" spans="1:2" ht="11.25" customHeight="1" x14ac:dyDescent="0.2">
      <c r="A895" s="1"/>
      <c r="B895" s="1"/>
    </row>
    <row r="896" spans="1:2" ht="11.25" customHeight="1" x14ac:dyDescent="0.2">
      <c r="A896" s="1"/>
      <c r="B896" s="1"/>
    </row>
    <row r="897" spans="1:2" ht="11.25" customHeight="1" x14ac:dyDescent="0.2">
      <c r="A897" s="1"/>
      <c r="B897" s="1"/>
    </row>
    <row r="898" spans="1:2" ht="11.25" customHeight="1" x14ac:dyDescent="0.2">
      <c r="A898" s="1"/>
      <c r="B898" s="1"/>
    </row>
    <row r="899" spans="1:2" ht="11.25" customHeight="1" x14ac:dyDescent="0.2">
      <c r="A899" s="1"/>
      <c r="B899" s="1"/>
    </row>
    <row r="900" spans="1:2" ht="11.25" customHeight="1" x14ac:dyDescent="0.2">
      <c r="A900" s="1"/>
      <c r="B900" s="1"/>
    </row>
    <row r="901" spans="1:2" ht="11.25" customHeight="1" x14ac:dyDescent="0.2">
      <c r="A901" s="1"/>
      <c r="B901" s="1"/>
    </row>
    <row r="902" spans="1:2" ht="11.25" customHeight="1" x14ac:dyDescent="0.2">
      <c r="A902" s="1"/>
      <c r="B902" s="1"/>
    </row>
    <row r="903" spans="1:2" ht="11.25" customHeight="1" x14ac:dyDescent="0.2">
      <c r="A903" s="1"/>
      <c r="B903" s="1"/>
    </row>
    <row r="904" spans="1:2" ht="11.25" customHeight="1" x14ac:dyDescent="0.2">
      <c r="A904" s="1"/>
      <c r="B904" s="1"/>
    </row>
    <row r="905" spans="1:2" ht="11.25" customHeight="1" x14ac:dyDescent="0.2">
      <c r="A905" s="1"/>
      <c r="B905" s="1"/>
    </row>
    <row r="906" spans="1:2" ht="11.25" customHeight="1" x14ac:dyDescent="0.2">
      <c r="A906" s="1"/>
      <c r="B906" s="1"/>
    </row>
    <row r="907" spans="1:2" ht="11.25" customHeight="1" x14ac:dyDescent="0.2">
      <c r="A907" s="1"/>
      <c r="B907" s="1"/>
    </row>
    <row r="908" spans="1:2" ht="11.25" customHeight="1" x14ac:dyDescent="0.2">
      <c r="A908" s="1"/>
      <c r="B908" s="1"/>
    </row>
    <row r="909" spans="1:2" ht="11.25" customHeight="1" x14ac:dyDescent="0.2">
      <c r="A909" s="1"/>
      <c r="B909" s="1"/>
    </row>
    <row r="910" spans="1:2" ht="11.25" customHeight="1" x14ac:dyDescent="0.2">
      <c r="A910" s="1"/>
      <c r="B910" s="1"/>
    </row>
    <row r="911" spans="1:2" ht="11.25" customHeight="1" x14ac:dyDescent="0.2">
      <c r="A911" s="1"/>
      <c r="B911" s="1"/>
    </row>
    <row r="912" spans="1:2" ht="11.25" customHeight="1" x14ac:dyDescent="0.2">
      <c r="A912" s="1"/>
      <c r="B912" s="1"/>
    </row>
    <row r="913" spans="1:2" ht="11.25" customHeight="1" x14ac:dyDescent="0.2">
      <c r="A913" s="1"/>
      <c r="B913" s="1"/>
    </row>
    <row r="914" spans="1:2" ht="11.25" customHeight="1" x14ac:dyDescent="0.2">
      <c r="A914" s="1"/>
      <c r="B914" s="1"/>
    </row>
    <row r="915" spans="1:2" ht="11.25" customHeight="1" x14ac:dyDescent="0.2">
      <c r="A915" s="1"/>
      <c r="B915" s="1"/>
    </row>
    <row r="916" spans="1:2" ht="11.25" customHeight="1" x14ac:dyDescent="0.2">
      <c r="A916" s="1"/>
      <c r="B916" s="1"/>
    </row>
    <row r="917" spans="1:2" ht="11.25" customHeight="1" x14ac:dyDescent="0.2">
      <c r="A917" s="1"/>
      <c r="B917" s="1"/>
    </row>
    <row r="918" spans="1:2" ht="11.25" customHeight="1" x14ac:dyDescent="0.2">
      <c r="A918" s="1"/>
      <c r="B918" s="1"/>
    </row>
    <row r="919" spans="1:2" ht="11.25" customHeight="1" x14ac:dyDescent="0.2">
      <c r="A919" s="1"/>
      <c r="B919" s="1"/>
    </row>
    <row r="920" spans="1:2" ht="11.25" customHeight="1" x14ac:dyDescent="0.2">
      <c r="A920" s="1"/>
      <c r="B920" s="1"/>
    </row>
    <row r="921" spans="1:2" ht="11.25" customHeight="1" x14ac:dyDescent="0.2">
      <c r="A921" s="1"/>
      <c r="B921" s="1"/>
    </row>
    <row r="922" spans="1:2" ht="11.25" customHeight="1" x14ac:dyDescent="0.2">
      <c r="A922" s="1"/>
      <c r="B922" s="1"/>
    </row>
    <row r="923" spans="1:2" ht="11.25" customHeight="1" x14ac:dyDescent="0.2">
      <c r="A923" s="1"/>
      <c r="B923" s="1"/>
    </row>
    <row r="924" spans="1:2" ht="11.25" customHeight="1" x14ac:dyDescent="0.2">
      <c r="A924" s="1"/>
      <c r="B924" s="1"/>
    </row>
    <row r="925" spans="1:2" ht="11.25" customHeight="1" x14ac:dyDescent="0.2">
      <c r="A925" s="1"/>
      <c r="B925" s="1"/>
    </row>
    <row r="926" spans="1:2" ht="11.25" customHeight="1" x14ac:dyDescent="0.2">
      <c r="A926" s="1"/>
      <c r="B926" s="1"/>
    </row>
    <row r="927" spans="1:2" ht="11.25" customHeight="1" x14ac:dyDescent="0.2">
      <c r="A927" s="1"/>
      <c r="B927" s="1"/>
    </row>
    <row r="928" spans="1:2" ht="11.25" customHeight="1" x14ac:dyDescent="0.2">
      <c r="A928" s="1"/>
      <c r="B928" s="1"/>
    </row>
    <row r="929" spans="1:2" ht="11.25" customHeight="1" x14ac:dyDescent="0.2">
      <c r="A929" s="1"/>
      <c r="B929" s="1"/>
    </row>
    <row r="930" spans="1:2" ht="11.25" customHeight="1" x14ac:dyDescent="0.2">
      <c r="A930" s="1"/>
      <c r="B930" s="1"/>
    </row>
    <row r="931" spans="1:2" ht="11.25" customHeight="1" x14ac:dyDescent="0.2">
      <c r="A931" s="1"/>
      <c r="B931" s="1"/>
    </row>
    <row r="932" spans="1:2" ht="11.25" customHeight="1" x14ac:dyDescent="0.2">
      <c r="A932" s="1"/>
      <c r="B932" s="1"/>
    </row>
    <row r="933" spans="1:2" ht="11.25" customHeight="1" x14ac:dyDescent="0.2">
      <c r="A933" s="1"/>
      <c r="B933" s="1"/>
    </row>
    <row r="934" spans="1:2" ht="11.25" customHeight="1" x14ac:dyDescent="0.2">
      <c r="A934" s="1"/>
      <c r="B934" s="1"/>
    </row>
    <row r="935" spans="1:2" ht="11.25" customHeight="1" x14ac:dyDescent="0.2">
      <c r="A935" s="1"/>
      <c r="B935" s="1"/>
    </row>
    <row r="936" spans="1:2" ht="11.25" customHeight="1" x14ac:dyDescent="0.2">
      <c r="A936" s="1"/>
      <c r="B936" s="1"/>
    </row>
    <row r="937" spans="1:2" ht="11.25" customHeight="1" x14ac:dyDescent="0.2">
      <c r="A937" s="1"/>
      <c r="B937" s="1"/>
    </row>
    <row r="938" spans="1:2" ht="11.25" customHeight="1" x14ac:dyDescent="0.2">
      <c r="A938" s="1"/>
      <c r="B938" s="1"/>
    </row>
    <row r="939" spans="1:2" ht="11.25" customHeight="1" x14ac:dyDescent="0.2">
      <c r="A939" s="1"/>
      <c r="B939" s="1"/>
    </row>
    <row r="940" spans="1:2" ht="11.25" customHeight="1" x14ac:dyDescent="0.2">
      <c r="A940" s="1"/>
      <c r="B940" s="1"/>
    </row>
    <row r="941" spans="1:2" ht="11.25" customHeight="1" x14ac:dyDescent="0.2">
      <c r="A941" s="1"/>
      <c r="B941" s="1"/>
    </row>
    <row r="942" spans="1:2" ht="11.25" customHeight="1" x14ac:dyDescent="0.2">
      <c r="A942" s="1"/>
      <c r="B942" s="1"/>
    </row>
    <row r="943" spans="1:2" ht="11.25" customHeight="1" x14ac:dyDescent="0.2">
      <c r="A943" s="1"/>
      <c r="B943" s="1"/>
    </row>
    <row r="944" spans="1:2" ht="11.25" customHeight="1" x14ac:dyDescent="0.2">
      <c r="A944" s="1"/>
      <c r="B944" s="1"/>
    </row>
    <row r="945" spans="1:2" ht="11.25" customHeight="1" x14ac:dyDescent="0.2">
      <c r="A945" s="1"/>
      <c r="B945" s="1"/>
    </row>
    <row r="946" spans="1:2" ht="11.25" customHeight="1" x14ac:dyDescent="0.2">
      <c r="A946" s="1"/>
      <c r="B946" s="1"/>
    </row>
    <row r="947" spans="1:2" ht="11.25" customHeight="1" x14ac:dyDescent="0.2">
      <c r="A947" s="1"/>
      <c r="B947" s="1"/>
    </row>
    <row r="948" spans="1:2" ht="11.25" customHeight="1" x14ac:dyDescent="0.2">
      <c r="A948" s="1"/>
      <c r="B948" s="1"/>
    </row>
    <row r="949" spans="1:2" ht="11.25" customHeight="1" x14ac:dyDescent="0.2">
      <c r="A949" s="1"/>
      <c r="B949" s="1"/>
    </row>
    <row r="950" spans="1:2" ht="11.25" customHeight="1" x14ac:dyDescent="0.2">
      <c r="A950" s="1"/>
      <c r="B950" s="1"/>
    </row>
    <row r="951" spans="1:2" ht="11.25" customHeight="1" x14ac:dyDescent="0.2">
      <c r="A951" s="1"/>
      <c r="B951" s="1"/>
    </row>
    <row r="952" spans="1:2" ht="11.25" customHeight="1" x14ac:dyDescent="0.2">
      <c r="A952" s="1"/>
      <c r="B952" s="1"/>
    </row>
    <row r="953" spans="1:2" ht="11.25" customHeight="1" x14ac:dyDescent="0.2">
      <c r="A953" s="1"/>
      <c r="B953" s="1"/>
    </row>
    <row r="954" spans="1:2" ht="11.25" customHeight="1" x14ac:dyDescent="0.2">
      <c r="A954" s="1"/>
      <c r="B954" s="1"/>
    </row>
    <row r="955" spans="1:2" ht="11.25" customHeight="1" x14ac:dyDescent="0.2">
      <c r="A955" s="1"/>
      <c r="B955" s="1"/>
    </row>
    <row r="956" spans="1:2" ht="11.25" customHeight="1" x14ac:dyDescent="0.2">
      <c r="A956" s="1"/>
      <c r="B956" s="1"/>
    </row>
    <row r="957" spans="1:2" ht="11.25" customHeight="1" x14ac:dyDescent="0.2">
      <c r="A957" s="1"/>
      <c r="B957" s="1"/>
    </row>
    <row r="958" spans="1:2" ht="11.25" customHeight="1" x14ac:dyDescent="0.2">
      <c r="A958" s="1"/>
      <c r="B958" s="1"/>
    </row>
    <row r="959" spans="1:2" ht="11.25" customHeight="1" x14ac:dyDescent="0.2">
      <c r="A959" s="1"/>
      <c r="B959" s="1"/>
    </row>
    <row r="960" spans="1:2" ht="11.25" customHeight="1" x14ac:dyDescent="0.2">
      <c r="A960" s="1"/>
      <c r="B960" s="1"/>
    </row>
    <row r="961" spans="1:2" ht="11.25" customHeight="1" x14ac:dyDescent="0.2">
      <c r="A961" s="1"/>
      <c r="B961" s="1"/>
    </row>
    <row r="962" spans="1:2" ht="11.25" customHeight="1" x14ac:dyDescent="0.2">
      <c r="A962" s="1"/>
      <c r="B962" s="1"/>
    </row>
    <row r="963" spans="1:2" ht="11.25" customHeight="1" x14ac:dyDescent="0.2">
      <c r="A963" s="1"/>
      <c r="B963" s="1"/>
    </row>
    <row r="964" spans="1:2" ht="11.25" customHeight="1" x14ac:dyDescent="0.2">
      <c r="A964" s="1"/>
      <c r="B964" s="1"/>
    </row>
    <row r="965" spans="1:2" ht="11.25" customHeight="1" x14ac:dyDescent="0.2">
      <c r="A965" s="1"/>
      <c r="B965" s="1"/>
    </row>
    <row r="966" spans="1:2" ht="11.25" customHeight="1" x14ac:dyDescent="0.2">
      <c r="A966" s="1"/>
      <c r="B966" s="1"/>
    </row>
    <row r="967" spans="1:2" ht="11.25" customHeight="1" x14ac:dyDescent="0.2">
      <c r="A967" s="1"/>
      <c r="B967" s="1"/>
    </row>
    <row r="968" spans="1:2" ht="11.25" customHeight="1" x14ac:dyDescent="0.2">
      <c r="A968" s="1"/>
      <c r="B968" s="1"/>
    </row>
    <row r="969" spans="1:2" ht="11.25" customHeight="1" x14ac:dyDescent="0.2">
      <c r="A969" s="1"/>
      <c r="B969" s="1"/>
    </row>
    <row r="970" spans="1:2" ht="11.25" customHeight="1" x14ac:dyDescent="0.2">
      <c r="A970" s="1"/>
      <c r="B970" s="1"/>
    </row>
    <row r="971" spans="1:2" ht="11.25" customHeight="1" x14ac:dyDescent="0.2">
      <c r="A971" s="1"/>
      <c r="B971" s="1"/>
    </row>
    <row r="972" spans="1:2" ht="11.25" customHeight="1" x14ac:dyDescent="0.2">
      <c r="A972" s="1"/>
      <c r="B972" s="1"/>
    </row>
    <row r="973" spans="1:2" ht="11.25" customHeight="1" x14ac:dyDescent="0.2">
      <c r="A973" s="1"/>
      <c r="B973" s="1"/>
    </row>
    <row r="974" spans="1:2" ht="11.25" customHeight="1" x14ac:dyDescent="0.2">
      <c r="A974" s="1"/>
      <c r="B974" s="1"/>
    </row>
    <row r="975" spans="1:2" ht="11.25" customHeight="1" x14ac:dyDescent="0.2">
      <c r="A975" s="1"/>
      <c r="B975" s="1"/>
    </row>
    <row r="976" spans="1:2" ht="11.25" customHeight="1" x14ac:dyDescent="0.2">
      <c r="A976" s="1"/>
      <c r="B976" s="1"/>
    </row>
    <row r="977" spans="1:2" ht="11.25" customHeight="1" x14ac:dyDescent="0.2">
      <c r="A977" s="1"/>
      <c r="B977" s="1"/>
    </row>
    <row r="978" spans="1:2" ht="11.25" customHeight="1" x14ac:dyDescent="0.2">
      <c r="A978" s="1"/>
      <c r="B978" s="1"/>
    </row>
    <row r="979" spans="1:2" ht="11.25" customHeight="1" x14ac:dyDescent="0.2">
      <c r="A979" s="1"/>
      <c r="B979" s="1"/>
    </row>
    <row r="980" spans="1:2" ht="11.25" customHeight="1" x14ac:dyDescent="0.2">
      <c r="A980" s="1"/>
      <c r="B980" s="1"/>
    </row>
    <row r="981" spans="1:2" ht="11.25" customHeight="1" x14ac:dyDescent="0.2">
      <c r="A981" s="1"/>
      <c r="B981" s="1"/>
    </row>
    <row r="982" spans="1:2" ht="11.25" customHeight="1" x14ac:dyDescent="0.2">
      <c r="A982" s="1"/>
      <c r="B982" s="1"/>
    </row>
    <row r="983" spans="1:2" ht="11.25" customHeight="1" x14ac:dyDescent="0.2">
      <c r="A983" s="1"/>
      <c r="B983" s="1"/>
    </row>
    <row r="984" spans="1:2" ht="11.25" customHeight="1" x14ac:dyDescent="0.2">
      <c r="A984" s="1"/>
      <c r="B984" s="1"/>
    </row>
    <row r="985" spans="1:2" ht="11.25" customHeight="1" x14ac:dyDescent="0.2">
      <c r="A985" s="1"/>
      <c r="B985" s="1"/>
    </row>
    <row r="986" spans="1:2" ht="11.25" customHeight="1" x14ac:dyDescent="0.2">
      <c r="A986" s="1"/>
      <c r="B986" s="1"/>
    </row>
    <row r="987" spans="1:2" ht="11.25" customHeight="1" x14ac:dyDescent="0.2">
      <c r="A987" s="1"/>
      <c r="B987" s="1"/>
    </row>
    <row r="988" spans="1:2" ht="11.25" customHeight="1" x14ac:dyDescent="0.2">
      <c r="A988" s="1"/>
      <c r="B988" s="1"/>
    </row>
    <row r="989" spans="1:2" ht="11.25" customHeight="1" x14ac:dyDescent="0.2">
      <c r="A989" s="1"/>
      <c r="B989" s="1"/>
    </row>
    <row r="990" spans="1:2" ht="11.25" customHeight="1" x14ac:dyDescent="0.2">
      <c r="A990" s="1"/>
      <c r="B990" s="1"/>
    </row>
    <row r="991" spans="1:2" ht="11.25" customHeight="1" x14ac:dyDescent="0.2">
      <c r="A991" s="1"/>
      <c r="B991" s="1"/>
    </row>
    <row r="992" spans="1:2" ht="11.25" customHeight="1" x14ac:dyDescent="0.2">
      <c r="A992" s="1"/>
      <c r="B992" s="1"/>
    </row>
    <row r="993" spans="1:2" ht="11.25" customHeight="1" x14ac:dyDescent="0.2">
      <c r="A993" s="1"/>
      <c r="B993" s="1"/>
    </row>
    <row r="994" spans="1:2" ht="11.25" customHeight="1" x14ac:dyDescent="0.2">
      <c r="A994" s="1"/>
      <c r="B994" s="1"/>
    </row>
    <row r="995" spans="1:2" ht="11.25" customHeight="1" x14ac:dyDescent="0.2">
      <c r="A995" s="1"/>
      <c r="B995" s="1"/>
    </row>
    <row r="996" spans="1:2" ht="11.25" customHeight="1" x14ac:dyDescent="0.2">
      <c r="A996" s="1"/>
      <c r="B996" s="1"/>
    </row>
    <row r="997" spans="1:2" ht="11.25" customHeight="1" x14ac:dyDescent="0.2">
      <c r="A997" s="1"/>
      <c r="B997" s="1"/>
    </row>
  </sheetData>
  <pageMargins left="0" right="0" top="0" bottom="0" header="0" footer="0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020"/>
  <sheetViews>
    <sheetView showGridLines="0" zoomScaleNormal="100" workbookViewId="0">
      <selection activeCell="B13" sqref="B13:E14"/>
    </sheetView>
  </sheetViews>
  <sheetFormatPr baseColWidth="10" defaultColWidth="12.7109375" defaultRowHeight="15" customHeight="1" x14ac:dyDescent="0.2"/>
  <cols>
    <col min="1" max="1" width="24.7109375" style="81" customWidth="1"/>
    <col min="2" max="4" width="14.7109375" style="81" customWidth="1"/>
    <col min="5" max="5" width="12.42578125" style="81" customWidth="1"/>
    <col min="6" max="16384" width="12.7109375" style="81"/>
  </cols>
  <sheetData>
    <row r="1" spans="1:5" ht="24.75" customHeight="1" x14ac:dyDescent="0.25">
      <c r="A1" s="7" t="s">
        <v>688</v>
      </c>
      <c r="B1" s="27"/>
      <c r="C1" s="27"/>
      <c r="D1" s="27"/>
      <c r="E1" s="25"/>
    </row>
    <row r="2" spans="1:5" ht="12" customHeight="1" x14ac:dyDescent="0.2">
      <c r="A2" s="4" t="s">
        <v>595</v>
      </c>
      <c r="B2" s="27"/>
      <c r="C2" s="27"/>
      <c r="D2" s="27"/>
      <c r="E2" s="25"/>
    </row>
    <row r="3" spans="1:5" ht="12" customHeight="1" x14ac:dyDescent="0.2"/>
    <row r="4" spans="1:5" ht="3.95" customHeight="1" x14ac:dyDescent="0.2"/>
    <row r="5" spans="1:5" ht="25.5" x14ac:dyDescent="0.2">
      <c r="A5" s="716" t="s">
        <v>19</v>
      </c>
      <c r="B5" s="777" t="s">
        <v>689</v>
      </c>
      <c r="C5" s="777" t="s">
        <v>690</v>
      </c>
      <c r="D5" s="777" t="s">
        <v>692</v>
      </c>
      <c r="E5" s="777" t="s">
        <v>691</v>
      </c>
    </row>
    <row r="6" spans="1:5" ht="7.5" customHeight="1" x14ac:dyDescent="0.2">
      <c r="A6" s="11"/>
      <c r="B6" s="11"/>
      <c r="C6" s="11"/>
      <c r="D6" s="11"/>
      <c r="E6" s="35"/>
    </row>
    <row r="7" spans="1:5" ht="12.75" x14ac:dyDescent="0.2">
      <c r="A7" s="778" t="s">
        <v>24</v>
      </c>
      <c r="B7" s="170">
        <f>AVERAGE(B8:B9)</f>
        <v>22.145</v>
      </c>
      <c r="C7" s="170">
        <f>AVERAGE(C8:C9)</f>
        <v>19.939999999999998</v>
      </c>
      <c r="D7" s="170">
        <f>AVERAGE(D8:D9)</f>
        <v>44.58</v>
      </c>
      <c r="E7" s="170">
        <f>AVERAGE(E8:E9)</f>
        <v>17.45</v>
      </c>
    </row>
    <row r="8" spans="1:5" ht="12" customHeight="1" x14ac:dyDescent="0.2">
      <c r="A8" s="59" t="s">
        <v>25</v>
      </c>
      <c r="B8" s="806">
        <v>21.5</v>
      </c>
      <c r="C8" s="806">
        <v>21.75</v>
      </c>
      <c r="D8" s="806" t="s">
        <v>152</v>
      </c>
      <c r="E8" s="806">
        <v>14.5</v>
      </c>
    </row>
    <row r="9" spans="1:5" ht="12" customHeight="1" x14ac:dyDescent="0.2">
      <c r="A9" s="59" t="s">
        <v>324</v>
      </c>
      <c r="B9" s="806">
        <v>22.79</v>
      </c>
      <c r="C9" s="806">
        <v>18.13</v>
      </c>
      <c r="D9" s="806">
        <v>44.58</v>
      </c>
      <c r="E9" s="806">
        <v>20.399999999999999</v>
      </c>
    </row>
    <row r="10" spans="1:5" ht="12" customHeight="1" x14ac:dyDescent="0.2">
      <c r="A10" s="166" t="s">
        <v>27</v>
      </c>
      <c r="B10" s="170">
        <f>AVERAGE(B11:B14)</f>
        <v>19.2925</v>
      </c>
      <c r="C10" s="170">
        <f>AVERAGE(C11:C14)</f>
        <v>18.4175</v>
      </c>
      <c r="D10" s="172">
        <f>AVERAGE(D11:D14)</f>
        <v>38.916666666666664</v>
      </c>
      <c r="E10" s="172">
        <f>AVERAGE(E11:E14)</f>
        <v>19.6875</v>
      </c>
    </row>
    <row r="11" spans="1:5" ht="12" customHeight="1" x14ac:dyDescent="0.2">
      <c r="A11" s="167" t="s">
        <v>30</v>
      </c>
      <c r="B11" s="165">
        <v>19</v>
      </c>
      <c r="C11" s="165">
        <v>18</v>
      </c>
      <c r="D11" s="173">
        <v>36</v>
      </c>
      <c r="E11" s="173">
        <v>23</v>
      </c>
    </row>
    <row r="12" spans="1:5" ht="12" customHeight="1" x14ac:dyDescent="0.2">
      <c r="A12" s="167" t="s">
        <v>512</v>
      </c>
      <c r="B12" s="165">
        <v>11.5</v>
      </c>
      <c r="C12" s="165">
        <v>10</v>
      </c>
      <c r="D12" s="173">
        <v>35.75</v>
      </c>
      <c r="E12" s="173">
        <v>21.25</v>
      </c>
    </row>
    <row r="13" spans="1:5" ht="12" customHeight="1" x14ac:dyDescent="0.2">
      <c r="A13" s="167" t="s">
        <v>514</v>
      </c>
      <c r="B13" s="165">
        <v>16.670000000000002</v>
      </c>
      <c r="C13" s="165">
        <v>15.67</v>
      </c>
      <c r="D13" s="173" t="s">
        <v>31</v>
      </c>
      <c r="E13" s="173">
        <v>19.5</v>
      </c>
    </row>
    <row r="14" spans="1:5" ht="12" customHeight="1" x14ac:dyDescent="0.2">
      <c r="A14" s="167" t="s">
        <v>335</v>
      </c>
      <c r="B14" s="165">
        <v>30</v>
      </c>
      <c r="C14" s="165">
        <v>30</v>
      </c>
      <c r="D14" s="173">
        <v>45</v>
      </c>
      <c r="E14" s="173">
        <v>15</v>
      </c>
    </row>
    <row r="15" spans="1:5" ht="12" customHeight="1" x14ac:dyDescent="0.2">
      <c r="A15" s="778" t="s">
        <v>32</v>
      </c>
      <c r="B15" s="170">
        <f>AVERAGE(B16:B24)</f>
        <v>20.232222222222227</v>
      </c>
      <c r="C15" s="170">
        <f>AVERAGE(C16:C24)</f>
        <v>21.53</v>
      </c>
      <c r="D15" s="170">
        <f>AVERAGE(D16:D24)</f>
        <v>38.165999999999997</v>
      </c>
      <c r="E15" s="170">
        <f>AVERAGE(E16:E24)</f>
        <v>28</v>
      </c>
    </row>
    <row r="16" spans="1:5" ht="12" customHeight="1" x14ac:dyDescent="0.2">
      <c r="A16" s="59" t="s">
        <v>33</v>
      </c>
      <c r="B16" s="806">
        <v>13.5</v>
      </c>
      <c r="C16" s="806">
        <v>14.5</v>
      </c>
      <c r="D16" s="806" t="s">
        <v>152</v>
      </c>
      <c r="E16" s="806" t="s">
        <v>152</v>
      </c>
    </row>
    <row r="17" spans="1:5" ht="12" customHeight="1" x14ac:dyDescent="0.2">
      <c r="A17" s="59" t="s">
        <v>34</v>
      </c>
      <c r="B17" s="806">
        <v>10.67</v>
      </c>
      <c r="C17" s="806">
        <v>13.33</v>
      </c>
      <c r="D17" s="806">
        <v>38.33</v>
      </c>
      <c r="E17" s="806">
        <v>23</v>
      </c>
    </row>
    <row r="18" spans="1:5" ht="12" customHeight="1" x14ac:dyDescent="0.2">
      <c r="A18" s="59" t="s">
        <v>521</v>
      </c>
      <c r="B18" s="806">
        <v>20.5</v>
      </c>
      <c r="C18" s="806">
        <v>18.5</v>
      </c>
      <c r="D18" s="806" t="s">
        <v>152</v>
      </c>
      <c r="E18" s="806" t="s">
        <v>152</v>
      </c>
    </row>
    <row r="19" spans="1:5" ht="12" customHeight="1" x14ac:dyDescent="0.2">
      <c r="A19" s="59" t="s">
        <v>35</v>
      </c>
      <c r="B19" s="806">
        <v>19</v>
      </c>
      <c r="C19" s="806" t="s">
        <v>152</v>
      </c>
      <c r="D19" s="806">
        <v>47</v>
      </c>
      <c r="E19" s="806" t="s">
        <v>152</v>
      </c>
    </row>
    <row r="20" spans="1:5" ht="12" customHeight="1" x14ac:dyDescent="0.2">
      <c r="A20" s="59" t="s">
        <v>36</v>
      </c>
      <c r="B20" s="806">
        <v>19.25</v>
      </c>
      <c r="C20" s="806">
        <v>16.66</v>
      </c>
      <c r="D20" s="806">
        <v>35</v>
      </c>
      <c r="E20" s="806" t="s">
        <v>152</v>
      </c>
    </row>
    <row r="21" spans="1:5" ht="12" customHeight="1" x14ac:dyDescent="0.2">
      <c r="A21" s="59" t="s">
        <v>37</v>
      </c>
      <c r="B21" s="806">
        <v>21.5</v>
      </c>
      <c r="C21" s="806">
        <v>21.25</v>
      </c>
      <c r="D21" s="806">
        <v>31.5</v>
      </c>
      <c r="E21" s="806">
        <v>23</v>
      </c>
    </row>
    <row r="22" spans="1:5" ht="12" customHeight="1" x14ac:dyDescent="0.2">
      <c r="A22" s="59" t="s">
        <v>38</v>
      </c>
      <c r="B22" s="806">
        <v>22.5</v>
      </c>
      <c r="C22" s="806">
        <v>38</v>
      </c>
      <c r="D22" s="806" t="s">
        <v>152</v>
      </c>
      <c r="E22" s="806">
        <v>34</v>
      </c>
    </row>
    <row r="23" spans="1:5" ht="12" customHeight="1" x14ac:dyDescent="0.2">
      <c r="A23" s="59" t="s">
        <v>684</v>
      </c>
      <c r="B23" s="806">
        <v>36.5</v>
      </c>
      <c r="C23" s="806">
        <v>35</v>
      </c>
      <c r="D23" s="806" t="s">
        <v>152</v>
      </c>
      <c r="E23" s="806">
        <v>32</v>
      </c>
    </row>
    <row r="24" spans="1:5" ht="12" customHeight="1" x14ac:dyDescent="0.2">
      <c r="A24" s="59" t="s">
        <v>40</v>
      </c>
      <c r="B24" s="806">
        <v>18.670000000000002</v>
      </c>
      <c r="C24" s="806">
        <v>15</v>
      </c>
      <c r="D24" s="806">
        <v>39</v>
      </c>
      <c r="E24" s="806" t="s">
        <v>152</v>
      </c>
    </row>
    <row r="25" spans="1:5" ht="12" customHeight="1" x14ac:dyDescent="0.2">
      <c r="A25" s="778" t="s">
        <v>43</v>
      </c>
      <c r="B25" s="170">
        <f>AVERAGE(B26:B31)</f>
        <v>21.515999999999998</v>
      </c>
      <c r="C25" s="170">
        <f>AVERAGE(C26:C31)</f>
        <v>27.868000000000002</v>
      </c>
      <c r="D25" s="170">
        <f>AVERAGE(D26:D31)</f>
        <v>25.5</v>
      </c>
      <c r="E25" s="170">
        <f>AVERAGE(E26:E31)</f>
        <v>18.832666666666665</v>
      </c>
    </row>
    <row r="26" spans="1:5" ht="12" customHeight="1" x14ac:dyDescent="0.2">
      <c r="A26" s="59" t="s">
        <v>44</v>
      </c>
      <c r="B26" s="806">
        <v>22</v>
      </c>
      <c r="C26" s="806">
        <v>25</v>
      </c>
      <c r="D26" s="806" t="s">
        <v>152</v>
      </c>
      <c r="E26" s="806">
        <v>20</v>
      </c>
    </row>
    <row r="27" spans="1:5" ht="12" customHeight="1" x14ac:dyDescent="0.2">
      <c r="A27" s="59" t="s">
        <v>338</v>
      </c>
      <c r="B27" s="806" t="s">
        <v>152</v>
      </c>
      <c r="C27" s="806">
        <v>48</v>
      </c>
      <c r="D27" s="806" t="s">
        <v>152</v>
      </c>
      <c r="E27" s="806">
        <v>14.5</v>
      </c>
    </row>
    <row r="28" spans="1:5" ht="12" customHeight="1" x14ac:dyDescent="0.2">
      <c r="A28" s="59" t="s">
        <v>45</v>
      </c>
      <c r="B28" s="806">
        <v>20.5</v>
      </c>
      <c r="C28" s="806" t="s">
        <v>152</v>
      </c>
      <c r="D28" s="806">
        <v>34</v>
      </c>
      <c r="E28" s="806">
        <v>17.333333333333332</v>
      </c>
    </row>
    <row r="29" spans="1:5" ht="12" customHeight="1" x14ac:dyDescent="0.2">
      <c r="A29" s="59" t="s">
        <v>46</v>
      </c>
      <c r="B29" s="806">
        <v>23.75</v>
      </c>
      <c r="C29" s="806">
        <v>24.67</v>
      </c>
      <c r="D29" s="806">
        <v>17</v>
      </c>
      <c r="E29" s="807" t="s">
        <v>31</v>
      </c>
    </row>
    <row r="30" spans="1:5" ht="12" customHeight="1" x14ac:dyDescent="0.2">
      <c r="A30" s="59" t="s">
        <v>161</v>
      </c>
      <c r="B30" s="806">
        <v>24.33</v>
      </c>
      <c r="C30" s="806">
        <v>23.67</v>
      </c>
      <c r="D30" s="806" t="s">
        <v>152</v>
      </c>
      <c r="E30" s="806">
        <v>25.33</v>
      </c>
    </row>
    <row r="31" spans="1:5" ht="12" customHeight="1" x14ac:dyDescent="0.2">
      <c r="A31" s="59" t="s">
        <v>48</v>
      </c>
      <c r="B31" s="806">
        <v>17</v>
      </c>
      <c r="C31" s="806">
        <v>18</v>
      </c>
      <c r="D31" s="806" t="s">
        <v>152</v>
      </c>
      <c r="E31" s="806">
        <v>17</v>
      </c>
    </row>
    <row r="32" spans="1:5" ht="12" customHeight="1" x14ac:dyDescent="0.2">
      <c r="A32" s="808" t="s">
        <v>49</v>
      </c>
      <c r="B32" s="809">
        <f>AVERAGE(B33:B40)</f>
        <v>42.322499999999998</v>
      </c>
      <c r="C32" s="809">
        <f>AVERAGE(C33:C40)</f>
        <v>24.40625</v>
      </c>
      <c r="D32" s="809">
        <f>AVERAGE(D33:D40)</f>
        <v>27.265999999999998</v>
      </c>
      <c r="E32" s="809">
        <f>AVERAGE(E33:E40)</f>
        <v>21.818000000000001</v>
      </c>
    </row>
    <row r="33" spans="1:5" ht="12" customHeight="1" x14ac:dyDescent="0.2">
      <c r="A33" s="810" t="s">
        <v>50</v>
      </c>
      <c r="B33" s="807">
        <v>42.25</v>
      </c>
      <c r="C33" s="811">
        <v>34</v>
      </c>
      <c r="D33" s="807">
        <v>28</v>
      </c>
      <c r="E33" s="807" t="s">
        <v>31</v>
      </c>
    </row>
    <row r="34" spans="1:5" ht="12" customHeight="1" x14ac:dyDescent="0.2">
      <c r="A34" s="810" t="s">
        <v>183</v>
      </c>
      <c r="B34" s="811">
        <v>41.67</v>
      </c>
      <c r="C34" s="807">
        <v>24</v>
      </c>
      <c r="D34" s="807">
        <v>30</v>
      </c>
      <c r="E34" s="807" t="s">
        <v>31</v>
      </c>
    </row>
    <row r="35" spans="1:5" ht="12" customHeight="1" x14ac:dyDescent="0.2">
      <c r="A35" s="810" t="s">
        <v>54</v>
      </c>
      <c r="B35" s="811">
        <v>41.33</v>
      </c>
      <c r="C35" s="807">
        <v>28.67</v>
      </c>
      <c r="D35" s="807" t="s">
        <v>31</v>
      </c>
      <c r="E35" s="807" t="s">
        <v>31</v>
      </c>
    </row>
    <row r="36" spans="1:5" ht="12" customHeight="1" x14ac:dyDescent="0.2">
      <c r="A36" s="810" t="s">
        <v>55</v>
      </c>
      <c r="B36" s="811">
        <v>42.33</v>
      </c>
      <c r="C36" s="807">
        <v>15.33</v>
      </c>
      <c r="D36" s="807">
        <v>32</v>
      </c>
      <c r="E36" s="807">
        <v>17.670000000000002</v>
      </c>
    </row>
    <row r="37" spans="1:5" ht="12" customHeight="1" x14ac:dyDescent="0.2">
      <c r="A37" s="810" t="s">
        <v>144</v>
      </c>
      <c r="B37" s="811">
        <v>46.5</v>
      </c>
      <c r="C37" s="807">
        <v>24</v>
      </c>
      <c r="D37" s="807" t="s">
        <v>31</v>
      </c>
      <c r="E37" s="807">
        <v>20.67</v>
      </c>
    </row>
    <row r="38" spans="1:5" ht="12" customHeight="1" x14ac:dyDescent="0.2">
      <c r="A38" s="810" t="s">
        <v>58</v>
      </c>
      <c r="B38" s="811">
        <v>43.33</v>
      </c>
      <c r="C38" s="807">
        <v>23.67</v>
      </c>
      <c r="D38" s="807" t="s">
        <v>31</v>
      </c>
      <c r="E38" s="807">
        <v>19.670000000000002</v>
      </c>
    </row>
    <row r="39" spans="1:5" ht="12" customHeight="1" x14ac:dyDescent="0.2">
      <c r="A39" s="810" t="s">
        <v>59</v>
      </c>
      <c r="B39" s="811">
        <v>37.67</v>
      </c>
      <c r="C39" s="807">
        <v>22.33</v>
      </c>
      <c r="D39" s="807">
        <v>24</v>
      </c>
      <c r="E39" s="807">
        <v>28.33</v>
      </c>
    </row>
    <row r="40" spans="1:5" ht="12" customHeight="1" x14ac:dyDescent="0.2">
      <c r="A40" s="810" t="s">
        <v>61</v>
      </c>
      <c r="B40" s="811">
        <v>43.5</v>
      </c>
      <c r="C40" s="807">
        <v>23.25</v>
      </c>
      <c r="D40" s="807">
        <v>22.33</v>
      </c>
      <c r="E40" s="807">
        <v>22.75</v>
      </c>
    </row>
    <row r="41" spans="1:5" ht="12" customHeight="1" x14ac:dyDescent="0.2">
      <c r="A41" s="174" t="s">
        <v>62</v>
      </c>
      <c r="B41" s="170">
        <f t="shared" ref="B41" si="0">AVERAGE(B42:B45)</f>
        <v>49.416666666666664</v>
      </c>
      <c r="C41" s="170">
        <f t="shared" ref="C41" si="1">AVERAGE(C42:C45)</f>
        <v>26</v>
      </c>
      <c r="D41" s="163" t="s">
        <v>186</v>
      </c>
      <c r="E41" s="170">
        <f t="shared" ref="E41" si="2">AVERAGE(E42:E45)</f>
        <v>37.5</v>
      </c>
    </row>
    <row r="42" spans="1:5" ht="12" customHeight="1" x14ac:dyDescent="0.2">
      <c r="A42" s="68" t="s">
        <v>63</v>
      </c>
      <c r="B42" s="165">
        <v>49.5</v>
      </c>
      <c r="C42" s="165">
        <v>29</v>
      </c>
      <c r="D42" s="165" t="s">
        <v>31</v>
      </c>
      <c r="E42" s="165" t="s">
        <v>31</v>
      </c>
    </row>
    <row r="43" spans="1:5" ht="12" customHeight="1" x14ac:dyDescent="0.2">
      <c r="A43" s="68" t="s">
        <v>64</v>
      </c>
      <c r="B43" s="656" t="s">
        <v>31</v>
      </c>
      <c r="C43" s="656" t="s">
        <v>31</v>
      </c>
      <c r="D43" s="165" t="s">
        <v>31</v>
      </c>
      <c r="E43" s="173">
        <v>37.5</v>
      </c>
    </row>
    <row r="44" spans="1:5" ht="12" customHeight="1" x14ac:dyDescent="0.2">
      <c r="A44" s="68" t="s">
        <v>66</v>
      </c>
      <c r="B44" s="165">
        <v>52</v>
      </c>
      <c r="C44" s="165">
        <v>20</v>
      </c>
      <c r="D44" s="165" t="s">
        <v>31</v>
      </c>
      <c r="E44" s="165" t="s">
        <v>31</v>
      </c>
    </row>
    <row r="45" spans="1:5" ht="12" customHeight="1" x14ac:dyDescent="0.2">
      <c r="A45" s="68" t="s">
        <v>67</v>
      </c>
      <c r="B45" s="165">
        <v>46.75</v>
      </c>
      <c r="C45" s="165">
        <v>29</v>
      </c>
      <c r="D45" s="165" t="s">
        <v>31</v>
      </c>
      <c r="E45" s="165" t="s">
        <v>31</v>
      </c>
    </row>
    <row r="46" spans="1:5" ht="12" customHeight="1" x14ac:dyDescent="0.2">
      <c r="A46" s="778" t="s">
        <v>660</v>
      </c>
      <c r="B46" s="170">
        <f>AVERAGE(B47:B53)</f>
        <v>21.86</v>
      </c>
      <c r="C46" s="170">
        <f>AVERAGE(C47:C53)</f>
        <v>22.75</v>
      </c>
      <c r="D46" s="170">
        <f>AVERAGE(D47:D53)</f>
        <v>30.727499999999999</v>
      </c>
      <c r="E46" s="170">
        <f>AVERAGE(E47:E53)</f>
        <v>25.7925</v>
      </c>
    </row>
    <row r="47" spans="1:5" ht="12" customHeight="1" x14ac:dyDescent="0.2">
      <c r="A47" s="59" t="s">
        <v>69</v>
      </c>
      <c r="B47" s="806" t="s">
        <v>152</v>
      </c>
      <c r="C47" s="806" t="s">
        <v>152</v>
      </c>
      <c r="D47" s="806">
        <v>34.25</v>
      </c>
      <c r="E47" s="806">
        <v>35.5</v>
      </c>
    </row>
    <row r="48" spans="1:5" ht="12" customHeight="1" x14ac:dyDescent="0.2">
      <c r="A48" s="59" t="s">
        <v>70</v>
      </c>
      <c r="B48" s="806">
        <v>27</v>
      </c>
      <c r="C48" s="806" t="s">
        <v>152</v>
      </c>
      <c r="D48" s="806" t="s">
        <v>152</v>
      </c>
      <c r="E48" s="806" t="s">
        <v>152</v>
      </c>
    </row>
    <row r="49" spans="1:5" ht="12" customHeight="1" x14ac:dyDescent="0.2">
      <c r="A49" s="59" t="s">
        <v>465</v>
      </c>
      <c r="B49" s="806">
        <v>25</v>
      </c>
      <c r="C49" s="806">
        <v>20</v>
      </c>
      <c r="D49" s="806" t="s">
        <v>152</v>
      </c>
      <c r="E49" s="806">
        <v>24</v>
      </c>
    </row>
    <row r="50" spans="1:5" ht="12" customHeight="1" x14ac:dyDescent="0.2">
      <c r="A50" s="59" t="s">
        <v>661</v>
      </c>
      <c r="B50" s="806">
        <v>18.13</v>
      </c>
      <c r="C50" s="806">
        <v>25</v>
      </c>
      <c r="D50" s="806" t="s">
        <v>152</v>
      </c>
      <c r="E50" s="806">
        <v>25</v>
      </c>
    </row>
    <row r="51" spans="1:5" ht="12" customHeight="1" x14ac:dyDescent="0.2">
      <c r="A51" s="59" t="s">
        <v>71</v>
      </c>
      <c r="B51" s="806">
        <v>18.670000000000002</v>
      </c>
      <c r="C51" s="806">
        <v>20</v>
      </c>
      <c r="D51" s="806">
        <v>29.33</v>
      </c>
      <c r="E51" s="806">
        <v>18.670000000000002</v>
      </c>
    </row>
    <row r="52" spans="1:5" ht="12" customHeight="1" x14ac:dyDescent="0.2">
      <c r="A52" s="59" t="s">
        <v>74</v>
      </c>
      <c r="B52" s="806">
        <v>20.5</v>
      </c>
      <c r="C52" s="806">
        <v>26</v>
      </c>
      <c r="D52" s="806">
        <v>30</v>
      </c>
      <c r="E52" s="806" t="s">
        <v>152</v>
      </c>
    </row>
    <row r="53" spans="1:5" ht="12.75" customHeight="1" x14ac:dyDescent="0.2">
      <c r="A53" s="59" t="s">
        <v>76</v>
      </c>
      <c r="B53" s="806" t="s">
        <v>152</v>
      </c>
      <c r="C53" s="806" t="s">
        <v>152</v>
      </c>
      <c r="D53" s="806">
        <v>29.33</v>
      </c>
      <c r="E53" s="806"/>
    </row>
    <row r="54" spans="1:5" ht="12.75" customHeight="1" x14ac:dyDescent="0.2">
      <c r="A54" s="778" t="s">
        <v>77</v>
      </c>
      <c r="B54" s="170">
        <f>AVERAGE(B55:B59)</f>
        <v>23.5</v>
      </c>
      <c r="C54" s="170">
        <f>AVERAGE(C55:C59)</f>
        <v>31</v>
      </c>
      <c r="D54" s="170">
        <f>AVERAGE(D55:D59)</f>
        <v>37.699999999999996</v>
      </c>
      <c r="E54" s="170">
        <f>AVERAGE(E55:E59)</f>
        <v>27.560000000000002</v>
      </c>
    </row>
    <row r="55" spans="1:5" ht="14.1" customHeight="1" x14ac:dyDescent="0.2">
      <c r="A55" s="59" t="s">
        <v>78</v>
      </c>
      <c r="B55" s="806" t="s">
        <v>152</v>
      </c>
      <c r="C55" s="806" t="s">
        <v>152</v>
      </c>
      <c r="D55" s="806" t="s">
        <v>152</v>
      </c>
      <c r="E55" s="806">
        <v>25</v>
      </c>
    </row>
    <row r="56" spans="1:5" ht="14.1" customHeight="1" x14ac:dyDescent="0.2">
      <c r="A56" s="59" t="s">
        <v>194</v>
      </c>
      <c r="B56" s="806" t="s">
        <v>152</v>
      </c>
      <c r="C56" s="806" t="s">
        <v>152</v>
      </c>
      <c r="D56" s="806">
        <v>35.6</v>
      </c>
      <c r="E56" s="806">
        <v>41.8</v>
      </c>
    </row>
    <row r="57" spans="1:5" ht="7.5" customHeight="1" x14ac:dyDescent="0.2">
      <c r="A57" s="59" t="s">
        <v>511</v>
      </c>
      <c r="B57" s="806">
        <v>16</v>
      </c>
      <c r="C57" s="806" t="s">
        <v>152</v>
      </c>
      <c r="D57" s="806" t="s">
        <v>152</v>
      </c>
      <c r="E57" s="806">
        <v>22.25</v>
      </c>
    </row>
    <row r="58" spans="1:5" ht="12" customHeight="1" x14ac:dyDescent="0.2">
      <c r="A58" s="59" t="s">
        <v>325</v>
      </c>
      <c r="B58" s="806" t="s">
        <v>152</v>
      </c>
      <c r="C58" s="806" t="s">
        <v>152</v>
      </c>
      <c r="D58" s="806">
        <v>42.5</v>
      </c>
      <c r="E58" s="806">
        <v>22.25</v>
      </c>
    </row>
    <row r="59" spans="1:5" ht="12" customHeight="1" x14ac:dyDescent="0.2">
      <c r="A59" s="59" t="s">
        <v>326</v>
      </c>
      <c r="B59" s="806">
        <v>31</v>
      </c>
      <c r="C59" s="806">
        <v>31</v>
      </c>
      <c r="D59" s="806">
        <v>35</v>
      </c>
      <c r="E59" s="806">
        <v>26.5</v>
      </c>
    </row>
    <row r="60" spans="1:5" ht="12" customHeight="1" x14ac:dyDescent="0.2">
      <c r="A60" s="778" t="s">
        <v>80</v>
      </c>
      <c r="B60" s="170">
        <f>AVERAGE(B61:B65)</f>
        <v>18</v>
      </c>
      <c r="C60" s="170" t="s">
        <v>29</v>
      </c>
      <c r="D60" s="170">
        <f>AVERAGE(D61:D65)</f>
        <v>30.3</v>
      </c>
      <c r="E60" s="170" t="s">
        <v>29</v>
      </c>
    </row>
    <row r="61" spans="1:5" ht="12" customHeight="1" x14ac:dyDescent="0.2">
      <c r="A61" s="59" t="s">
        <v>196</v>
      </c>
      <c r="B61" s="806">
        <v>15</v>
      </c>
      <c r="C61" s="806" t="s">
        <v>152</v>
      </c>
      <c r="D61" s="806">
        <v>26.5</v>
      </c>
      <c r="E61" s="806" t="s">
        <v>152</v>
      </c>
    </row>
    <row r="62" spans="1:5" ht="12" customHeight="1" x14ac:dyDescent="0.2">
      <c r="A62" s="59" t="s">
        <v>197</v>
      </c>
      <c r="B62" s="806">
        <v>20</v>
      </c>
      <c r="C62" s="806" t="s">
        <v>152</v>
      </c>
      <c r="D62" s="806">
        <v>30</v>
      </c>
      <c r="E62" s="806" t="s">
        <v>152</v>
      </c>
    </row>
    <row r="63" spans="1:5" ht="12" customHeight="1" x14ac:dyDescent="0.2">
      <c r="A63" s="59" t="s">
        <v>83</v>
      </c>
      <c r="B63" s="806">
        <v>20</v>
      </c>
      <c r="C63" s="806" t="s">
        <v>152</v>
      </c>
      <c r="D63" s="806">
        <v>35</v>
      </c>
      <c r="E63" s="806" t="s">
        <v>152</v>
      </c>
    </row>
    <row r="64" spans="1:5" ht="12" customHeight="1" x14ac:dyDescent="0.2">
      <c r="A64" s="59" t="s">
        <v>86</v>
      </c>
      <c r="B64" s="806">
        <v>15</v>
      </c>
      <c r="C64" s="806" t="s">
        <v>152</v>
      </c>
      <c r="D64" s="806">
        <v>35</v>
      </c>
      <c r="E64" s="806" t="s">
        <v>152</v>
      </c>
    </row>
    <row r="65" spans="1:5" ht="12" customHeight="1" x14ac:dyDescent="0.2">
      <c r="A65" s="59" t="s">
        <v>87</v>
      </c>
      <c r="B65" s="806">
        <v>20</v>
      </c>
      <c r="C65" s="806" t="s">
        <v>152</v>
      </c>
      <c r="D65" s="806">
        <v>25</v>
      </c>
      <c r="E65" s="806" t="s">
        <v>152</v>
      </c>
    </row>
    <row r="66" spans="1:5" ht="12" customHeight="1" x14ac:dyDescent="0.2">
      <c r="A66" s="778" t="s">
        <v>662</v>
      </c>
      <c r="B66" s="170">
        <f>AVERAGE(B67:B74)</f>
        <v>17.75</v>
      </c>
      <c r="C66" s="170" t="s">
        <v>29</v>
      </c>
      <c r="D66" s="170">
        <f>AVERAGE(D67:D74)</f>
        <v>36.125</v>
      </c>
      <c r="E66" s="170">
        <f>AVERAGE(E67:E74)</f>
        <v>19.721666666666668</v>
      </c>
    </row>
    <row r="67" spans="1:5" ht="12" customHeight="1" x14ac:dyDescent="0.2">
      <c r="A67" s="59" t="s">
        <v>90</v>
      </c>
      <c r="B67" s="812" t="s">
        <v>152</v>
      </c>
      <c r="C67" s="812" t="s">
        <v>152</v>
      </c>
      <c r="D67" s="812">
        <v>37.5</v>
      </c>
      <c r="E67" s="812">
        <v>18</v>
      </c>
    </row>
    <row r="68" spans="1:5" ht="12" customHeight="1" x14ac:dyDescent="0.2">
      <c r="A68" s="59" t="s">
        <v>91</v>
      </c>
      <c r="B68" s="812" t="s">
        <v>152</v>
      </c>
      <c r="C68" s="812" t="s">
        <v>152</v>
      </c>
      <c r="D68" s="812">
        <v>33</v>
      </c>
      <c r="E68" s="812" t="s">
        <v>152</v>
      </c>
    </row>
    <row r="69" spans="1:5" ht="16.5" customHeight="1" x14ac:dyDescent="0.2">
      <c r="A69" s="59" t="s">
        <v>92</v>
      </c>
      <c r="B69" s="812">
        <v>15</v>
      </c>
      <c r="C69" s="812" t="s">
        <v>152</v>
      </c>
      <c r="D69" s="812">
        <v>40</v>
      </c>
      <c r="E69" s="812">
        <v>25</v>
      </c>
    </row>
    <row r="70" spans="1:5" ht="18.75" customHeight="1" x14ac:dyDescent="0.2">
      <c r="A70" s="59" t="s">
        <v>93</v>
      </c>
      <c r="B70" s="812">
        <v>18</v>
      </c>
      <c r="C70" s="812" t="s">
        <v>152</v>
      </c>
      <c r="D70" s="812" t="s">
        <v>152</v>
      </c>
      <c r="E70" s="812">
        <v>19</v>
      </c>
    </row>
    <row r="71" spans="1:5" ht="9" customHeight="1" x14ac:dyDescent="0.2">
      <c r="A71" s="59" t="s">
        <v>94</v>
      </c>
      <c r="B71" s="812">
        <v>20</v>
      </c>
      <c r="C71" s="812" t="s">
        <v>152</v>
      </c>
      <c r="D71" s="812" t="s">
        <v>152</v>
      </c>
      <c r="E71" s="812">
        <v>20</v>
      </c>
    </row>
    <row r="72" spans="1:5" ht="12" customHeight="1" x14ac:dyDescent="0.2">
      <c r="A72" s="59" t="s">
        <v>95</v>
      </c>
      <c r="B72" s="812" t="s">
        <v>152</v>
      </c>
      <c r="C72" s="812" t="s">
        <v>152</v>
      </c>
      <c r="D72" s="812" t="s">
        <v>152</v>
      </c>
      <c r="E72" s="812">
        <v>21</v>
      </c>
    </row>
    <row r="73" spans="1:5" ht="12" customHeight="1" x14ac:dyDescent="0.2">
      <c r="A73" s="59" t="s">
        <v>96</v>
      </c>
      <c r="B73" s="812" t="s">
        <v>152</v>
      </c>
      <c r="C73" s="812" t="s">
        <v>152</v>
      </c>
      <c r="D73" s="812" t="s">
        <v>152</v>
      </c>
      <c r="E73" s="812">
        <v>15.33</v>
      </c>
    </row>
    <row r="74" spans="1:5" ht="12" customHeight="1" x14ac:dyDescent="0.2">
      <c r="A74" s="59" t="s">
        <v>97</v>
      </c>
      <c r="B74" s="812">
        <v>18</v>
      </c>
      <c r="C74" s="812" t="s">
        <v>152</v>
      </c>
      <c r="D74" s="812">
        <v>34</v>
      </c>
      <c r="E74" s="812" t="s">
        <v>152</v>
      </c>
    </row>
    <row r="75" spans="1:5" ht="12" customHeight="1" x14ac:dyDescent="0.25">
      <c r="A75" s="658"/>
      <c r="B75" s="655"/>
      <c r="C75" s="655"/>
      <c r="D75" s="659"/>
      <c r="E75" s="655"/>
    </row>
    <row r="76" spans="1:5" ht="12" customHeight="1" x14ac:dyDescent="0.25">
      <c r="A76" s="80" t="s">
        <v>611</v>
      </c>
      <c r="D76" s="50"/>
      <c r="E76" s="37"/>
    </row>
    <row r="77" spans="1:5" ht="26.25" customHeight="1" x14ac:dyDescent="0.2">
      <c r="A77" s="716" t="s">
        <v>19</v>
      </c>
      <c r="B77" s="777" t="s">
        <v>689</v>
      </c>
      <c r="C77" s="777" t="s">
        <v>690</v>
      </c>
      <c r="D77" s="777" t="s">
        <v>692</v>
      </c>
      <c r="E77" s="777" t="s">
        <v>691</v>
      </c>
    </row>
    <row r="78" spans="1:5" ht="5.25" customHeight="1" x14ac:dyDescent="0.25">
      <c r="A78" s="2"/>
      <c r="B78" s="2"/>
      <c r="C78" s="2"/>
      <c r="D78" s="2"/>
      <c r="E78" s="2"/>
    </row>
    <row r="79" spans="1:5" ht="12" customHeight="1" x14ac:dyDescent="0.2">
      <c r="A79" s="778" t="s">
        <v>98</v>
      </c>
      <c r="B79" s="170">
        <f>AVERAGE(B80:B82)</f>
        <v>65.75</v>
      </c>
      <c r="C79" s="170" t="s">
        <v>29</v>
      </c>
      <c r="D79" s="170">
        <f>AVERAGE(D80:D82)</f>
        <v>29.723333333333333</v>
      </c>
      <c r="E79" s="657" t="s">
        <v>29</v>
      </c>
    </row>
    <row r="80" spans="1:5" ht="12" customHeight="1" x14ac:dyDescent="0.2">
      <c r="A80" s="59" t="s">
        <v>99</v>
      </c>
      <c r="B80" s="806">
        <v>62.25</v>
      </c>
      <c r="C80" s="806" t="s">
        <v>152</v>
      </c>
      <c r="D80" s="806">
        <v>26.67</v>
      </c>
      <c r="E80" s="806" t="s">
        <v>152</v>
      </c>
    </row>
    <row r="81" spans="1:5" ht="12" customHeight="1" x14ac:dyDescent="0.2">
      <c r="A81" s="59" t="s">
        <v>100</v>
      </c>
      <c r="B81" s="806">
        <v>69</v>
      </c>
      <c r="C81" s="806" t="s">
        <v>152</v>
      </c>
      <c r="D81" s="806">
        <v>32.5</v>
      </c>
      <c r="E81" s="806" t="s">
        <v>152</v>
      </c>
    </row>
    <row r="82" spans="1:5" ht="12" customHeight="1" x14ac:dyDescent="0.2">
      <c r="A82" s="59" t="s">
        <v>101</v>
      </c>
      <c r="B82" s="806">
        <v>66</v>
      </c>
      <c r="C82" s="806" t="s">
        <v>152</v>
      </c>
      <c r="D82" s="806">
        <v>30</v>
      </c>
      <c r="E82" s="806" t="s">
        <v>152</v>
      </c>
    </row>
    <row r="83" spans="1:5" ht="12" customHeight="1" x14ac:dyDescent="0.2">
      <c r="A83" s="778" t="s">
        <v>102</v>
      </c>
      <c r="B83" s="813">
        <v>15</v>
      </c>
      <c r="C83" s="813">
        <v>18</v>
      </c>
      <c r="D83" s="813">
        <v>28.92</v>
      </c>
      <c r="E83" s="813">
        <v>22.5</v>
      </c>
    </row>
    <row r="84" spans="1:5" ht="12" customHeight="1" x14ac:dyDescent="0.2">
      <c r="A84" s="778" t="s">
        <v>179</v>
      </c>
      <c r="B84" s="170">
        <f>AVERAGE(B85:B90)</f>
        <v>23.500333333333334</v>
      </c>
      <c r="C84" s="170" t="s">
        <v>29</v>
      </c>
      <c r="D84" s="170">
        <f>AVERAGE(D85:D90)</f>
        <v>36.774000000000001</v>
      </c>
      <c r="E84" s="170">
        <f>AVERAGE(E85:E90)</f>
        <v>21.971666666666664</v>
      </c>
    </row>
    <row r="85" spans="1:5" ht="12" customHeight="1" x14ac:dyDescent="0.2">
      <c r="A85" s="59" t="s">
        <v>145</v>
      </c>
      <c r="B85" s="806">
        <v>33.5</v>
      </c>
      <c r="C85" s="806" t="s">
        <v>152</v>
      </c>
      <c r="D85" s="806">
        <v>36.25</v>
      </c>
      <c r="E85" s="806">
        <v>31.33</v>
      </c>
    </row>
    <row r="86" spans="1:5" ht="12" customHeight="1" x14ac:dyDescent="0.2">
      <c r="A86" s="59" t="s">
        <v>104</v>
      </c>
      <c r="B86" s="806">
        <v>21.5</v>
      </c>
      <c r="C86" s="806" t="s">
        <v>152</v>
      </c>
      <c r="D86" s="806">
        <v>35.5</v>
      </c>
      <c r="E86" s="806">
        <v>18.75</v>
      </c>
    </row>
    <row r="87" spans="1:5" ht="12" customHeight="1" x14ac:dyDescent="0.2">
      <c r="A87" s="59" t="s">
        <v>105</v>
      </c>
      <c r="B87" s="806">
        <v>21.751999999999999</v>
      </c>
      <c r="C87" s="806">
        <v>20.37</v>
      </c>
      <c r="D87" s="806">
        <v>47.37</v>
      </c>
      <c r="E87" s="806">
        <v>19.5</v>
      </c>
    </row>
    <row r="88" spans="1:5" ht="12" customHeight="1" x14ac:dyDescent="0.2">
      <c r="A88" s="59" t="s">
        <v>107</v>
      </c>
      <c r="B88" s="806">
        <v>25</v>
      </c>
      <c r="C88" s="806">
        <v>25</v>
      </c>
      <c r="D88" s="806">
        <v>34.75</v>
      </c>
      <c r="E88" s="806">
        <v>18.25</v>
      </c>
    </row>
    <row r="89" spans="1:5" ht="12" customHeight="1" x14ac:dyDescent="0.2">
      <c r="A89" s="59" t="s">
        <v>169</v>
      </c>
      <c r="B89" s="806">
        <v>18</v>
      </c>
      <c r="C89" s="806">
        <v>18</v>
      </c>
      <c r="D89" s="806" t="s">
        <v>152</v>
      </c>
      <c r="E89" s="806">
        <v>18</v>
      </c>
    </row>
    <row r="90" spans="1:5" ht="12" customHeight="1" x14ac:dyDescent="0.2">
      <c r="A90" s="59" t="s">
        <v>106</v>
      </c>
      <c r="B90" s="806">
        <v>21.25</v>
      </c>
      <c r="C90" s="806">
        <v>18.75</v>
      </c>
      <c r="D90" s="806">
        <v>30</v>
      </c>
      <c r="E90" s="806">
        <v>26</v>
      </c>
    </row>
    <row r="91" spans="1:5" ht="12" customHeight="1" x14ac:dyDescent="0.2">
      <c r="A91" s="778" t="s">
        <v>108</v>
      </c>
      <c r="B91" s="170">
        <f>AVERAGE(B92:B94)</f>
        <v>20.666666666666668</v>
      </c>
      <c r="C91" s="170" t="s">
        <v>29</v>
      </c>
      <c r="D91" s="170">
        <f>AVERAGE(D92:D94)</f>
        <v>31.25</v>
      </c>
      <c r="E91" s="170">
        <f>AVERAGE(E92:E94)</f>
        <v>25</v>
      </c>
    </row>
    <row r="92" spans="1:5" ht="12" customHeight="1" x14ac:dyDescent="0.2">
      <c r="A92" s="59" t="s">
        <v>109</v>
      </c>
      <c r="B92" s="806">
        <v>12</v>
      </c>
      <c r="C92" s="806" t="s">
        <v>152</v>
      </c>
      <c r="D92" s="806">
        <v>31.25</v>
      </c>
      <c r="E92" s="806">
        <v>25</v>
      </c>
    </row>
    <row r="93" spans="1:5" ht="12" customHeight="1" x14ac:dyDescent="0.2">
      <c r="A93" s="59" t="s">
        <v>110</v>
      </c>
      <c r="B93" s="806">
        <v>35</v>
      </c>
      <c r="C93" s="806" t="s">
        <v>152</v>
      </c>
      <c r="D93" s="806" t="s">
        <v>152</v>
      </c>
      <c r="E93" s="806" t="s">
        <v>152</v>
      </c>
    </row>
    <row r="94" spans="1:5" ht="12" customHeight="1" x14ac:dyDescent="0.2">
      <c r="A94" s="59" t="s">
        <v>112</v>
      </c>
      <c r="B94" s="806">
        <v>15</v>
      </c>
      <c r="C94" s="806" t="s">
        <v>152</v>
      </c>
      <c r="D94" s="806" t="s">
        <v>152</v>
      </c>
      <c r="E94" s="806" t="s">
        <v>152</v>
      </c>
    </row>
    <row r="95" spans="1:5" ht="12" customHeight="1" x14ac:dyDescent="0.2">
      <c r="A95" s="778" t="s">
        <v>116</v>
      </c>
      <c r="B95" s="170">
        <f>AVERAGE(B96)</f>
        <v>24</v>
      </c>
      <c r="C95" s="170" t="s">
        <v>29</v>
      </c>
      <c r="D95" s="170">
        <f>AVERAGE(D96)</f>
        <v>27</v>
      </c>
      <c r="E95" s="170">
        <f>AVERAGE(E96)</f>
        <v>15.66666667</v>
      </c>
    </row>
    <row r="96" spans="1:5" ht="12" customHeight="1" x14ac:dyDescent="0.2">
      <c r="A96" s="59" t="s">
        <v>117</v>
      </c>
      <c r="B96" s="806">
        <v>24</v>
      </c>
      <c r="C96" s="806" t="s">
        <v>152</v>
      </c>
      <c r="D96" s="806">
        <v>27</v>
      </c>
      <c r="E96" s="806">
        <v>15.66666667</v>
      </c>
    </row>
    <row r="97" spans="1:5" ht="12" customHeight="1" x14ac:dyDescent="0.2">
      <c r="A97" s="778" t="s">
        <v>113</v>
      </c>
      <c r="B97" s="170">
        <f>AVERAGE(B98:B99)</f>
        <v>28</v>
      </c>
      <c r="C97" s="170">
        <f>AVERAGE(C98:C99)</f>
        <v>26</v>
      </c>
      <c r="D97" s="170">
        <f>AVERAGE(D98:D99)</f>
        <v>40</v>
      </c>
      <c r="E97" s="170">
        <f>AVERAGE(E98:E99)</f>
        <v>24.9</v>
      </c>
    </row>
    <row r="98" spans="1:5" ht="12" customHeight="1" x14ac:dyDescent="0.2">
      <c r="A98" s="59" t="s">
        <v>114</v>
      </c>
      <c r="B98" s="806">
        <v>25</v>
      </c>
      <c r="C98" s="806">
        <v>26</v>
      </c>
      <c r="D98" s="806">
        <v>40</v>
      </c>
      <c r="E98" s="806">
        <v>21.8</v>
      </c>
    </row>
    <row r="99" spans="1:5" ht="12" customHeight="1" x14ac:dyDescent="0.2">
      <c r="A99" s="59" t="s">
        <v>115</v>
      </c>
      <c r="B99" s="806">
        <v>31</v>
      </c>
      <c r="C99" s="806" t="s">
        <v>152</v>
      </c>
      <c r="D99" s="806" t="s">
        <v>152</v>
      </c>
      <c r="E99" s="806">
        <v>28</v>
      </c>
    </row>
    <row r="100" spans="1:5" ht="12" customHeight="1" x14ac:dyDescent="0.2">
      <c r="A100" s="778" t="s">
        <v>116</v>
      </c>
      <c r="B100" s="813">
        <f>AVERAGE(B101)</f>
        <v>24</v>
      </c>
      <c r="C100" s="170" t="s">
        <v>29</v>
      </c>
      <c r="D100" s="170" t="s">
        <v>29</v>
      </c>
      <c r="E100" s="813">
        <f>AVERAGE(E101)</f>
        <v>23.33</v>
      </c>
    </row>
    <row r="101" spans="1:5" ht="12" customHeight="1" x14ac:dyDescent="0.2">
      <c r="A101" s="59" t="s">
        <v>117</v>
      </c>
      <c r="B101" s="806">
        <v>24</v>
      </c>
      <c r="C101" s="806" t="s">
        <v>152</v>
      </c>
      <c r="D101" s="806" t="s">
        <v>152</v>
      </c>
      <c r="E101" s="806">
        <v>23.33</v>
      </c>
    </row>
    <row r="102" spans="1:5" ht="12" customHeight="1" x14ac:dyDescent="0.2">
      <c r="A102" s="778" t="s">
        <v>118</v>
      </c>
      <c r="B102" s="170">
        <f>AVERAGE(B103:B105)</f>
        <v>18</v>
      </c>
      <c r="C102" s="170" t="s">
        <v>29</v>
      </c>
      <c r="D102" s="170">
        <f>AVERAGE(D103:D105)</f>
        <v>36.625</v>
      </c>
      <c r="E102" s="170">
        <f>AVERAGE(E103:E105)</f>
        <v>21.75</v>
      </c>
    </row>
    <row r="103" spans="1:5" ht="12" customHeight="1" x14ac:dyDescent="0.2">
      <c r="A103" s="59" t="s">
        <v>119</v>
      </c>
      <c r="B103" s="806">
        <v>15</v>
      </c>
      <c r="C103" s="806" t="s">
        <v>152</v>
      </c>
      <c r="D103" s="806" t="s">
        <v>152</v>
      </c>
      <c r="E103" s="806" t="s">
        <v>152</v>
      </c>
    </row>
    <row r="104" spans="1:5" ht="12" customHeight="1" x14ac:dyDescent="0.2">
      <c r="A104" s="59" t="s">
        <v>120</v>
      </c>
      <c r="B104" s="806" t="s">
        <v>152</v>
      </c>
      <c r="C104" s="806" t="s">
        <v>152</v>
      </c>
      <c r="D104" s="806">
        <v>37.25</v>
      </c>
      <c r="E104" s="806">
        <v>19.5</v>
      </c>
    </row>
    <row r="105" spans="1:5" ht="9" customHeight="1" x14ac:dyDescent="0.2">
      <c r="A105" s="59" t="s">
        <v>121</v>
      </c>
      <c r="B105" s="806">
        <v>21</v>
      </c>
      <c r="C105" s="806" t="s">
        <v>152</v>
      </c>
      <c r="D105" s="806">
        <v>36</v>
      </c>
      <c r="E105" s="806">
        <v>24</v>
      </c>
    </row>
    <row r="106" spans="1:5" ht="9" customHeight="1" x14ac:dyDescent="0.2">
      <c r="A106" s="778" t="s">
        <v>122</v>
      </c>
      <c r="B106" s="170">
        <f>AVERAGE(B107:B110)</f>
        <v>20.0825</v>
      </c>
      <c r="C106" s="170">
        <f>AVERAGE(C107:C110)</f>
        <v>19.0825</v>
      </c>
      <c r="D106" s="170">
        <f>AVERAGE(D107:D110)</f>
        <v>35</v>
      </c>
      <c r="E106" s="170">
        <f>AVERAGE(E107:E110)</f>
        <v>20.1675</v>
      </c>
    </row>
    <row r="107" spans="1:5" ht="12.75" customHeight="1" x14ac:dyDescent="0.2">
      <c r="A107" s="59" t="s">
        <v>123</v>
      </c>
      <c r="B107" s="806">
        <v>21.5</v>
      </c>
      <c r="C107" s="806">
        <v>18</v>
      </c>
      <c r="D107" s="806" t="s">
        <v>152</v>
      </c>
      <c r="E107" s="806">
        <v>18</v>
      </c>
    </row>
    <row r="108" spans="1:5" ht="12.75" customHeight="1" x14ac:dyDescent="0.2">
      <c r="A108" s="59" t="s">
        <v>124</v>
      </c>
      <c r="B108" s="806">
        <v>17</v>
      </c>
      <c r="C108" s="806">
        <v>16</v>
      </c>
      <c r="D108" s="806" t="s">
        <v>152</v>
      </c>
      <c r="E108" s="806">
        <v>15</v>
      </c>
    </row>
    <row r="109" spans="1:5" ht="9" customHeight="1" x14ac:dyDescent="0.2">
      <c r="A109" s="59" t="s">
        <v>125</v>
      </c>
      <c r="B109" s="806">
        <v>15.5</v>
      </c>
      <c r="C109" s="806">
        <v>14</v>
      </c>
      <c r="D109" s="806">
        <v>35</v>
      </c>
      <c r="E109" s="806">
        <v>21.67</v>
      </c>
    </row>
    <row r="110" spans="1:5" ht="9" customHeight="1" x14ac:dyDescent="0.2">
      <c r="A110" s="59" t="s">
        <v>126</v>
      </c>
      <c r="B110" s="806">
        <v>26.33</v>
      </c>
      <c r="C110" s="806">
        <v>28.33</v>
      </c>
      <c r="D110" s="806" t="s">
        <v>152</v>
      </c>
      <c r="E110" s="806">
        <v>26</v>
      </c>
    </row>
    <row r="111" spans="1:5" ht="12.75" customHeight="1" x14ac:dyDescent="0.2">
      <c r="A111" s="778" t="s">
        <v>602</v>
      </c>
      <c r="B111" s="170">
        <f>AVERAGE(B112:B113)</f>
        <v>22.5</v>
      </c>
      <c r="C111" s="170" t="s">
        <v>29</v>
      </c>
      <c r="D111" s="170">
        <f>AVERAGE(D112:D113)</f>
        <v>40</v>
      </c>
      <c r="E111" s="170">
        <f>AVERAGE(E112:E113)</f>
        <v>24.75</v>
      </c>
    </row>
    <row r="112" spans="1:5" ht="12.75" customHeight="1" x14ac:dyDescent="0.2">
      <c r="A112" s="59" t="s">
        <v>558</v>
      </c>
      <c r="B112" s="165">
        <v>23.5</v>
      </c>
      <c r="C112" s="806" t="s">
        <v>152</v>
      </c>
      <c r="D112" s="165">
        <v>41</v>
      </c>
      <c r="E112" s="165">
        <v>26</v>
      </c>
    </row>
    <row r="113" spans="1:5" ht="12.75" customHeight="1" x14ac:dyDescent="0.2">
      <c r="A113" s="59" t="s">
        <v>604</v>
      </c>
      <c r="B113" s="806">
        <v>21.5</v>
      </c>
      <c r="C113" s="806" t="s">
        <v>152</v>
      </c>
      <c r="D113" s="806">
        <v>39</v>
      </c>
      <c r="E113" s="806">
        <v>23.5</v>
      </c>
    </row>
    <row r="114" spans="1:5" ht="12.75" customHeight="1" x14ac:dyDescent="0.2">
      <c r="A114" s="778" t="s">
        <v>328</v>
      </c>
      <c r="B114" s="170">
        <f>AVERAGE(B115:B124)</f>
        <v>20.288888888888888</v>
      </c>
      <c r="C114" s="170">
        <f>AVERAGE(C115:C124)</f>
        <v>22.695000000000004</v>
      </c>
      <c r="D114" s="170">
        <f>AVERAGE(D115:D124)</f>
        <v>38.125</v>
      </c>
      <c r="E114" s="170">
        <f>AVERAGE(E115:E124)</f>
        <v>23.5</v>
      </c>
    </row>
    <row r="115" spans="1:5" ht="12.75" customHeight="1" x14ac:dyDescent="0.2">
      <c r="A115" s="59" t="s">
        <v>190</v>
      </c>
      <c r="B115" s="806">
        <v>20</v>
      </c>
      <c r="C115" s="806" t="s">
        <v>152</v>
      </c>
      <c r="D115" s="806">
        <v>45</v>
      </c>
      <c r="E115" s="806">
        <v>18.5</v>
      </c>
    </row>
    <row r="116" spans="1:5" ht="12.75" customHeight="1" x14ac:dyDescent="0.2">
      <c r="A116" s="59" t="s">
        <v>645</v>
      </c>
      <c r="B116" s="806">
        <v>10</v>
      </c>
      <c r="C116" s="806">
        <v>25</v>
      </c>
      <c r="D116" s="806" t="s">
        <v>152</v>
      </c>
      <c r="E116" s="806">
        <v>15</v>
      </c>
    </row>
    <row r="117" spans="1:5" ht="12.75" customHeight="1" x14ac:dyDescent="0.2">
      <c r="A117" s="59" t="s">
        <v>329</v>
      </c>
      <c r="B117" s="806">
        <v>10</v>
      </c>
      <c r="C117" s="806" t="s">
        <v>152</v>
      </c>
      <c r="D117" s="806" t="s">
        <v>152</v>
      </c>
      <c r="E117" s="806" t="s">
        <v>152</v>
      </c>
    </row>
    <row r="118" spans="1:5" ht="12.75" customHeight="1" x14ac:dyDescent="0.2">
      <c r="A118" s="59" t="s">
        <v>331</v>
      </c>
      <c r="B118" s="806">
        <v>25</v>
      </c>
      <c r="C118" s="806">
        <v>20</v>
      </c>
      <c r="D118" s="806" t="s">
        <v>152</v>
      </c>
      <c r="E118" s="806" t="s">
        <v>152</v>
      </c>
    </row>
    <row r="119" spans="1:5" ht="12.75" customHeight="1" x14ac:dyDescent="0.2">
      <c r="A119" s="59" t="s">
        <v>593</v>
      </c>
      <c r="B119" s="806" t="s">
        <v>152</v>
      </c>
      <c r="C119" s="806" t="s">
        <v>152</v>
      </c>
      <c r="D119" s="806">
        <v>30</v>
      </c>
      <c r="E119" s="806" t="s">
        <v>152</v>
      </c>
    </row>
    <row r="120" spans="1:5" ht="12.75" customHeight="1" x14ac:dyDescent="0.2">
      <c r="A120" s="59" t="s">
        <v>192</v>
      </c>
      <c r="B120" s="806">
        <v>22</v>
      </c>
      <c r="C120" s="806">
        <v>20</v>
      </c>
      <c r="D120" s="806">
        <v>45</v>
      </c>
      <c r="E120" s="806">
        <v>25</v>
      </c>
    </row>
    <row r="121" spans="1:5" ht="12.75" customHeight="1" x14ac:dyDescent="0.2">
      <c r="A121" s="59" t="s">
        <v>330</v>
      </c>
      <c r="B121" s="806">
        <v>13.6</v>
      </c>
      <c r="C121" s="806" t="s">
        <v>152</v>
      </c>
      <c r="D121" s="806" t="s">
        <v>152</v>
      </c>
      <c r="E121" s="806">
        <v>21</v>
      </c>
    </row>
    <row r="122" spans="1:5" ht="12.75" customHeight="1" x14ac:dyDescent="0.2">
      <c r="A122" s="59" t="s">
        <v>191</v>
      </c>
      <c r="B122" s="806">
        <v>35</v>
      </c>
      <c r="C122" s="806">
        <v>14.67</v>
      </c>
      <c r="D122" s="806" t="s">
        <v>152</v>
      </c>
      <c r="E122" s="806">
        <v>25</v>
      </c>
    </row>
    <row r="123" spans="1:5" ht="12.75" customHeight="1" x14ac:dyDescent="0.2">
      <c r="A123" s="59" t="s">
        <v>199</v>
      </c>
      <c r="B123" s="806">
        <v>27</v>
      </c>
      <c r="C123" s="806">
        <v>31.5</v>
      </c>
      <c r="D123" s="806" t="s">
        <v>152</v>
      </c>
      <c r="E123" s="806" t="s">
        <v>152</v>
      </c>
    </row>
    <row r="124" spans="1:5" ht="12.75" customHeight="1" x14ac:dyDescent="0.2">
      <c r="A124" s="59" t="s">
        <v>601</v>
      </c>
      <c r="B124" s="806">
        <v>20</v>
      </c>
      <c r="C124" s="806">
        <v>25</v>
      </c>
      <c r="D124" s="806">
        <v>32.5</v>
      </c>
      <c r="E124" s="806">
        <v>36.5</v>
      </c>
    </row>
    <row r="125" spans="1:5" ht="12.75" customHeight="1" x14ac:dyDescent="0.2">
      <c r="A125" s="778" t="s">
        <v>170</v>
      </c>
      <c r="B125" s="170">
        <f>AVERAGE(B126)</f>
        <v>14</v>
      </c>
      <c r="C125" s="170" t="s">
        <v>29</v>
      </c>
      <c r="D125" s="170">
        <f>AVERAGE(D126)</f>
        <v>33.5</v>
      </c>
      <c r="E125" s="170">
        <f>AVERAGE(E126)</f>
        <v>23.67</v>
      </c>
    </row>
    <row r="126" spans="1:5" ht="12.75" customHeight="1" x14ac:dyDescent="0.2">
      <c r="A126" s="59" t="s">
        <v>171</v>
      </c>
      <c r="B126" s="806">
        <v>14</v>
      </c>
      <c r="C126" s="806" t="s">
        <v>152</v>
      </c>
      <c r="D126" s="806">
        <v>33.5</v>
      </c>
      <c r="E126" s="806">
        <v>23.67</v>
      </c>
    </row>
    <row r="127" spans="1:5" ht="12.75" customHeight="1" x14ac:dyDescent="0.2">
      <c r="A127" s="778" t="s">
        <v>128</v>
      </c>
      <c r="B127" s="170">
        <f>AVERAGE(B128)</f>
        <v>28</v>
      </c>
      <c r="C127" s="170" t="s">
        <v>29</v>
      </c>
      <c r="D127" s="170" t="s">
        <v>29</v>
      </c>
      <c r="E127" s="170" t="s">
        <v>29</v>
      </c>
    </row>
    <row r="128" spans="1:5" ht="12.75" customHeight="1" x14ac:dyDescent="0.2">
      <c r="A128" s="59" t="s">
        <v>526</v>
      </c>
      <c r="B128" s="806">
        <v>28</v>
      </c>
      <c r="C128" s="806" t="s">
        <v>152</v>
      </c>
      <c r="D128" s="806" t="s">
        <v>152</v>
      </c>
      <c r="E128" s="806" t="s">
        <v>152</v>
      </c>
    </row>
    <row r="129" spans="1:5" ht="12.75" customHeight="1" x14ac:dyDescent="0.2">
      <c r="A129" s="778" t="s">
        <v>132</v>
      </c>
      <c r="B129" s="170">
        <f>AVERAGE(B130:B132)</f>
        <v>14</v>
      </c>
      <c r="C129" s="170">
        <f>AVERAGE(C130:C132)</f>
        <v>15.75</v>
      </c>
      <c r="D129" s="170">
        <f>AVERAGE(D130:D132)</f>
        <v>40.276666666666664</v>
      </c>
      <c r="E129" s="170">
        <f>AVERAGE(E130:E132)</f>
        <v>29.914999999999999</v>
      </c>
    </row>
    <row r="130" spans="1:5" ht="12.75" customHeight="1" x14ac:dyDescent="0.2">
      <c r="A130" s="59" t="s">
        <v>133</v>
      </c>
      <c r="B130" s="806">
        <v>19</v>
      </c>
      <c r="C130" s="806">
        <v>18.5</v>
      </c>
      <c r="D130" s="806">
        <v>36.5</v>
      </c>
      <c r="E130" s="806">
        <v>45.33</v>
      </c>
    </row>
    <row r="131" spans="1:5" ht="12.75" customHeight="1" x14ac:dyDescent="0.2">
      <c r="A131" s="59" t="s">
        <v>134</v>
      </c>
      <c r="B131" s="806">
        <v>13</v>
      </c>
      <c r="C131" s="806">
        <v>13</v>
      </c>
      <c r="D131" s="806">
        <v>56</v>
      </c>
      <c r="E131" s="806">
        <v>14.5</v>
      </c>
    </row>
    <row r="132" spans="1:5" ht="12.75" customHeight="1" x14ac:dyDescent="0.2">
      <c r="A132" s="792" t="s">
        <v>135</v>
      </c>
      <c r="B132" s="814">
        <v>10</v>
      </c>
      <c r="C132" s="814" t="s">
        <v>152</v>
      </c>
      <c r="D132" s="814">
        <v>28.33</v>
      </c>
      <c r="E132" s="814" t="s">
        <v>152</v>
      </c>
    </row>
    <row r="133" spans="1:5" ht="12.75" customHeight="1" x14ac:dyDescent="0.2">
      <c r="A133" s="602" t="s">
        <v>136</v>
      </c>
      <c r="B133" s="660"/>
      <c r="C133" s="660"/>
      <c r="D133" s="45"/>
      <c r="E133" s="98"/>
    </row>
    <row r="134" spans="1:5" ht="12.75" customHeight="1" x14ac:dyDescent="0.2">
      <c r="A134" s="602" t="s">
        <v>137</v>
      </c>
      <c r="B134" s="661"/>
      <c r="C134" s="661"/>
      <c r="D134" s="53"/>
      <c r="E134" s="662"/>
    </row>
    <row r="135" spans="1:5" ht="12.75" customHeight="1" x14ac:dyDescent="0.2"/>
    <row r="136" spans="1:5" ht="12.75" customHeight="1" x14ac:dyDescent="0.2"/>
    <row r="137" spans="1:5" ht="12.75" customHeight="1" x14ac:dyDescent="0.2"/>
    <row r="138" spans="1:5" ht="12.75" customHeight="1" x14ac:dyDescent="0.2"/>
    <row r="139" spans="1:5" ht="12.75" customHeight="1" x14ac:dyDescent="0.2"/>
    <row r="140" spans="1:5" ht="12.75" customHeight="1" x14ac:dyDescent="0.2"/>
    <row r="141" spans="1:5" ht="12.75" customHeight="1" x14ac:dyDescent="0.2"/>
    <row r="142" spans="1:5" ht="12.75" customHeight="1" x14ac:dyDescent="0.2"/>
    <row r="143" spans="1:5" ht="12.75" customHeight="1" x14ac:dyDescent="0.2"/>
    <row r="144" spans="1:5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</sheetData>
  <pageMargins left="0" right="0" top="0" bottom="0" header="0" footer="0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018"/>
  <sheetViews>
    <sheetView showGridLines="0" topLeftCell="A46" zoomScaleNormal="100" workbookViewId="0">
      <selection activeCell="C12" sqref="C12"/>
    </sheetView>
  </sheetViews>
  <sheetFormatPr baseColWidth="10" defaultColWidth="12.7109375" defaultRowHeight="15" customHeight="1" x14ac:dyDescent="0.2"/>
  <cols>
    <col min="1" max="1" width="25.140625" style="81" customWidth="1"/>
    <col min="2" max="3" width="18.7109375" style="81" customWidth="1"/>
    <col min="4" max="4" width="19" style="81" customWidth="1"/>
    <col min="5" max="5" width="18.7109375" style="81" customWidth="1"/>
    <col min="6" max="16384" width="12.7109375" style="81"/>
  </cols>
  <sheetData>
    <row r="1" spans="1:5" ht="12" customHeight="1" x14ac:dyDescent="0.25">
      <c r="A1" s="732" t="s">
        <v>694</v>
      </c>
    </row>
    <row r="2" spans="1:5" ht="12" customHeight="1" x14ac:dyDescent="0.2">
      <c r="A2" s="4" t="s">
        <v>595</v>
      </c>
    </row>
    <row r="3" spans="1:5" ht="12" customHeight="1" x14ac:dyDescent="0.25">
      <c r="A3" s="3"/>
    </row>
    <row r="4" spans="1:5" ht="27" customHeight="1" x14ac:dyDescent="0.2">
      <c r="A4" s="716" t="s">
        <v>19</v>
      </c>
      <c r="B4" s="777" t="s">
        <v>695</v>
      </c>
      <c r="C4" s="777" t="s">
        <v>696</v>
      </c>
      <c r="D4" s="777" t="s">
        <v>697</v>
      </c>
      <c r="E4" s="777" t="s">
        <v>698</v>
      </c>
    </row>
    <row r="5" spans="1:5" ht="3.75" customHeight="1" x14ac:dyDescent="0.2">
      <c r="A5" s="11"/>
      <c r="B5" s="11"/>
      <c r="C5" s="11"/>
      <c r="D5" s="11"/>
      <c r="E5" s="11"/>
    </row>
    <row r="6" spans="1:5" ht="12" customHeight="1" x14ac:dyDescent="0.2">
      <c r="A6" s="35" t="s">
        <v>24</v>
      </c>
      <c r="B6" s="817">
        <f>AVERAGE(B7:B8)</f>
        <v>15.46</v>
      </c>
      <c r="C6" s="817">
        <f>AVERAGE(C7:C8)</f>
        <v>62.38</v>
      </c>
      <c r="D6" s="818">
        <f>AVERAGE(D7:D7)</f>
        <v>27.5</v>
      </c>
      <c r="E6" s="817">
        <f>AVERAGE(E7:E8)</f>
        <v>165.33</v>
      </c>
    </row>
    <row r="7" spans="1:5" ht="12" customHeight="1" x14ac:dyDescent="0.2">
      <c r="A7" s="59" t="s">
        <v>25</v>
      </c>
      <c r="B7" s="96">
        <v>15.75</v>
      </c>
      <c r="C7" s="96" t="s">
        <v>152</v>
      </c>
      <c r="D7" s="819">
        <v>27.5</v>
      </c>
      <c r="E7" s="96" t="s">
        <v>152</v>
      </c>
    </row>
    <row r="8" spans="1:5" ht="12" customHeight="1" x14ac:dyDescent="0.2">
      <c r="A8" s="59" t="s">
        <v>693</v>
      </c>
      <c r="B8" s="96">
        <v>15.17</v>
      </c>
      <c r="C8" s="96">
        <v>62.38</v>
      </c>
      <c r="D8" s="42">
        <v>70.88</v>
      </c>
      <c r="E8" s="820">
        <v>165.33</v>
      </c>
    </row>
    <row r="9" spans="1:5" ht="12" customHeight="1" x14ac:dyDescent="0.2">
      <c r="A9" s="166" t="s">
        <v>27</v>
      </c>
      <c r="B9" s="817">
        <f>AVERAGE(B10:B14)</f>
        <v>11.41</v>
      </c>
      <c r="C9" s="817">
        <f>AVERAGE(C10:C14)</f>
        <v>45.666666666666664</v>
      </c>
      <c r="D9" s="818">
        <f>AVERAGE(D10:D14)</f>
        <v>57.125</v>
      </c>
      <c r="E9" s="817">
        <f>AVERAGE(E10:E14)</f>
        <v>129.91666666666666</v>
      </c>
    </row>
    <row r="10" spans="1:5" ht="12" customHeight="1" x14ac:dyDescent="0.2">
      <c r="A10" s="167" t="s">
        <v>30</v>
      </c>
      <c r="B10" s="96">
        <v>11</v>
      </c>
      <c r="C10" s="96" t="s">
        <v>188</v>
      </c>
      <c r="D10" s="42">
        <v>47</v>
      </c>
      <c r="E10" s="820">
        <v>126</v>
      </c>
    </row>
    <row r="11" spans="1:5" ht="12" customHeight="1" x14ac:dyDescent="0.2">
      <c r="A11" s="167" t="s">
        <v>512</v>
      </c>
      <c r="B11" s="96">
        <v>9.75</v>
      </c>
      <c r="C11" s="820">
        <v>50</v>
      </c>
      <c r="D11" s="42">
        <v>48.5</v>
      </c>
      <c r="E11" s="820">
        <v>130</v>
      </c>
    </row>
    <row r="12" spans="1:5" ht="12" customHeight="1" x14ac:dyDescent="0.2">
      <c r="A12" s="167" t="s">
        <v>335</v>
      </c>
      <c r="B12" s="96">
        <v>9.6300000000000008</v>
      </c>
      <c r="C12" s="820">
        <v>55</v>
      </c>
      <c r="D12" s="42">
        <v>53</v>
      </c>
      <c r="E12" s="820">
        <v>133.75</v>
      </c>
    </row>
    <row r="13" spans="1:5" ht="12" customHeight="1" x14ac:dyDescent="0.2">
      <c r="A13" s="167" t="s">
        <v>334</v>
      </c>
      <c r="B13" s="96">
        <v>8.67</v>
      </c>
      <c r="C13" s="820">
        <v>32</v>
      </c>
      <c r="D13" s="819" t="s">
        <v>188</v>
      </c>
      <c r="E13" s="820" t="s">
        <v>188</v>
      </c>
    </row>
    <row r="14" spans="1:5" ht="12" customHeight="1" x14ac:dyDescent="0.2">
      <c r="A14" s="167" t="s">
        <v>463</v>
      </c>
      <c r="B14" s="96">
        <v>18</v>
      </c>
      <c r="C14" s="96" t="s">
        <v>188</v>
      </c>
      <c r="D14" s="42">
        <v>80</v>
      </c>
      <c r="E14" s="820" t="s">
        <v>188</v>
      </c>
    </row>
    <row r="15" spans="1:5" ht="12" customHeight="1" x14ac:dyDescent="0.2">
      <c r="A15" s="778" t="s">
        <v>32</v>
      </c>
      <c r="B15" s="631">
        <f>AVERAGE(B16:B23)</f>
        <v>14.65625</v>
      </c>
      <c r="C15" s="631">
        <f>AVERAGE(C16:C23)</f>
        <v>48.8</v>
      </c>
      <c r="D15" s="779">
        <f>AVERAGE(D16:D23)</f>
        <v>63.5</v>
      </c>
      <c r="E15" s="631">
        <f>AVERAGE(E16:E23)</f>
        <v>82.210000000000008</v>
      </c>
    </row>
    <row r="16" spans="1:5" ht="12" customHeight="1" x14ac:dyDescent="0.2">
      <c r="A16" s="59" t="s">
        <v>33</v>
      </c>
      <c r="B16" s="820">
        <v>13.5</v>
      </c>
      <c r="C16" s="820" t="s">
        <v>152</v>
      </c>
      <c r="D16" s="42" t="s">
        <v>152</v>
      </c>
      <c r="E16" s="820" t="s">
        <v>152</v>
      </c>
    </row>
    <row r="17" spans="1:5" ht="12" customHeight="1" x14ac:dyDescent="0.2">
      <c r="A17" s="59" t="s">
        <v>34</v>
      </c>
      <c r="B17" s="820">
        <v>10.67</v>
      </c>
      <c r="C17" s="820">
        <v>65</v>
      </c>
      <c r="D17" s="42" t="s">
        <v>152</v>
      </c>
      <c r="E17" s="820">
        <v>70.67</v>
      </c>
    </row>
    <row r="18" spans="1:5" ht="12" customHeight="1" x14ac:dyDescent="0.2">
      <c r="A18" s="59" t="s">
        <v>35</v>
      </c>
      <c r="B18" s="820">
        <v>13</v>
      </c>
      <c r="C18" s="820">
        <v>55.25</v>
      </c>
      <c r="D18" s="42" t="s">
        <v>152</v>
      </c>
      <c r="E18" s="820" t="s">
        <v>152</v>
      </c>
    </row>
    <row r="19" spans="1:5" ht="12" customHeight="1" x14ac:dyDescent="0.2">
      <c r="A19" s="59" t="s">
        <v>36</v>
      </c>
      <c r="B19" s="820">
        <v>10.25</v>
      </c>
      <c r="C19" s="820">
        <v>34</v>
      </c>
      <c r="D19" s="42">
        <v>50</v>
      </c>
      <c r="E19" s="820" t="s">
        <v>152</v>
      </c>
    </row>
    <row r="20" spans="1:5" ht="12" customHeight="1" x14ac:dyDescent="0.2">
      <c r="A20" s="59" t="s">
        <v>37</v>
      </c>
      <c r="B20" s="820">
        <v>20</v>
      </c>
      <c r="C20" s="820">
        <v>47.75</v>
      </c>
      <c r="D20" s="42">
        <v>89</v>
      </c>
      <c r="E20" s="820">
        <v>93.75</v>
      </c>
    </row>
    <row r="21" spans="1:5" ht="12" customHeight="1" x14ac:dyDescent="0.2">
      <c r="A21" s="59" t="s">
        <v>38</v>
      </c>
      <c r="B21" s="820">
        <v>20</v>
      </c>
      <c r="C21" s="820" t="s">
        <v>152</v>
      </c>
      <c r="D21" s="42">
        <v>80</v>
      </c>
      <c r="E21" s="820" t="s">
        <v>152</v>
      </c>
    </row>
    <row r="22" spans="1:5" ht="12" customHeight="1" x14ac:dyDescent="0.2">
      <c r="A22" s="59" t="s">
        <v>684</v>
      </c>
      <c r="B22" s="820">
        <v>18.5</v>
      </c>
      <c r="C22" s="820" t="s">
        <v>152</v>
      </c>
      <c r="D22" s="42" t="s">
        <v>152</v>
      </c>
      <c r="E22" s="820" t="s">
        <v>152</v>
      </c>
    </row>
    <row r="23" spans="1:5" ht="12" customHeight="1" x14ac:dyDescent="0.2">
      <c r="A23" s="59" t="s">
        <v>40</v>
      </c>
      <c r="B23" s="820">
        <v>11.33</v>
      </c>
      <c r="C23" s="820">
        <v>42</v>
      </c>
      <c r="D23" s="42">
        <v>35</v>
      </c>
      <c r="E23" s="820" t="s">
        <v>152</v>
      </c>
    </row>
    <row r="24" spans="1:5" ht="12" customHeight="1" x14ac:dyDescent="0.2">
      <c r="A24" s="778" t="s">
        <v>43</v>
      </c>
      <c r="B24" s="631">
        <f>AVERAGE(B25:B26)</f>
        <v>18.75</v>
      </c>
      <c r="C24" s="631">
        <f>AVERAGE(C25:C26)</f>
        <v>260</v>
      </c>
      <c r="D24" s="779">
        <f>AVERAGE(D25:D26)</f>
        <v>55.04</v>
      </c>
      <c r="E24" s="631">
        <f>AVERAGE(E25:E25)</f>
        <v>100</v>
      </c>
    </row>
    <row r="25" spans="1:5" ht="12" customHeight="1" x14ac:dyDescent="0.2">
      <c r="A25" s="59" t="s">
        <v>45</v>
      </c>
      <c r="B25" s="820">
        <v>19.5</v>
      </c>
      <c r="C25" s="820" t="s">
        <v>152</v>
      </c>
      <c r="D25" s="42">
        <v>52.75</v>
      </c>
      <c r="E25" s="820">
        <v>100</v>
      </c>
    </row>
    <row r="26" spans="1:5" ht="12" customHeight="1" x14ac:dyDescent="0.2">
      <c r="A26" s="59" t="s">
        <v>46</v>
      </c>
      <c r="B26" s="820">
        <v>18</v>
      </c>
      <c r="C26" s="820">
        <v>260</v>
      </c>
      <c r="D26" s="42">
        <v>57.33</v>
      </c>
      <c r="E26" s="820" t="s">
        <v>152</v>
      </c>
    </row>
    <row r="27" spans="1:5" ht="12" customHeight="1" x14ac:dyDescent="0.2">
      <c r="A27" s="794" t="s">
        <v>49</v>
      </c>
      <c r="B27" s="631">
        <f>AVERAGE(B28:B31)</f>
        <v>12.5</v>
      </c>
      <c r="C27" s="631">
        <f>AVERAGE(C28:C31)</f>
        <v>55</v>
      </c>
      <c r="D27" s="779">
        <f>AVERAGE(D28:D31)</f>
        <v>141.33500000000001</v>
      </c>
      <c r="E27" s="631">
        <f>AVERAGE(E28:E31)</f>
        <v>130</v>
      </c>
    </row>
    <row r="28" spans="1:5" ht="12" customHeight="1" x14ac:dyDescent="0.2">
      <c r="A28" s="810" t="s">
        <v>178</v>
      </c>
      <c r="B28" s="820">
        <v>12</v>
      </c>
      <c r="C28" s="821" t="s">
        <v>188</v>
      </c>
      <c r="D28" s="42">
        <v>161</v>
      </c>
      <c r="E28" s="820" t="s">
        <v>188</v>
      </c>
    </row>
    <row r="29" spans="1:5" ht="12" customHeight="1" x14ac:dyDescent="0.2">
      <c r="A29" s="810" t="s">
        <v>184</v>
      </c>
      <c r="B29" s="820">
        <v>13.5</v>
      </c>
      <c r="C29" s="821" t="s">
        <v>188</v>
      </c>
      <c r="D29" s="42">
        <v>121.67</v>
      </c>
      <c r="E29" s="820">
        <v>130</v>
      </c>
    </row>
    <row r="30" spans="1:5" ht="12" customHeight="1" x14ac:dyDescent="0.2">
      <c r="A30" s="810" t="s">
        <v>59</v>
      </c>
      <c r="B30" s="820">
        <v>11</v>
      </c>
      <c r="C30" s="820">
        <v>55</v>
      </c>
      <c r="D30" s="42" t="s">
        <v>188</v>
      </c>
      <c r="E30" s="820" t="s">
        <v>188</v>
      </c>
    </row>
    <row r="31" spans="1:5" ht="12" customHeight="1" x14ac:dyDescent="0.2">
      <c r="A31" s="810" t="s">
        <v>61</v>
      </c>
      <c r="B31" s="820">
        <v>13.5</v>
      </c>
      <c r="C31" s="820">
        <v>55</v>
      </c>
      <c r="D31" s="42" t="s">
        <v>188</v>
      </c>
      <c r="E31" s="820" t="s">
        <v>188</v>
      </c>
    </row>
    <row r="32" spans="1:5" ht="12" customHeight="1" x14ac:dyDescent="0.2">
      <c r="A32" s="778" t="s">
        <v>660</v>
      </c>
      <c r="B32" s="631">
        <f>AVERAGE(B33:B35)</f>
        <v>12</v>
      </c>
      <c r="C32" s="822">
        <f>AVERAGE(C33:C35)</f>
        <v>101.25</v>
      </c>
      <c r="D32" s="41">
        <f>AVERAGE(D33:D35)</f>
        <v>61</v>
      </c>
      <c r="E32" s="822" t="s">
        <v>29</v>
      </c>
    </row>
    <row r="33" spans="1:5" ht="12" customHeight="1" x14ac:dyDescent="0.2">
      <c r="A33" s="59" t="s">
        <v>69</v>
      </c>
      <c r="B33" s="820">
        <v>10</v>
      </c>
      <c r="C33" s="820" t="s">
        <v>152</v>
      </c>
      <c r="D33" s="820">
        <v>61</v>
      </c>
      <c r="E33" s="820" t="s">
        <v>152</v>
      </c>
    </row>
    <row r="34" spans="1:5" ht="12" customHeight="1" x14ac:dyDescent="0.2">
      <c r="A34" s="59" t="s">
        <v>74</v>
      </c>
      <c r="B34" s="820">
        <v>15</v>
      </c>
      <c r="C34" s="820">
        <v>85</v>
      </c>
      <c r="D34" s="820" t="s">
        <v>152</v>
      </c>
      <c r="E34" s="820" t="s">
        <v>152</v>
      </c>
    </row>
    <row r="35" spans="1:5" ht="12" customHeight="1" x14ac:dyDescent="0.2">
      <c r="A35" s="59" t="s">
        <v>76</v>
      </c>
      <c r="B35" s="820">
        <v>11</v>
      </c>
      <c r="C35" s="820">
        <v>117.5</v>
      </c>
      <c r="D35" s="820" t="s">
        <v>152</v>
      </c>
      <c r="E35" s="820" t="s">
        <v>152</v>
      </c>
    </row>
    <row r="36" spans="1:5" ht="12" customHeight="1" x14ac:dyDescent="0.2">
      <c r="A36" s="778" t="s">
        <v>77</v>
      </c>
      <c r="B36" s="631">
        <f>AVERAGE(B37:B41)</f>
        <v>10.58</v>
      </c>
      <c r="C36" s="631" t="s">
        <v>29</v>
      </c>
      <c r="D36" s="779">
        <f>AVERAGE(D37:D41)</f>
        <v>56.0625</v>
      </c>
      <c r="E36" s="631">
        <f>AVERAGE(E37:E41)</f>
        <v>130</v>
      </c>
    </row>
    <row r="37" spans="1:5" ht="12" customHeight="1" x14ac:dyDescent="0.2">
      <c r="A37" s="59" t="s">
        <v>78</v>
      </c>
      <c r="B37" s="820">
        <v>10</v>
      </c>
      <c r="C37" s="820" t="s">
        <v>152</v>
      </c>
      <c r="D37" s="42">
        <v>56</v>
      </c>
      <c r="E37" s="820" t="s">
        <v>152</v>
      </c>
    </row>
    <row r="38" spans="1:5" ht="12" customHeight="1" x14ac:dyDescent="0.2">
      <c r="A38" s="59" t="s">
        <v>194</v>
      </c>
      <c r="B38" s="820">
        <v>9.4</v>
      </c>
      <c r="C38" s="820" t="s">
        <v>152</v>
      </c>
      <c r="D38" s="42" t="s">
        <v>152</v>
      </c>
      <c r="E38" s="820" t="s">
        <v>152</v>
      </c>
    </row>
    <row r="39" spans="1:5" ht="12" customHeight="1" x14ac:dyDescent="0.2">
      <c r="A39" s="59" t="s">
        <v>511</v>
      </c>
      <c r="B39" s="820">
        <v>9.5</v>
      </c>
      <c r="C39" s="820" t="s">
        <v>152</v>
      </c>
      <c r="D39" s="42">
        <v>52</v>
      </c>
      <c r="E39" s="820" t="s">
        <v>152</v>
      </c>
    </row>
    <row r="40" spans="1:5" ht="11.1" customHeight="1" x14ac:dyDescent="0.2">
      <c r="A40" s="59" t="s">
        <v>325</v>
      </c>
      <c r="B40" s="820">
        <v>14</v>
      </c>
      <c r="C40" s="820" t="s">
        <v>152</v>
      </c>
      <c r="D40" s="42">
        <v>61.25</v>
      </c>
      <c r="E40" s="820" t="s">
        <v>152</v>
      </c>
    </row>
    <row r="41" spans="1:5" ht="11.1" customHeight="1" x14ac:dyDescent="0.2">
      <c r="A41" s="59" t="s">
        <v>326</v>
      </c>
      <c r="B41" s="820">
        <v>10</v>
      </c>
      <c r="C41" s="820" t="s">
        <v>152</v>
      </c>
      <c r="D41" s="42">
        <v>55</v>
      </c>
      <c r="E41" s="820">
        <v>130</v>
      </c>
    </row>
    <row r="42" spans="1:5" ht="14.1" customHeight="1" x14ac:dyDescent="0.2">
      <c r="A42" s="778" t="s">
        <v>80</v>
      </c>
      <c r="B42" s="631">
        <f>AVERAGE(B43:B47)</f>
        <v>11.8</v>
      </c>
      <c r="C42" s="631" t="s">
        <v>29</v>
      </c>
      <c r="D42" s="779" t="s">
        <v>29</v>
      </c>
      <c r="E42" s="631">
        <f>AVERAGE(E43:E47)</f>
        <v>116</v>
      </c>
    </row>
    <row r="43" spans="1:5" ht="14.1" customHeight="1" x14ac:dyDescent="0.2">
      <c r="A43" s="59" t="s">
        <v>196</v>
      </c>
      <c r="B43" s="820">
        <v>11</v>
      </c>
      <c r="C43" s="820" t="s">
        <v>152</v>
      </c>
      <c r="D43" s="42" t="s">
        <v>152</v>
      </c>
      <c r="E43" s="820" t="s">
        <v>152</v>
      </c>
    </row>
    <row r="44" spans="1:5" ht="8.25" customHeight="1" x14ac:dyDescent="0.2">
      <c r="A44" s="59" t="s">
        <v>197</v>
      </c>
      <c r="B44" s="820">
        <v>10</v>
      </c>
      <c r="C44" s="820" t="s">
        <v>152</v>
      </c>
      <c r="D44" s="42" t="s">
        <v>152</v>
      </c>
      <c r="E44" s="820">
        <v>120</v>
      </c>
    </row>
    <row r="45" spans="1:5" ht="12" customHeight="1" x14ac:dyDescent="0.2">
      <c r="A45" s="59" t="s">
        <v>83</v>
      </c>
      <c r="B45" s="820">
        <v>10</v>
      </c>
      <c r="C45" s="820" t="s">
        <v>152</v>
      </c>
      <c r="D45" s="42" t="s">
        <v>152</v>
      </c>
      <c r="E45" s="820">
        <v>98</v>
      </c>
    </row>
    <row r="46" spans="1:5" ht="12" customHeight="1" x14ac:dyDescent="0.2">
      <c r="A46" s="59" t="s">
        <v>84</v>
      </c>
      <c r="B46" s="820">
        <v>10</v>
      </c>
      <c r="C46" s="820" t="s">
        <v>152</v>
      </c>
      <c r="D46" s="42" t="s">
        <v>152</v>
      </c>
      <c r="E46" s="820">
        <v>130</v>
      </c>
    </row>
    <row r="47" spans="1:5" ht="12" customHeight="1" x14ac:dyDescent="0.2">
      <c r="A47" s="59" t="s">
        <v>87</v>
      </c>
      <c r="B47" s="820">
        <v>18</v>
      </c>
      <c r="C47" s="820" t="s">
        <v>152</v>
      </c>
      <c r="D47" s="42" t="s">
        <v>152</v>
      </c>
      <c r="E47" s="820" t="s">
        <v>152</v>
      </c>
    </row>
    <row r="48" spans="1:5" ht="12" customHeight="1" x14ac:dyDescent="0.2">
      <c r="A48" s="823" t="s">
        <v>662</v>
      </c>
      <c r="B48" s="779">
        <f>AVERAGE(B49:B55)</f>
        <v>9.8928571428571423</v>
      </c>
      <c r="C48" s="779">
        <f>AVERAGE(C49:C55)</f>
        <v>52.5</v>
      </c>
      <c r="D48" s="779">
        <f>AVERAGE(D49:D55)</f>
        <v>49.75</v>
      </c>
      <c r="E48" s="779">
        <f>AVERAGE(E49:E54)</f>
        <v>130</v>
      </c>
    </row>
    <row r="49" spans="1:5" ht="12" customHeight="1" x14ac:dyDescent="0.2">
      <c r="A49" s="59" t="s">
        <v>90</v>
      </c>
      <c r="B49" s="42">
        <v>10</v>
      </c>
      <c r="C49" s="42">
        <v>50</v>
      </c>
      <c r="D49" s="42">
        <v>48</v>
      </c>
      <c r="E49" s="42" t="s">
        <v>152</v>
      </c>
    </row>
    <row r="50" spans="1:5" ht="12" customHeight="1" x14ac:dyDescent="0.2">
      <c r="A50" s="59" t="s">
        <v>91</v>
      </c>
      <c r="B50" s="42">
        <v>9</v>
      </c>
      <c r="C50" s="42" t="s">
        <v>152</v>
      </c>
      <c r="D50" s="42" t="s">
        <v>152</v>
      </c>
      <c r="E50" s="42" t="s">
        <v>152</v>
      </c>
    </row>
    <row r="51" spans="1:5" ht="12" customHeight="1" x14ac:dyDescent="0.2">
      <c r="A51" s="59" t="s">
        <v>92</v>
      </c>
      <c r="B51" s="42">
        <v>12.5</v>
      </c>
      <c r="C51" s="42">
        <v>55</v>
      </c>
      <c r="D51" s="42">
        <v>55</v>
      </c>
      <c r="E51" s="42">
        <v>130</v>
      </c>
    </row>
    <row r="52" spans="1:5" ht="12" customHeight="1" x14ac:dyDescent="0.2">
      <c r="A52" s="59" t="s">
        <v>93</v>
      </c>
      <c r="B52" s="42">
        <v>10</v>
      </c>
      <c r="C52" s="42">
        <v>50</v>
      </c>
      <c r="D52" s="42">
        <v>50</v>
      </c>
      <c r="E52" s="42" t="s">
        <v>152</v>
      </c>
    </row>
    <row r="53" spans="1:5" ht="12" customHeight="1" x14ac:dyDescent="0.2">
      <c r="A53" s="59" t="s">
        <v>198</v>
      </c>
      <c r="B53" s="42">
        <v>7</v>
      </c>
      <c r="C53" s="42" t="s">
        <v>152</v>
      </c>
      <c r="D53" s="42" t="s">
        <v>152</v>
      </c>
      <c r="E53" s="42" t="s">
        <v>152</v>
      </c>
    </row>
    <row r="54" spans="1:5" ht="12" customHeight="1" x14ac:dyDescent="0.2">
      <c r="A54" s="167" t="s">
        <v>97</v>
      </c>
      <c r="B54" s="819">
        <v>10.75</v>
      </c>
      <c r="C54" s="819" t="s">
        <v>152</v>
      </c>
      <c r="D54" s="42" t="s">
        <v>152</v>
      </c>
      <c r="E54" s="42" t="s">
        <v>152</v>
      </c>
    </row>
    <row r="55" spans="1:5" ht="12" customHeight="1" x14ac:dyDescent="0.2">
      <c r="A55" s="167" t="s">
        <v>600</v>
      </c>
      <c r="B55" s="820">
        <v>10</v>
      </c>
      <c r="C55" s="820">
        <v>55</v>
      </c>
      <c r="D55" s="42">
        <v>46</v>
      </c>
      <c r="E55" s="820" t="s">
        <v>152</v>
      </c>
    </row>
    <row r="56" spans="1:5" ht="12" customHeight="1" x14ac:dyDescent="0.2">
      <c r="A56" s="778" t="s">
        <v>98</v>
      </c>
      <c r="B56" s="631">
        <f>AVERAGE(B57:B59)</f>
        <v>9.1666666666666661</v>
      </c>
      <c r="C56" s="824" t="s">
        <v>29</v>
      </c>
      <c r="D56" s="779">
        <f>AVERAGE(D57:D59)</f>
        <v>53.833333333333336</v>
      </c>
      <c r="E56" s="631">
        <f>AVERAGE(E57:E59)</f>
        <v>126.66666666666667</v>
      </c>
    </row>
    <row r="57" spans="1:5" ht="12" customHeight="1" x14ac:dyDescent="0.2">
      <c r="A57" s="59" t="s">
        <v>99</v>
      </c>
      <c r="B57" s="820">
        <v>9</v>
      </c>
      <c r="C57" s="820" t="s">
        <v>152</v>
      </c>
      <c r="D57" s="42">
        <v>51</v>
      </c>
      <c r="E57" s="820">
        <v>123</v>
      </c>
    </row>
    <row r="58" spans="1:5" ht="12" customHeight="1" x14ac:dyDescent="0.2">
      <c r="A58" s="59" t="s">
        <v>100</v>
      </c>
      <c r="B58" s="820">
        <v>9</v>
      </c>
      <c r="C58" s="820" t="s">
        <v>152</v>
      </c>
      <c r="D58" s="42">
        <v>56</v>
      </c>
      <c r="E58" s="820">
        <v>130</v>
      </c>
    </row>
    <row r="59" spans="1:5" ht="12" customHeight="1" x14ac:dyDescent="0.2">
      <c r="A59" s="59" t="s">
        <v>101</v>
      </c>
      <c r="B59" s="820">
        <v>9.5</v>
      </c>
      <c r="C59" s="820" t="s">
        <v>152</v>
      </c>
      <c r="D59" s="42">
        <v>54.5</v>
      </c>
      <c r="E59" s="820">
        <v>127</v>
      </c>
    </row>
    <row r="60" spans="1:5" ht="12" customHeight="1" x14ac:dyDescent="0.2">
      <c r="A60" s="778" t="s">
        <v>102</v>
      </c>
      <c r="B60" s="822">
        <v>13.11</v>
      </c>
      <c r="C60" s="822">
        <v>47</v>
      </c>
      <c r="D60" s="41">
        <v>51.25</v>
      </c>
      <c r="E60" s="822">
        <v>129</v>
      </c>
    </row>
    <row r="61" spans="1:5" ht="12" customHeight="1" x14ac:dyDescent="0.2">
      <c r="A61" s="778" t="s">
        <v>179</v>
      </c>
      <c r="B61" s="631">
        <f>AVERAGE(B62:B67)</f>
        <v>12.866666666666667</v>
      </c>
      <c r="C61" s="631">
        <f>AVERAGE(C62:C67)</f>
        <v>64.333333333333329</v>
      </c>
      <c r="D61" s="779">
        <f>AVERAGE(D62:D67)</f>
        <v>99</v>
      </c>
      <c r="E61" s="631">
        <f>AVERAGE(E62:E67)</f>
        <v>140</v>
      </c>
    </row>
    <row r="62" spans="1:5" ht="12" customHeight="1" x14ac:dyDescent="0.2">
      <c r="A62" s="59" t="s">
        <v>145</v>
      </c>
      <c r="B62" s="820">
        <v>22</v>
      </c>
      <c r="C62" s="820">
        <v>21</v>
      </c>
      <c r="D62" s="42" t="s">
        <v>152</v>
      </c>
      <c r="E62" s="820" t="s">
        <v>152</v>
      </c>
    </row>
    <row r="63" spans="1:5" ht="12" customHeight="1" x14ac:dyDescent="0.2">
      <c r="A63" s="59" t="s">
        <v>104</v>
      </c>
      <c r="B63" s="820">
        <v>11.5</v>
      </c>
      <c r="C63" s="820" t="s">
        <v>152</v>
      </c>
      <c r="D63" s="42">
        <v>65</v>
      </c>
      <c r="E63" s="820" t="s">
        <v>152</v>
      </c>
    </row>
    <row r="64" spans="1:5" ht="12" customHeight="1" x14ac:dyDescent="0.2">
      <c r="A64" s="59" t="s">
        <v>105</v>
      </c>
      <c r="B64" s="820">
        <v>8.6999999999999993</v>
      </c>
      <c r="C64" s="820">
        <v>52</v>
      </c>
      <c r="D64" s="42" t="s">
        <v>152</v>
      </c>
      <c r="E64" s="820" t="s">
        <v>152</v>
      </c>
    </row>
    <row r="65" spans="1:5" ht="12" customHeight="1" x14ac:dyDescent="0.2">
      <c r="A65" s="59" t="s">
        <v>107</v>
      </c>
      <c r="B65" s="820">
        <v>9.5</v>
      </c>
      <c r="C65" s="820" t="s">
        <v>152</v>
      </c>
      <c r="D65" s="42" t="s">
        <v>152</v>
      </c>
      <c r="E65" s="42">
        <v>140</v>
      </c>
    </row>
    <row r="66" spans="1:5" ht="12" customHeight="1" x14ac:dyDescent="0.2">
      <c r="A66" s="59" t="s">
        <v>169</v>
      </c>
      <c r="B66" s="820">
        <v>15</v>
      </c>
      <c r="C66" s="820">
        <v>120</v>
      </c>
      <c r="D66" s="42">
        <v>133</v>
      </c>
      <c r="E66" s="820" t="s">
        <v>152</v>
      </c>
    </row>
    <row r="67" spans="1:5" ht="12" customHeight="1" x14ac:dyDescent="0.2">
      <c r="A67" s="59" t="s">
        <v>106</v>
      </c>
      <c r="B67" s="820">
        <v>10.5</v>
      </c>
      <c r="C67" s="820" t="s">
        <v>152</v>
      </c>
      <c r="D67" s="42" t="s">
        <v>152</v>
      </c>
      <c r="E67" s="820" t="s">
        <v>152</v>
      </c>
    </row>
    <row r="68" spans="1:5" ht="12" customHeight="1" x14ac:dyDescent="0.2">
      <c r="A68" s="778" t="s">
        <v>108</v>
      </c>
      <c r="B68" s="631">
        <f>AVERAGE(B69:B70)</f>
        <v>14.5</v>
      </c>
      <c r="C68" s="631" t="s">
        <v>29</v>
      </c>
      <c r="D68" s="779">
        <f>AVERAGE(D69:D70)</f>
        <v>195.75</v>
      </c>
      <c r="E68" s="631" t="s">
        <v>29</v>
      </c>
    </row>
    <row r="69" spans="1:5" ht="12" customHeight="1" x14ac:dyDescent="0.2">
      <c r="A69" s="59" t="s">
        <v>109</v>
      </c>
      <c r="B69" s="820">
        <v>10</v>
      </c>
      <c r="C69" s="820" t="s">
        <v>152</v>
      </c>
      <c r="D69" s="42">
        <v>195.75</v>
      </c>
      <c r="E69" s="820" t="s">
        <v>152</v>
      </c>
    </row>
    <row r="70" spans="1:5" ht="12" customHeight="1" x14ac:dyDescent="0.2">
      <c r="A70" s="59" t="s">
        <v>112</v>
      </c>
      <c r="B70" s="820">
        <v>19</v>
      </c>
      <c r="C70" s="820" t="s">
        <v>152</v>
      </c>
      <c r="D70" s="42" t="s">
        <v>152</v>
      </c>
      <c r="E70" s="820" t="s">
        <v>152</v>
      </c>
    </row>
    <row r="71" spans="1:5" ht="12" customHeight="1" x14ac:dyDescent="0.2">
      <c r="A71" s="778" t="s">
        <v>116</v>
      </c>
      <c r="B71" s="631">
        <f>AVERAGE(B72)</f>
        <v>10</v>
      </c>
      <c r="C71" s="631">
        <f>AVERAGE(C72)</f>
        <v>241.66666670000001</v>
      </c>
      <c r="D71" s="779">
        <f>AVERAGE(D72)</f>
        <v>141.66666670000001</v>
      </c>
      <c r="E71" s="631">
        <f>AVERAGE(E72)</f>
        <v>144</v>
      </c>
    </row>
    <row r="72" spans="1:5" ht="12" customHeight="1" x14ac:dyDescent="0.2">
      <c r="A72" s="59" t="s">
        <v>117</v>
      </c>
      <c r="B72" s="820">
        <v>10</v>
      </c>
      <c r="C72" s="820">
        <v>241.66666670000001</v>
      </c>
      <c r="D72" s="42">
        <v>141.66666670000001</v>
      </c>
      <c r="E72" s="820">
        <v>144</v>
      </c>
    </row>
    <row r="73" spans="1:5" ht="12" customHeight="1" x14ac:dyDescent="0.2">
      <c r="A73" s="778" t="s">
        <v>113</v>
      </c>
      <c r="B73" s="631">
        <f>AVERAGE(B74)</f>
        <v>10.83</v>
      </c>
      <c r="C73" s="631" t="s">
        <v>29</v>
      </c>
      <c r="D73" s="779">
        <f>AVERAGE(D74)</f>
        <v>191.67</v>
      </c>
      <c r="E73" s="631">
        <f>AVERAGE(E74)</f>
        <v>163.66999999999999</v>
      </c>
    </row>
    <row r="74" spans="1:5" ht="12" customHeight="1" x14ac:dyDescent="0.2">
      <c r="A74" s="59" t="s">
        <v>114</v>
      </c>
      <c r="B74" s="820">
        <v>10.83</v>
      </c>
      <c r="C74" s="820" t="s">
        <v>152</v>
      </c>
      <c r="D74" s="42">
        <v>191.67</v>
      </c>
      <c r="E74" s="820">
        <v>163.66999999999999</v>
      </c>
    </row>
    <row r="75" spans="1:5" ht="12" customHeight="1" x14ac:dyDescent="0.2">
      <c r="A75" s="778" t="s">
        <v>116</v>
      </c>
      <c r="B75" s="631">
        <f>AVERAGE(B76)</f>
        <v>9.3000000000000007</v>
      </c>
      <c r="C75" s="631" t="s">
        <v>29</v>
      </c>
      <c r="D75" s="779">
        <f>AVERAGE(D76)</f>
        <v>193.6</v>
      </c>
      <c r="E75" s="631">
        <f>AVERAGE(E76)</f>
        <v>130</v>
      </c>
    </row>
    <row r="76" spans="1:5" ht="12" customHeight="1" x14ac:dyDescent="0.2">
      <c r="A76" s="59" t="s">
        <v>117</v>
      </c>
      <c r="B76" s="820">
        <v>9.3000000000000007</v>
      </c>
      <c r="C76" s="820" t="s">
        <v>152</v>
      </c>
      <c r="D76" s="42">
        <v>193.6</v>
      </c>
      <c r="E76" s="820">
        <v>130</v>
      </c>
    </row>
    <row r="77" spans="1:5" ht="12" customHeight="1" x14ac:dyDescent="0.2">
      <c r="A77" s="778" t="s">
        <v>118</v>
      </c>
      <c r="B77" s="631">
        <f>AVERAGE(B78:B79)</f>
        <v>12.67</v>
      </c>
      <c r="C77" s="631" t="s">
        <v>29</v>
      </c>
      <c r="D77" s="779">
        <f>AVERAGE(D78:D79)</f>
        <v>63</v>
      </c>
      <c r="E77" s="631" t="s">
        <v>29</v>
      </c>
    </row>
    <row r="78" spans="1:5" ht="12" customHeight="1" x14ac:dyDescent="0.2">
      <c r="A78" s="59" t="s">
        <v>120</v>
      </c>
      <c r="B78" s="820">
        <v>10.67</v>
      </c>
      <c r="C78" s="820" t="s">
        <v>152</v>
      </c>
      <c r="D78" s="42">
        <v>63</v>
      </c>
      <c r="E78" s="820" t="s">
        <v>152</v>
      </c>
    </row>
    <row r="79" spans="1:5" ht="12" customHeight="1" x14ac:dyDescent="0.2">
      <c r="A79" s="59" t="s">
        <v>121</v>
      </c>
      <c r="B79" s="820">
        <v>14.67</v>
      </c>
      <c r="C79" s="820" t="s">
        <v>152</v>
      </c>
      <c r="D79" s="42" t="s">
        <v>152</v>
      </c>
      <c r="E79" s="820" t="s">
        <v>152</v>
      </c>
    </row>
    <row r="80" spans="1:5" ht="9" customHeight="1" x14ac:dyDescent="0.2">
      <c r="A80" s="778" t="s">
        <v>122</v>
      </c>
      <c r="B80" s="631">
        <f>AVERAGE(B81:B84)</f>
        <v>14</v>
      </c>
      <c r="C80" s="631">
        <f>AVERAGE(C81:C84)</f>
        <v>40</v>
      </c>
      <c r="D80" s="631">
        <f>AVERAGE(D81:D84)</f>
        <v>52.25</v>
      </c>
      <c r="E80" s="631">
        <f>AVERAGE(E81:E84)</f>
        <v>124.5</v>
      </c>
    </row>
    <row r="81" spans="1:5" ht="9" customHeight="1" x14ac:dyDescent="0.2">
      <c r="A81" s="59" t="s">
        <v>123</v>
      </c>
      <c r="B81" s="820">
        <v>18</v>
      </c>
      <c r="C81" s="820" t="s">
        <v>152</v>
      </c>
      <c r="D81" s="42">
        <v>60</v>
      </c>
      <c r="E81" s="820" t="s">
        <v>152</v>
      </c>
    </row>
    <row r="82" spans="1:5" ht="12" customHeight="1" x14ac:dyDescent="0.2">
      <c r="A82" s="59" t="s">
        <v>124</v>
      </c>
      <c r="B82" s="820">
        <v>15</v>
      </c>
      <c r="C82" s="820" t="s">
        <v>152</v>
      </c>
      <c r="D82" s="820" t="s">
        <v>152</v>
      </c>
      <c r="E82" s="820" t="s">
        <v>152</v>
      </c>
    </row>
    <row r="83" spans="1:5" ht="12" customHeight="1" x14ac:dyDescent="0.2">
      <c r="A83" s="59" t="s">
        <v>125</v>
      </c>
      <c r="B83" s="820">
        <v>11.67</v>
      </c>
      <c r="C83" s="820">
        <v>40</v>
      </c>
      <c r="D83" s="42">
        <v>44.5</v>
      </c>
      <c r="E83" s="820">
        <v>124.5</v>
      </c>
    </row>
    <row r="84" spans="1:5" ht="12" customHeight="1" x14ac:dyDescent="0.2">
      <c r="A84" s="59" t="s">
        <v>126</v>
      </c>
      <c r="B84" s="820">
        <v>11.33</v>
      </c>
      <c r="C84" s="820" t="s">
        <v>152</v>
      </c>
      <c r="D84" s="42" t="s">
        <v>152</v>
      </c>
      <c r="E84" s="820" t="s">
        <v>152</v>
      </c>
    </row>
    <row r="85" spans="1:5" ht="12" customHeight="1" x14ac:dyDescent="0.2">
      <c r="A85" s="778" t="s">
        <v>602</v>
      </c>
      <c r="B85" s="631">
        <f>AVERAGE(B86:B87)</f>
        <v>23</v>
      </c>
      <c r="C85" s="631" t="s">
        <v>29</v>
      </c>
      <c r="D85" s="779">
        <f>AVERAGE(D86:D87)</f>
        <v>71.75</v>
      </c>
      <c r="E85" s="631" t="s">
        <v>29</v>
      </c>
    </row>
    <row r="86" spans="1:5" ht="12" customHeight="1" x14ac:dyDescent="0.2">
      <c r="A86" s="59" t="s">
        <v>558</v>
      </c>
      <c r="B86" s="820">
        <v>23.5</v>
      </c>
      <c r="C86" s="820" t="s">
        <v>152</v>
      </c>
      <c r="D86" s="42">
        <v>74.5</v>
      </c>
      <c r="E86" s="820" t="s">
        <v>152</v>
      </c>
    </row>
    <row r="87" spans="1:5" ht="12" customHeight="1" x14ac:dyDescent="0.2">
      <c r="A87" s="59" t="s">
        <v>609</v>
      </c>
      <c r="B87" s="820">
        <v>22.5</v>
      </c>
      <c r="C87" s="820" t="s">
        <v>152</v>
      </c>
      <c r="D87" s="42">
        <v>69</v>
      </c>
      <c r="E87" s="820" t="s">
        <v>152</v>
      </c>
    </row>
    <row r="88" spans="1:5" ht="12" customHeight="1" x14ac:dyDescent="0.2">
      <c r="A88" s="778" t="s">
        <v>328</v>
      </c>
      <c r="B88" s="631">
        <f>AVERAGE(B89:B94)</f>
        <v>12.39</v>
      </c>
      <c r="C88" s="631">
        <f>AVERAGE(C89:C94)</f>
        <v>48</v>
      </c>
      <c r="D88" s="779">
        <f>AVERAGE(D89:D94)</f>
        <v>143.72999999999999</v>
      </c>
      <c r="E88" s="657" t="s">
        <v>29</v>
      </c>
    </row>
    <row r="89" spans="1:5" ht="12" customHeight="1" x14ac:dyDescent="0.2">
      <c r="A89" s="59" t="s">
        <v>190</v>
      </c>
      <c r="B89" s="820">
        <v>10</v>
      </c>
      <c r="C89" s="820" t="s">
        <v>152</v>
      </c>
      <c r="D89" s="42" t="s">
        <v>152</v>
      </c>
      <c r="E89" s="820" t="s">
        <v>152</v>
      </c>
    </row>
    <row r="90" spans="1:5" ht="12" customHeight="1" x14ac:dyDescent="0.2">
      <c r="A90" s="59" t="s">
        <v>329</v>
      </c>
      <c r="B90" s="820">
        <v>15</v>
      </c>
      <c r="C90" s="820" t="s">
        <v>152</v>
      </c>
      <c r="D90" s="42" t="s">
        <v>152</v>
      </c>
      <c r="E90" s="820" t="s">
        <v>152</v>
      </c>
    </row>
    <row r="91" spans="1:5" ht="12" customHeight="1" x14ac:dyDescent="0.2">
      <c r="A91" s="59" t="s">
        <v>192</v>
      </c>
      <c r="B91" s="820">
        <v>16</v>
      </c>
      <c r="C91" s="820">
        <v>70</v>
      </c>
      <c r="D91" s="42">
        <v>200</v>
      </c>
      <c r="E91" s="820" t="s">
        <v>152</v>
      </c>
    </row>
    <row r="92" spans="1:5" ht="12" customHeight="1" x14ac:dyDescent="0.2">
      <c r="A92" s="59" t="s">
        <v>191</v>
      </c>
      <c r="B92" s="820">
        <v>12.67</v>
      </c>
      <c r="C92" s="820">
        <v>45</v>
      </c>
      <c r="D92" s="42">
        <v>161.25</v>
      </c>
      <c r="E92" s="820" t="s">
        <v>152</v>
      </c>
    </row>
    <row r="93" spans="1:5" ht="12" customHeight="1" x14ac:dyDescent="0.2">
      <c r="A93" s="59" t="s">
        <v>199</v>
      </c>
      <c r="B93" s="820">
        <v>10</v>
      </c>
      <c r="C93" s="820" t="s">
        <v>152</v>
      </c>
      <c r="D93" s="42">
        <v>175</v>
      </c>
      <c r="E93" s="820" t="s">
        <v>152</v>
      </c>
    </row>
    <row r="94" spans="1:5" ht="12" customHeight="1" x14ac:dyDescent="0.2">
      <c r="A94" s="59" t="s">
        <v>601</v>
      </c>
      <c r="B94" s="820">
        <v>10.67</v>
      </c>
      <c r="C94" s="820">
        <v>29</v>
      </c>
      <c r="D94" s="42">
        <v>38.67</v>
      </c>
      <c r="E94" s="820" t="s">
        <v>152</v>
      </c>
    </row>
    <row r="95" spans="1:5" ht="12" customHeight="1" x14ac:dyDescent="0.2">
      <c r="A95" s="778" t="s">
        <v>132</v>
      </c>
      <c r="B95" s="631">
        <f>AVERAGE(B96:B98)</f>
        <v>26.443333333333332</v>
      </c>
      <c r="C95" s="631">
        <f>AVERAGE(C96:C98)</f>
        <v>70.33</v>
      </c>
      <c r="D95" s="779">
        <f>AVERAGE(D96:D98)</f>
        <v>70</v>
      </c>
      <c r="E95" s="631">
        <f>AVERAGE(E96:E98)</f>
        <v>89.67</v>
      </c>
    </row>
    <row r="96" spans="1:5" ht="12" customHeight="1" x14ac:dyDescent="0.2">
      <c r="A96" s="59" t="s">
        <v>133</v>
      </c>
      <c r="B96" s="820">
        <v>57</v>
      </c>
      <c r="C96" s="820">
        <v>70.33</v>
      </c>
      <c r="D96" s="42">
        <v>70</v>
      </c>
      <c r="E96" s="820">
        <v>89.67</v>
      </c>
    </row>
    <row r="97" spans="1:5" ht="12" customHeight="1" x14ac:dyDescent="0.2">
      <c r="A97" s="59" t="s">
        <v>134</v>
      </c>
      <c r="B97" s="820">
        <v>12.33</v>
      </c>
      <c r="C97" s="820" t="s">
        <v>152</v>
      </c>
      <c r="D97" s="42" t="s">
        <v>152</v>
      </c>
      <c r="E97" s="820" t="s">
        <v>152</v>
      </c>
    </row>
    <row r="98" spans="1:5" ht="12" customHeight="1" x14ac:dyDescent="0.2">
      <c r="A98" s="792" t="s">
        <v>135</v>
      </c>
      <c r="B98" s="825">
        <v>10</v>
      </c>
      <c r="C98" s="825" t="s">
        <v>152</v>
      </c>
      <c r="D98" s="42" t="s">
        <v>152</v>
      </c>
      <c r="E98" s="825" t="s">
        <v>152</v>
      </c>
    </row>
    <row r="99" spans="1:5" ht="12" customHeight="1" x14ac:dyDescent="0.2">
      <c r="A99" s="54" t="s">
        <v>136</v>
      </c>
      <c r="B99" s="55"/>
      <c r="C99" s="55"/>
      <c r="D99" s="664"/>
      <c r="E99" s="664"/>
    </row>
    <row r="100" spans="1:5" ht="12" customHeight="1" x14ac:dyDescent="0.25">
      <c r="A100" s="56" t="s">
        <v>137</v>
      </c>
      <c r="B100" s="57"/>
      <c r="C100" s="57"/>
      <c r="D100" s="162"/>
      <c r="E100" s="653"/>
    </row>
    <row r="101" spans="1:5" ht="12" customHeight="1" x14ac:dyDescent="0.25">
      <c r="A101" s="2"/>
      <c r="B101" s="2"/>
      <c r="C101" s="2"/>
      <c r="D101" s="2"/>
      <c r="E101" s="2"/>
    </row>
    <row r="102" spans="1:5" ht="12" customHeight="1" x14ac:dyDescent="0.2"/>
    <row r="103" spans="1:5" ht="12" customHeight="1" x14ac:dyDescent="0.2"/>
    <row r="104" spans="1:5" ht="12" customHeight="1" x14ac:dyDescent="0.2"/>
    <row r="105" spans="1:5" ht="12" customHeight="1" x14ac:dyDescent="0.2"/>
    <row r="106" spans="1:5" ht="12" customHeight="1" x14ac:dyDescent="0.2"/>
    <row r="107" spans="1:5" ht="12" customHeight="1" x14ac:dyDescent="0.2"/>
    <row r="108" spans="1:5" ht="12" customHeight="1" x14ac:dyDescent="0.2"/>
    <row r="109" spans="1:5" ht="12" customHeight="1" x14ac:dyDescent="0.2"/>
    <row r="110" spans="1:5" ht="12" customHeight="1" x14ac:dyDescent="0.2"/>
    <row r="111" spans="1:5" ht="12" customHeight="1" x14ac:dyDescent="0.2"/>
    <row r="112" spans="1:5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  <row r="1001" ht="12" customHeight="1" x14ac:dyDescent="0.2"/>
    <row r="1002" ht="12" customHeight="1" x14ac:dyDescent="0.2"/>
    <row r="1003" ht="12" customHeight="1" x14ac:dyDescent="0.2"/>
    <row r="1004" ht="12" customHeight="1" x14ac:dyDescent="0.2"/>
    <row r="1005" ht="12" customHeight="1" x14ac:dyDescent="0.2"/>
    <row r="1006" ht="12" customHeight="1" x14ac:dyDescent="0.2"/>
    <row r="1007" ht="12" customHeight="1" x14ac:dyDescent="0.2"/>
    <row r="1008" ht="12" customHeight="1" x14ac:dyDescent="0.2"/>
    <row r="1009" ht="12" customHeight="1" x14ac:dyDescent="0.2"/>
    <row r="1010" ht="12" customHeight="1" x14ac:dyDescent="0.2"/>
    <row r="1011" ht="12" customHeight="1" x14ac:dyDescent="0.2"/>
    <row r="1012" ht="12" customHeight="1" x14ac:dyDescent="0.2"/>
    <row r="1013" ht="12" customHeight="1" x14ac:dyDescent="0.2"/>
    <row r="1014" ht="12" customHeight="1" x14ac:dyDescent="0.2"/>
    <row r="1015" ht="12" customHeight="1" x14ac:dyDescent="0.2"/>
    <row r="1016" ht="12" customHeight="1" x14ac:dyDescent="0.2"/>
    <row r="1017" ht="12" customHeight="1" x14ac:dyDescent="0.2"/>
    <row r="1018" ht="12" customHeight="1" x14ac:dyDescent="0.2"/>
  </sheetData>
  <pageMargins left="0" right="0" top="0" bottom="0" header="0" footer="0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57138-EB63-44C8-8E5B-7FA31DB42C68}">
  <dimension ref="A1:N182"/>
  <sheetViews>
    <sheetView showGridLines="0" topLeftCell="A139" zoomScale="200" zoomScaleNormal="200" workbookViewId="0">
      <selection activeCell="E147" sqref="E147"/>
    </sheetView>
  </sheetViews>
  <sheetFormatPr baseColWidth="10" defaultColWidth="10.85546875" defaultRowHeight="12.75" x14ac:dyDescent="0.2"/>
  <cols>
    <col min="1" max="1" width="12.42578125" style="81" customWidth="1"/>
    <col min="2" max="14" width="5.85546875" style="81" customWidth="1"/>
    <col min="15" max="16384" width="10.85546875" style="81"/>
  </cols>
  <sheetData>
    <row r="1" spans="1:14" ht="13.5" x14ac:dyDescent="0.25">
      <c r="A1" s="897" t="s">
        <v>641</v>
      </c>
      <c r="B1" s="897"/>
      <c r="C1" s="897"/>
      <c r="D1" s="897"/>
      <c r="E1" s="897"/>
      <c r="F1" s="897"/>
      <c r="G1" s="897"/>
      <c r="H1" s="897"/>
      <c r="I1" s="897"/>
      <c r="J1" s="897"/>
      <c r="K1" s="897"/>
      <c r="L1" s="897"/>
      <c r="M1" s="898"/>
      <c r="N1" s="898"/>
    </row>
    <row r="2" spans="1:14" ht="12" customHeight="1" x14ac:dyDescent="0.25">
      <c r="A2" s="899" t="s">
        <v>490</v>
      </c>
      <c r="B2" s="897"/>
      <c r="C2" s="897"/>
      <c r="D2" s="897"/>
      <c r="E2" s="897"/>
      <c r="F2" s="897"/>
      <c r="G2" s="897"/>
      <c r="H2" s="897"/>
      <c r="I2" s="897"/>
      <c r="J2" s="897"/>
      <c r="K2" s="897"/>
      <c r="L2" s="897"/>
      <c r="M2" s="898"/>
      <c r="N2" s="898"/>
    </row>
    <row r="3" spans="1:14" ht="3.95" customHeight="1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85"/>
      <c r="N3" s="85"/>
    </row>
    <row r="4" spans="1:14" ht="18" customHeight="1" x14ac:dyDescent="0.2">
      <c r="A4" s="507" t="s">
        <v>491</v>
      </c>
      <c r="B4" s="507" t="s">
        <v>468</v>
      </c>
      <c r="C4" s="507" t="s">
        <v>470</v>
      </c>
      <c r="D4" s="507" t="s">
        <v>471</v>
      </c>
      <c r="E4" s="507" t="s">
        <v>472</v>
      </c>
      <c r="F4" s="507" t="s">
        <v>473</v>
      </c>
      <c r="G4" s="507" t="s">
        <v>474</v>
      </c>
      <c r="H4" s="507" t="s">
        <v>475</v>
      </c>
      <c r="I4" s="507" t="s">
        <v>476</v>
      </c>
      <c r="J4" s="508" t="s">
        <v>477</v>
      </c>
      <c r="K4" s="508" t="s">
        <v>478</v>
      </c>
      <c r="L4" s="507" t="s">
        <v>479</v>
      </c>
      <c r="M4" s="507" t="s">
        <v>480</v>
      </c>
      <c r="N4" s="507" t="s">
        <v>481</v>
      </c>
    </row>
    <row r="5" spans="1:14" ht="3" customHeight="1" x14ac:dyDescent="0.2">
      <c r="A5" s="11"/>
      <c r="B5" s="11"/>
      <c r="C5" s="11"/>
      <c r="D5" s="11"/>
      <c r="E5" s="11"/>
      <c r="F5" s="11"/>
      <c r="G5" s="11"/>
      <c r="H5" s="212"/>
      <c r="I5" s="11"/>
      <c r="J5" s="11"/>
      <c r="K5" s="11"/>
      <c r="L5" s="11"/>
      <c r="M5" s="11"/>
      <c r="N5" s="11"/>
    </row>
    <row r="6" spans="1:14" ht="11.1" customHeight="1" x14ac:dyDescent="0.25">
      <c r="A6" s="213" t="s">
        <v>193</v>
      </c>
      <c r="B6" s="214">
        <v>2018</v>
      </c>
      <c r="C6" s="215">
        <v>35</v>
      </c>
      <c r="D6" s="215">
        <v>36.5</v>
      </c>
      <c r="E6" s="215">
        <v>37.5</v>
      </c>
      <c r="F6" s="215">
        <v>37.5</v>
      </c>
      <c r="G6" s="215">
        <v>37.5</v>
      </c>
      <c r="H6" s="215">
        <v>37.9</v>
      </c>
      <c r="I6" s="216">
        <v>38.5</v>
      </c>
      <c r="J6" s="215">
        <v>38.5</v>
      </c>
      <c r="K6" s="215">
        <v>38.5</v>
      </c>
      <c r="L6" s="215">
        <v>37.5</v>
      </c>
      <c r="M6" s="216">
        <v>37.5</v>
      </c>
      <c r="N6" s="215">
        <v>37.5</v>
      </c>
    </row>
    <row r="7" spans="1:14" ht="11.1" customHeight="1" x14ac:dyDescent="0.25">
      <c r="A7" s="213"/>
      <c r="B7" s="214">
        <v>2019</v>
      </c>
      <c r="C7" s="215">
        <v>40</v>
      </c>
      <c r="D7" s="215">
        <v>40</v>
      </c>
      <c r="E7" s="215">
        <v>40</v>
      </c>
      <c r="F7" s="215">
        <v>40</v>
      </c>
      <c r="G7" s="215">
        <v>40</v>
      </c>
      <c r="H7" s="215">
        <v>40</v>
      </c>
      <c r="I7" s="216">
        <v>38.5</v>
      </c>
      <c r="J7" s="215">
        <v>38.5</v>
      </c>
      <c r="K7" s="215">
        <v>45</v>
      </c>
      <c r="L7" s="215">
        <v>40</v>
      </c>
      <c r="M7" s="216">
        <v>45</v>
      </c>
      <c r="N7" s="215">
        <v>45</v>
      </c>
    </row>
    <row r="8" spans="1:14" ht="11.1" customHeight="1" x14ac:dyDescent="0.25">
      <c r="A8" s="213"/>
      <c r="B8" s="214">
        <v>2020</v>
      </c>
      <c r="C8" s="215">
        <v>45</v>
      </c>
      <c r="D8" s="215">
        <v>45</v>
      </c>
      <c r="E8" s="215">
        <v>45</v>
      </c>
      <c r="F8" s="215">
        <v>35</v>
      </c>
      <c r="G8" s="215">
        <v>45</v>
      </c>
      <c r="H8" s="215">
        <v>45</v>
      </c>
      <c r="I8" s="216">
        <v>46</v>
      </c>
      <c r="J8" s="215">
        <v>45</v>
      </c>
      <c r="K8" s="215">
        <v>45</v>
      </c>
      <c r="L8" s="215">
        <v>45</v>
      </c>
      <c r="M8" s="216">
        <v>45</v>
      </c>
      <c r="N8" s="215">
        <v>45</v>
      </c>
    </row>
    <row r="9" spans="1:14" ht="11.1" customHeight="1" x14ac:dyDescent="0.25">
      <c r="A9" s="213"/>
      <c r="B9" s="214">
        <v>2021</v>
      </c>
      <c r="C9" s="215">
        <v>45</v>
      </c>
      <c r="D9" s="215">
        <v>45</v>
      </c>
      <c r="E9" s="215">
        <v>45</v>
      </c>
      <c r="F9" s="215">
        <v>45</v>
      </c>
      <c r="G9" s="215">
        <v>45</v>
      </c>
      <c r="H9" s="215">
        <v>45</v>
      </c>
      <c r="I9" s="216">
        <v>46</v>
      </c>
      <c r="J9" s="215">
        <v>45</v>
      </c>
      <c r="K9" s="215">
        <v>45</v>
      </c>
      <c r="L9" s="215">
        <v>45</v>
      </c>
      <c r="M9" s="216">
        <v>45</v>
      </c>
      <c r="N9" s="215">
        <v>45</v>
      </c>
    </row>
    <row r="10" spans="1:14" ht="11.1" customHeight="1" x14ac:dyDescent="0.25">
      <c r="A10" s="213"/>
      <c r="B10" s="214">
        <v>2022</v>
      </c>
      <c r="C10" s="215">
        <v>45</v>
      </c>
      <c r="D10" s="215">
        <v>45</v>
      </c>
      <c r="E10" s="215">
        <v>45</v>
      </c>
      <c r="F10" s="215">
        <v>40</v>
      </c>
      <c r="G10" s="215">
        <v>45</v>
      </c>
      <c r="H10" s="215">
        <v>45</v>
      </c>
      <c r="I10" s="216">
        <v>40</v>
      </c>
      <c r="J10" s="215">
        <v>40</v>
      </c>
      <c r="K10" s="215">
        <v>40</v>
      </c>
      <c r="L10" s="215">
        <v>40</v>
      </c>
      <c r="M10" s="215">
        <v>40</v>
      </c>
      <c r="N10" s="215">
        <v>40</v>
      </c>
    </row>
    <row r="11" spans="1:14" ht="11.1" customHeight="1" x14ac:dyDescent="0.25">
      <c r="A11" s="213"/>
      <c r="B11" s="214">
        <v>2023</v>
      </c>
      <c r="C11" s="215" t="s">
        <v>29</v>
      </c>
      <c r="D11" s="215" t="s">
        <v>29</v>
      </c>
      <c r="E11" s="215" t="s">
        <v>29</v>
      </c>
      <c r="F11" s="215">
        <v>50</v>
      </c>
      <c r="G11" s="215">
        <v>50</v>
      </c>
      <c r="H11" s="215">
        <v>50</v>
      </c>
      <c r="I11" s="216">
        <v>50</v>
      </c>
      <c r="J11" s="215">
        <v>50</v>
      </c>
      <c r="K11" s="215">
        <v>50</v>
      </c>
      <c r="L11" s="215">
        <v>50</v>
      </c>
      <c r="M11" s="215">
        <v>50</v>
      </c>
      <c r="N11" s="215">
        <v>50</v>
      </c>
    </row>
    <row r="12" spans="1:14" ht="11.1" customHeight="1" x14ac:dyDescent="0.25">
      <c r="A12" s="217"/>
      <c r="B12" s="218">
        <v>2024</v>
      </c>
      <c r="C12" s="219">
        <v>50</v>
      </c>
      <c r="D12" s="219">
        <v>50</v>
      </c>
      <c r="E12" s="215" t="s">
        <v>29</v>
      </c>
      <c r="F12" s="219"/>
      <c r="G12" s="219"/>
      <c r="H12" s="219"/>
      <c r="I12" s="220"/>
      <c r="J12" s="219"/>
      <c r="K12" s="219"/>
      <c r="L12" s="219"/>
      <c r="M12" s="219"/>
      <c r="N12" s="219"/>
    </row>
    <row r="13" spans="1:14" ht="11.1" customHeight="1" x14ac:dyDescent="0.25">
      <c r="A13" s="221" t="s">
        <v>492</v>
      </c>
      <c r="B13" s="222">
        <v>2018</v>
      </c>
      <c r="C13" s="223">
        <v>39.4</v>
      </c>
      <c r="D13" s="223">
        <v>39.299999999999997</v>
      </c>
      <c r="E13" s="223">
        <v>39.299999999999997</v>
      </c>
      <c r="F13" s="223">
        <v>39.595238095238088</v>
      </c>
      <c r="G13" s="223">
        <v>38.5</v>
      </c>
      <c r="H13" s="223">
        <v>38.5</v>
      </c>
      <c r="I13" s="224">
        <v>40.200000000000003</v>
      </c>
      <c r="J13" s="223">
        <v>39.5</v>
      </c>
      <c r="K13" s="223">
        <v>39.5</v>
      </c>
      <c r="L13" s="223">
        <v>38.904761904761912</v>
      </c>
      <c r="M13" s="224">
        <v>38.904761904761912</v>
      </c>
      <c r="N13" s="223">
        <v>38.5</v>
      </c>
    </row>
    <row r="14" spans="1:14" ht="11.1" customHeight="1" x14ac:dyDescent="0.25">
      <c r="A14" s="225"/>
      <c r="B14" s="214">
        <v>2019</v>
      </c>
      <c r="C14" s="215">
        <v>36.595238095238088</v>
      </c>
      <c r="D14" s="215">
        <v>39</v>
      </c>
      <c r="E14" s="215">
        <v>40.5</v>
      </c>
      <c r="F14" s="215">
        <v>41</v>
      </c>
      <c r="G14" s="215">
        <v>40.5</v>
      </c>
      <c r="H14" s="215">
        <v>40.5</v>
      </c>
      <c r="I14" s="216">
        <v>40.5</v>
      </c>
      <c r="J14" s="215">
        <v>41</v>
      </c>
      <c r="K14" s="215">
        <v>48</v>
      </c>
      <c r="L14" s="215">
        <v>44</v>
      </c>
      <c r="M14" s="216">
        <v>46.5</v>
      </c>
      <c r="N14" s="215">
        <v>45</v>
      </c>
    </row>
    <row r="15" spans="1:14" ht="11.1" customHeight="1" x14ac:dyDescent="0.25">
      <c r="A15" s="225"/>
      <c r="B15" s="214">
        <v>2020</v>
      </c>
      <c r="C15" s="215">
        <v>51</v>
      </c>
      <c r="D15" s="215" t="s">
        <v>29</v>
      </c>
      <c r="E15" s="215" t="s">
        <v>29</v>
      </c>
      <c r="F15" s="215" t="s">
        <v>29</v>
      </c>
      <c r="G15" s="215" t="s">
        <v>29</v>
      </c>
      <c r="H15" s="215" t="s">
        <v>29</v>
      </c>
      <c r="I15" s="216" t="s">
        <v>29</v>
      </c>
      <c r="J15" s="215">
        <v>50</v>
      </c>
      <c r="K15" s="215">
        <v>50</v>
      </c>
      <c r="L15" s="215">
        <v>50</v>
      </c>
      <c r="M15" s="216">
        <v>50</v>
      </c>
      <c r="N15" s="215">
        <v>50</v>
      </c>
    </row>
    <row r="16" spans="1:14" ht="11.1" customHeight="1" x14ac:dyDescent="0.25">
      <c r="A16" s="225"/>
      <c r="B16" s="214">
        <v>2021</v>
      </c>
      <c r="C16" s="215">
        <v>52.5</v>
      </c>
      <c r="D16" s="215">
        <v>45</v>
      </c>
      <c r="E16" s="215">
        <v>50</v>
      </c>
      <c r="F16" s="215">
        <v>50</v>
      </c>
      <c r="G16" s="215">
        <v>50</v>
      </c>
      <c r="H16" s="215">
        <v>55</v>
      </c>
      <c r="I16" s="216">
        <v>55</v>
      </c>
      <c r="J16" s="215">
        <v>55</v>
      </c>
      <c r="K16" s="215">
        <v>55</v>
      </c>
      <c r="L16" s="215">
        <v>55</v>
      </c>
      <c r="M16" s="216">
        <v>60</v>
      </c>
      <c r="N16" s="215">
        <v>60</v>
      </c>
    </row>
    <row r="17" spans="1:14" ht="11.1" customHeight="1" x14ac:dyDescent="0.25">
      <c r="A17" s="225"/>
      <c r="B17" s="214">
        <v>2022</v>
      </c>
      <c r="C17" s="215">
        <v>60</v>
      </c>
      <c r="D17" s="215">
        <v>60</v>
      </c>
      <c r="E17" s="215">
        <v>60</v>
      </c>
      <c r="F17" s="215">
        <v>60</v>
      </c>
      <c r="G17" s="215">
        <v>60</v>
      </c>
      <c r="H17" s="215">
        <v>55</v>
      </c>
      <c r="I17" s="216">
        <v>55</v>
      </c>
      <c r="J17" s="215">
        <v>55</v>
      </c>
      <c r="K17" s="215">
        <v>55</v>
      </c>
      <c r="L17" s="215">
        <v>55</v>
      </c>
      <c r="M17" s="216">
        <v>55</v>
      </c>
      <c r="N17" s="215">
        <v>55</v>
      </c>
    </row>
    <row r="18" spans="1:14" ht="11.1" customHeight="1" x14ac:dyDescent="0.25">
      <c r="A18" s="225"/>
      <c r="B18" s="214">
        <v>2023</v>
      </c>
      <c r="C18" s="215">
        <v>60</v>
      </c>
      <c r="D18" s="215">
        <v>62.5</v>
      </c>
      <c r="E18" s="215">
        <v>62.5</v>
      </c>
      <c r="F18" s="215">
        <v>62</v>
      </c>
      <c r="G18" s="215">
        <v>60</v>
      </c>
      <c r="H18" s="215">
        <v>60</v>
      </c>
      <c r="I18" s="216">
        <v>77</v>
      </c>
      <c r="J18" s="215">
        <v>73</v>
      </c>
      <c r="K18" s="215">
        <v>76</v>
      </c>
      <c r="L18" s="215">
        <v>70</v>
      </c>
      <c r="M18" s="215">
        <v>73</v>
      </c>
      <c r="N18" s="215">
        <v>77.5</v>
      </c>
    </row>
    <row r="19" spans="1:14" ht="11.1" customHeight="1" x14ac:dyDescent="0.25">
      <c r="A19" s="226"/>
      <c r="B19" s="218">
        <v>2024</v>
      </c>
      <c r="C19" s="219">
        <v>68</v>
      </c>
      <c r="D19" s="219">
        <v>83</v>
      </c>
      <c r="E19" s="219">
        <v>83</v>
      </c>
      <c r="F19" s="219"/>
      <c r="G19" s="219"/>
      <c r="H19" s="219"/>
      <c r="I19" s="220"/>
      <c r="J19" s="219"/>
      <c r="K19" s="219"/>
      <c r="L19" s="219"/>
      <c r="M19" s="219"/>
      <c r="N19" s="219"/>
    </row>
    <row r="20" spans="1:14" ht="11.1" customHeight="1" x14ac:dyDescent="0.25">
      <c r="A20" s="698" t="s">
        <v>642</v>
      </c>
      <c r="B20" s="218">
        <v>2024</v>
      </c>
      <c r="C20" s="502" t="s">
        <v>29</v>
      </c>
      <c r="D20" s="502" t="s">
        <v>29</v>
      </c>
      <c r="E20" s="502">
        <v>90</v>
      </c>
      <c r="F20" s="502"/>
      <c r="G20" s="502"/>
      <c r="H20" s="502"/>
      <c r="I20" s="503"/>
      <c r="J20" s="502"/>
      <c r="K20" s="502"/>
      <c r="L20" s="502"/>
      <c r="M20" s="502"/>
      <c r="N20" s="502"/>
    </row>
    <row r="21" spans="1:14" ht="11.1" customHeight="1" x14ac:dyDescent="0.25">
      <c r="A21" s="221" t="s">
        <v>493</v>
      </c>
      <c r="B21" s="222">
        <v>2018</v>
      </c>
      <c r="C21" s="223">
        <v>43</v>
      </c>
      <c r="D21" s="223">
        <v>42</v>
      </c>
      <c r="E21" s="223">
        <v>42.5</v>
      </c>
      <c r="F21" s="223">
        <v>40.5</v>
      </c>
      <c r="G21" s="223">
        <v>42</v>
      </c>
      <c r="H21" s="223">
        <v>42</v>
      </c>
      <c r="I21" s="224">
        <v>42</v>
      </c>
      <c r="J21" s="223">
        <v>43</v>
      </c>
      <c r="K21" s="223">
        <v>42.5</v>
      </c>
      <c r="L21" s="223">
        <v>44</v>
      </c>
      <c r="M21" s="224">
        <v>44</v>
      </c>
      <c r="N21" s="223">
        <v>44</v>
      </c>
    </row>
    <row r="22" spans="1:14" ht="11.1" customHeight="1" x14ac:dyDescent="0.25">
      <c r="A22" s="225"/>
      <c r="B22" s="214">
        <v>2019</v>
      </c>
      <c r="C22" s="215">
        <v>41.5</v>
      </c>
      <c r="D22" s="215">
        <v>43</v>
      </c>
      <c r="E22" s="215">
        <v>42.5</v>
      </c>
      <c r="F22" s="215">
        <v>43.5</v>
      </c>
      <c r="G22" s="215">
        <v>44</v>
      </c>
      <c r="H22" s="215">
        <v>43.5</v>
      </c>
      <c r="I22" s="216">
        <v>42.5</v>
      </c>
      <c r="J22" s="215">
        <v>44.5</v>
      </c>
      <c r="K22" s="215">
        <v>45</v>
      </c>
      <c r="L22" s="215">
        <v>47.5</v>
      </c>
      <c r="M22" s="216">
        <v>47.5</v>
      </c>
      <c r="N22" s="215">
        <v>45</v>
      </c>
    </row>
    <row r="23" spans="1:14" ht="11.1" customHeight="1" x14ac:dyDescent="0.25">
      <c r="A23" s="225"/>
      <c r="B23" s="214">
        <v>2020</v>
      </c>
      <c r="C23" s="215">
        <v>40</v>
      </c>
      <c r="D23" s="215">
        <v>40</v>
      </c>
      <c r="E23" s="215">
        <v>40</v>
      </c>
      <c r="F23" s="215">
        <v>40</v>
      </c>
      <c r="G23" s="215">
        <v>40</v>
      </c>
      <c r="H23" s="215">
        <v>45</v>
      </c>
      <c r="I23" s="216">
        <v>40</v>
      </c>
      <c r="J23" s="215">
        <v>40</v>
      </c>
      <c r="K23" s="215">
        <v>40</v>
      </c>
      <c r="L23" s="215">
        <v>40</v>
      </c>
      <c r="M23" s="216">
        <v>45</v>
      </c>
      <c r="N23" s="215">
        <v>45</v>
      </c>
    </row>
    <row r="24" spans="1:14" ht="11.1" customHeight="1" x14ac:dyDescent="0.25">
      <c r="A24" s="225"/>
      <c r="B24" s="214">
        <v>2021</v>
      </c>
      <c r="C24" s="215">
        <v>45</v>
      </c>
      <c r="D24" s="215">
        <v>52.5</v>
      </c>
      <c r="E24" s="215">
        <v>45</v>
      </c>
      <c r="F24" s="215">
        <v>52.5</v>
      </c>
      <c r="G24" s="215">
        <v>47.5</v>
      </c>
      <c r="H24" s="215">
        <v>55</v>
      </c>
      <c r="I24" s="216">
        <v>47.5</v>
      </c>
      <c r="J24" s="215">
        <v>50</v>
      </c>
      <c r="K24" s="215">
        <v>47.5</v>
      </c>
      <c r="L24" s="215">
        <v>52.5</v>
      </c>
      <c r="M24" s="216">
        <v>50</v>
      </c>
      <c r="N24" s="215">
        <v>47.5</v>
      </c>
    </row>
    <row r="25" spans="1:14" ht="11.1" customHeight="1" x14ac:dyDescent="0.25">
      <c r="A25" s="225"/>
      <c r="B25" s="214">
        <v>2022</v>
      </c>
      <c r="C25" s="215">
        <v>50</v>
      </c>
      <c r="D25" s="215">
        <v>50</v>
      </c>
      <c r="E25" s="215">
        <v>50</v>
      </c>
      <c r="F25" s="215">
        <v>50</v>
      </c>
      <c r="G25" s="215">
        <v>50</v>
      </c>
      <c r="H25" s="215">
        <v>50</v>
      </c>
      <c r="I25" s="216">
        <v>50</v>
      </c>
      <c r="J25" s="215">
        <v>50</v>
      </c>
      <c r="K25" s="215">
        <v>50</v>
      </c>
      <c r="L25" s="215">
        <v>55</v>
      </c>
      <c r="M25" s="216">
        <v>48</v>
      </c>
      <c r="N25" s="215">
        <v>55</v>
      </c>
    </row>
    <row r="26" spans="1:14" ht="11.1" customHeight="1" x14ac:dyDescent="0.25">
      <c r="A26" s="225"/>
      <c r="B26" s="214">
        <v>2023</v>
      </c>
      <c r="C26" s="215">
        <v>55</v>
      </c>
      <c r="D26" s="215">
        <v>55</v>
      </c>
      <c r="E26" s="215">
        <v>50</v>
      </c>
      <c r="F26" s="215">
        <v>52.5</v>
      </c>
      <c r="G26" s="215">
        <v>55</v>
      </c>
      <c r="H26" s="215">
        <v>60</v>
      </c>
      <c r="I26" s="216">
        <v>55</v>
      </c>
      <c r="J26" s="215">
        <v>60</v>
      </c>
      <c r="K26" s="215">
        <v>60</v>
      </c>
      <c r="L26" s="215">
        <v>70</v>
      </c>
      <c r="M26" s="215">
        <v>67.5</v>
      </c>
      <c r="N26" s="215">
        <v>67.5</v>
      </c>
    </row>
    <row r="27" spans="1:14" ht="11.1" customHeight="1" x14ac:dyDescent="0.25">
      <c r="A27" s="226"/>
      <c r="B27" s="218">
        <v>2024</v>
      </c>
      <c r="C27" s="219">
        <v>70</v>
      </c>
      <c r="D27" s="219">
        <v>68</v>
      </c>
      <c r="E27" s="219">
        <v>63</v>
      </c>
      <c r="F27" s="219"/>
      <c r="G27" s="219"/>
      <c r="H27" s="219"/>
      <c r="I27" s="220"/>
      <c r="J27" s="219"/>
      <c r="K27" s="219"/>
      <c r="L27" s="219"/>
      <c r="M27" s="219"/>
      <c r="N27" s="219"/>
    </row>
    <row r="28" spans="1:14" ht="11.1" customHeight="1" x14ac:dyDescent="0.25">
      <c r="A28" s="221" t="s">
        <v>44</v>
      </c>
      <c r="B28" s="222">
        <v>2018</v>
      </c>
      <c r="C28" s="223">
        <v>32</v>
      </c>
      <c r="D28" s="223">
        <v>32</v>
      </c>
      <c r="E28" s="223">
        <v>31.5</v>
      </c>
      <c r="F28" s="223">
        <v>32</v>
      </c>
      <c r="G28" s="223">
        <v>32</v>
      </c>
      <c r="H28" s="223">
        <v>32</v>
      </c>
      <c r="I28" s="224">
        <v>32</v>
      </c>
      <c r="J28" s="223">
        <v>32</v>
      </c>
      <c r="K28" s="223">
        <v>32.5</v>
      </c>
      <c r="L28" s="223">
        <v>32.5</v>
      </c>
      <c r="M28" s="224">
        <v>32.5</v>
      </c>
      <c r="N28" s="223">
        <v>32.5</v>
      </c>
    </row>
    <row r="29" spans="1:14" ht="11.1" customHeight="1" x14ac:dyDescent="0.25">
      <c r="A29" s="225"/>
      <c r="B29" s="214">
        <v>2019</v>
      </c>
      <c r="C29" s="215">
        <v>31.5</v>
      </c>
      <c r="D29" s="215">
        <v>30.5</v>
      </c>
      <c r="E29" s="215">
        <v>30.5</v>
      </c>
      <c r="F29" s="215">
        <v>31</v>
      </c>
      <c r="G29" s="215">
        <v>34</v>
      </c>
      <c r="H29" s="215">
        <v>32</v>
      </c>
      <c r="I29" s="216">
        <v>32</v>
      </c>
      <c r="J29" s="215">
        <v>33</v>
      </c>
      <c r="K29" s="215">
        <v>33.5</v>
      </c>
      <c r="L29" s="215">
        <v>32.5</v>
      </c>
      <c r="M29" s="216">
        <v>33</v>
      </c>
      <c r="N29" s="215">
        <v>32.5</v>
      </c>
    </row>
    <row r="30" spans="1:14" ht="11.1" customHeight="1" x14ac:dyDescent="0.25">
      <c r="A30" s="225"/>
      <c r="B30" s="214">
        <v>2020</v>
      </c>
      <c r="C30" s="215">
        <v>32.5</v>
      </c>
      <c r="D30" s="215" t="s">
        <v>29</v>
      </c>
      <c r="E30" s="215" t="s">
        <v>29</v>
      </c>
      <c r="F30" s="215" t="s">
        <v>29</v>
      </c>
      <c r="G30" s="215" t="s">
        <v>29</v>
      </c>
      <c r="H30" s="215">
        <v>37.5</v>
      </c>
      <c r="I30" s="216">
        <v>37.5</v>
      </c>
      <c r="J30" s="215">
        <v>32.5</v>
      </c>
      <c r="K30" s="215">
        <v>37.5</v>
      </c>
      <c r="L30" s="215">
        <v>37.5</v>
      </c>
      <c r="M30" s="216">
        <v>40</v>
      </c>
      <c r="N30" s="215">
        <v>37.5</v>
      </c>
    </row>
    <row r="31" spans="1:14" ht="11.1" customHeight="1" x14ac:dyDescent="0.25">
      <c r="A31" s="225"/>
      <c r="B31" s="214">
        <v>2021</v>
      </c>
      <c r="C31" s="215">
        <v>37.5</v>
      </c>
      <c r="D31" s="215">
        <v>37.5</v>
      </c>
      <c r="E31" s="215">
        <v>37.5</v>
      </c>
      <c r="F31" s="215">
        <v>40</v>
      </c>
      <c r="G31" s="215">
        <v>37.5</v>
      </c>
      <c r="H31" s="215">
        <v>37.5</v>
      </c>
      <c r="I31" s="216">
        <v>37.5</v>
      </c>
      <c r="J31" s="215">
        <v>37.5</v>
      </c>
      <c r="K31" s="215">
        <v>37.5</v>
      </c>
      <c r="L31" s="215">
        <v>37.5</v>
      </c>
      <c r="M31" s="216">
        <v>37.5</v>
      </c>
      <c r="N31" s="215">
        <v>37.5</v>
      </c>
    </row>
    <row r="32" spans="1:14" ht="11.1" customHeight="1" x14ac:dyDescent="0.25">
      <c r="A32" s="225"/>
      <c r="B32" s="214">
        <v>2022</v>
      </c>
      <c r="C32" s="215">
        <v>37.5</v>
      </c>
      <c r="D32" s="215">
        <v>45</v>
      </c>
      <c r="E32" s="215">
        <v>45</v>
      </c>
      <c r="F32" s="215">
        <v>45</v>
      </c>
      <c r="G32" s="215">
        <v>45</v>
      </c>
      <c r="H32" s="215">
        <v>45</v>
      </c>
      <c r="I32" s="216">
        <v>47.5</v>
      </c>
      <c r="J32" s="215">
        <v>47.5</v>
      </c>
      <c r="K32" s="215">
        <v>50</v>
      </c>
      <c r="L32" s="215">
        <v>47.5</v>
      </c>
      <c r="M32" s="216">
        <v>47.5</v>
      </c>
      <c r="N32" s="215">
        <v>47.5</v>
      </c>
    </row>
    <row r="33" spans="1:14" ht="11.1" customHeight="1" x14ac:dyDescent="0.25">
      <c r="A33" s="225"/>
      <c r="B33" s="214">
        <v>2023</v>
      </c>
      <c r="C33" s="215">
        <v>47.5</v>
      </c>
      <c r="D33" s="215">
        <v>48</v>
      </c>
      <c r="E33" s="215">
        <v>48</v>
      </c>
      <c r="F33" s="215">
        <v>48</v>
      </c>
      <c r="G33" s="215">
        <v>48</v>
      </c>
      <c r="H33" s="215">
        <v>47</v>
      </c>
      <c r="I33" s="216">
        <v>50</v>
      </c>
      <c r="J33" s="215">
        <v>52</v>
      </c>
      <c r="K33" s="215">
        <v>50</v>
      </c>
      <c r="L33" s="215">
        <v>50</v>
      </c>
      <c r="M33" s="215">
        <v>50</v>
      </c>
      <c r="N33" s="215">
        <v>50</v>
      </c>
    </row>
    <row r="34" spans="1:14" ht="11.1" customHeight="1" x14ac:dyDescent="0.25">
      <c r="A34" s="226"/>
      <c r="B34" s="218">
        <v>2024</v>
      </c>
      <c r="C34" s="219">
        <v>45</v>
      </c>
      <c r="D34" s="219">
        <v>45</v>
      </c>
      <c r="E34" s="219">
        <v>48</v>
      </c>
      <c r="F34" s="219"/>
      <c r="G34" s="219"/>
      <c r="H34" s="219"/>
      <c r="I34" s="220"/>
      <c r="J34" s="219"/>
      <c r="K34" s="219"/>
      <c r="L34" s="219"/>
      <c r="M34" s="219"/>
      <c r="N34" s="219"/>
    </row>
    <row r="35" spans="1:14" ht="11.1" customHeight="1" x14ac:dyDescent="0.25">
      <c r="A35" s="227" t="s">
        <v>55</v>
      </c>
      <c r="B35" s="222">
        <v>2018</v>
      </c>
      <c r="C35" s="228">
        <v>37</v>
      </c>
      <c r="D35" s="228">
        <v>34.5</v>
      </c>
      <c r="E35" s="223">
        <v>36</v>
      </c>
      <c r="F35" s="223">
        <v>35</v>
      </c>
      <c r="G35" s="223">
        <v>35</v>
      </c>
      <c r="H35" s="223">
        <v>35</v>
      </c>
      <c r="I35" s="224">
        <v>35</v>
      </c>
      <c r="J35" s="223">
        <v>35</v>
      </c>
      <c r="K35" s="223">
        <v>35.5</v>
      </c>
      <c r="L35" s="223">
        <v>35</v>
      </c>
      <c r="M35" s="224">
        <v>35</v>
      </c>
      <c r="N35" s="223">
        <v>36</v>
      </c>
    </row>
    <row r="36" spans="1:14" ht="11.1" customHeight="1" x14ac:dyDescent="0.25">
      <c r="A36" s="213"/>
      <c r="B36" s="214">
        <v>2019</v>
      </c>
      <c r="C36" s="215">
        <v>32.5</v>
      </c>
      <c r="D36" s="229">
        <v>34</v>
      </c>
      <c r="E36" s="215">
        <v>30</v>
      </c>
      <c r="F36" s="215">
        <v>38</v>
      </c>
      <c r="G36" s="215">
        <v>39.700000000000003</v>
      </c>
      <c r="H36" s="215">
        <v>40</v>
      </c>
      <c r="I36" s="216">
        <v>37</v>
      </c>
      <c r="J36" s="215">
        <v>40</v>
      </c>
      <c r="K36" s="215">
        <v>50</v>
      </c>
      <c r="L36" s="215">
        <v>50</v>
      </c>
      <c r="M36" s="216">
        <v>55</v>
      </c>
      <c r="N36" s="215">
        <v>55</v>
      </c>
    </row>
    <row r="37" spans="1:14" ht="11.1" customHeight="1" x14ac:dyDescent="0.25">
      <c r="A37" s="213"/>
      <c r="B37" s="214">
        <v>2020</v>
      </c>
      <c r="C37" s="215">
        <v>55</v>
      </c>
      <c r="D37" s="215" t="s">
        <v>29</v>
      </c>
      <c r="E37" s="215" t="s">
        <v>29</v>
      </c>
      <c r="F37" s="215" t="s">
        <v>29</v>
      </c>
      <c r="G37" s="215" t="s">
        <v>29</v>
      </c>
      <c r="H37" s="215" t="s">
        <v>29</v>
      </c>
      <c r="I37" s="216" t="s">
        <v>29</v>
      </c>
      <c r="J37" s="215" t="s">
        <v>29</v>
      </c>
      <c r="K37" s="215" t="s">
        <v>29</v>
      </c>
      <c r="L37" s="215" t="s">
        <v>29</v>
      </c>
      <c r="M37" s="216" t="s">
        <v>29</v>
      </c>
      <c r="N37" s="215" t="s">
        <v>29</v>
      </c>
    </row>
    <row r="38" spans="1:14" ht="11.1" customHeight="1" x14ac:dyDescent="0.25">
      <c r="A38" s="225"/>
      <c r="B38" s="214">
        <v>2021</v>
      </c>
      <c r="C38" s="215" t="s">
        <v>29</v>
      </c>
      <c r="D38" s="215" t="s">
        <v>29</v>
      </c>
      <c r="E38" s="215" t="s">
        <v>29</v>
      </c>
      <c r="F38" s="215" t="s">
        <v>29</v>
      </c>
      <c r="G38" s="215" t="s">
        <v>29</v>
      </c>
      <c r="H38" s="215" t="s">
        <v>29</v>
      </c>
      <c r="I38" s="216">
        <v>57.5</v>
      </c>
      <c r="J38" s="215">
        <v>57.5</v>
      </c>
      <c r="K38" s="215" t="s">
        <v>29</v>
      </c>
      <c r="L38" s="215" t="s">
        <v>29</v>
      </c>
      <c r="M38" s="216">
        <v>62.5</v>
      </c>
      <c r="N38" s="215" t="s">
        <v>29</v>
      </c>
    </row>
    <row r="39" spans="1:14" ht="11.1" customHeight="1" x14ac:dyDescent="0.25">
      <c r="A39" s="225"/>
      <c r="B39" s="214">
        <v>2022</v>
      </c>
      <c r="C39" s="215">
        <v>62.5</v>
      </c>
      <c r="D39" s="215">
        <v>57.5</v>
      </c>
      <c r="E39" s="215">
        <v>57.5</v>
      </c>
      <c r="F39" s="215">
        <v>57.5</v>
      </c>
      <c r="G39" s="215">
        <v>62.5</v>
      </c>
      <c r="H39" s="215">
        <v>62.5</v>
      </c>
      <c r="I39" s="216">
        <v>57.5</v>
      </c>
      <c r="J39" s="215">
        <v>57.5</v>
      </c>
      <c r="K39" s="215">
        <v>57.5</v>
      </c>
      <c r="L39" s="215">
        <v>57.5</v>
      </c>
      <c r="M39" s="216" t="s">
        <v>29</v>
      </c>
      <c r="N39" s="215">
        <v>57.5</v>
      </c>
    </row>
    <row r="40" spans="1:14" ht="11.1" customHeight="1" x14ac:dyDescent="0.25">
      <c r="A40" s="225"/>
      <c r="B40" s="214">
        <v>2023</v>
      </c>
      <c r="C40" s="215">
        <v>57.5</v>
      </c>
      <c r="D40" s="215">
        <v>57.5</v>
      </c>
      <c r="E40" s="215">
        <v>67.5</v>
      </c>
      <c r="F40" s="215">
        <v>67.5</v>
      </c>
      <c r="G40" s="215" t="s">
        <v>29</v>
      </c>
      <c r="H40" s="215" t="s">
        <v>29</v>
      </c>
      <c r="I40" s="215" t="s">
        <v>29</v>
      </c>
      <c r="J40" s="215" t="s">
        <v>29</v>
      </c>
      <c r="K40" s="215" t="s">
        <v>29</v>
      </c>
      <c r="L40" s="215">
        <v>57.5</v>
      </c>
      <c r="M40" s="215">
        <v>63</v>
      </c>
      <c r="N40" s="215">
        <v>64</v>
      </c>
    </row>
    <row r="41" spans="1:14" ht="11.1" customHeight="1" x14ac:dyDescent="0.25">
      <c r="A41" s="226"/>
      <c r="B41" s="218">
        <v>2024</v>
      </c>
      <c r="C41" s="219">
        <v>57.5</v>
      </c>
      <c r="D41" s="219">
        <v>54</v>
      </c>
      <c r="E41" s="219">
        <v>50</v>
      </c>
      <c r="F41" s="219"/>
      <c r="G41" s="219"/>
      <c r="H41" s="219"/>
      <c r="I41" s="219"/>
      <c r="J41" s="219"/>
      <c r="K41" s="219"/>
      <c r="L41" s="219"/>
      <c r="M41" s="219"/>
      <c r="N41" s="219"/>
    </row>
    <row r="42" spans="1:14" ht="11.1" customHeight="1" x14ac:dyDescent="0.25">
      <c r="A42" s="227" t="s">
        <v>66</v>
      </c>
      <c r="B42" s="222">
        <v>2018</v>
      </c>
      <c r="C42" s="223">
        <v>36.5</v>
      </c>
      <c r="D42" s="223">
        <v>36.5</v>
      </c>
      <c r="E42" s="223">
        <v>36.5</v>
      </c>
      <c r="F42" s="223">
        <v>36.799999999999997</v>
      </c>
      <c r="G42" s="223">
        <v>38</v>
      </c>
      <c r="H42" s="223">
        <v>38</v>
      </c>
      <c r="I42" s="224">
        <v>38</v>
      </c>
      <c r="J42" s="223">
        <v>34</v>
      </c>
      <c r="K42" s="223">
        <v>34</v>
      </c>
      <c r="L42" s="223">
        <v>34</v>
      </c>
      <c r="M42" s="224">
        <v>34</v>
      </c>
      <c r="N42" s="223">
        <v>36</v>
      </c>
    </row>
    <row r="43" spans="1:14" ht="11.1" customHeight="1" x14ac:dyDescent="0.25">
      <c r="A43" s="213"/>
      <c r="B43" s="214">
        <v>2019</v>
      </c>
      <c r="C43" s="215">
        <v>38</v>
      </c>
      <c r="D43" s="215">
        <v>38</v>
      </c>
      <c r="E43" s="215">
        <v>38</v>
      </c>
      <c r="F43" s="215">
        <v>38</v>
      </c>
      <c r="G43" s="215">
        <v>40</v>
      </c>
      <c r="H43" s="215">
        <v>40</v>
      </c>
      <c r="I43" s="216">
        <v>40</v>
      </c>
      <c r="J43" s="215">
        <v>40</v>
      </c>
      <c r="K43" s="215">
        <v>40</v>
      </c>
      <c r="L43" s="215">
        <v>40</v>
      </c>
      <c r="M43" s="216">
        <v>40</v>
      </c>
      <c r="N43" s="215">
        <v>40</v>
      </c>
    </row>
    <row r="44" spans="1:14" ht="11.1" customHeight="1" x14ac:dyDescent="0.25">
      <c r="A44" s="213"/>
      <c r="B44" s="214">
        <v>2020</v>
      </c>
      <c r="C44" s="215">
        <v>40</v>
      </c>
      <c r="D44" s="215" t="s">
        <v>29</v>
      </c>
      <c r="E44" s="215" t="s">
        <v>29</v>
      </c>
      <c r="F44" s="215" t="s">
        <v>29</v>
      </c>
      <c r="G44" s="215">
        <v>40</v>
      </c>
      <c r="H44" s="215">
        <v>40</v>
      </c>
      <c r="I44" s="216">
        <v>40</v>
      </c>
      <c r="J44" s="215">
        <v>40</v>
      </c>
      <c r="K44" s="215" t="s">
        <v>29</v>
      </c>
      <c r="L44" s="215">
        <v>40</v>
      </c>
      <c r="M44" s="216">
        <v>40</v>
      </c>
      <c r="N44" s="215">
        <v>40</v>
      </c>
    </row>
    <row r="45" spans="1:14" ht="11.1" customHeight="1" x14ac:dyDescent="0.25">
      <c r="A45" s="213"/>
      <c r="B45" s="214">
        <v>2021</v>
      </c>
      <c r="C45" s="215">
        <v>40</v>
      </c>
      <c r="D45" s="215">
        <v>40</v>
      </c>
      <c r="E45" s="215">
        <v>40</v>
      </c>
      <c r="F45" s="215">
        <v>40</v>
      </c>
      <c r="G45" s="215">
        <v>40</v>
      </c>
      <c r="H45" s="215">
        <v>40</v>
      </c>
      <c r="I45" s="216">
        <v>40</v>
      </c>
      <c r="J45" s="215">
        <v>40</v>
      </c>
      <c r="K45" s="215">
        <v>40</v>
      </c>
      <c r="L45" s="215">
        <v>40</v>
      </c>
      <c r="M45" s="216">
        <v>40</v>
      </c>
      <c r="N45" s="215">
        <v>42.5</v>
      </c>
    </row>
    <row r="46" spans="1:14" ht="11.1" customHeight="1" x14ac:dyDescent="0.25">
      <c r="A46" s="213"/>
      <c r="B46" s="214">
        <v>2022</v>
      </c>
      <c r="C46" s="215">
        <v>42.5</v>
      </c>
      <c r="D46" s="215">
        <v>42.5</v>
      </c>
      <c r="E46" s="215">
        <v>42.5</v>
      </c>
      <c r="F46" s="215">
        <v>43</v>
      </c>
      <c r="G46" s="215">
        <v>42.5</v>
      </c>
      <c r="H46" s="215">
        <v>43</v>
      </c>
      <c r="I46" s="216">
        <v>47.5</v>
      </c>
      <c r="J46" s="215">
        <v>47.5</v>
      </c>
      <c r="K46" s="215">
        <v>47.5</v>
      </c>
      <c r="L46" s="215">
        <v>47.5</v>
      </c>
      <c r="M46" s="216">
        <v>47.5</v>
      </c>
      <c r="N46" s="215">
        <v>47.5</v>
      </c>
    </row>
    <row r="47" spans="1:14" ht="11.1" customHeight="1" x14ac:dyDescent="0.25">
      <c r="A47" s="213"/>
      <c r="B47" s="214">
        <v>2023</v>
      </c>
      <c r="C47" s="215">
        <v>47.5</v>
      </c>
      <c r="D47" s="215">
        <v>47.5</v>
      </c>
      <c r="E47" s="215">
        <v>47.5</v>
      </c>
      <c r="F47" s="215">
        <v>47.5</v>
      </c>
      <c r="G47" s="215">
        <v>48</v>
      </c>
      <c r="H47" s="215">
        <v>47.5</v>
      </c>
      <c r="I47" s="216">
        <v>48</v>
      </c>
      <c r="J47" s="216">
        <v>48</v>
      </c>
      <c r="K47" s="215">
        <v>43</v>
      </c>
      <c r="L47" s="215">
        <v>48</v>
      </c>
      <c r="M47" s="215">
        <v>48</v>
      </c>
      <c r="N47" s="215">
        <v>48</v>
      </c>
    </row>
    <row r="48" spans="1:14" ht="11.1" customHeight="1" x14ac:dyDescent="0.25">
      <c r="A48" s="217"/>
      <c r="B48" s="218">
        <v>2024</v>
      </c>
      <c r="C48" s="219">
        <v>50</v>
      </c>
      <c r="D48" s="219">
        <v>58</v>
      </c>
      <c r="E48" s="219">
        <v>60</v>
      </c>
      <c r="F48" s="219"/>
      <c r="G48" s="219"/>
      <c r="H48" s="219"/>
      <c r="I48" s="220"/>
      <c r="J48" s="220"/>
      <c r="K48" s="219"/>
      <c r="L48" s="219"/>
      <c r="M48" s="219"/>
      <c r="N48" s="219"/>
    </row>
    <row r="49" spans="1:14" ht="11.1" customHeight="1" x14ac:dyDescent="0.25">
      <c r="A49" s="227" t="s">
        <v>71</v>
      </c>
      <c r="B49" s="222">
        <v>2018</v>
      </c>
      <c r="C49" s="223">
        <v>32</v>
      </c>
      <c r="D49" s="223">
        <v>32</v>
      </c>
      <c r="E49" s="223">
        <v>33</v>
      </c>
      <c r="F49" s="223">
        <v>34</v>
      </c>
      <c r="G49" s="223">
        <v>34</v>
      </c>
      <c r="H49" s="223">
        <v>34</v>
      </c>
      <c r="I49" s="224">
        <v>34</v>
      </c>
      <c r="J49" s="223">
        <v>34</v>
      </c>
      <c r="K49" s="223">
        <v>34</v>
      </c>
      <c r="L49" s="223">
        <v>33</v>
      </c>
      <c r="M49" s="224">
        <v>33</v>
      </c>
      <c r="N49" s="223">
        <v>33</v>
      </c>
    </row>
    <row r="50" spans="1:14" ht="11.1" customHeight="1" x14ac:dyDescent="0.25">
      <c r="A50" s="213"/>
      <c r="B50" s="214">
        <v>2019</v>
      </c>
      <c r="C50" s="215">
        <v>33</v>
      </c>
      <c r="D50" s="215">
        <v>33.5</v>
      </c>
      <c r="E50" s="215">
        <v>33.5</v>
      </c>
      <c r="F50" s="215">
        <v>34</v>
      </c>
      <c r="G50" s="215">
        <v>34</v>
      </c>
      <c r="H50" s="215">
        <v>37</v>
      </c>
      <c r="I50" s="216">
        <v>37</v>
      </c>
      <c r="J50" s="215">
        <v>37</v>
      </c>
      <c r="K50" s="215">
        <v>38</v>
      </c>
      <c r="L50" s="215">
        <v>35</v>
      </c>
      <c r="M50" s="216">
        <v>38</v>
      </c>
      <c r="N50" s="215">
        <v>38</v>
      </c>
    </row>
    <row r="51" spans="1:14" ht="11.1" customHeight="1" x14ac:dyDescent="0.25">
      <c r="A51" s="213"/>
      <c r="B51" s="214">
        <v>2020</v>
      </c>
      <c r="C51" s="215">
        <v>43</v>
      </c>
      <c r="D51" s="215">
        <v>43</v>
      </c>
      <c r="E51" s="215" t="s">
        <v>29</v>
      </c>
      <c r="F51" s="215">
        <v>43</v>
      </c>
      <c r="G51" s="215">
        <v>43</v>
      </c>
      <c r="H51" s="215">
        <v>43</v>
      </c>
      <c r="I51" s="216">
        <v>43</v>
      </c>
      <c r="J51" s="215">
        <v>43</v>
      </c>
      <c r="K51" s="215">
        <v>43</v>
      </c>
      <c r="L51" s="215">
        <v>63</v>
      </c>
      <c r="M51" s="216">
        <v>63</v>
      </c>
      <c r="N51" s="215">
        <v>63</v>
      </c>
    </row>
    <row r="52" spans="1:14" ht="11.1" customHeight="1" x14ac:dyDescent="0.25">
      <c r="A52" s="213"/>
      <c r="B52" s="214">
        <v>2021</v>
      </c>
      <c r="C52" s="215">
        <v>62.5</v>
      </c>
      <c r="D52" s="215">
        <v>62.5</v>
      </c>
      <c r="E52" s="215">
        <v>62.5</v>
      </c>
      <c r="F52" s="215">
        <v>62.5</v>
      </c>
      <c r="G52" s="215">
        <v>62.5</v>
      </c>
      <c r="H52" s="215">
        <v>62.5</v>
      </c>
      <c r="I52" s="216">
        <v>62.5</v>
      </c>
      <c r="J52" s="215">
        <v>62.5</v>
      </c>
      <c r="K52" s="215">
        <v>62.5</v>
      </c>
      <c r="L52" s="215">
        <v>62.5</v>
      </c>
      <c r="M52" s="216">
        <v>62.5</v>
      </c>
      <c r="N52" s="215">
        <v>62.5</v>
      </c>
    </row>
    <row r="53" spans="1:14" ht="11.1" customHeight="1" x14ac:dyDescent="0.25">
      <c r="A53" s="213"/>
      <c r="B53" s="214">
        <v>2022</v>
      </c>
      <c r="C53" s="215">
        <v>62.5</v>
      </c>
      <c r="D53" s="215">
        <v>65</v>
      </c>
      <c r="E53" s="215">
        <v>75</v>
      </c>
      <c r="F53" s="215">
        <v>72.5</v>
      </c>
      <c r="G53" s="215">
        <v>62.5</v>
      </c>
      <c r="H53" s="215">
        <v>75</v>
      </c>
      <c r="I53" s="216">
        <v>67.5</v>
      </c>
      <c r="J53" s="215">
        <v>65</v>
      </c>
      <c r="K53" s="215">
        <v>62.5</v>
      </c>
      <c r="L53" s="215">
        <v>65</v>
      </c>
      <c r="M53" s="216">
        <v>75</v>
      </c>
      <c r="N53" s="215">
        <v>65</v>
      </c>
    </row>
    <row r="54" spans="1:14" ht="11.1" customHeight="1" x14ac:dyDescent="0.25">
      <c r="A54" s="213"/>
      <c r="B54" s="214">
        <v>2023</v>
      </c>
      <c r="C54" s="215">
        <v>65</v>
      </c>
      <c r="D54" s="215">
        <v>67.5</v>
      </c>
      <c r="E54" s="215">
        <v>50</v>
      </c>
      <c r="F54" s="215">
        <v>60</v>
      </c>
      <c r="G54" s="215">
        <v>65</v>
      </c>
      <c r="H54" s="215">
        <v>70</v>
      </c>
      <c r="I54" s="215">
        <v>65</v>
      </c>
      <c r="J54" s="215">
        <v>65</v>
      </c>
      <c r="K54" s="215">
        <v>68</v>
      </c>
      <c r="L54" s="215">
        <v>55</v>
      </c>
      <c r="M54" s="215">
        <v>55</v>
      </c>
      <c r="N54" s="215">
        <v>60</v>
      </c>
    </row>
    <row r="55" spans="1:14" ht="11.1" customHeight="1" x14ac:dyDescent="0.25">
      <c r="A55" s="217"/>
      <c r="B55" s="218">
        <v>2024</v>
      </c>
      <c r="C55" s="219">
        <v>55</v>
      </c>
      <c r="D55" s="219">
        <v>55</v>
      </c>
      <c r="E55" s="219">
        <v>55</v>
      </c>
      <c r="F55" s="219"/>
      <c r="G55" s="219"/>
      <c r="H55" s="219"/>
      <c r="I55" s="219"/>
      <c r="J55" s="219"/>
      <c r="K55" s="219"/>
      <c r="L55" s="219"/>
      <c r="M55" s="219"/>
      <c r="N55" s="219"/>
    </row>
    <row r="56" spans="1:14" ht="11.1" customHeight="1" x14ac:dyDescent="0.25">
      <c r="A56" s="227" t="s">
        <v>194</v>
      </c>
      <c r="B56" s="222">
        <v>2018</v>
      </c>
      <c r="C56" s="223">
        <v>49</v>
      </c>
      <c r="D56" s="223">
        <v>49</v>
      </c>
      <c r="E56" s="223">
        <v>49</v>
      </c>
      <c r="F56" s="223">
        <v>50</v>
      </c>
      <c r="G56" s="223">
        <v>50</v>
      </c>
      <c r="H56" s="223">
        <v>50</v>
      </c>
      <c r="I56" s="224">
        <v>44</v>
      </c>
      <c r="J56" s="223">
        <v>44</v>
      </c>
      <c r="K56" s="223">
        <v>50</v>
      </c>
      <c r="L56" s="223">
        <v>49</v>
      </c>
      <c r="M56" s="224">
        <v>49</v>
      </c>
      <c r="N56" s="223">
        <v>49</v>
      </c>
    </row>
    <row r="57" spans="1:14" ht="11.1" customHeight="1" x14ac:dyDescent="0.25">
      <c r="A57" s="213"/>
      <c r="B57" s="214">
        <v>2019</v>
      </c>
      <c r="C57" s="215">
        <v>43</v>
      </c>
      <c r="D57" s="215">
        <v>44</v>
      </c>
      <c r="E57" s="215">
        <v>50</v>
      </c>
      <c r="F57" s="215">
        <v>50</v>
      </c>
      <c r="G57" s="215">
        <v>45</v>
      </c>
      <c r="H57" s="215">
        <v>45</v>
      </c>
      <c r="I57" s="216">
        <v>40</v>
      </c>
      <c r="J57" s="215">
        <v>40</v>
      </c>
      <c r="K57" s="215">
        <v>40</v>
      </c>
      <c r="L57" s="215">
        <v>40</v>
      </c>
      <c r="M57" s="215">
        <v>40</v>
      </c>
      <c r="N57" s="215">
        <v>40</v>
      </c>
    </row>
    <row r="58" spans="1:14" ht="11.1" customHeight="1" x14ac:dyDescent="0.25">
      <c r="A58" s="213"/>
      <c r="B58" s="214">
        <v>2020</v>
      </c>
      <c r="C58" s="215">
        <v>40</v>
      </c>
      <c r="D58" s="215" t="s">
        <v>29</v>
      </c>
      <c r="E58" s="215" t="s">
        <v>29</v>
      </c>
      <c r="F58" s="215" t="s">
        <v>29</v>
      </c>
      <c r="G58" s="215" t="s">
        <v>29</v>
      </c>
      <c r="H58" s="215" t="s">
        <v>29</v>
      </c>
      <c r="I58" s="216" t="s">
        <v>29</v>
      </c>
      <c r="J58" s="215" t="s">
        <v>29</v>
      </c>
      <c r="K58" s="215" t="s">
        <v>29</v>
      </c>
      <c r="L58" s="215" t="s">
        <v>29</v>
      </c>
      <c r="M58" s="216" t="s">
        <v>29</v>
      </c>
      <c r="N58" s="215" t="s">
        <v>29</v>
      </c>
    </row>
    <row r="59" spans="1:14" ht="11.1" customHeight="1" x14ac:dyDescent="0.25">
      <c r="A59" s="213"/>
      <c r="B59" s="214">
        <v>2021</v>
      </c>
      <c r="C59" s="215">
        <v>42.5</v>
      </c>
      <c r="D59" s="215">
        <v>42.5</v>
      </c>
      <c r="E59" s="215">
        <v>47.5</v>
      </c>
      <c r="F59" s="215">
        <v>47.5</v>
      </c>
      <c r="G59" s="215">
        <v>50</v>
      </c>
      <c r="H59" s="215">
        <v>50</v>
      </c>
      <c r="I59" s="216">
        <v>47.5</v>
      </c>
      <c r="J59" s="215">
        <v>47.5</v>
      </c>
      <c r="K59" s="215">
        <v>46</v>
      </c>
      <c r="L59" s="215">
        <v>49</v>
      </c>
      <c r="M59" s="216">
        <v>47.5</v>
      </c>
      <c r="N59" s="215">
        <v>49</v>
      </c>
    </row>
    <row r="60" spans="1:14" ht="11.1" customHeight="1" x14ac:dyDescent="0.25">
      <c r="A60" s="213"/>
      <c r="B60" s="214">
        <v>2022</v>
      </c>
      <c r="C60" s="215">
        <v>57.5</v>
      </c>
      <c r="D60" s="215">
        <v>57.5</v>
      </c>
      <c r="E60" s="215">
        <v>57.5</v>
      </c>
      <c r="F60" s="215">
        <v>57.5</v>
      </c>
      <c r="G60" s="215">
        <v>53</v>
      </c>
      <c r="H60" s="215">
        <v>53</v>
      </c>
      <c r="I60" s="216">
        <v>60</v>
      </c>
      <c r="J60" s="215">
        <v>65</v>
      </c>
      <c r="K60" s="215">
        <v>60</v>
      </c>
      <c r="L60" s="215">
        <v>57.5</v>
      </c>
      <c r="M60" s="216" t="s">
        <v>29</v>
      </c>
      <c r="N60" s="216" t="s">
        <v>29</v>
      </c>
    </row>
    <row r="61" spans="1:14" ht="11.1" customHeight="1" x14ac:dyDescent="0.25">
      <c r="A61" s="213"/>
      <c r="B61" s="214">
        <v>2023</v>
      </c>
      <c r="C61" s="215" t="s">
        <v>29</v>
      </c>
      <c r="D61" s="215" t="s">
        <v>29</v>
      </c>
      <c r="E61" s="215" t="s">
        <v>29</v>
      </c>
      <c r="F61" s="215" t="s">
        <v>29</v>
      </c>
      <c r="G61" s="215" t="s">
        <v>29</v>
      </c>
      <c r="H61" s="215" t="s">
        <v>29</v>
      </c>
      <c r="I61" s="216">
        <v>55</v>
      </c>
      <c r="J61" s="215">
        <v>65</v>
      </c>
      <c r="K61" s="215">
        <v>57.5</v>
      </c>
      <c r="L61" s="215">
        <v>63</v>
      </c>
      <c r="M61" s="215">
        <v>61</v>
      </c>
      <c r="N61" s="215">
        <v>62</v>
      </c>
    </row>
    <row r="62" spans="1:14" ht="11.1" customHeight="1" x14ac:dyDescent="0.25">
      <c r="A62" s="217"/>
      <c r="B62" s="218">
        <v>2024</v>
      </c>
      <c r="C62" s="219">
        <v>67</v>
      </c>
      <c r="D62" s="219">
        <v>66</v>
      </c>
      <c r="E62" s="219">
        <v>65</v>
      </c>
      <c r="F62" s="219"/>
      <c r="G62" s="219"/>
      <c r="H62" s="219"/>
      <c r="I62" s="220"/>
      <c r="J62" s="219"/>
      <c r="K62" s="219"/>
      <c r="L62" s="219"/>
      <c r="M62" s="219"/>
      <c r="N62" s="219"/>
    </row>
    <row r="63" spans="1:14" ht="11.1" customHeight="1" x14ac:dyDescent="0.2">
      <c r="A63" s="231"/>
      <c r="B63" s="232"/>
      <c r="C63" s="233"/>
      <c r="D63" s="233"/>
      <c r="E63" s="233"/>
      <c r="F63" s="233"/>
      <c r="G63" s="234"/>
      <c r="H63" s="234"/>
      <c r="I63" s="234"/>
      <c r="J63" s="233"/>
      <c r="K63" s="233"/>
      <c r="L63" s="234"/>
      <c r="M63" s="234"/>
      <c r="N63" s="235" t="s">
        <v>79</v>
      </c>
    </row>
    <row r="64" spans="1:14" ht="11.1" customHeight="1" x14ac:dyDescent="0.25">
      <c r="A64" s="901" t="s">
        <v>495</v>
      </c>
      <c r="B64" s="901"/>
      <c r="C64" s="901"/>
      <c r="D64" s="901"/>
      <c r="E64" s="901"/>
      <c r="F64" s="901"/>
      <c r="G64" s="16"/>
      <c r="H64" s="16"/>
      <c r="I64" s="17"/>
      <c r="J64" s="236"/>
      <c r="K64" s="215"/>
      <c r="L64" s="216"/>
      <c r="M64" s="216"/>
      <c r="N64" s="216"/>
    </row>
    <row r="65" spans="1:14" ht="18" customHeight="1" x14ac:dyDescent="0.2">
      <c r="A65" s="507" t="s">
        <v>491</v>
      </c>
      <c r="B65" s="507" t="s">
        <v>468</v>
      </c>
      <c r="C65" s="507" t="s">
        <v>470</v>
      </c>
      <c r="D65" s="507" t="s">
        <v>471</v>
      </c>
      <c r="E65" s="507" t="s">
        <v>472</v>
      </c>
      <c r="F65" s="507" t="s">
        <v>473</v>
      </c>
      <c r="G65" s="507" t="s">
        <v>474</v>
      </c>
      <c r="H65" s="507" t="s">
        <v>475</v>
      </c>
      <c r="I65" s="507" t="s">
        <v>476</v>
      </c>
      <c r="J65" s="508" t="s">
        <v>477</v>
      </c>
      <c r="K65" s="508" t="s">
        <v>478</v>
      </c>
      <c r="L65" s="507" t="s">
        <v>479</v>
      </c>
      <c r="M65" s="507" t="s">
        <v>480</v>
      </c>
      <c r="N65" s="507" t="s">
        <v>481</v>
      </c>
    </row>
    <row r="66" spans="1:14" ht="5.0999999999999996" customHeight="1" x14ac:dyDescent="0.2">
      <c r="A66" s="504"/>
      <c r="B66" s="504"/>
      <c r="C66" s="504"/>
      <c r="D66" s="504"/>
      <c r="E66" s="504"/>
      <c r="F66" s="504"/>
      <c r="G66" s="504"/>
      <c r="H66" s="504"/>
      <c r="I66" s="504"/>
      <c r="J66" s="505"/>
      <c r="K66" s="505"/>
      <c r="L66" s="504"/>
      <c r="M66" s="504"/>
      <c r="N66" s="504"/>
    </row>
    <row r="67" spans="1:14" ht="11.1" customHeight="1" x14ac:dyDescent="0.25">
      <c r="A67" s="500" t="s">
        <v>85</v>
      </c>
      <c r="B67" s="501">
        <v>2018</v>
      </c>
      <c r="C67" s="502">
        <v>45.625</v>
      </c>
      <c r="D67" s="502">
        <v>45.625</v>
      </c>
      <c r="E67" s="502">
        <v>45.625</v>
      </c>
      <c r="F67" s="502">
        <v>45</v>
      </c>
      <c r="G67" s="502">
        <v>45</v>
      </c>
      <c r="H67" s="502">
        <v>45</v>
      </c>
      <c r="I67" s="503">
        <v>47.2</v>
      </c>
      <c r="J67" s="502">
        <v>47.2</v>
      </c>
      <c r="K67" s="502">
        <v>47.5</v>
      </c>
      <c r="L67" s="502">
        <v>47.5</v>
      </c>
      <c r="M67" s="503">
        <v>47.5</v>
      </c>
      <c r="N67" s="502">
        <v>47.5</v>
      </c>
    </row>
    <row r="68" spans="1:14" ht="11.1" customHeight="1" x14ac:dyDescent="0.25">
      <c r="A68" s="213"/>
      <c r="B68" s="214">
        <v>2019</v>
      </c>
      <c r="C68" s="215">
        <v>45</v>
      </c>
      <c r="D68" s="215">
        <v>47</v>
      </c>
      <c r="E68" s="215">
        <v>47</v>
      </c>
      <c r="F68" s="215">
        <v>46</v>
      </c>
      <c r="G68" s="215">
        <v>46</v>
      </c>
      <c r="H68" s="215">
        <v>46</v>
      </c>
      <c r="I68" s="216">
        <v>45.5</v>
      </c>
      <c r="J68" s="215">
        <v>45.7</v>
      </c>
      <c r="K68" s="215">
        <v>45</v>
      </c>
      <c r="L68" s="215">
        <v>45</v>
      </c>
      <c r="M68" s="216">
        <v>45</v>
      </c>
      <c r="N68" s="215">
        <v>45</v>
      </c>
    </row>
    <row r="69" spans="1:14" ht="11.1" customHeight="1" x14ac:dyDescent="0.25">
      <c r="A69" s="213"/>
      <c r="B69" s="214">
        <v>2020</v>
      </c>
      <c r="C69" s="215">
        <v>45</v>
      </c>
      <c r="D69" s="215">
        <v>45</v>
      </c>
      <c r="E69" s="215">
        <v>45</v>
      </c>
      <c r="F69" s="215">
        <v>47.5</v>
      </c>
      <c r="G69" s="215">
        <v>47.5</v>
      </c>
      <c r="H69" s="215">
        <v>47.5</v>
      </c>
      <c r="I69" s="216">
        <v>50</v>
      </c>
      <c r="J69" s="215">
        <v>47.5</v>
      </c>
      <c r="K69" s="215">
        <v>47.5</v>
      </c>
      <c r="L69" s="215">
        <v>50</v>
      </c>
      <c r="M69" s="216">
        <v>50</v>
      </c>
      <c r="N69" s="215">
        <v>47.5</v>
      </c>
    </row>
    <row r="70" spans="1:14" ht="11.1" customHeight="1" x14ac:dyDescent="0.25">
      <c r="A70" s="213"/>
      <c r="B70" s="214">
        <v>2021</v>
      </c>
      <c r="C70" s="215">
        <v>47.5</v>
      </c>
      <c r="D70" s="215">
        <v>47.5</v>
      </c>
      <c r="E70" s="215">
        <v>50</v>
      </c>
      <c r="F70" s="215">
        <v>50</v>
      </c>
      <c r="G70" s="215">
        <v>50</v>
      </c>
      <c r="H70" s="215">
        <v>50</v>
      </c>
      <c r="I70" s="216">
        <v>50</v>
      </c>
      <c r="J70" s="215">
        <v>50</v>
      </c>
      <c r="K70" s="215">
        <v>50</v>
      </c>
      <c r="L70" s="215">
        <v>50</v>
      </c>
      <c r="M70" s="216">
        <v>50</v>
      </c>
      <c r="N70" s="215">
        <v>50</v>
      </c>
    </row>
    <row r="71" spans="1:14" ht="11.1" customHeight="1" x14ac:dyDescent="0.25">
      <c r="A71" s="213"/>
      <c r="B71" s="214">
        <v>2022</v>
      </c>
      <c r="C71" s="215">
        <v>50</v>
      </c>
      <c r="D71" s="215">
        <v>50</v>
      </c>
      <c r="E71" s="215">
        <v>55</v>
      </c>
      <c r="F71" s="215">
        <v>55</v>
      </c>
      <c r="G71" s="215">
        <v>55</v>
      </c>
      <c r="H71" s="215">
        <v>55</v>
      </c>
      <c r="I71" s="216">
        <v>62</v>
      </c>
      <c r="J71" s="215">
        <v>60</v>
      </c>
      <c r="K71" s="215">
        <v>60</v>
      </c>
      <c r="L71" s="215">
        <v>60</v>
      </c>
      <c r="M71" s="216">
        <v>60</v>
      </c>
      <c r="N71" s="215">
        <v>60</v>
      </c>
    </row>
    <row r="72" spans="1:14" ht="11.1" customHeight="1" x14ac:dyDescent="0.25">
      <c r="A72" s="213"/>
      <c r="B72" s="214">
        <v>2023</v>
      </c>
      <c r="C72" s="215">
        <v>55</v>
      </c>
      <c r="D72" s="215">
        <v>50</v>
      </c>
      <c r="E72" s="215">
        <v>65</v>
      </c>
      <c r="F72" s="215">
        <v>60</v>
      </c>
      <c r="G72" s="215">
        <v>60</v>
      </c>
      <c r="H72" s="215">
        <v>60</v>
      </c>
      <c r="I72" s="216">
        <v>55</v>
      </c>
      <c r="J72" s="215">
        <v>55</v>
      </c>
      <c r="K72" s="215">
        <v>60</v>
      </c>
      <c r="L72" s="215">
        <v>60</v>
      </c>
      <c r="M72" s="215">
        <v>65</v>
      </c>
      <c r="N72" s="215">
        <v>60</v>
      </c>
    </row>
    <row r="73" spans="1:14" ht="11.1" customHeight="1" x14ac:dyDescent="0.25">
      <c r="A73" s="217"/>
      <c r="B73" s="218">
        <v>2024</v>
      </c>
      <c r="C73" s="219">
        <v>65</v>
      </c>
      <c r="D73" s="219">
        <v>60</v>
      </c>
      <c r="E73" s="219">
        <v>60</v>
      </c>
      <c r="F73" s="219"/>
      <c r="G73" s="219"/>
      <c r="H73" s="219"/>
      <c r="I73" s="220"/>
      <c r="J73" s="219"/>
      <c r="K73" s="219"/>
      <c r="L73" s="219"/>
      <c r="M73" s="219"/>
      <c r="N73" s="219"/>
    </row>
    <row r="74" spans="1:14" ht="11.1" customHeight="1" x14ac:dyDescent="0.25">
      <c r="A74" s="213" t="s">
        <v>494</v>
      </c>
      <c r="B74" s="214">
        <v>2018</v>
      </c>
      <c r="C74" s="215">
        <v>34</v>
      </c>
      <c r="D74" s="215">
        <v>35</v>
      </c>
      <c r="E74" s="215">
        <v>34</v>
      </c>
      <c r="F74" s="215">
        <v>34</v>
      </c>
      <c r="G74" s="215">
        <v>34</v>
      </c>
      <c r="H74" s="215">
        <v>34</v>
      </c>
      <c r="I74" s="216">
        <v>34</v>
      </c>
      <c r="J74" s="215">
        <v>34</v>
      </c>
      <c r="K74" s="215">
        <v>34</v>
      </c>
      <c r="L74" s="215">
        <v>34</v>
      </c>
      <c r="M74" s="216">
        <v>34</v>
      </c>
      <c r="N74" s="215">
        <v>34</v>
      </c>
    </row>
    <row r="75" spans="1:14" ht="11.1" customHeight="1" x14ac:dyDescent="0.25">
      <c r="A75" s="213"/>
      <c r="B75" s="214">
        <v>2019</v>
      </c>
      <c r="C75" s="215">
        <v>35</v>
      </c>
      <c r="D75" s="215">
        <v>35</v>
      </c>
      <c r="E75" s="215">
        <v>35</v>
      </c>
      <c r="F75" s="215">
        <v>35</v>
      </c>
      <c r="G75" s="215">
        <v>35</v>
      </c>
      <c r="H75" s="215">
        <v>35</v>
      </c>
      <c r="I75" s="216">
        <v>35</v>
      </c>
      <c r="J75" s="215">
        <v>36</v>
      </c>
      <c r="K75" s="215">
        <v>40</v>
      </c>
      <c r="L75" s="215">
        <v>38</v>
      </c>
      <c r="M75" s="216">
        <v>35</v>
      </c>
      <c r="N75" s="215">
        <v>38</v>
      </c>
    </row>
    <row r="76" spans="1:14" ht="11.1" customHeight="1" x14ac:dyDescent="0.25">
      <c r="A76" s="213"/>
      <c r="B76" s="214">
        <v>2020</v>
      </c>
      <c r="C76" s="215">
        <v>38</v>
      </c>
      <c r="D76" s="215" t="s">
        <v>29</v>
      </c>
      <c r="E76" s="215" t="s">
        <v>29</v>
      </c>
      <c r="F76" s="215" t="s">
        <v>29</v>
      </c>
      <c r="G76" s="215" t="s">
        <v>29</v>
      </c>
      <c r="H76" s="215" t="s">
        <v>29</v>
      </c>
      <c r="I76" s="216">
        <v>35</v>
      </c>
      <c r="J76" s="215">
        <v>30</v>
      </c>
      <c r="K76" s="215">
        <v>38</v>
      </c>
      <c r="L76" s="215">
        <v>38</v>
      </c>
      <c r="M76" s="216">
        <v>40</v>
      </c>
      <c r="N76" s="215">
        <v>40</v>
      </c>
    </row>
    <row r="77" spans="1:14" ht="11.1" customHeight="1" x14ac:dyDescent="0.25">
      <c r="A77" s="213"/>
      <c r="B77" s="214">
        <v>2021</v>
      </c>
      <c r="C77" s="215">
        <v>45</v>
      </c>
      <c r="D77" s="215">
        <v>43</v>
      </c>
      <c r="E77" s="215">
        <v>42.5</v>
      </c>
      <c r="F77" s="215">
        <v>42.5</v>
      </c>
      <c r="G77" s="215">
        <v>42.5</v>
      </c>
      <c r="H77" s="215">
        <v>42.5</v>
      </c>
      <c r="I77" s="216">
        <v>42.5</v>
      </c>
      <c r="J77" s="215">
        <v>42.5</v>
      </c>
      <c r="K77" s="215">
        <v>42.5</v>
      </c>
      <c r="L77" s="215">
        <v>42.5</v>
      </c>
      <c r="M77" s="216">
        <v>42.5</v>
      </c>
      <c r="N77" s="215">
        <v>42.5</v>
      </c>
    </row>
    <row r="78" spans="1:14" ht="11.1" customHeight="1" x14ac:dyDescent="0.25">
      <c r="A78" s="213"/>
      <c r="B78" s="214">
        <v>2022</v>
      </c>
      <c r="C78" s="215">
        <v>42.5</v>
      </c>
      <c r="D78" s="215">
        <v>42.5</v>
      </c>
      <c r="E78" s="215">
        <v>45</v>
      </c>
      <c r="F78" s="215">
        <v>45</v>
      </c>
      <c r="G78" s="215">
        <v>45</v>
      </c>
      <c r="H78" s="215">
        <v>45</v>
      </c>
      <c r="I78" s="216">
        <v>45</v>
      </c>
      <c r="J78" s="215">
        <v>45</v>
      </c>
      <c r="K78" s="215">
        <v>45</v>
      </c>
      <c r="L78" s="215">
        <v>47.5</v>
      </c>
      <c r="M78" s="216">
        <v>45</v>
      </c>
      <c r="N78" s="215">
        <v>47.5</v>
      </c>
    </row>
    <row r="79" spans="1:14" ht="11.1" customHeight="1" x14ac:dyDescent="0.25">
      <c r="A79" s="213"/>
      <c r="B79" s="214">
        <v>2023</v>
      </c>
      <c r="C79" s="215">
        <v>47.5</v>
      </c>
      <c r="D79" s="215">
        <v>50</v>
      </c>
      <c r="E79" s="215">
        <v>50</v>
      </c>
      <c r="F79" s="215">
        <v>50</v>
      </c>
      <c r="G79" s="215">
        <v>50</v>
      </c>
      <c r="H79" s="215">
        <v>50</v>
      </c>
      <c r="I79" s="216">
        <v>48</v>
      </c>
      <c r="J79" s="216">
        <v>48</v>
      </c>
      <c r="K79" s="215">
        <v>48</v>
      </c>
      <c r="L79" s="215">
        <v>45</v>
      </c>
      <c r="M79" s="215">
        <v>50</v>
      </c>
      <c r="N79" s="215">
        <v>50</v>
      </c>
    </row>
    <row r="80" spans="1:14" ht="11.1" customHeight="1" x14ac:dyDescent="0.25">
      <c r="A80" s="217"/>
      <c r="B80" s="218">
        <v>2024</v>
      </c>
      <c r="C80" s="219">
        <v>51</v>
      </c>
      <c r="D80" s="219">
        <v>59</v>
      </c>
      <c r="E80" s="219">
        <v>50</v>
      </c>
      <c r="F80" s="219"/>
      <c r="G80" s="219"/>
      <c r="H80" s="219"/>
      <c r="I80" s="220"/>
      <c r="J80" s="220"/>
      <c r="K80" s="219"/>
      <c r="L80" s="219"/>
      <c r="M80" s="219"/>
      <c r="N80" s="219"/>
    </row>
    <row r="81" spans="1:14" ht="11.1" customHeight="1" x14ac:dyDescent="0.25">
      <c r="A81" s="213" t="s">
        <v>101</v>
      </c>
      <c r="B81" s="214">
        <v>2018</v>
      </c>
      <c r="C81" s="215">
        <v>35</v>
      </c>
      <c r="D81" s="215">
        <v>41</v>
      </c>
      <c r="E81" s="215">
        <v>35</v>
      </c>
      <c r="F81" s="215">
        <v>35</v>
      </c>
      <c r="G81" s="215">
        <v>35</v>
      </c>
      <c r="H81" s="215">
        <v>35</v>
      </c>
      <c r="I81" s="216">
        <v>41</v>
      </c>
      <c r="J81" s="215">
        <v>41</v>
      </c>
      <c r="K81" s="215">
        <v>43</v>
      </c>
      <c r="L81" s="215">
        <v>44</v>
      </c>
      <c r="M81" s="216">
        <v>44</v>
      </c>
      <c r="N81" s="215">
        <v>44</v>
      </c>
    </row>
    <row r="82" spans="1:14" ht="11.1" customHeight="1" x14ac:dyDescent="0.25">
      <c r="A82" s="213"/>
      <c r="B82" s="214">
        <v>2019</v>
      </c>
      <c r="C82" s="215">
        <v>37</v>
      </c>
      <c r="D82" s="215">
        <v>39</v>
      </c>
      <c r="E82" s="215">
        <v>39</v>
      </c>
      <c r="F82" s="215">
        <v>37.5</v>
      </c>
      <c r="G82" s="215">
        <v>36</v>
      </c>
      <c r="H82" s="215">
        <v>34</v>
      </c>
      <c r="I82" s="216">
        <v>34</v>
      </c>
      <c r="J82" s="215">
        <v>34</v>
      </c>
      <c r="K82" s="215">
        <v>28</v>
      </c>
      <c r="L82" s="215">
        <v>28.8</v>
      </c>
      <c r="M82" s="216">
        <v>37.5</v>
      </c>
      <c r="N82" s="215">
        <v>35</v>
      </c>
    </row>
    <row r="83" spans="1:14" ht="11.1" customHeight="1" x14ac:dyDescent="0.25">
      <c r="A83" s="213"/>
      <c r="B83" s="214">
        <v>2020</v>
      </c>
      <c r="C83" s="215">
        <v>40</v>
      </c>
      <c r="D83" s="215">
        <v>41</v>
      </c>
      <c r="E83" s="215">
        <v>39</v>
      </c>
      <c r="F83" s="215" t="s">
        <v>29</v>
      </c>
      <c r="G83" s="215" t="s">
        <v>29</v>
      </c>
      <c r="H83" s="215">
        <v>33</v>
      </c>
      <c r="I83" s="216">
        <v>42</v>
      </c>
      <c r="J83" s="215">
        <v>33</v>
      </c>
      <c r="K83" s="215">
        <v>33</v>
      </c>
      <c r="L83" s="215" t="s">
        <v>29</v>
      </c>
      <c r="M83" s="216">
        <v>33</v>
      </c>
      <c r="N83" s="215">
        <v>33.5</v>
      </c>
    </row>
    <row r="84" spans="1:14" ht="11.1" customHeight="1" x14ac:dyDescent="0.25">
      <c r="A84" s="230"/>
      <c r="B84" s="214">
        <v>2021</v>
      </c>
      <c r="C84" s="215">
        <v>42.5</v>
      </c>
      <c r="D84" s="215">
        <v>45</v>
      </c>
      <c r="E84" s="215">
        <v>45</v>
      </c>
      <c r="F84" s="215">
        <v>40</v>
      </c>
      <c r="G84" s="215">
        <v>39</v>
      </c>
      <c r="H84" s="215">
        <v>37.5</v>
      </c>
      <c r="I84" s="216">
        <v>42.5</v>
      </c>
      <c r="J84" s="215">
        <v>37.5</v>
      </c>
      <c r="K84" s="215">
        <v>37.5</v>
      </c>
      <c r="L84" s="215">
        <v>38.5</v>
      </c>
      <c r="M84" s="216">
        <v>41</v>
      </c>
      <c r="N84" s="215">
        <v>42.5</v>
      </c>
    </row>
    <row r="85" spans="1:14" ht="11.1" customHeight="1" x14ac:dyDescent="0.25">
      <c r="A85" s="230"/>
      <c r="B85" s="214">
        <v>2022</v>
      </c>
      <c r="C85" s="215">
        <v>45</v>
      </c>
      <c r="D85" s="215">
        <v>45</v>
      </c>
      <c r="E85" s="215">
        <v>50</v>
      </c>
      <c r="F85" s="215">
        <v>50</v>
      </c>
      <c r="G85" s="215">
        <v>50</v>
      </c>
      <c r="H85" s="215">
        <v>55</v>
      </c>
      <c r="I85" s="216">
        <v>55</v>
      </c>
      <c r="J85" s="215">
        <v>55</v>
      </c>
      <c r="K85" s="215">
        <v>55</v>
      </c>
      <c r="L85" s="215">
        <v>60</v>
      </c>
      <c r="M85" s="216">
        <v>60</v>
      </c>
      <c r="N85" s="215">
        <v>60</v>
      </c>
    </row>
    <row r="86" spans="1:14" ht="11.1" customHeight="1" x14ac:dyDescent="0.25">
      <c r="A86" s="230"/>
      <c r="B86" s="214">
        <v>2023</v>
      </c>
      <c r="C86" s="215">
        <v>55</v>
      </c>
      <c r="D86" s="215">
        <v>55</v>
      </c>
      <c r="E86" s="215">
        <v>50</v>
      </c>
      <c r="F86" s="215">
        <v>50</v>
      </c>
      <c r="G86" s="215">
        <v>50</v>
      </c>
      <c r="H86" s="215">
        <v>50</v>
      </c>
      <c r="I86" s="216">
        <v>50</v>
      </c>
      <c r="J86" s="216">
        <v>50</v>
      </c>
      <c r="K86" s="215">
        <v>50</v>
      </c>
      <c r="L86" s="215">
        <v>50</v>
      </c>
      <c r="M86" s="215">
        <v>50</v>
      </c>
      <c r="N86" s="215">
        <v>50</v>
      </c>
    </row>
    <row r="87" spans="1:14" ht="11.1" customHeight="1" x14ac:dyDescent="0.25">
      <c r="A87" s="553"/>
      <c r="B87" s="554">
        <v>2024</v>
      </c>
      <c r="C87" s="555">
        <v>50</v>
      </c>
      <c r="D87" s="555">
        <v>50</v>
      </c>
      <c r="E87" s="555">
        <v>50</v>
      </c>
      <c r="F87" s="555"/>
      <c r="G87" s="555"/>
      <c r="H87" s="555"/>
      <c r="I87" s="556"/>
      <c r="J87" s="556"/>
      <c r="K87" s="555"/>
      <c r="L87" s="555"/>
      <c r="M87" s="555"/>
      <c r="N87" s="555"/>
    </row>
    <row r="88" spans="1:14" ht="11.1" customHeight="1" x14ac:dyDescent="0.25">
      <c r="A88" s="48" t="s">
        <v>496</v>
      </c>
      <c r="B88" s="46">
        <v>2018</v>
      </c>
      <c r="C88" s="216">
        <v>56</v>
      </c>
      <c r="D88" s="216">
        <v>56</v>
      </c>
      <c r="E88" s="216">
        <v>56</v>
      </c>
      <c r="F88" s="215">
        <v>56</v>
      </c>
      <c r="G88" s="215">
        <v>56</v>
      </c>
      <c r="H88" s="215">
        <v>56</v>
      </c>
      <c r="I88" s="216">
        <v>56</v>
      </c>
      <c r="J88" s="216">
        <v>56</v>
      </c>
      <c r="K88" s="215">
        <v>56</v>
      </c>
      <c r="L88" s="215">
        <v>56</v>
      </c>
      <c r="M88" s="216">
        <v>56</v>
      </c>
      <c r="N88" s="215">
        <v>56</v>
      </c>
    </row>
    <row r="89" spans="1:14" ht="11.1" customHeight="1" x14ac:dyDescent="0.25">
      <c r="A89" s="48"/>
      <c r="B89" s="46">
        <v>2019</v>
      </c>
      <c r="C89" s="216">
        <v>52.5</v>
      </c>
      <c r="D89" s="216">
        <v>52</v>
      </c>
      <c r="E89" s="216">
        <v>52.5</v>
      </c>
      <c r="F89" s="215">
        <v>52</v>
      </c>
      <c r="G89" s="215">
        <v>52</v>
      </c>
      <c r="H89" s="215">
        <v>50</v>
      </c>
      <c r="I89" s="216">
        <v>51</v>
      </c>
      <c r="J89" s="216">
        <v>51</v>
      </c>
      <c r="K89" s="215">
        <v>50</v>
      </c>
      <c r="L89" s="215">
        <v>55</v>
      </c>
      <c r="M89" s="216">
        <v>55</v>
      </c>
      <c r="N89" s="215">
        <v>55</v>
      </c>
    </row>
    <row r="90" spans="1:14" ht="11.1" customHeight="1" x14ac:dyDescent="0.25">
      <c r="A90" s="48"/>
      <c r="B90" s="46">
        <v>2020</v>
      </c>
      <c r="C90" s="216">
        <v>55</v>
      </c>
      <c r="D90" s="216">
        <v>55</v>
      </c>
      <c r="E90" s="216" t="s">
        <v>29</v>
      </c>
      <c r="F90" s="215" t="s">
        <v>29</v>
      </c>
      <c r="G90" s="215" t="s">
        <v>29</v>
      </c>
      <c r="H90" s="215" t="s">
        <v>29</v>
      </c>
      <c r="I90" s="216">
        <v>50</v>
      </c>
      <c r="J90" s="216">
        <v>50</v>
      </c>
      <c r="K90" s="215" t="s">
        <v>29</v>
      </c>
      <c r="L90" s="215">
        <v>50</v>
      </c>
      <c r="M90" s="216">
        <v>50</v>
      </c>
      <c r="N90" s="215">
        <v>52.5</v>
      </c>
    </row>
    <row r="91" spans="1:14" ht="11.1" customHeight="1" x14ac:dyDescent="0.25">
      <c r="A91" s="48"/>
      <c r="B91" s="46">
        <v>2021</v>
      </c>
      <c r="C91" s="216">
        <v>52.5</v>
      </c>
      <c r="D91" s="216" t="s">
        <v>29</v>
      </c>
      <c r="E91" s="216" t="s">
        <v>29</v>
      </c>
      <c r="F91" s="215" t="s">
        <v>29</v>
      </c>
      <c r="G91" s="215" t="s">
        <v>29</v>
      </c>
      <c r="H91" s="215">
        <v>65</v>
      </c>
      <c r="I91" s="216">
        <v>65</v>
      </c>
      <c r="J91" s="216">
        <v>65</v>
      </c>
      <c r="K91" s="215">
        <v>60</v>
      </c>
      <c r="L91" s="215">
        <v>60</v>
      </c>
      <c r="M91" s="216">
        <v>65</v>
      </c>
      <c r="N91" s="215">
        <v>65</v>
      </c>
    </row>
    <row r="92" spans="1:14" ht="11.1" customHeight="1" x14ac:dyDescent="0.25">
      <c r="A92" s="48"/>
      <c r="B92" s="46">
        <v>2022</v>
      </c>
      <c r="C92" s="216">
        <v>65</v>
      </c>
      <c r="D92" s="216">
        <v>65</v>
      </c>
      <c r="E92" s="216">
        <v>65</v>
      </c>
      <c r="F92" s="215">
        <v>60</v>
      </c>
      <c r="G92" s="215">
        <v>65</v>
      </c>
      <c r="H92" s="215">
        <v>65</v>
      </c>
      <c r="I92" s="216">
        <v>65</v>
      </c>
      <c r="J92" s="216">
        <v>65</v>
      </c>
      <c r="K92" s="215">
        <v>65</v>
      </c>
      <c r="L92" s="215">
        <v>65</v>
      </c>
      <c r="M92" s="216">
        <v>65</v>
      </c>
      <c r="N92" s="215">
        <v>65</v>
      </c>
    </row>
    <row r="93" spans="1:14" ht="11.1" customHeight="1" x14ac:dyDescent="0.25">
      <c r="A93" s="48"/>
      <c r="B93" s="46">
        <v>2023</v>
      </c>
      <c r="C93" s="215">
        <v>60</v>
      </c>
      <c r="D93" s="215">
        <v>60</v>
      </c>
      <c r="E93" s="215">
        <v>55</v>
      </c>
      <c r="F93" s="215">
        <v>55</v>
      </c>
      <c r="G93" s="215">
        <v>55</v>
      </c>
      <c r="H93" s="215">
        <v>55</v>
      </c>
      <c r="I93" s="216">
        <v>60</v>
      </c>
      <c r="J93" s="216">
        <v>60</v>
      </c>
      <c r="K93" s="215">
        <v>65</v>
      </c>
      <c r="L93" s="216">
        <v>85</v>
      </c>
      <c r="M93" s="215">
        <v>85</v>
      </c>
      <c r="N93" s="215">
        <v>75</v>
      </c>
    </row>
    <row r="94" spans="1:14" ht="11.1" customHeight="1" x14ac:dyDescent="0.25">
      <c r="A94" s="237"/>
      <c r="B94" s="218">
        <v>2024</v>
      </c>
      <c r="C94" s="219">
        <v>75</v>
      </c>
      <c r="D94" s="219">
        <v>65</v>
      </c>
      <c r="E94" s="219">
        <v>73</v>
      </c>
      <c r="F94" s="219"/>
      <c r="G94" s="219"/>
      <c r="H94" s="219"/>
      <c r="I94" s="220"/>
      <c r="J94" s="220"/>
      <c r="K94" s="219"/>
      <c r="L94" s="219"/>
      <c r="M94" s="219"/>
      <c r="N94" s="219"/>
    </row>
    <row r="95" spans="1:14" ht="11.1" customHeight="1" x14ac:dyDescent="0.25">
      <c r="A95" s="213" t="s">
        <v>497</v>
      </c>
      <c r="B95" s="214">
        <v>2018</v>
      </c>
      <c r="C95" s="215">
        <v>42</v>
      </c>
      <c r="D95" s="215">
        <v>42</v>
      </c>
      <c r="E95" s="215">
        <v>42</v>
      </c>
      <c r="F95" s="215">
        <v>42</v>
      </c>
      <c r="G95" s="215">
        <v>42</v>
      </c>
      <c r="H95" s="215">
        <v>42</v>
      </c>
      <c r="I95" s="216" t="s">
        <v>29</v>
      </c>
      <c r="J95" s="216" t="s">
        <v>29</v>
      </c>
      <c r="K95" s="215" t="s">
        <v>29</v>
      </c>
      <c r="L95" s="215" t="s">
        <v>29</v>
      </c>
      <c r="M95" s="216" t="s">
        <v>29</v>
      </c>
      <c r="N95" s="215" t="s">
        <v>29</v>
      </c>
    </row>
    <row r="96" spans="1:14" ht="11.1" customHeight="1" x14ac:dyDescent="0.25">
      <c r="A96" s="213"/>
      <c r="B96" s="214">
        <v>2019</v>
      </c>
      <c r="C96" s="215">
        <v>42</v>
      </c>
      <c r="D96" s="215">
        <v>42.5</v>
      </c>
      <c r="E96" s="215">
        <v>42.5</v>
      </c>
      <c r="F96" s="215">
        <v>42.5</v>
      </c>
      <c r="G96" s="215">
        <v>44</v>
      </c>
      <c r="H96" s="215">
        <v>44</v>
      </c>
      <c r="I96" s="216">
        <v>44</v>
      </c>
      <c r="J96" s="216">
        <v>45</v>
      </c>
      <c r="K96" s="215">
        <v>48</v>
      </c>
      <c r="L96" s="215">
        <v>47.5</v>
      </c>
      <c r="M96" s="216">
        <v>47.5</v>
      </c>
      <c r="N96" s="215">
        <v>47.5</v>
      </c>
    </row>
    <row r="97" spans="1:14" ht="11.1" customHeight="1" x14ac:dyDescent="0.25">
      <c r="A97" s="213"/>
      <c r="B97" s="214">
        <v>2020</v>
      </c>
      <c r="C97" s="215">
        <v>47.5</v>
      </c>
      <c r="D97" s="215">
        <v>40</v>
      </c>
      <c r="E97" s="215" t="s">
        <v>29</v>
      </c>
      <c r="F97" s="215" t="s">
        <v>29</v>
      </c>
      <c r="G97" s="215">
        <v>47.5</v>
      </c>
      <c r="H97" s="215">
        <v>47.5</v>
      </c>
      <c r="I97" s="216">
        <v>50</v>
      </c>
      <c r="J97" s="216">
        <v>47.5</v>
      </c>
      <c r="K97" s="215">
        <v>47.5</v>
      </c>
      <c r="L97" s="215">
        <v>47.5</v>
      </c>
      <c r="M97" s="216" t="s">
        <v>29</v>
      </c>
      <c r="N97" s="215">
        <v>47.5</v>
      </c>
    </row>
    <row r="98" spans="1:14" ht="11.1" customHeight="1" x14ac:dyDescent="0.25">
      <c r="A98" s="213"/>
      <c r="B98" s="214">
        <v>2021</v>
      </c>
      <c r="C98" s="215">
        <v>49</v>
      </c>
      <c r="D98" s="215">
        <v>47.5</v>
      </c>
      <c r="E98" s="215">
        <v>50</v>
      </c>
      <c r="F98" s="215">
        <v>50</v>
      </c>
      <c r="G98" s="215">
        <v>50</v>
      </c>
      <c r="H98" s="215">
        <v>50</v>
      </c>
      <c r="I98" s="216">
        <v>50</v>
      </c>
      <c r="J98" s="216">
        <v>50</v>
      </c>
      <c r="K98" s="215">
        <v>52</v>
      </c>
      <c r="L98" s="215" t="s">
        <v>498</v>
      </c>
      <c r="M98" s="216">
        <v>53</v>
      </c>
      <c r="N98" s="215" t="s">
        <v>498</v>
      </c>
    </row>
    <row r="99" spans="1:14" ht="11.1" customHeight="1" x14ac:dyDescent="0.25">
      <c r="A99" s="213"/>
      <c r="B99" s="214">
        <v>2022</v>
      </c>
      <c r="C99" s="215">
        <v>55</v>
      </c>
      <c r="D99" s="215">
        <v>52.5</v>
      </c>
      <c r="E99" s="215">
        <v>55</v>
      </c>
      <c r="F99" s="215">
        <v>55</v>
      </c>
      <c r="G99" s="215">
        <v>55</v>
      </c>
      <c r="H99" s="215">
        <v>57.5</v>
      </c>
      <c r="I99" s="216">
        <v>60</v>
      </c>
      <c r="J99" s="216">
        <v>60</v>
      </c>
      <c r="K99" s="215">
        <v>60</v>
      </c>
      <c r="L99" s="215">
        <v>60</v>
      </c>
      <c r="M99" s="216">
        <v>60</v>
      </c>
      <c r="N99" s="215">
        <v>60</v>
      </c>
    </row>
    <row r="100" spans="1:14" ht="11.1" customHeight="1" x14ac:dyDescent="0.25">
      <c r="A100" s="213"/>
      <c r="B100" s="214">
        <v>2023</v>
      </c>
      <c r="C100" s="215">
        <v>63</v>
      </c>
      <c r="D100" s="215">
        <v>53</v>
      </c>
      <c r="E100" s="215">
        <v>55</v>
      </c>
      <c r="F100" s="215">
        <v>55</v>
      </c>
      <c r="G100" s="215">
        <v>63</v>
      </c>
      <c r="H100" s="215">
        <v>57.5</v>
      </c>
      <c r="I100" s="216">
        <v>63</v>
      </c>
      <c r="J100" s="216">
        <v>63</v>
      </c>
      <c r="K100" s="215">
        <v>63</v>
      </c>
      <c r="L100" s="215">
        <v>63</v>
      </c>
      <c r="M100" s="215">
        <v>63</v>
      </c>
      <c r="N100" s="215">
        <v>64</v>
      </c>
    </row>
    <row r="101" spans="1:14" ht="11.1" customHeight="1" x14ac:dyDescent="0.25">
      <c r="A101" s="217"/>
      <c r="B101" s="218">
        <v>2024</v>
      </c>
      <c r="C101" s="219">
        <v>61</v>
      </c>
      <c r="D101" s="219">
        <v>60</v>
      </c>
      <c r="E101" s="219">
        <v>66</v>
      </c>
      <c r="F101" s="219"/>
      <c r="G101" s="219"/>
      <c r="H101" s="219"/>
      <c r="I101" s="220"/>
      <c r="J101" s="220"/>
      <c r="K101" s="219"/>
      <c r="L101" s="219"/>
      <c r="M101" s="219"/>
      <c r="N101" s="219"/>
    </row>
    <row r="102" spans="1:14" ht="11.1" customHeight="1" x14ac:dyDescent="0.25">
      <c r="A102" s="213" t="s">
        <v>499</v>
      </c>
      <c r="B102" s="214">
        <v>2018</v>
      </c>
      <c r="C102" s="229">
        <v>33</v>
      </c>
      <c r="D102" s="229">
        <v>33</v>
      </c>
      <c r="E102" s="229">
        <v>33</v>
      </c>
      <c r="F102" s="229">
        <v>33</v>
      </c>
      <c r="G102" s="229">
        <v>33</v>
      </c>
      <c r="H102" s="229">
        <v>33</v>
      </c>
      <c r="I102" s="238">
        <v>33</v>
      </c>
      <c r="J102" s="238">
        <v>33</v>
      </c>
      <c r="K102" s="229">
        <v>33</v>
      </c>
      <c r="L102" s="229">
        <v>33</v>
      </c>
      <c r="M102" s="238">
        <v>33</v>
      </c>
      <c r="N102" s="229">
        <v>33</v>
      </c>
    </row>
    <row r="103" spans="1:14" ht="11.1" customHeight="1" x14ac:dyDescent="0.25">
      <c r="A103" s="213"/>
      <c r="B103" s="214">
        <v>2019</v>
      </c>
      <c r="C103" s="229">
        <v>33</v>
      </c>
      <c r="D103" s="229">
        <v>33</v>
      </c>
      <c r="E103" s="229">
        <v>33</v>
      </c>
      <c r="F103" s="229">
        <v>33</v>
      </c>
      <c r="G103" s="229">
        <v>33</v>
      </c>
      <c r="H103" s="229">
        <v>33</v>
      </c>
      <c r="I103" s="238">
        <v>33</v>
      </c>
      <c r="J103" s="238">
        <v>34</v>
      </c>
      <c r="K103" s="229">
        <v>37.5</v>
      </c>
      <c r="L103" s="229">
        <v>37.5</v>
      </c>
      <c r="M103" s="238">
        <v>37.5</v>
      </c>
      <c r="N103" s="229">
        <v>37.5</v>
      </c>
    </row>
    <row r="104" spans="1:14" ht="11.1" customHeight="1" x14ac:dyDescent="0.25">
      <c r="A104" s="213"/>
      <c r="B104" s="214">
        <v>2020</v>
      </c>
      <c r="C104" s="229">
        <v>32.5</v>
      </c>
      <c r="D104" s="215" t="s">
        <v>29</v>
      </c>
      <c r="E104" s="215" t="s">
        <v>29</v>
      </c>
      <c r="F104" s="215" t="s">
        <v>29</v>
      </c>
      <c r="G104" s="215" t="s">
        <v>29</v>
      </c>
      <c r="H104" s="215" t="s">
        <v>29</v>
      </c>
      <c r="I104" s="216" t="s">
        <v>29</v>
      </c>
      <c r="J104" s="216" t="s">
        <v>29</v>
      </c>
      <c r="K104" s="215" t="s">
        <v>29</v>
      </c>
      <c r="L104" s="215" t="s">
        <v>29</v>
      </c>
      <c r="M104" s="238">
        <v>37.5</v>
      </c>
      <c r="N104" s="229">
        <v>37.5</v>
      </c>
    </row>
    <row r="105" spans="1:14" ht="11.1" customHeight="1" x14ac:dyDescent="0.25">
      <c r="A105" s="213"/>
      <c r="B105" s="214">
        <v>2021</v>
      </c>
      <c r="C105" s="215">
        <v>37.5</v>
      </c>
      <c r="D105" s="215">
        <v>40</v>
      </c>
      <c r="E105" s="215">
        <v>45</v>
      </c>
      <c r="F105" s="215">
        <v>37.5</v>
      </c>
      <c r="G105" s="215">
        <v>45</v>
      </c>
      <c r="H105" s="215">
        <v>37.5</v>
      </c>
      <c r="I105" s="216">
        <v>45</v>
      </c>
      <c r="J105" s="216">
        <v>37.5</v>
      </c>
      <c r="K105" s="215">
        <v>45</v>
      </c>
      <c r="L105" s="215">
        <v>38</v>
      </c>
      <c r="M105" s="238">
        <v>38</v>
      </c>
      <c r="N105" s="229">
        <v>37.5</v>
      </c>
    </row>
    <row r="106" spans="1:14" ht="11.1" customHeight="1" x14ac:dyDescent="0.25">
      <c r="A106" s="213"/>
      <c r="B106" s="214">
        <v>2022</v>
      </c>
      <c r="C106" s="215">
        <v>45</v>
      </c>
      <c r="D106" s="215">
        <v>45</v>
      </c>
      <c r="E106" s="215">
        <v>37.5</v>
      </c>
      <c r="F106" s="215">
        <v>45</v>
      </c>
      <c r="G106" s="215">
        <v>45</v>
      </c>
      <c r="H106" s="215">
        <v>45</v>
      </c>
      <c r="I106" s="216">
        <v>43</v>
      </c>
      <c r="J106" s="216">
        <v>45</v>
      </c>
      <c r="K106" s="215">
        <v>45</v>
      </c>
      <c r="L106" s="215">
        <v>55</v>
      </c>
      <c r="M106" s="238">
        <v>50</v>
      </c>
      <c r="N106" s="229">
        <v>50</v>
      </c>
    </row>
    <row r="107" spans="1:14" ht="11.1" customHeight="1" x14ac:dyDescent="0.25">
      <c r="A107" s="213"/>
      <c r="B107" s="214">
        <v>2023</v>
      </c>
      <c r="C107" s="215">
        <v>55</v>
      </c>
      <c r="D107" s="215">
        <v>50</v>
      </c>
      <c r="E107" s="215">
        <v>50</v>
      </c>
      <c r="F107" s="215">
        <v>50</v>
      </c>
      <c r="G107" s="215">
        <v>63</v>
      </c>
      <c r="H107" s="215">
        <v>50</v>
      </c>
      <c r="I107" s="216">
        <v>55</v>
      </c>
      <c r="J107" s="216">
        <v>55</v>
      </c>
      <c r="K107" s="215">
        <v>50</v>
      </c>
      <c r="L107" s="215">
        <v>60</v>
      </c>
      <c r="M107" s="229">
        <v>55</v>
      </c>
      <c r="N107" s="229">
        <v>55</v>
      </c>
    </row>
    <row r="108" spans="1:14" ht="11.1" customHeight="1" x14ac:dyDescent="0.25">
      <c r="A108" s="217"/>
      <c r="B108" s="218">
        <v>2024</v>
      </c>
      <c r="C108" s="219">
        <v>50</v>
      </c>
      <c r="D108" s="219">
        <v>50</v>
      </c>
      <c r="E108" s="219">
        <v>54</v>
      </c>
      <c r="F108" s="219"/>
      <c r="G108" s="219"/>
      <c r="H108" s="219"/>
      <c r="I108" s="220"/>
      <c r="J108" s="220"/>
      <c r="K108" s="219"/>
      <c r="L108" s="219"/>
      <c r="M108" s="239"/>
      <c r="N108" s="239"/>
    </row>
    <row r="109" spans="1:14" ht="11.1" customHeight="1" x14ac:dyDescent="0.25">
      <c r="A109" s="213" t="s">
        <v>500</v>
      </c>
      <c r="B109" s="214">
        <v>2018</v>
      </c>
      <c r="C109" s="215">
        <v>47</v>
      </c>
      <c r="D109" s="215">
        <v>47</v>
      </c>
      <c r="E109" s="215">
        <v>47</v>
      </c>
      <c r="F109" s="215">
        <v>47</v>
      </c>
      <c r="G109" s="215">
        <v>47</v>
      </c>
      <c r="H109" s="215">
        <v>47</v>
      </c>
      <c r="I109" s="216">
        <v>47</v>
      </c>
      <c r="J109" s="216">
        <v>47</v>
      </c>
      <c r="K109" s="215">
        <v>47</v>
      </c>
      <c r="L109" s="215">
        <v>47</v>
      </c>
      <c r="M109" s="216">
        <v>47</v>
      </c>
      <c r="N109" s="215">
        <v>47</v>
      </c>
    </row>
    <row r="110" spans="1:14" ht="11.1" customHeight="1" x14ac:dyDescent="0.25">
      <c r="A110" s="213"/>
      <c r="B110" s="214">
        <v>2019</v>
      </c>
      <c r="C110" s="215">
        <v>47</v>
      </c>
      <c r="D110" s="215">
        <v>47</v>
      </c>
      <c r="E110" s="215">
        <v>47</v>
      </c>
      <c r="F110" s="215">
        <v>47</v>
      </c>
      <c r="G110" s="215">
        <v>47</v>
      </c>
      <c r="H110" s="215">
        <v>47</v>
      </c>
      <c r="I110" s="216">
        <v>47</v>
      </c>
      <c r="J110" s="238">
        <v>50</v>
      </c>
      <c r="K110" s="229">
        <v>55</v>
      </c>
      <c r="L110" s="229">
        <v>50</v>
      </c>
      <c r="M110" s="238">
        <v>55</v>
      </c>
      <c r="N110" s="229">
        <v>52.5</v>
      </c>
    </row>
    <row r="111" spans="1:14" ht="11.1" customHeight="1" x14ac:dyDescent="0.25">
      <c r="A111" s="213"/>
      <c r="B111" s="214">
        <v>2020</v>
      </c>
      <c r="C111" s="229">
        <v>52.5</v>
      </c>
      <c r="D111" s="229">
        <v>52.5</v>
      </c>
      <c r="E111" s="215">
        <v>70</v>
      </c>
      <c r="F111" s="215" t="s">
        <v>29</v>
      </c>
      <c r="G111" s="215">
        <v>55</v>
      </c>
      <c r="H111" s="215">
        <v>55</v>
      </c>
      <c r="I111" s="216">
        <v>67.5</v>
      </c>
      <c r="J111" s="216" t="s">
        <v>29</v>
      </c>
      <c r="K111" s="215" t="s">
        <v>29</v>
      </c>
      <c r="L111" s="215" t="s">
        <v>29</v>
      </c>
      <c r="M111" s="216" t="s">
        <v>29</v>
      </c>
      <c r="N111" s="215" t="s">
        <v>29</v>
      </c>
    </row>
    <row r="112" spans="1:14" ht="11.1" customHeight="1" x14ac:dyDescent="0.25">
      <c r="A112" s="213"/>
      <c r="B112" s="214">
        <v>2021</v>
      </c>
      <c r="C112" s="215">
        <v>55</v>
      </c>
      <c r="D112" s="215">
        <v>55</v>
      </c>
      <c r="E112" s="215">
        <v>55</v>
      </c>
      <c r="F112" s="215">
        <v>55</v>
      </c>
      <c r="G112" s="215">
        <v>55</v>
      </c>
      <c r="H112" s="215">
        <v>55</v>
      </c>
      <c r="I112" s="216">
        <v>55</v>
      </c>
      <c r="J112" s="216">
        <v>55</v>
      </c>
      <c r="K112" s="215">
        <v>55</v>
      </c>
      <c r="L112" s="215">
        <v>55</v>
      </c>
      <c r="M112" s="216">
        <v>55</v>
      </c>
      <c r="N112" s="229">
        <v>57.5</v>
      </c>
    </row>
    <row r="113" spans="1:14" ht="11.1" customHeight="1" x14ac:dyDescent="0.25">
      <c r="A113" s="213"/>
      <c r="B113" s="214">
        <v>2022</v>
      </c>
      <c r="C113" s="229">
        <v>57.5</v>
      </c>
      <c r="D113" s="229">
        <v>57.5</v>
      </c>
      <c r="E113" s="215">
        <v>60</v>
      </c>
      <c r="F113" s="215">
        <v>60</v>
      </c>
      <c r="G113" s="215">
        <v>65</v>
      </c>
      <c r="H113" s="215">
        <v>65</v>
      </c>
      <c r="I113" s="216">
        <v>67.5</v>
      </c>
      <c r="J113" s="216">
        <v>67.5</v>
      </c>
      <c r="K113" s="215">
        <v>67.5</v>
      </c>
      <c r="L113" s="215">
        <v>72.5</v>
      </c>
      <c r="M113" s="216">
        <v>72.5</v>
      </c>
      <c r="N113" s="215">
        <v>72.5</v>
      </c>
    </row>
    <row r="114" spans="1:14" ht="11.1" customHeight="1" x14ac:dyDescent="0.25">
      <c r="A114" s="213"/>
      <c r="B114" s="214">
        <v>2023</v>
      </c>
      <c r="C114" s="229">
        <v>70</v>
      </c>
      <c r="D114" s="229">
        <v>70</v>
      </c>
      <c r="E114" s="215">
        <v>70</v>
      </c>
      <c r="F114" s="215">
        <v>65</v>
      </c>
      <c r="G114" s="215">
        <v>70</v>
      </c>
      <c r="H114" s="215">
        <v>65</v>
      </c>
      <c r="I114" s="216">
        <v>70</v>
      </c>
      <c r="J114" s="216">
        <v>75</v>
      </c>
      <c r="K114" s="216">
        <v>75</v>
      </c>
      <c r="L114" s="215">
        <v>65</v>
      </c>
      <c r="M114" s="215">
        <v>80</v>
      </c>
      <c r="N114" s="215">
        <v>75</v>
      </c>
    </row>
    <row r="115" spans="1:14" ht="11.1" customHeight="1" x14ac:dyDescent="0.25">
      <c r="A115" s="217"/>
      <c r="B115" s="218">
        <v>2024</v>
      </c>
      <c r="C115" s="219">
        <v>80</v>
      </c>
      <c r="D115" s="219">
        <v>80</v>
      </c>
      <c r="E115" s="219">
        <v>78</v>
      </c>
      <c r="F115" s="219"/>
      <c r="G115" s="219"/>
      <c r="H115" s="219"/>
      <c r="I115" s="220"/>
      <c r="J115" s="220"/>
      <c r="K115" s="219"/>
      <c r="L115" s="219"/>
      <c r="M115" s="239"/>
      <c r="N115" s="239"/>
    </row>
    <row r="116" spans="1:14" ht="11.1" customHeight="1" x14ac:dyDescent="0.2">
      <c r="A116" s="231"/>
      <c r="B116" s="232"/>
      <c r="C116" s="233"/>
      <c r="D116" s="233"/>
      <c r="E116" s="233"/>
      <c r="F116" s="233"/>
      <c r="G116" s="234"/>
      <c r="H116" s="234"/>
      <c r="I116" s="234"/>
      <c r="J116" s="233"/>
      <c r="K116" s="233"/>
      <c r="L116" s="234"/>
      <c r="M116" s="234"/>
      <c r="N116" s="235" t="s">
        <v>79</v>
      </c>
    </row>
    <row r="117" spans="1:14" ht="14.1" customHeight="1" x14ac:dyDescent="0.25">
      <c r="A117" s="901" t="s">
        <v>495</v>
      </c>
      <c r="B117" s="901"/>
      <c r="C117" s="901"/>
      <c r="D117" s="901"/>
      <c r="E117" s="901"/>
      <c r="F117" s="901"/>
      <c r="G117" s="16"/>
      <c r="H117" s="16"/>
      <c r="I117" s="17"/>
      <c r="J117" s="236"/>
      <c r="K117" s="215"/>
      <c r="L117" s="216"/>
      <c r="M117" s="216"/>
      <c r="N117" s="216"/>
    </row>
    <row r="118" spans="1:14" ht="18" customHeight="1" x14ac:dyDescent="0.2">
      <c r="A118" s="507" t="s">
        <v>491</v>
      </c>
      <c r="B118" s="507" t="s">
        <v>468</v>
      </c>
      <c r="C118" s="507" t="s">
        <v>470</v>
      </c>
      <c r="D118" s="507" t="s">
        <v>471</v>
      </c>
      <c r="E118" s="507" t="s">
        <v>472</v>
      </c>
      <c r="F118" s="507" t="s">
        <v>473</v>
      </c>
      <c r="G118" s="507" t="s">
        <v>474</v>
      </c>
      <c r="H118" s="507" t="s">
        <v>475</v>
      </c>
      <c r="I118" s="507" t="s">
        <v>476</v>
      </c>
      <c r="J118" s="508" t="s">
        <v>477</v>
      </c>
      <c r="K118" s="508" t="s">
        <v>478</v>
      </c>
      <c r="L118" s="507" t="s">
        <v>479</v>
      </c>
      <c r="M118" s="507" t="s">
        <v>480</v>
      </c>
      <c r="N118" s="507" t="s">
        <v>481</v>
      </c>
    </row>
    <row r="119" spans="1:14" ht="5.0999999999999996" customHeight="1" x14ac:dyDescent="0.25">
      <c r="A119" s="500"/>
      <c r="B119" s="501"/>
      <c r="C119" s="502"/>
      <c r="D119" s="502"/>
      <c r="E119" s="502"/>
      <c r="F119" s="502"/>
      <c r="G119" s="502"/>
      <c r="H119" s="502"/>
      <c r="I119" s="503"/>
      <c r="J119" s="503"/>
      <c r="K119" s="502"/>
      <c r="L119" s="502"/>
      <c r="M119" s="506"/>
      <c r="N119" s="506"/>
    </row>
    <row r="120" spans="1:14" ht="11.1" customHeight="1" x14ac:dyDescent="0.25">
      <c r="A120" s="213" t="s">
        <v>501</v>
      </c>
      <c r="B120" s="214">
        <v>2018</v>
      </c>
      <c r="C120" s="229">
        <v>43</v>
      </c>
      <c r="D120" s="229">
        <v>46</v>
      </c>
      <c r="E120" s="229">
        <v>47.5</v>
      </c>
      <c r="F120" s="229">
        <v>47.5</v>
      </c>
      <c r="G120" s="229">
        <v>47.5</v>
      </c>
      <c r="H120" s="229">
        <v>47.5</v>
      </c>
      <c r="I120" s="238">
        <v>47.5</v>
      </c>
      <c r="J120" s="238">
        <v>47.5</v>
      </c>
      <c r="K120" s="229">
        <v>51</v>
      </c>
      <c r="L120" s="229">
        <v>50</v>
      </c>
      <c r="M120" s="238">
        <v>50</v>
      </c>
      <c r="N120" s="229">
        <v>50</v>
      </c>
    </row>
    <row r="121" spans="1:14" ht="11.1" customHeight="1" x14ac:dyDescent="0.25">
      <c r="A121" s="213"/>
      <c r="B121" s="214">
        <v>2019</v>
      </c>
      <c r="C121" s="229">
        <v>48</v>
      </c>
      <c r="D121" s="229">
        <v>48</v>
      </c>
      <c r="E121" s="229">
        <v>48</v>
      </c>
      <c r="F121" s="229">
        <v>48</v>
      </c>
      <c r="G121" s="229">
        <v>48</v>
      </c>
      <c r="H121" s="229">
        <v>48</v>
      </c>
      <c r="I121" s="238">
        <v>48</v>
      </c>
      <c r="J121" s="238">
        <v>48</v>
      </c>
      <c r="K121" s="229">
        <v>53</v>
      </c>
      <c r="L121" s="229">
        <v>52.5</v>
      </c>
      <c r="M121" s="238">
        <v>53</v>
      </c>
      <c r="N121" s="229">
        <v>52.5</v>
      </c>
    </row>
    <row r="122" spans="1:14" ht="11.1" customHeight="1" x14ac:dyDescent="0.25">
      <c r="A122" s="213"/>
      <c r="B122" s="214">
        <v>2020</v>
      </c>
      <c r="C122" s="229">
        <v>52.5</v>
      </c>
      <c r="D122" s="215" t="s">
        <v>29</v>
      </c>
      <c r="E122" s="215" t="s">
        <v>29</v>
      </c>
      <c r="F122" s="215" t="s">
        <v>29</v>
      </c>
      <c r="G122" s="215" t="s">
        <v>29</v>
      </c>
      <c r="H122" s="215" t="s">
        <v>29</v>
      </c>
      <c r="I122" s="216" t="s">
        <v>29</v>
      </c>
      <c r="J122" s="216" t="s">
        <v>29</v>
      </c>
      <c r="K122" s="215" t="s">
        <v>29</v>
      </c>
      <c r="L122" s="215" t="s">
        <v>29</v>
      </c>
      <c r="M122" s="216" t="s">
        <v>29</v>
      </c>
      <c r="N122" s="215" t="s">
        <v>29</v>
      </c>
    </row>
    <row r="123" spans="1:14" ht="11.1" customHeight="1" x14ac:dyDescent="0.25">
      <c r="A123" s="213"/>
      <c r="B123" s="214">
        <v>2021</v>
      </c>
      <c r="C123" s="215" t="s">
        <v>29</v>
      </c>
      <c r="D123" s="215" t="s">
        <v>29</v>
      </c>
      <c r="E123" s="215" t="s">
        <v>29</v>
      </c>
      <c r="F123" s="215" t="s">
        <v>29</v>
      </c>
      <c r="G123" s="215" t="s">
        <v>29</v>
      </c>
      <c r="H123" s="215">
        <v>57.5</v>
      </c>
      <c r="I123" s="216">
        <v>60</v>
      </c>
      <c r="J123" s="216">
        <v>60</v>
      </c>
      <c r="K123" s="215" t="s">
        <v>29</v>
      </c>
      <c r="L123" s="215">
        <v>65</v>
      </c>
      <c r="M123" s="216" t="s">
        <v>29</v>
      </c>
      <c r="N123" s="215" t="s">
        <v>29</v>
      </c>
    </row>
    <row r="124" spans="1:14" ht="11.1" customHeight="1" x14ac:dyDescent="0.25">
      <c r="A124" s="213"/>
      <c r="B124" s="214">
        <v>2022</v>
      </c>
      <c r="C124" s="215">
        <v>70</v>
      </c>
      <c r="D124" s="215">
        <v>70</v>
      </c>
      <c r="E124" s="215">
        <v>70</v>
      </c>
      <c r="F124" s="215">
        <v>70</v>
      </c>
      <c r="G124" s="215" t="s">
        <v>29</v>
      </c>
      <c r="H124" s="215">
        <v>70</v>
      </c>
      <c r="I124" s="216">
        <v>70</v>
      </c>
      <c r="J124" s="216">
        <v>70</v>
      </c>
      <c r="K124" s="215">
        <v>80</v>
      </c>
      <c r="L124" s="215">
        <v>80</v>
      </c>
      <c r="M124" s="216">
        <v>80</v>
      </c>
      <c r="N124" s="215">
        <v>80</v>
      </c>
    </row>
    <row r="125" spans="1:14" ht="11.1" customHeight="1" x14ac:dyDescent="0.25">
      <c r="A125" s="213"/>
      <c r="B125" s="214">
        <v>2023</v>
      </c>
      <c r="C125" s="215">
        <v>80</v>
      </c>
      <c r="D125" s="215">
        <v>80</v>
      </c>
      <c r="E125" s="215">
        <v>80</v>
      </c>
      <c r="F125" s="215" t="s">
        <v>29</v>
      </c>
      <c r="G125" s="215">
        <v>70</v>
      </c>
      <c r="H125" s="215">
        <v>80</v>
      </c>
      <c r="I125" s="216">
        <v>80</v>
      </c>
      <c r="J125" s="216">
        <v>80</v>
      </c>
      <c r="K125" s="216">
        <v>80</v>
      </c>
      <c r="L125" s="215">
        <v>80</v>
      </c>
      <c r="M125" s="215">
        <v>80</v>
      </c>
      <c r="N125" s="215">
        <v>80</v>
      </c>
    </row>
    <row r="126" spans="1:14" ht="11.1" customHeight="1" x14ac:dyDescent="0.25">
      <c r="A126" s="217"/>
      <c r="B126" s="218">
        <v>2024</v>
      </c>
      <c r="C126" s="219">
        <v>80</v>
      </c>
      <c r="D126" s="219">
        <v>80</v>
      </c>
      <c r="E126" s="219">
        <v>78</v>
      </c>
      <c r="F126" s="219"/>
      <c r="G126" s="219"/>
      <c r="H126" s="219"/>
      <c r="I126" s="219"/>
      <c r="J126" s="220"/>
      <c r="K126" s="220"/>
      <c r="L126" s="219"/>
      <c r="M126" s="219"/>
      <c r="N126" s="239"/>
    </row>
    <row r="127" spans="1:14" ht="11.1" customHeight="1" x14ac:dyDescent="0.25">
      <c r="A127" s="213" t="s">
        <v>121</v>
      </c>
      <c r="B127" s="214">
        <v>2018</v>
      </c>
      <c r="C127" s="229">
        <v>36</v>
      </c>
      <c r="D127" s="229">
        <v>37.5</v>
      </c>
      <c r="E127" s="229">
        <v>37.5</v>
      </c>
      <c r="F127" s="229">
        <v>37.5</v>
      </c>
      <c r="G127" s="229">
        <v>37.5</v>
      </c>
      <c r="H127" s="229">
        <v>37.5</v>
      </c>
      <c r="I127" s="238">
        <v>37.5</v>
      </c>
      <c r="J127" s="238">
        <v>37.5</v>
      </c>
      <c r="K127" s="229">
        <v>37.5</v>
      </c>
      <c r="L127" s="229">
        <v>37.5</v>
      </c>
      <c r="M127" s="238">
        <v>37.5</v>
      </c>
      <c r="N127" s="229">
        <v>37.5</v>
      </c>
    </row>
    <row r="128" spans="1:14" ht="11.1" customHeight="1" x14ac:dyDescent="0.25">
      <c r="A128" s="213"/>
      <c r="B128" s="214">
        <v>2019</v>
      </c>
      <c r="C128" s="229">
        <v>40</v>
      </c>
      <c r="D128" s="229">
        <v>40</v>
      </c>
      <c r="E128" s="229">
        <v>40</v>
      </c>
      <c r="F128" s="229">
        <v>40</v>
      </c>
      <c r="G128" s="229">
        <v>39</v>
      </c>
      <c r="H128" s="229">
        <v>40</v>
      </c>
      <c r="I128" s="238">
        <v>40</v>
      </c>
      <c r="J128" s="238">
        <v>40</v>
      </c>
      <c r="K128" s="229">
        <v>40</v>
      </c>
      <c r="L128" s="229">
        <v>40</v>
      </c>
      <c r="M128" s="238">
        <v>42.5</v>
      </c>
      <c r="N128" s="229">
        <v>42.5</v>
      </c>
    </row>
    <row r="129" spans="1:14" ht="11.1" customHeight="1" x14ac:dyDescent="0.25">
      <c r="A129" s="213"/>
      <c r="B129" s="214">
        <v>2020</v>
      </c>
      <c r="C129" s="229">
        <v>42.5</v>
      </c>
      <c r="D129" s="215">
        <v>40</v>
      </c>
      <c r="E129" s="215">
        <v>40</v>
      </c>
      <c r="F129" s="215" t="s">
        <v>29</v>
      </c>
      <c r="G129" s="215" t="s">
        <v>29</v>
      </c>
      <c r="H129" s="215" t="s">
        <v>29</v>
      </c>
      <c r="I129" s="216">
        <v>40</v>
      </c>
      <c r="J129" s="216">
        <v>45</v>
      </c>
      <c r="K129" s="215" t="s">
        <v>29</v>
      </c>
      <c r="L129" s="215" t="s">
        <v>29</v>
      </c>
      <c r="M129" s="216">
        <v>45</v>
      </c>
      <c r="N129" s="215">
        <v>45</v>
      </c>
    </row>
    <row r="130" spans="1:14" ht="11.1" customHeight="1" x14ac:dyDescent="0.25">
      <c r="A130" s="213"/>
      <c r="B130" s="214">
        <v>2021</v>
      </c>
      <c r="C130" s="229">
        <v>40</v>
      </c>
      <c r="D130" s="229">
        <v>40</v>
      </c>
      <c r="E130" s="229">
        <v>40</v>
      </c>
      <c r="F130" s="215">
        <v>37.5</v>
      </c>
      <c r="G130" s="215">
        <v>35</v>
      </c>
      <c r="H130" s="215">
        <v>40</v>
      </c>
      <c r="I130" s="216">
        <v>40</v>
      </c>
      <c r="J130" s="216">
        <v>40</v>
      </c>
      <c r="K130" s="215">
        <v>40</v>
      </c>
      <c r="L130" s="215">
        <v>40</v>
      </c>
      <c r="M130" s="216">
        <v>40</v>
      </c>
      <c r="N130" s="215">
        <v>37.5</v>
      </c>
    </row>
    <row r="131" spans="1:14" ht="11.1" customHeight="1" x14ac:dyDescent="0.25">
      <c r="A131" s="213"/>
      <c r="B131" s="214">
        <v>2022</v>
      </c>
      <c r="C131" s="229">
        <v>37.5</v>
      </c>
      <c r="D131" s="229">
        <v>42.5</v>
      </c>
      <c r="E131" s="229">
        <v>42.5</v>
      </c>
      <c r="F131" s="229">
        <v>42.5</v>
      </c>
      <c r="G131" s="229">
        <v>42.5</v>
      </c>
      <c r="H131" s="229">
        <v>42.5</v>
      </c>
      <c r="I131" s="238">
        <v>42.5</v>
      </c>
      <c r="J131" s="238">
        <v>42.5</v>
      </c>
      <c r="K131" s="215">
        <v>44.5</v>
      </c>
      <c r="L131" s="229">
        <v>45</v>
      </c>
      <c r="M131" s="216">
        <v>50</v>
      </c>
      <c r="N131" s="215">
        <v>47</v>
      </c>
    </row>
    <row r="132" spans="1:14" ht="11.1" customHeight="1" x14ac:dyDescent="0.25">
      <c r="A132" s="213"/>
      <c r="B132" s="214">
        <v>2023</v>
      </c>
      <c r="C132" s="229">
        <v>53</v>
      </c>
      <c r="D132" s="229">
        <v>46.5</v>
      </c>
      <c r="E132" s="229">
        <v>52</v>
      </c>
      <c r="F132" s="229">
        <v>52</v>
      </c>
      <c r="G132" s="229">
        <v>53</v>
      </c>
      <c r="H132" s="229">
        <v>52.5</v>
      </c>
      <c r="I132" s="238">
        <v>53</v>
      </c>
      <c r="J132" s="238">
        <v>53</v>
      </c>
      <c r="K132" s="238">
        <v>53</v>
      </c>
      <c r="L132" s="229">
        <v>53</v>
      </c>
      <c r="M132" s="229">
        <v>53</v>
      </c>
      <c r="N132" s="215">
        <v>51</v>
      </c>
    </row>
    <row r="133" spans="1:14" ht="11.1" customHeight="1" x14ac:dyDescent="0.25">
      <c r="A133" s="217"/>
      <c r="B133" s="218">
        <v>2024</v>
      </c>
      <c r="C133" s="239">
        <v>53</v>
      </c>
      <c r="D133" s="239">
        <v>53</v>
      </c>
      <c r="E133" s="239">
        <v>50</v>
      </c>
      <c r="F133" s="239"/>
      <c r="G133" s="239"/>
      <c r="H133" s="239"/>
      <c r="I133" s="240"/>
      <c r="J133" s="240"/>
      <c r="K133" s="240"/>
      <c r="L133" s="239"/>
      <c r="M133" s="239"/>
      <c r="N133" s="219"/>
    </row>
    <row r="134" spans="1:14" ht="11.1" customHeight="1" x14ac:dyDescent="0.25">
      <c r="A134" s="227" t="s">
        <v>126</v>
      </c>
      <c r="B134" s="222">
        <v>2018</v>
      </c>
      <c r="C134" s="228">
        <v>32.5</v>
      </c>
      <c r="D134" s="228">
        <v>32.5</v>
      </c>
      <c r="E134" s="228">
        <v>32.5</v>
      </c>
      <c r="F134" s="228">
        <v>34</v>
      </c>
      <c r="G134" s="228">
        <v>34</v>
      </c>
      <c r="H134" s="228">
        <v>35</v>
      </c>
      <c r="I134" s="241">
        <v>39</v>
      </c>
      <c r="J134" s="241">
        <v>39</v>
      </c>
      <c r="K134" s="228">
        <v>39</v>
      </c>
      <c r="L134" s="228">
        <v>39</v>
      </c>
      <c r="M134" s="241">
        <v>39</v>
      </c>
      <c r="N134" s="228">
        <v>40</v>
      </c>
    </row>
    <row r="135" spans="1:14" ht="11.1" customHeight="1" x14ac:dyDescent="0.25">
      <c r="A135" s="213"/>
      <c r="B135" s="214">
        <v>2019</v>
      </c>
      <c r="C135" s="229">
        <v>38</v>
      </c>
      <c r="D135" s="229">
        <v>38</v>
      </c>
      <c r="E135" s="229">
        <v>38</v>
      </c>
      <c r="F135" s="229">
        <v>37</v>
      </c>
      <c r="G135" s="229">
        <v>38</v>
      </c>
      <c r="H135" s="229">
        <v>41</v>
      </c>
      <c r="I135" s="238">
        <v>41</v>
      </c>
      <c r="J135" s="238">
        <v>40</v>
      </c>
      <c r="K135" s="229">
        <v>35</v>
      </c>
      <c r="L135" s="229">
        <v>35</v>
      </c>
      <c r="M135" s="238">
        <v>35</v>
      </c>
      <c r="N135" s="229">
        <v>35</v>
      </c>
    </row>
    <row r="136" spans="1:14" ht="11.1" customHeight="1" x14ac:dyDescent="0.25">
      <c r="A136" s="213"/>
      <c r="B136" s="214">
        <v>2020</v>
      </c>
      <c r="C136" s="229">
        <v>37.5</v>
      </c>
      <c r="D136" s="229">
        <v>37.5</v>
      </c>
      <c r="E136" s="229">
        <v>37.5</v>
      </c>
      <c r="F136" s="229">
        <v>37.5</v>
      </c>
      <c r="G136" s="229">
        <v>37.5</v>
      </c>
      <c r="H136" s="229">
        <v>37.5</v>
      </c>
      <c r="I136" s="238">
        <v>37.5</v>
      </c>
      <c r="J136" s="238">
        <v>37.5</v>
      </c>
      <c r="K136" s="229">
        <v>35</v>
      </c>
      <c r="L136" s="229">
        <v>35</v>
      </c>
      <c r="M136" s="238">
        <v>35</v>
      </c>
      <c r="N136" s="229">
        <v>37.5</v>
      </c>
    </row>
    <row r="137" spans="1:14" ht="11.1" customHeight="1" x14ac:dyDescent="0.25">
      <c r="A137" s="213"/>
      <c r="B137" s="214">
        <v>2021</v>
      </c>
      <c r="C137" s="229">
        <v>37.5</v>
      </c>
      <c r="D137" s="229">
        <v>37.5</v>
      </c>
      <c r="E137" s="229">
        <v>37.5</v>
      </c>
      <c r="F137" s="229">
        <v>35</v>
      </c>
      <c r="G137" s="229">
        <v>37.5</v>
      </c>
      <c r="H137" s="229">
        <v>37.5</v>
      </c>
      <c r="I137" s="238">
        <v>35</v>
      </c>
      <c r="J137" s="238">
        <v>52.5</v>
      </c>
      <c r="K137" s="229">
        <v>52.5</v>
      </c>
      <c r="L137" s="229">
        <v>50</v>
      </c>
      <c r="M137" s="238">
        <v>52.5</v>
      </c>
      <c r="N137" s="229">
        <v>52.5</v>
      </c>
    </row>
    <row r="138" spans="1:14" ht="11.1" customHeight="1" x14ac:dyDescent="0.25">
      <c r="A138" s="213"/>
      <c r="B138" s="214">
        <v>2022</v>
      </c>
      <c r="C138" s="229">
        <v>52.5</v>
      </c>
      <c r="D138" s="229">
        <v>53</v>
      </c>
      <c r="E138" s="229">
        <v>53</v>
      </c>
      <c r="F138" s="229">
        <v>53</v>
      </c>
      <c r="G138" s="229">
        <v>53</v>
      </c>
      <c r="H138" s="229">
        <v>47.5</v>
      </c>
      <c r="I138" s="238">
        <v>47.5</v>
      </c>
      <c r="J138" s="238">
        <v>47.5</v>
      </c>
      <c r="K138" s="229">
        <v>47.5</v>
      </c>
      <c r="L138" s="229">
        <v>55</v>
      </c>
      <c r="M138" s="238">
        <v>48</v>
      </c>
      <c r="N138" s="229">
        <v>47.5</v>
      </c>
    </row>
    <row r="139" spans="1:14" ht="11.1" customHeight="1" x14ac:dyDescent="0.25">
      <c r="A139" s="213"/>
      <c r="B139" s="214">
        <v>2023</v>
      </c>
      <c r="C139" s="229">
        <v>47.5</v>
      </c>
      <c r="D139" s="229">
        <v>47.5</v>
      </c>
      <c r="E139" s="229">
        <v>47.5</v>
      </c>
      <c r="F139" s="229">
        <v>47.5</v>
      </c>
      <c r="G139" s="229">
        <v>52</v>
      </c>
      <c r="H139" s="229">
        <v>57.5</v>
      </c>
      <c r="I139" s="238">
        <v>55</v>
      </c>
      <c r="J139" s="238">
        <v>53</v>
      </c>
      <c r="K139" s="229">
        <v>53</v>
      </c>
      <c r="L139" s="229">
        <v>50</v>
      </c>
      <c r="M139" s="229">
        <v>50</v>
      </c>
      <c r="N139" s="229">
        <v>43</v>
      </c>
    </row>
    <row r="140" spans="1:14" ht="11.1" customHeight="1" x14ac:dyDescent="0.25">
      <c r="A140" s="217"/>
      <c r="B140" s="218">
        <v>2024</v>
      </c>
      <c r="C140" s="239">
        <v>48</v>
      </c>
      <c r="D140" s="239">
        <v>50</v>
      </c>
      <c r="E140" s="239">
        <v>52</v>
      </c>
      <c r="F140" s="239"/>
      <c r="G140" s="239"/>
      <c r="H140" s="239"/>
      <c r="I140" s="240"/>
      <c r="J140" s="240"/>
      <c r="K140" s="239"/>
      <c r="L140" s="239"/>
      <c r="M140" s="239"/>
      <c r="N140" s="239"/>
    </row>
    <row r="141" spans="1:14" ht="11.1" customHeight="1" x14ac:dyDescent="0.25">
      <c r="A141" s="327" t="s">
        <v>558</v>
      </c>
      <c r="B141" s="46">
        <v>2018</v>
      </c>
      <c r="C141" s="238">
        <v>37.5</v>
      </c>
      <c r="D141" s="238">
        <v>36.81818181818182</v>
      </c>
      <c r="E141" s="229">
        <v>38.18181818181818</v>
      </c>
      <c r="F141" s="238">
        <v>38.636363636363633</v>
      </c>
      <c r="G141" s="238">
        <v>38.5</v>
      </c>
      <c r="H141" s="238">
        <v>38.5</v>
      </c>
      <c r="I141" s="238">
        <v>38.636363636363633</v>
      </c>
      <c r="J141" s="238">
        <v>40.68181818181818</v>
      </c>
      <c r="K141" s="238">
        <v>40.227272727272727</v>
      </c>
      <c r="L141" s="238">
        <v>40.454545454545453</v>
      </c>
      <c r="M141" s="238">
        <v>40.454545454545453</v>
      </c>
      <c r="N141" s="229">
        <v>40.454545454545453</v>
      </c>
    </row>
    <row r="142" spans="1:14" ht="11.1" customHeight="1" x14ac:dyDescent="0.25">
      <c r="A142" s="517"/>
      <c r="B142" s="46">
        <v>2019</v>
      </c>
      <c r="C142" s="238">
        <v>40</v>
      </c>
      <c r="D142" s="238">
        <v>40</v>
      </c>
      <c r="E142" s="229">
        <v>41.8</v>
      </c>
      <c r="F142" s="238">
        <v>41.8</v>
      </c>
      <c r="G142" s="238">
        <v>41.8</v>
      </c>
      <c r="H142" s="238">
        <v>43.5</v>
      </c>
      <c r="I142" s="238">
        <v>43.8</v>
      </c>
      <c r="J142" s="238">
        <v>44.5</v>
      </c>
      <c r="K142" s="238">
        <v>45</v>
      </c>
      <c r="L142" s="238">
        <v>45</v>
      </c>
      <c r="M142" s="238">
        <v>45</v>
      </c>
      <c r="N142" s="229">
        <v>47.5</v>
      </c>
    </row>
    <row r="143" spans="1:14" ht="11.1" customHeight="1" x14ac:dyDescent="0.25">
      <c r="A143" s="517"/>
      <c r="B143" s="46">
        <v>2020</v>
      </c>
      <c r="C143" s="238">
        <v>45</v>
      </c>
      <c r="D143" s="238">
        <v>45</v>
      </c>
      <c r="E143" s="215" t="s">
        <v>29</v>
      </c>
      <c r="F143" s="216" t="s">
        <v>29</v>
      </c>
      <c r="G143" s="238">
        <v>47.5</v>
      </c>
      <c r="H143" s="238">
        <v>47.5</v>
      </c>
      <c r="I143" s="216" t="s">
        <v>29</v>
      </c>
      <c r="J143" s="238">
        <v>47.5</v>
      </c>
      <c r="K143" s="238">
        <v>47.5</v>
      </c>
      <c r="L143" s="238">
        <v>45</v>
      </c>
      <c r="M143" s="238">
        <v>45</v>
      </c>
      <c r="N143" s="229">
        <v>45</v>
      </c>
    </row>
    <row r="144" spans="1:14" ht="11.1" customHeight="1" x14ac:dyDescent="0.25">
      <c r="A144" s="517"/>
      <c r="B144" s="46">
        <v>2021</v>
      </c>
      <c r="C144" s="238">
        <v>45</v>
      </c>
      <c r="D144" s="238">
        <v>45</v>
      </c>
      <c r="E144" s="229">
        <v>45</v>
      </c>
      <c r="F144" s="238">
        <v>45</v>
      </c>
      <c r="G144" s="238">
        <v>45</v>
      </c>
      <c r="H144" s="238">
        <v>45</v>
      </c>
      <c r="I144" s="238">
        <v>45</v>
      </c>
      <c r="J144" s="238">
        <v>45</v>
      </c>
      <c r="K144" s="238">
        <v>45</v>
      </c>
      <c r="L144" s="238">
        <v>45</v>
      </c>
      <c r="M144" s="238">
        <v>45</v>
      </c>
      <c r="N144" s="229">
        <v>45</v>
      </c>
    </row>
    <row r="145" spans="1:14" ht="11.1" customHeight="1" x14ac:dyDescent="0.25">
      <c r="A145" s="517"/>
      <c r="B145" s="46">
        <v>2022</v>
      </c>
      <c r="C145" s="238">
        <v>47.5</v>
      </c>
      <c r="D145" s="238">
        <v>52.5</v>
      </c>
      <c r="E145" s="229">
        <v>57.5</v>
      </c>
      <c r="F145" s="238">
        <v>55</v>
      </c>
      <c r="G145" s="238">
        <v>55</v>
      </c>
      <c r="H145" s="238">
        <v>58</v>
      </c>
      <c r="I145" s="238">
        <v>58</v>
      </c>
      <c r="J145" s="238">
        <v>62.5</v>
      </c>
      <c r="K145" s="238">
        <v>75.5</v>
      </c>
      <c r="L145" s="238">
        <v>58</v>
      </c>
      <c r="M145" s="238">
        <v>58</v>
      </c>
      <c r="N145" s="229">
        <v>62.5</v>
      </c>
    </row>
    <row r="146" spans="1:14" ht="11.1" customHeight="1" x14ac:dyDescent="0.25">
      <c r="A146" s="517"/>
      <c r="B146" s="46">
        <v>2023</v>
      </c>
      <c r="C146" s="229">
        <v>65</v>
      </c>
      <c r="D146" s="229">
        <v>65</v>
      </c>
      <c r="E146" s="229">
        <v>65</v>
      </c>
      <c r="F146" s="216" t="s">
        <v>29</v>
      </c>
      <c r="G146" s="216" t="s">
        <v>29</v>
      </c>
      <c r="H146" s="216" t="s">
        <v>29</v>
      </c>
      <c r="I146" s="216" t="s">
        <v>29</v>
      </c>
      <c r="J146" s="216" t="s">
        <v>29</v>
      </c>
      <c r="K146" s="216" t="s">
        <v>29</v>
      </c>
      <c r="L146" s="216" t="s">
        <v>29</v>
      </c>
      <c r="M146" s="216" t="s">
        <v>29</v>
      </c>
      <c r="N146" s="216" t="s">
        <v>29</v>
      </c>
    </row>
    <row r="147" spans="1:14" ht="11.1" customHeight="1" x14ac:dyDescent="0.25">
      <c r="A147" s="852"/>
      <c r="B147" s="522">
        <v>2024</v>
      </c>
      <c r="C147" s="556" t="s">
        <v>29</v>
      </c>
      <c r="D147" s="556" t="s">
        <v>29</v>
      </c>
      <c r="E147" s="853">
        <v>62</v>
      </c>
      <c r="F147" s="523"/>
      <c r="G147" s="523"/>
      <c r="H147" s="523"/>
      <c r="I147" s="523"/>
      <c r="J147" s="523"/>
      <c r="K147" s="523"/>
      <c r="L147" s="524"/>
      <c r="M147" s="524"/>
      <c r="N147" s="524"/>
    </row>
    <row r="148" spans="1:14" ht="11.1" customHeight="1" x14ac:dyDescent="0.25">
      <c r="A148" s="213" t="s">
        <v>502</v>
      </c>
      <c r="B148" s="214">
        <v>2018</v>
      </c>
      <c r="C148" s="229">
        <v>35</v>
      </c>
      <c r="D148" s="229">
        <v>35</v>
      </c>
      <c r="E148" s="229">
        <v>35</v>
      </c>
      <c r="F148" s="229">
        <v>35</v>
      </c>
      <c r="G148" s="229">
        <v>35</v>
      </c>
      <c r="H148" s="229">
        <v>36</v>
      </c>
      <c r="I148" s="238">
        <v>35</v>
      </c>
      <c r="J148" s="238">
        <v>34</v>
      </c>
      <c r="K148" s="229">
        <v>35</v>
      </c>
      <c r="L148" s="229">
        <v>35</v>
      </c>
      <c r="M148" s="238">
        <v>35</v>
      </c>
      <c r="N148" s="229">
        <v>35</v>
      </c>
    </row>
    <row r="149" spans="1:14" ht="11.1" customHeight="1" x14ac:dyDescent="0.25">
      <c r="A149" s="213"/>
      <c r="B149" s="214">
        <v>2019</v>
      </c>
      <c r="C149" s="229">
        <v>34</v>
      </c>
      <c r="D149" s="229">
        <v>34</v>
      </c>
      <c r="E149" s="229">
        <v>34</v>
      </c>
      <c r="F149" s="229">
        <v>35</v>
      </c>
      <c r="G149" s="229">
        <v>35</v>
      </c>
      <c r="H149" s="229">
        <v>36</v>
      </c>
      <c r="I149" s="238">
        <v>35</v>
      </c>
      <c r="J149" s="238">
        <v>35</v>
      </c>
      <c r="K149" s="229">
        <v>37.5</v>
      </c>
      <c r="L149" s="229">
        <v>37.5</v>
      </c>
      <c r="M149" s="238">
        <v>40</v>
      </c>
      <c r="N149" s="229">
        <v>40</v>
      </c>
    </row>
    <row r="150" spans="1:14" ht="11.1" customHeight="1" x14ac:dyDescent="0.25">
      <c r="A150" s="213"/>
      <c r="B150" s="214">
        <v>2020</v>
      </c>
      <c r="C150" s="229">
        <v>40</v>
      </c>
      <c r="D150" s="229">
        <v>40</v>
      </c>
      <c r="E150" s="229">
        <v>40</v>
      </c>
      <c r="F150" s="229">
        <v>40</v>
      </c>
      <c r="G150" s="229">
        <v>40</v>
      </c>
      <c r="H150" s="229">
        <v>40</v>
      </c>
      <c r="I150" s="238">
        <v>40</v>
      </c>
      <c r="J150" s="238">
        <v>40</v>
      </c>
      <c r="K150" s="229">
        <v>40</v>
      </c>
      <c r="L150" s="229">
        <v>40</v>
      </c>
      <c r="M150" s="238">
        <v>40</v>
      </c>
      <c r="N150" s="229">
        <v>38</v>
      </c>
    </row>
    <row r="151" spans="1:14" ht="11.1" customHeight="1" x14ac:dyDescent="0.25">
      <c r="A151" s="213"/>
      <c r="B151" s="214">
        <v>2021</v>
      </c>
      <c r="C151" s="229">
        <v>40</v>
      </c>
      <c r="D151" s="229">
        <v>40</v>
      </c>
      <c r="E151" s="229">
        <v>40</v>
      </c>
      <c r="F151" s="229">
        <v>40</v>
      </c>
      <c r="G151" s="229">
        <v>40</v>
      </c>
      <c r="H151" s="229">
        <v>45</v>
      </c>
      <c r="I151" s="238">
        <v>45</v>
      </c>
      <c r="J151" s="238">
        <v>45</v>
      </c>
      <c r="K151" s="229">
        <v>45</v>
      </c>
      <c r="L151" s="229">
        <v>45</v>
      </c>
      <c r="M151" s="238">
        <v>45</v>
      </c>
      <c r="N151" s="229">
        <v>40</v>
      </c>
    </row>
    <row r="152" spans="1:14" ht="11.1" customHeight="1" x14ac:dyDescent="0.25">
      <c r="A152" s="213"/>
      <c r="B152" s="214">
        <v>2022</v>
      </c>
      <c r="C152" s="229">
        <v>40</v>
      </c>
      <c r="D152" s="229">
        <v>45</v>
      </c>
      <c r="E152" s="229">
        <v>45</v>
      </c>
      <c r="F152" s="229">
        <v>40</v>
      </c>
      <c r="G152" s="229">
        <v>40</v>
      </c>
      <c r="H152" s="229">
        <v>45</v>
      </c>
      <c r="I152" s="238">
        <v>52.5</v>
      </c>
      <c r="J152" s="238">
        <v>52.5</v>
      </c>
      <c r="K152" s="229">
        <v>52.5</v>
      </c>
      <c r="L152" s="229">
        <v>53</v>
      </c>
      <c r="M152" s="238">
        <v>57.5</v>
      </c>
      <c r="N152" s="229">
        <v>57.5</v>
      </c>
    </row>
    <row r="153" spans="1:14" ht="11.1" customHeight="1" x14ac:dyDescent="0.25">
      <c r="A153" s="213"/>
      <c r="B153" s="214">
        <v>2023</v>
      </c>
      <c r="C153" s="229" t="s">
        <v>29</v>
      </c>
      <c r="D153" s="229" t="s">
        <v>29</v>
      </c>
      <c r="E153" s="229" t="s">
        <v>29</v>
      </c>
      <c r="F153" s="229">
        <v>67.5</v>
      </c>
      <c r="G153" s="229">
        <v>60</v>
      </c>
      <c r="H153" s="229">
        <v>57.5</v>
      </c>
      <c r="I153" s="238">
        <v>60</v>
      </c>
      <c r="J153" s="238">
        <v>62</v>
      </c>
      <c r="K153" s="229">
        <v>60</v>
      </c>
      <c r="L153" s="229">
        <v>60</v>
      </c>
      <c r="M153" s="229">
        <v>60</v>
      </c>
      <c r="N153" s="229">
        <v>60</v>
      </c>
    </row>
    <row r="154" spans="1:14" ht="11.1" customHeight="1" x14ac:dyDescent="0.25">
      <c r="A154" s="217"/>
      <c r="B154" s="218">
        <v>2024</v>
      </c>
      <c r="C154" s="239">
        <v>60</v>
      </c>
      <c r="D154" s="239">
        <v>60</v>
      </c>
      <c r="E154" s="239">
        <v>56</v>
      </c>
      <c r="F154" s="239"/>
      <c r="G154" s="239"/>
      <c r="H154" s="239"/>
      <c r="I154" s="240"/>
      <c r="J154" s="240"/>
      <c r="K154" s="239"/>
      <c r="L154" s="239"/>
      <c r="M154" s="239"/>
      <c r="N154" s="239"/>
    </row>
    <row r="155" spans="1:14" ht="11.1" customHeight="1" x14ac:dyDescent="0.25">
      <c r="A155" s="213" t="s">
        <v>171</v>
      </c>
      <c r="B155" s="214">
        <v>2018</v>
      </c>
      <c r="C155" s="229">
        <v>57</v>
      </c>
      <c r="D155" s="229">
        <v>57</v>
      </c>
      <c r="E155" s="229">
        <v>57</v>
      </c>
      <c r="F155" s="229">
        <v>57</v>
      </c>
      <c r="G155" s="229">
        <v>57</v>
      </c>
      <c r="H155" s="229">
        <v>57</v>
      </c>
      <c r="I155" s="238">
        <v>54</v>
      </c>
      <c r="J155" s="238">
        <v>54.5</v>
      </c>
      <c r="K155" s="229">
        <v>55</v>
      </c>
      <c r="L155" s="229">
        <v>55</v>
      </c>
      <c r="M155" s="238">
        <v>55</v>
      </c>
      <c r="N155" s="229">
        <v>55</v>
      </c>
    </row>
    <row r="156" spans="1:14" ht="11.1" customHeight="1" x14ac:dyDescent="0.25">
      <c r="A156" s="213"/>
      <c r="B156" s="214">
        <v>2019</v>
      </c>
      <c r="C156" s="229">
        <v>57.5</v>
      </c>
      <c r="D156" s="229">
        <v>56</v>
      </c>
      <c r="E156" s="229">
        <v>56</v>
      </c>
      <c r="F156" s="229">
        <v>56</v>
      </c>
      <c r="G156" s="229">
        <v>59</v>
      </c>
      <c r="H156" s="229">
        <v>58</v>
      </c>
      <c r="I156" s="238">
        <v>57.5</v>
      </c>
      <c r="J156" s="238">
        <v>57.5</v>
      </c>
      <c r="K156" s="229">
        <v>57.5</v>
      </c>
      <c r="L156" s="229">
        <v>57.5</v>
      </c>
      <c r="M156" s="238">
        <v>57.5</v>
      </c>
      <c r="N156" s="229">
        <v>57.5</v>
      </c>
    </row>
    <row r="157" spans="1:14" ht="11.1" customHeight="1" x14ac:dyDescent="0.25">
      <c r="A157" s="213"/>
      <c r="B157" s="214">
        <v>2020</v>
      </c>
      <c r="C157" s="229">
        <v>57.5</v>
      </c>
      <c r="D157" s="229">
        <v>57.5</v>
      </c>
      <c r="E157" s="229">
        <v>59</v>
      </c>
      <c r="F157" s="229">
        <v>56.5</v>
      </c>
      <c r="G157" s="229">
        <v>56.5</v>
      </c>
      <c r="H157" s="229">
        <v>56.5</v>
      </c>
      <c r="I157" s="238">
        <v>59</v>
      </c>
      <c r="J157" s="238">
        <v>57.5</v>
      </c>
      <c r="K157" s="229">
        <v>57.5</v>
      </c>
      <c r="L157" s="229">
        <v>59</v>
      </c>
      <c r="M157" s="238">
        <v>62.5</v>
      </c>
      <c r="N157" s="229">
        <v>57.5</v>
      </c>
    </row>
    <row r="158" spans="1:14" ht="11.1" customHeight="1" x14ac:dyDescent="0.25">
      <c r="A158" s="213"/>
      <c r="B158" s="214">
        <v>2021</v>
      </c>
      <c r="C158" s="229" t="s">
        <v>29</v>
      </c>
      <c r="D158" s="229" t="s">
        <v>29</v>
      </c>
      <c r="E158" s="229" t="s">
        <v>29</v>
      </c>
      <c r="F158" s="229" t="s">
        <v>29</v>
      </c>
      <c r="G158" s="229" t="s">
        <v>29</v>
      </c>
      <c r="H158" s="229" t="s">
        <v>29</v>
      </c>
      <c r="I158" s="238" t="s">
        <v>29</v>
      </c>
      <c r="J158" s="238" t="s">
        <v>29</v>
      </c>
      <c r="K158" s="229" t="s">
        <v>29</v>
      </c>
      <c r="L158" s="229" t="s">
        <v>29</v>
      </c>
      <c r="M158" s="238" t="s">
        <v>29</v>
      </c>
      <c r="N158" s="229" t="s">
        <v>29</v>
      </c>
    </row>
    <row r="159" spans="1:14" ht="11.1" customHeight="1" x14ac:dyDescent="0.25">
      <c r="A159" s="213"/>
      <c r="B159" s="214">
        <v>2022</v>
      </c>
      <c r="C159" s="229">
        <v>63</v>
      </c>
      <c r="D159" s="229">
        <v>60</v>
      </c>
      <c r="E159" s="229">
        <v>60</v>
      </c>
      <c r="F159" s="229">
        <v>70</v>
      </c>
      <c r="G159" s="229">
        <v>70</v>
      </c>
      <c r="H159" s="229">
        <v>70</v>
      </c>
      <c r="I159" s="238">
        <v>70</v>
      </c>
      <c r="J159" s="238">
        <v>70</v>
      </c>
      <c r="K159" s="229">
        <v>70</v>
      </c>
      <c r="L159" s="229">
        <v>70</v>
      </c>
      <c r="M159" s="238">
        <v>75</v>
      </c>
      <c r="N159" s="229">
        <v>80</v>
      </c>
    </row>
    <row r="160" spans="1:14" ht="11.1" customHeight="1" x14ac:dyDescent="0.25">
      <c r="A160" s="213"/>
      <c r="B160" s="214">
        <v>2023</v>
      </c>
      <c r="C160" s="229">
        <v>80</v>
      </c>
      <c r="D160" s="229">
        <v>80</v>
      </c>
      <c r="E160" s="229">
        <v>82</v>
      </c>
      <c r="F160" s="229">
        <v>82</v>
      </c>
      <c r="G160" s="229">
        <v>83</v>
      </c>
      <c r="H160" s="229">
        <v>83</v>
      </c>
      <c r="I160" s="238">
        <v>85</v>
      </c>
      <c r="J160" s="238">
        <v>79</v>
      </c>
      <c r="K160" s="229">
        <v>78</v>
      </c>
      <c r="L160" s="229">
        <v>80</v>
      </c>
      <c r="M160" s="229">
        <v>80</v>
      </c>
      <c r="N160" s="229">
        <v>80</v>
      </c>
    </row>
    <row r="161" spans="1:14" ht="11.1" customHeight="1" x14ac:dyDescent="0.25">
      <c r="A161" s="217"/>
      <c r="B161" s="218">
        <v>2024</v>
      </c>
      <c r="C161" s="239">
        <v>80</v>
      </c>
      <c r="D161" s="239">
        <v>80</v>
      </c>
      <c r="E161" s="239">
        <v>80</v>
      </c>
      <c r="F161" s="239"/>
      <c r="G161" s="239"/>
      <c r="H161" s="239"/>
      <c r="I161" s="240"/>
      <c r="J161" s="240"/>
      <c r="K161" s="239"/>
      <c r="L161" s="239"/>
      <c r="M161" s="239"/>
      <c r="N161" s="239"/>
    </row>
    <row r="162" spans="1:14" ht="11.1" customHeight="1" x14ac:dyDescent="0.25">
      <c r="A162" s="227" t="s">
        <v>130</v>
      </c>
      <c r="B162" s="222">
        <v>2018</v>
      </c>
      <c r="C162" s="228">
        <v>42.5</v>
      </c>
      <c r="D162" s="228">
        <v>42.5</v>
      </c>
      <c r="E162" s="228">
        <v>42</v>
      </c>
      <c r="F162" s="228">
        <v>42.5</v>
      </c>
      <c r="G162" s="228">
        <v>42.5</v>
      </c>
      <c r="H162" s="228">
        <v>42.5</v>
      </c>
      <c r="I162" s="241">
        <v>42.5</v>
      </c>
      <c r="J162" s="241">
        <v>42.5</v>
      </c>
      <c r="K162" s="228">
        <v>42.5</v>
      </c>
      <c r="L162" s="228">
        <v>43.5</v>
      </c>
      <c r="M162" s="241">
        <v>43.5</v>
      </c>
      <c r="N162" s="228">
        <v>43.5</v>
      </c>
    </row>
    <row r="163" spans="1:14" ht="11.1" customHeight="1" x14ac:dyDescent="0.25">
      <c r="A163" s="213"/>
      <c r="B163" s="214">
        <v>2019</v>
      </c>
      <c r="C163" s="229">
        <v>43</v>
      </c>
      <c r="D163" s="229">
        <v>42.5</v>
      </c>
      <c r="E163" s="229">
        <v>43.4</v>
      </c>
      <c r="F163" s="229">
        <v>43.4</v>
      </c>
      <c r="G163" s="229">
        <v>42.5</v>
      </c>
      <c r="H163" s="229">
        <v>44.5</v>
      </c>
      <c r="I163" s="238">
        <v>43.5</v>
      </c>
      <c r="J163" s="238">
        <v>42.5</v>
      </c>
      <c r="K163" s="229">
        <v>43</v>
      </c>
      <c r="L163" s="229">
        <v>45</v>
      </c>
      <c r="M163" s="238">
        <v>45</v>
      </c>
      <c r="N163" s="229">
        <v>45</v>
      </c>
    </row>
    <row r="164" spans="1:14" ht="11.1" customHeight="1" x14ac:dyDescent="0.25">
      <c r="A164" s="213"/>
      <c r="B164" s="214">
        <v>2020</v>
      </c>
      <c r="C164" s="229">
        <v>45</v>
      </c>
      <c r="D164" s="229">
        <v>45</v>
      </c>
      <c r="E164" s="229">
        <v>45</v>
      </c>
      <c r="F164" s="229">
        <v>45</v>
      </c>
      <c r="G164" s="229">
        <v>45</v>
      </c>
      <c r="H164" s="229">
        <v>50</v>
      </c>
      <c r="I164" s="238">
        <v>45</v>
      </c>
      <c r="J164" s="238">
        <v>45</v>
      </c>
      <c r="K164" s="229">
        <v>45</v>
      </c>
      <c r="L164" s="229">
        <v>45</v>
      </c>
      <c r="M164" s="238">
        <v>45</v>
      </c>
      <c r="N164" s="229">
        <v>45</v>
      </c>
    </row>
    <row r="165" spans="1:14" ht="11.1" customHeight="1" x14ac:dyDescent="0.25">
      <c r="A165" s="213"/>
      <c r="B165" s="214">
        <v>2021</v>
      </c>
      <c r="C165" s="229">
        <v>45</v>
      </c>
      <c r="D165" s="229">
        <v>45</v>
      </c>
      <c r="E165" s="229">
        <v>45</v>
      </c>
      <c r="F165" s="229">
        <v>50</v>
      </c>
      <c r="G165" s="229">
        <v>45</v>
      </c>
      <c r="H165" s="229">
        <v>47.5</v>
      </c>
      <c r="I165" s="238">
        <v>45</v>
      </c>
      <c r="J165" s="238">
        <v>45</v>
      </c>
      <c r="K165" s="229">
        <v>45</v>
      </c>
      <c r="L165" s="229">
        <v>45</v>
      </c>
      <c r="M165" s="238">
        <v>50</v>
      </c>
      <c r="N165" s="229">
        <v>50</v>
      </c>
    </row>
    <row r="166" spans="1:14" ht="11.1" customHeight="1" x14ac:dyDescent="0.25">
      <c r="A166" s="213"/>
      <c r="B166" s="214">
        <v>2022</v>
      </c>
      <c r="C166" s="229">
        <v>50</v>
      </c>
      <c r="D166" s="229">
        <v>60</v>
      </c>
      <c r="E166" s="229">
        <v>50</v>
      </c>
      <c r="F166" s="229">
        <v>62.5</v>
      </c>
      <c r="G166" s="229">
        <v>62.5</v>
      </c>
      <c r="H166" s="229">
        <v>65</v>
      </c>
      <c r="I166" s="238">
        <v>65</v>
      </c>
      <c r="J166" s="238">
        <v>65</v>
      </c>
      <c r="K166" s="229">
        <v>65</v>
      </c>
      <c r="L166" s="229">
        <v>65</v>
      </c>
      <c r="M166" s="238">
        <v>65</v>
      </c>
      <c r="N166" s="229">
        <v>65</v>
      </c>
    </row>
    <row r="167" spans="1:14" ht="11.1" customHeight="1" x14ac:dyDescent="0.25">
      <c r="A167" s="213"/>
      <c r="B167" s="214">
        <v>2023</v>
      </c>
      <c r="C167" s="229">
        <v>65</v>
      </c>
      <c r="D167" s="229">
        <v>65</v>
      </c>
      <c r="E167" s="229">
        <v>65</v>
      </c>
      <c r="F167" s="229">
        <v>65</v>
      </c>
      <c r="G167" s="229">
        <v>65</v>
      </c>
      <c r="H167" s="229">
        <v>65</v>
      </c>
      <c r="I167" s="238">
        <v>65</v>
      </c>
      <c r="J167" s="238">
        <v>65</v>
      </c>
      <c r="K167" s="229">
        <v>65</v>
      </c>
      <c r="L167" s="229">
        <v>65</v>
      </c>
      <c r="M167" s="229">
        <v>65</v>
      </c>
      <c r="N167" s="229">
        <v>65</v>
      </c>
    </row>
    <row r="168" spans="1:14" ht="11.1" customHeight="1" x14ac:dyDescent="0.25">
      <c r="A168" s="217"/>
      <c r="B168" s="218">
        <v>2024</v>
      </c>
      <c r="C168" s="239">
        <v>65</v>
      </c>
      <c r="D168" s="239">
        <v>65</v>
      </c>
      <c r="E168" s="239">
        <v>68</v>
      </c>
      <c r="F168" s="239"/>
      <c r="G168" s="239"/>
      <c r="H168" s="239"/>
      <c r="I168" s="240"/>
      <c r="J168" s="240"/>
      <c r="K168" s="239"/>
      <c r="L168" s="239"/>
      <c r="M168" s="239"/>
      <c r="N168" s="239"/>
    </row>
    <row r="169" spans="1:14" ht="11.1" customHeight="1" x14ac:dyDescent="0.25">
      <c r="A169" s="213" t="s">
        <v>112</v>
      </c>
      <c r="B169" s="214">
        <v>2018</v>
      </c>
      <c r="C169" s="215">
        <v>30</v>
      </c>
      <c r="D169" s="215">
        <v>30</v>
      </c>
      <c r="E169" s="215">
        <v>30</v>
      </c>
      <c r="F169" s="215">
        <v>30</v>
      </c>
      <c r="G169" s="215">
        <v>30.5</v>
      </c>
      <c r="H169" s="215">
        <v>31</v>
      </c>
      <c r="I169" s="216">
        <v>31</v>
      </c>
      <c r="J169" s="216">
        <v>31</v>
      </c>
      <c r="K169" s="215">
        <v>31</v>
      </c>
      <c r="L169" s="215">
        <v>31</v>
      </c>
      <c r="M169" s="216">
        <v>31</v>
      </c>
      <c r="N169" s="215">
        <v>32</v>
      </c>
    </row>
    <row r="170" spans="1:14" ht="11.1" customHeight="1" x14ac:dyDescent="0.25">
      <c r="A170" s="213"/>
      <c r="B170" s="214">
        <v>2019</v>
      </c>
      <c r="C170" s="215">
        <v>35</v>
      </c>
      <c r="D170" s="215">
        <v>35</v>
      </c>
      <c r="E170" s="215">
        <v>35</v>
      </c>
      <c r="F170" s="215">
        <v>35</v>
      </c>
      <c r="G170" s="215">
        <v>35</v>
      </c>
      <c r="H170" s="215">
        <v>30</v>
      </c>
      <c r="I170" s="216">
        <v>36.5</v>
      </c>
      <c r="J170" s="216">
        <v>37.5</v>
      </c>
      <c r="K170" s="215">
        <v>33</v>
      </c>
      <c r="L170" s="215">
        <v>32.5</v>
      </c>
      <c r="M170" s="216">
        <v>35</v>
      </c>
      <c r="N170" s="215">
        <v>32.5</v>
      </c>
    </row>
    <row r="171" spans="1:14" ht="11.1" customHeight="1" x14ac:dyDescent="0.25">
      <c r="A171" s="230"/>
      <c r="B171" s="214">
        <v>2020</v>
      </c>
      <c r="C171" s="229">
        <v>42.5</v>
      </c>
      <c r="D171" s="229" t="s">
        <v>29</v>
      </c>
      <c r="E171" s="229" t="s">
        <v>29</v>
      </c>
      <c r="F171" s="229" t="s">
        <v>29</v>
      </c>
      <c r="G171" s="229" t="s">
        <v>29</v>
      </c>
      <c r="H171" s="229" t="s">
        <v>29</v>
      </c>
      <c r="I171" s="238" t="s">
        <v>29</v>
      </c>
      <c r="J171" s="238" t="s">
        <v>29</v>
      </c>
      <c r="K171" s="229" t="s">
        <v>29</v>
      </c>
      <c r="L171" s="229" t="s">
        <v>29</v>
      </c>
      <c r="M171" s="238" t="s">
        <v>29</v>
      </c>
      <c r="N171" s="229" t="s">
        <v>29</v>
      </c>
    </row>
    <row r="172" spans="1:14" ht="11.1" customHeight="1" x14ac:dyDescent="0.25">
      <c r="A172" s="230"/>
      <c r="B172" s="214">
        <v>2021</v>
      </c>
      <c r="C172" s="229" t="s">
        <v>29</v>
      </c>
      <c r="D172" s="229">
        <v>37.5</v>
      </c>
      <c r="E172" s="229" t="s">
        <v>29</v>
      </c>
      <c r="F172" s="229">
        <v>37.5</v>
      </c>
      <c r="G172" s="229">
        <v>37.5</v>
      </c>
      <c r="H172" s="229">
        <v>40</v>
      </c>
      <c r="I172" s="238">
        <v>42.5</v>
      </c>
      <c r="J172" s="238">
        <v>42.5</v>
      </c>
      <c r="K172" s="229">
        <v>42.5</v>
      </c>
      <c r="L172" s="229">
        <v>45</v>
      </c>
      <c r="M172" s="238">
        <v>47.5</v>
      </c>
      <c r="N172" s="229">
        <v>47.5</v>
      </c>
    </row>
    <row r="173" spans="1:14" ht="11.1" customHeight="1" x14ac:dyDescent="0.25">
      <c r="A173" s="230"/>
      <c r="B173" s="214">
        <v>2022</v>
      </c>
      <c r="C173" s="229">
        <v>48</v>
      </c>
      <c r="D173" s="229">
        <v>48</v>
      </c>
      <c r="E173" s="229">
        <v>62</v>
      </c>
      <c r="F173" s="229">
        <v>57</v>
      </c>
      <c r="G173" s="229">
        <v>62.5</v>
      </c>
      <c r="H173" s="229">
        <v>42.5</v>
      </c>
      <c r="I173" s="238">
        <v>42.5</v>
      </c>
      <c r="J173" s="238">
        <v>47</v>
      </c>
      <c r="K173" s="229">
        <v>48</v>
      </c>
      <c r="L173" s="229">
        <v>48</v>
      </c>
      <c r="M173" s="238">
        <v>48</v>
      </c>
      <c r="N173" s="229">
        <v>52</v>
      </c>
    </row>
    <row r="174" spans="1:14" ht="11.1" customHeight="1" x14ac:dyDescent="0.25">
      <c r="A174" s="230"/>
      <c r="B174" s="214">
        <v>2023</v>
      </c>
      <c r="C174" s="229">
        <v>50</v>
      </c>
      <c r="D174" s="229">
        <v>50</v>
      </c>
      <c r="E174" s="229">
        <v>55</v>
      </c>
      <c r="F174" s="229">
        <v>62.5</v>
      </c>
      <c r="G174" s="229">
        <v>55</v>
      </c>
      <c r="H174" s="229">
        <v>55</v>
      </c>
      <c r="I174" s="238">
        <v>55</v>
      </c>
      <c r="J174" s="238">
        <v>53</v>
      </c>
      <c r="K174" s="229">
        <v>53</v>
      </c>
      <c r="L174" s="229">
        <v>53</v>
      </c>
      <c r="M174" s="229">
        <v>53</v>
      </c>
      <c r="N174" s="229">
        <v>53</v>
      </c>
    </row>
    <row r="175" spans="1:14" ht="11.1" customHeight="1" x14ac:dyDescent="0.25">
      <c r="A175" s="230"/>
      <c r="B175" s="214">
        <v>2024</v>
      </c>
      <c r="C175" s="229">
        <v>60</v>
      </c>
      <c r="D175" s="229">
        <v>53</v>
      </c>
      <c r="E175" s="229">
        <v>53</v>
      </c>
      <c r="F175" s="229"/>
      <c r="G175" s="229"/>
      <c r="H175" s="229"/>
      <c r="I175" s="238"/>
      <c r="J175" s="238"/>
      <c r="K175" s="229"/>
      <c r="L175" s="229"/>
      <c r="M175" s="229"/>
      <c r="N175" s="229"/>
    </row>
    <row r="176" spans="1:14" ht="13.5" x14ac:dyDescent="0.25">
      <c r="A176" s="242" t="s">
        <v>136</v>
      </c>
      <c r="B176" s="243"/>
      <c r="C176" s="243"/>
      <c r="D176" s="243"/>
      <c r="E176" s="243"/>
      <c r="F176" s="243"/>
      <c r="G176" s="243"/>
      <c r="H176" s="84"/>
      <c r="I176" s="84"/>
      <c r="J176" s="84"/>
      <c r="K176" s="84"/>
      <c r="L176" s="84"/>
      <c r="M176" s="84"/>
      <c r="N176" s="84"/>
    </row>
    <row r="177" spans="1:14" ht="9.9499999999999993" customHeight="1" x14ac:dyDescent="0.25">
      <c r="A177" s="900" t="s">
        <v>486</v>
      </c>
      <c r="B177" s="900"/>
      <c r="C177" s="900"/>
      <c r="D177" s="900"/>
      <c r="E177" s="900"/>
      <c r="F177" s="900"/>
      <c r="G177" s="900"/>
      <c r="H177" s="2"/>
      <c r="I177" s="2"/>
      <c r="J177" s="2"/>
      <c r="K177" s="2"/>
      <c r="L177" s="2"/>
      <c r="M177" s="2"/>
      <c r="N177" s="2"/>
    </row>
    <row r="178" spans="1:14" x14ac:dyDescent="0.2">
      <c r="A178" s="69"/>
      <c r="B178" s="69"/>
      <c r="C178" s="69"/>
      <c r="D178" s="69"/>
      <c r="E178" s="69"/>
      <c r="F178" s="69"/>
      <c r="G178" s="69"/>
      <c r="H178" s="69"/>
      <c r="I178" s="69"/>
      <c r="J178" s="69"/>
      <c r="K178" s="69"/>
      <c r="L178" s="69"/>
      <c r="M178" s="69"/>
      <c r="N178" s="69"/>
    </row>
    <row r="179" spans="1:14" x14ac:dyDescent="0.2">
      <c r="A179" s="69"/>
      <c r="B179" s="69"/>
      <c r="C179" s="69"/>
      <c r="D179" s="69"/>
      <c r="E179" s="69"/>
      <c r="F179" s="69"/>
      <c r="G179" s="69"/>
      <c r="H179" s="69"/>
      <c r="I179" s="69"/>
      <c r="J179" s="69"/>
      <c r="K179" s="69"/>
      <c r="L179" s="69"/>
      <c r="M179" s="69"/>
      <c r="N179" s="69"/>
    </row>
    <row r="180" spans="1:14" x14ac:dyDescent="0.2">
      <c r="A180" s="69"/>
      <c r="B180" s="69"/>
      <c r="C180" s="69"/>
      <c r="D180" s="69"/>
      <c r="E180" s="69"/>
      <c r="F180" s="69"/>
      <c r="G180" s="69"/>
      <c r="H180" s="69"/>
      <c r="I180" s="69"/>
      <c r="J180" s="69"/>
      <c r="K180" s="69"/>
      <c r="L180" s="69"/>
      <c r="M180" s="69"/>
      <c r="N180" s="69"/>
    </row>
    <row r="181" spans="1:14" x14ac:dyDescent="0.2">
      <c r="A181" s="69"/>
      <c r="B181" s="69"/>
      <c r="C181" s="69"/>
      <c r="D181" s="69"/>
      <c r="E181" s="69"/>
      <c r="F181" s="69"/>
      <c r="G181" s="69"/>
      <c r="H181" s="69"/>
      <c r="I181" s="69"/>
      <c r="J181" s="69"/>
      <c r="K181" s="69"/>
      <c r="L181" s="69"/>
      <c r="M181" s="69"/>
      <c r="N181" s="69"/>
    </row>
    <row r="182" spans="1:14" x14ac:dyDescent="0.2">
      <c r="A182" s="69"/>
      <c r="B182" s="69"/>
      <c r="C182" s="69"/>
      <c r="D182" s="69"/>
      <c r="E182" s="69"/>
      <c r="F182" s="69"/>
      <c r="G182" s="69"/>
      <c r="H182" s="69"/>
      <c r="I182" s="69"/>
      <c r="J182" s="69"/>
      <c r="K182" s="69"/>
      <c r="L182" s="69"/>
      <c r="M182" s="69"/>
      <c r="N182" s="69"/>
    </row>
  </sheetData>
  <mergeCells count="5">
    <mergeCell ref="A1:N1"/>
    <mergeCell ref="A2:N2"/>
    <mergeCell ref="A177:G177"/>
    <mergeCell ref="A64:F64"/>
    <mergeCell ref="A117:F117"/>
  </mergeCells>
  <pageMargins left="0" right="0" top="0" bottom="0" header="0" footer="0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10DEF-6126-4D54-A0B3-3E7FA7462B2D}">
  <dimension ref="A1:R92"/>
  <sheetViews>
    <sheetView showGridLines="0" topLeftCell="A19" zoomScale="200" zoomScaleNormal="200" workbookViewId="0">
      <selection activeCell="M51" sqref="M51"/>
    </sheetView>
  </sheetViews>
  <sheetFormatPr baseColWidth="10" defaultColWidth="10.85546875" defaultRowHeight="12.75" x14ac:dyDescent="0.2"/>
  <cols>
    <col min="1" max="1" width="13.85546875" style="81" customWidth="1"/>
    <col min="2" max="4" width="4.85546875" style="81" customWidth="1"/>
    <col min="5" max="5" width="1.85546875" style="81" customWidth="1"/>
    <col min="6" max="6" width="14.28515625" style="81" customWidth="1"/>
    <col min="7" max="7" width="6.42578125" style="81" customWidth="1"/>
    <col min="8" max="8" width="5.85546875" style="81" customWidth="1"/>
    <col min="9" max="9" width="7.140625" style="81" customWidth="1"/>
    <col min="10" max="10" width="1.85546875" style="81" customWidth="1"/>
    <col min="11" max="11" width="14" style="81" customWidth="1"/>
    <col min="12" max="12" width="8.28515625" style="81" customWidth="1"/>
    <col min="13" max="14" width="7.42578125" style="81" customWidth="1"/>
    <col min="15" max="16384" width="10.85546875" style="81"/>
  </cols>
  <sheetData>
    <row r="1" spans="1:15" ht="13.5" x14ac:dyDescent="0.25">
      <c r="A1" s="244" t="s">
        <v>636</v>
      </c>
      <c r="B1" s="245"/>
      <c r="C1" s="245"/>
      <c r="D1" s="246"/>
      <c r="E1" s="246"/>
      <c r="F1" s="245"/>
      <c r="G1" s="245"/>
      <c r="H1" s="245"/>
      <c r="I1" s="2"/>
      <c r="J1" s="2"/>
      <c r="K1" s="2"/>
      <c r="L1" s="2"/>
      <c r="M1" s="2"/>
    </row>
    <row r="2" spans="1:15" ht="13.5" x14ac:dyDescent="0.25">
      <c r="A2" s="247" t="s">
        <v>503</v>
      </c>
      <c r="B2" s="245"/>
      <c r="C2" s="245"/>
      <c r="D2" s="245"/>
      <c r="E2" s="245"/>
      <c r="F2" s="245"/>
      <c r="G2" s="245"/>
      <c r="H2" s="245"/>
      <c r="I2" s="2"/>
      <c r="J2" s="2"/>
      <c r="K2" s="2"/>
      <c r="L2" s="2"/>
      <c r="M2" s="2"/>
    </row>
    <row r="3" spans="1:15" ht="5.0999999999999996" customHeight="1" x14ac:dyDescent="0.25">
      <c r="A3" s="245"/>
      <c r="B3" s="245"/>
      <c r="C3" s="245"/>
      <c r="D3" s="245"/>
      <c r="E3" s="245"/>
      <c r="F3" s="245"/>
      <c r="G3" s="245"/>
      <c r="H3" s="245"/>
      <c r="I3" s="2"/>
      <c r="J3" s="2"/>
      <c r="K3" s="2"/>
      <c r="L3" s="2"/>
      <c r="M3" s="2"/>
    </row>
    <row r="4" spans="1:15" ht="11.1" customHeight="1" x14ac:dyDescent="0.25">
      <c r="A4" s="904" t="s">
        <v>504</v>
      </c>
      <c r="B4" s="906" t="s">
        <v>637</v>
      </c>
      <c r="C4" s="907"/>
      <c r="D4" s="908"/>
      <c r="E4" s="248"/>
      <c r="F4" s="904" t="s">
        <v>504</v>
      </c>
      <c r="G4" s="906" t="s">
        <v>637</v>
      </c>
      <c r="H4" s="907"/>
      <c r="I4" s="908"/>
      <c r="J4" s="36"/>
      <c r="K4" s="904" t="s">
        <v>504</v>
      </c>
      <c r="L4" s="906" t="s">
        <v>637</v>
      </c>
      <c r="M4" s="907"/>
      <c r="N4" s="908"/>
      <c r="O4" s="2"/>
    </row>
    <row r="5" spans="1:15" ht="11.1" customHeight="1" x14ac:dyDescent="0.25">
      <c r="A5" s="905"/>
      <c r="B5" s="507">
        <v>2023</v>
      </c>
      <c r="C5" s="507">
        <v>2024</v>
      </c>
      <c r="D5" s="507" t="s">
        <v>23</v>
      </c>
      <c r="E5" s="248"/>
      <c r="F5" s="909"/>
      <c r="G5" s="507">
        <v>2023</v>
      </c>
      <c r="H5" s="507">
        <v>2024</v>
      </c>
      <c r="I5" s="507" t="s">
        <v>23</v>
      </c>
      <c r="J5" s="36"/>
      <c r="K5" s="910"/>
      <c r="L5" s="714">
        <v>2023</v>
      </c>
      <c r="M5" s="507">
        <v>2024</v>
      </c>
      <c r="N5" s="700" t="s">
        <v>23</v>
      </c>
      <c r="O5" s="2"/>
    </row>
    <row r="6" spans="1:15" ht="5.0999999999999996" customHeight="1" x14ac:dyDescent="0.25">
      <c r="A6" s="36"/>
      <c r="B6" s="36"/>
      <c r="C6" s="36"/>
      <c r="D6" s="36"/>
      <c r="E6" s="36"/>
      <c r="F6" s="36"/>
      <c r="G6" s="36"/>
      <c r="H6" s="36"/>
      <c r="I6" s="36"/>
      <c r="J6" s="36"/>
      <c r="K6" s="710"/>
      <c r="L6" s="710"/>
      <c r="M6" s="249"/>
      <c r="N6" s="710"/>
      <c r="O6" s="2"/>
    </row>
    <row r="7" spans="1:15" ht="11.1" customHeight="1" x14ac:dyDescent="0.2">
      <c r="A7" s="509" t="s">
        <v>164</v>
      </c>
      <c r="B7" s="267"/>
      <c r="C7" s="267"/>
      <c r="D7" s="268"/>
      <c r="E7" s="36"/>
      <c r="F7" s="514" t="s">
        <v>77</v>
      </c>
      <c r="G7" s="278"/>
      <c r="H7" s="844"/>
      <c r="I7" s="251"/>
      <c r="J7" s="36"/>
      <c r="K7" s="511" t="s">
        <v>706</v>
      </c>
      <c r="L7" s="276"/>
      <c r="M7" s="276"/>
      <c r="N7" s="277"/>
      <c r="O7" s="36"/>
    </row>
    <row r="8" spans="1:15" ht="11.1" customHeight="1" x14ac:dyDescent="0.2">
      <c r="A8" s="270" t="s">
        <v>25</v>
      </c>
      <c r="B8" s="256">
        <v>73</v>
      </c>
      <c r="C8" s="256">
        <v>83</v>
      </c>
      <c r="D8" s="257">
        <f>((C8/B8)-    1)*100</f>
        <v>13.698630136986312</v>
      </c>
      <c r="E8" s="36"/>
      <c r="F8" s="259" t="s">
        <v>510</v>
      </c>
      <c r="G8" s="253" t="s">
        <v>505</v>
      </c>
      <c r="H8" s="253">
        <v>56</v>
      </c>
      <c r="I8" s="257" t="s">
        <v>182</v>
      </c>
      <c r="J8" s="36"/>
      <c r="K8" s="259" t="s">
        <v>707</v>
      </c>
      <c r="L8" s="564" t="s">
        <v>152</v>
      </c>
      <c r="M8" s="266">
        <v>60</v>
      </c>
      <c r="N8" s="277" t="s">
        <v>182</v>
      </c>
      <c r="O8" s="36"/>
    </row>
    <row r="9" spans="1:15" ht="11.1" customHeight="1" x14ac:dyDescent="0.2">
      <c r="A9" s="258" t="s">
        <v>324</v>
      </c>
      <c r="B9" s="229" t="s">
        <v>152</v>
      </c>
      <c r="C9" s="256">
        <v>75</v>
      </c>
      <c r="D9" s="257" t="s">
        <v>182</v>
      </c>
      <c r="E9" s="36"/>
      <c r="F9" s="259" t="s">
        <v>194</v>
      </c>
      <c r="G9" s="253">
        <v>42</v>
      </c>
      <c r="H9" s="253">
        <v>44</v>
      </c>
      <c r="I9" s="277">
        <f t="shared" ref="I9:I11" si="0">((H9/G9)-    1)*100</f>
        <v>4.7619047619047672</v>
      </c>
      <c r="J9" s="36"/>
      <c r="K9" s="259" t="s">
        <v>708</v>
      </c>
      <c r="L9" s="266">
        <v>68</v>
      </c>
      <c r="M9" s="266">
        <v>68</v>
      </c>
      <c r="N9" s="257">
        <f t="shared" ref="N9:N10" si="1">((M9/L9)-    1)*100</f>
        <v>0</v>
      </c>
      <c r="O9" s="36"/>
    </row>
    <row r="10" spans="1:15" ht="11.1" customHeight="1" x14ac:dyDescent="0.2">
      <c r="A10" s="258" t="s">
        <v>508</v>
      </c>
      <c r="B10" s="229" t="s">
        <v>152</v>
      </c>
      <c r="C10" s="256">
        <v>60</v>
      </c>
      <c r="D10" s="257" t="s">
        <v>182</v>
      </c>
      <c r="E10" s="36"/>
      <c r="F10" s="259" t="s">
        <v>511</v>
      </c>
      <c r="G10" s="253">
        <v>65</v>
      </c>
      <c r="H10" s="253">
        <v>75</v>
      </c>
      <c r="I10" s="277">
        <f t="shared" si="0"/>
        <v>15.384615384615374</v>
      </c>
      <c r="J10" s="36"/>
      <c r="K10" s="259" t="s">
        <v>709</v>
      </c>
      <c r="L10" s="266">
        <v>55</v>
      </c>
      <c r="M10" s="266">
        <v>55</v>
      </c>
      <c r="N10" s="257">
        <f t="shared" si="1"/>
        <v>0</v>
      </c>
      <c r="O10" s="36"/>
    </row>
    <row r="11" spans="1:15" ht="11.1" customHeight="1" x14ac:dyDescent="0.2">
      <c r="A11" s="273" t="s">
        <v>509</v>
      </c>
      <c r="B11" s="239" t="s">
        <v>152</v>
      </c>
      <c r="C11" s="263">
        <v>63</v>
      </c>
      <c r="D11" s="264" t="s">
        <v>182</v>
      </c>
      <c r="E11" s="36"/>
      <c r="F11" s="259" t="s">
        <v>513</v>
      </c>
      <c r="G11" s="253">
        <v>65</v>
      </c>
      <c r="H11" s="253">
        <v>70</v>
      </c>
      <c r="I11" s="277">
        <f t="shared" si="0"/>
        <v>7.6923076923076872</v>
      </c>
      <c r="J11" s="36"/>
      <c r="K11" s="259" t="s">
        <v>710</v>
      </c>
      <c r="L11" s="564" t="s">
        <v>152</v>
      </c>
      <c r="M11" s="266">
        <v>70</v>
      </c>
      <c r="N11" s="277" t="s">
        <v>182</v>
      </c>
      <c r="O11" s="36"/>
    </row>
    <row r="12" spans="1:15" ht="11.1" customHeight="1" x14ac:dyDescent="0.2">
      <c r="A12" s="511" t="s">
        <v>27</v>
      </c>
      <c r="B12" s="256"/>
      <c r="C12" s="256"/>
      <c r="D12" s="279"/>
      <c r="E12" s="36"/>
      <c r="F12" s="262" t="s">
        <v>326</v>
      </c>
      <c r="G12" s="272" t="s">
        <v>505</v>
      </c>
      <c r="H12" s="272">
        <v>55</v>
      </c>
      <c r="I12" s="280" t="s">
        <v>182</v>
      </c>
      <c r="J12" s="36"/>
      <c r="K12" s="259" t="s">
        <v>711</v>
      </c>
      <c r="L12" s="564" t="s">
        <v>152</v>
      </c>
      <c r="M12" s="839">
        <v>55</v>
      </c>
      <c r="N12" s="277" t="s">
        <v>182</v>
      </c>
      <c r="O12" s="36"/>
    </row>
    <row r="13" spans="1:15" ht="11.1" customHeight="1" x14ac:dyDescent="0.2">
      <c r="A13" s="259" t="s">
        <v>30</v>
      </c>
      <c r="B13" s="229" t="s">
        <v>152</v>
      </c>
      <c r="C13" s="253">
        <v>98</v>
      </c>
      <c r="D13" s="257" t="s">
        <v>182</v>
      </c>
      <c r="E13" s="36"/>
      <c r="F13" s="514" t="s">
        <v>515</v>
      </c>
      <c r="G13" s="252"/>
      <c r="H13" s="266"/>
      <c r="I13" s="254"/>
      <c r="J13" s="36"/>
      <c r="K13" s="259" t="s">
        <v>712</v>
      </c>
      <c r="L13" s="564" t="s">
        <v>152</v>
      </c>
      <c r="M13" s="266">
        <v>55</v>
      </c>
      <c r="N13" s="277" t="s">
        <v>182</v>
      </c>
      <c r="O13" s="36"/>
    </row>
    <row r="14" spans="1:15" ht="11.1" customHeight="1" x14ac:dyDescent="0.2">
      <c r="A14" s="259" t="s">
        <v>512</v>
      </c>
      <c r="B14" s="229" t="s">
        <v>152</v>
      </c>
      <c r="C14" s="253">
        <v>105</v>
      </c>
      <c r="D14" s="257" t="s">
        <v>182</v>
      </c>
      <c r="E14" s="36"/>
      <c r="F14" s="259" t="s">
        <v>196</v>
      </c>
      <c r="G14" s="253">
        <v>55</v>
      </c>
      <c r="H14" s="256">
        <v>65</v>
      </c>
      <c r="I14" s="277">
        <f t="shared" ref="I14:I21" si="2">((H14/G14)-    1)*100</f>
        <v>18.181818181818187</v>
      </c>
      <c r="J14" s="36"/>
      <c r="K14" s="259" t="s">
        <v>703</v>
      </c>
      <c r="L14" s="266">
        <v>55</v>
      </c>
      <c r="M14" s="266">
        <v>60</v>
      </c>
      <c r="N14" s="257">
        <f t="shared" ref="N14" si="3">((M14/L14)-    1)*100</f>
        <v>9.0909090909090828</v>
      </c>
      <c r="O14" s="36"/>
    </row>
    <row r="15" spans="1:15" ht="11.1" customHeight="1" x14ac:dyDescent="0.2">
      <c r="A15" s="259" t="s">
        <v>514</v>
      </c>
      <c r="B15" s="229" t="s">
        <v>152</v>
      </c>
      <c r="C15" s="253">
        <v>95</v>
      </c>
      <c r="D15" s="257" t="s">
        <v>182</v>
      </c>
      <c r="E15" s="269"/>
      <c r="F15" s="259" t="s">
        <v>197</v>
      </c>
      <c r="G15" s="253">
        <v>70</v>
      </c>
      <c r="H15" s="261">
        <v>75</v>
      </c>
      <c r="I15" s="277">
        <f t="shared" si="2"/>
        <v>7.1428571428571397</v>
      </c>
      <c r="J15" s="36"/>
      <c r="K15" s="259" t="s">
        <v>713</v>
      </c>
      <c r="L15" s="564" t="s">
        <v>152</v>
      </c>
      <c r="M15" s="266">
        <v>53</v>
      </c>
      <c r="N15" s="277" t="s">
        <v>182</v>
      </c>
      <c r="O15" s="36"/>
    </row>
    <row r="16" spans="1:15" ht="11.1" customHeight="1" x14ac:dyDescent="0.2">
      <c r="A16" s="259" t="s">
        <v>334</v>
      </c>
      <c r="B16" s="229" t="s">
        <v>152</v>
      </c>
      <c r="C16" s="253">
        <v>90</v>
      </c>
      <c r="D16" s="257" t="s">
        <v>182</v>
      </c>
      <c r="E16" s="269"/>
      <c r="F16" s="282" t="s">
        <v>83</v>
      </c>
      <c r="G16" s="253">
        <v>70</v>
      </c>
      <c r="H16" s="261">
        <v>65</v>
      </c>
      <c r="I16" s="277">
        <f t="shared" si="2"/>
        <v>-7.1428571428571397</v>
      </c>
      <c r="J16" s="36"/>
      <c r="K16" s="259" t="s">
        <v>705</v>
      </c>
      <c r="L16" s="266">
        <v>73</v>
      </c>
      <c r="M16" s="266">
        <v>78</v>
      </c>
      <c r="N16" s="257">
        <f t="shared" ref="N16" si="4">((M16/L16)-    1)*100</f>
        <v>6.8493150684931559</v>
      </c>
      <c r="O16" s="36"/>
    </row>
    <row r="17" spans="1:15" ht="11.1" customHeight="1" x14ac:dyDescent="0.2">
      <c r="A17" s="259" t="s">
        <v>335</v>
      </c>
      <c r="B17" s="229"/>
      <c r="C17" s="253">
        <v>85</v>
      </c>
      <c r="D17" s="257" t="s">
        <v>182</v>
      </c>
      <c r="E17" s="269"/>
      <c r="F17" s="282" t="s">
        <v>84</v>
      </c>
      <c r="G17" s="253">
        <v>65</v>
      </c>
      <c r="H17" s="261">
        <v>65</v>
      </c>
      <c r="I17" s="277">
        <f t="shared" si="2"/>
        <v>0</v>
      </c>
      <c r="J17" s="36"/>
      <c r="K17" s="259" t="s">
        <v>714</v>
      </c>
      <c r="L17" s="564" t="s">
        <v>152</v>
      </c>
      <c r="M17" s="839">
        <v>55</v>
      </c>
      <c r="N17" s="277" t="s">
        <v>182</v>
      </c>
      <c r="O17" s="36"/>
    </row>
    <row r="18" spans="1:15" ht="11.1" customHeight="1" x14ac:dyDescent="0.2">
      <c r="A18" s="259" t="s">
        <v>463</v>
      </c>
      <c r="B18" s="229"/>
      <c r="C18" s="253">
        <v>70</v>
      </c>
      <c r="D18" s="257" t="s">
        <v>182</v>
      </c>
      <c r="E18" s="269"/>
      <c r="F18" s="282" t="s">
        <v>519</v>
      </c>
      <c r="G18" s="253">
        <v>55</v>
      </c>
      <c r="H18" s="261">
        <v>55</v>
      </c>
      <c r="I18" s="277">
        <f t="shared" si="2"/>
        <v>0</v>
      </c>
      <c r="J18" s="36"/>
      <c r="K18" s="259" t="s">
        <v>715</v>
      </c>
      <c r="L18" s="266">
        <v>55</v>
      </c>
      <c r="M18" s="266">
        <v>55</v>
      </c>
      <c r="N18" s="257">
        <f t="shared" ref="N18" si="5">((M18/L18)-    1)*100</f>
        <v>0</v>
      </c>
      <c r="O18" s="36"/>
    </row>
    <row r="19" spans="1:15" ht="11.1" customHeight="1" x14ac:dyDescent="0.2">
      <c r="A19" s="259" t="s">
        <v>337</v>
      </c>
      <c r="B19" s="229" t="s">
        <v>152</v>
      </c>
      <c r="C19" s="253">
        <v>90</v>
      </c>
      <c r="D19" s="257" t="s">
        <v>182</v>
      </c>
      <c r="E19" s="269"/>
      <c r="F19" s="282" t="s">
        <v>86</v>
      </c>
      <c r="G19" s="253">
        <v>58</v>
      </c>
      <c r="H19" s="261">
        <v>57.5</v>
      </c>
      <c r="I19" s="277">
        <f t="shared" si="2"/>
        <v>-0.86206896551723755</v>
      </c>
      <c r="J19" s="36"/>
      <c r="K19" s="259" t="s">
        <v>716</v>
      </c>
      <c r="L19" s="564" t="s">
        <v>152</v>
      </c>
      <c r="M19" s="266">
        <v>75</v>
      </c>
      <c r="N19" s="277" t="s">
        <v>182</v>
      </c>
      <c r="O19" s="36"/>
    </row>
    <row r="20" spans="1:15" ht="11.1" customHeight="1" x14ac:dyDescent="0.2">
      <c r="A20" s="262" t="s">
        <v>516</v>
      </c>
      <c r="B20" s="239" t="s">
        <v>152</v>
      </c>
      <c r="C20" s="272">
        <v>70</v>
      </c>
      <c r="D20" s="264" t="s">
        <v>182</v>
      </c>
      <c r="E20" s="269"/>
      <c r="F20" s="259" t="s">
        <v>87</v>
      </c>
      <c r="G20" s="253">
        <v>45</v>
      </c>
      <c r="H20" s="261">
        <v>45</v>
      </c>
      <c r="I20" s="277">
        <f t="shared" si="2"/>
        <v>0</v>
      </c>
      <c r="J20" s="36"/>
      <c r="K20" s="561" t="s">
        <v>704</v>
      </c>
      <c r="L20" s="568">
        <v>68</v>
      </c>
      <c r="M20" s="568">
        <v>65</v>
      </c>
      <c r="N20" s="560">
        <f t="shared" ref="N20" si="6">((M20/L20)-    1)*100</f>
        <v>-4.4117647058823479</v>
      </c>
      <c r="O20" s="36"/>
    </row>
    <row r="21" spans="1:15" ht="11.1" customHeight="1" x14ac:dyDescent="0.2">
      <c r="A21" s="511" t="s">
        <v>32</v>
      </c>
      <c r="B21" s="256"/>
      <c r="C21" s="256"/>
      <c r="D21" s="279"/>
      <c r="E21" s="269"/>
      <c r="F21" s="561" t="s">
        <v>88</v>
      </c>
      <c r="G21" s="253">
        <v>55</v>
      </c>
      <c r="H21" s="838">
        <v>55</v>
      </c>
      <c r="I21" s="563">
        <f t="shared" si="2"/>
        <v>0</v>
      </c>
      <c r="J21" s="36"/>
      <c r="K21" s="511" t="s">
        <v>189</v>
      </c>
      <c r="L21" s="276"/>
      <c r="M21" s="276"/>
      <c r="N21" s="277"/>
      <c r="O21" s="36"/>
    </row>
    <row r="22" spans="1:15" ht="11.1" customHeight="1" x14ac:dyDescent="0.25">
      <c r="A22" s="259" t="s">
        <v>33</v>
      </c>
      <c r="B22" s="253">
        <v>45</v>
      </c>
      <c r="C22" s="253">
        <v>45</v>
      </c>
      <c r="D22" s="257">
        <f>((C22/B22)-    1)*100</f>
        <v>0</v>
      </c>
      <c r="E22" s="269"/>
      <c r="F22" s="511" t="s">
        <v>89</v>
      </c>
      <c r="G22" s="252"/>
      <c r="H22" s="252"/>
      <c r="I22" s="284"/>
      <c r="J22" s="36"/>
      <c r="K22" s="255" t="s">
        <v>190</v>
      </c>
      <c r="L22" s="564" t="s">
        <v>152</v>
      </c>
      <c r="M22" s="253">
        <v>53</v>
      </c>
      <c r="N22" s="277" t="s">
        <v>182</v>
      </c>
      <c r="O22" s="36"/>
    </row>
    <row r="23" spans="1:15" ht="11.1" customHeight="1" x14ac:dyDescent="0.25">
      <c r="A23" s="259" t="s">
        <v>34</v>
      </c>
      <c r="B23" s="253">
        <v>50</v>
      </c>
      <c r="C23" s="253">
        <v>53</v>
      </c>
      <c r="D23" s="257">
        <f>((C23/B23)-    1)*100</f>
        <v>6.0000000000000053</v>
      </c>
      <c r="E23" s="269"/>
      <c r="F23" s="259" t="s">
        <v>90</v>
      </c>
      <c r="G23" s="253">
        <v>50</v>
      </c>
      <c r="H23" s="253">
        <v>48</v>
      </c>
      <c r="I23" s="277">
        <f t="shared" ref="I23:I24" si="7">((H23/G23)-    1)*100</f>
        <v>-4.0000000000000036</v>
      </c>
      <c r="J23" s="36"/>
      <c r="K23" s="255" t="s">
        <v>645</v>
      </c>
      <c r="L23" s="564"/>
      <c r="M23" s="253">
        <v>45</v>
      </c>
      <c r="N23" s="277"/>
      <c r="O23" s="36"/>
    </row>
    <row r="24" spans="1:15" ht="11.1" customHeight="1" x14ac:dyDescent="0.25">
      <c r="A24" s="259" t="s">
        <v>521</v>
      </c>
      <c r="B24" s="253">
        <v>55</v>
      </c>
      <c r="C24" s="253">
        <v>60</v>
      </c>
      <c r="D24" s="257">
        <f t="shared" ref="D24:D32" si="8">((C24/B24)-    1)*100</f>
        <v>9.0909090909090828</v>
      </c>
      <c r="E24" s="269"/>
      <c r="F24" s="259" t="s">
        <v>523</v>
      </c>
      <c r="G24" s="253">
        <v>45</v>
      </c>
      <c r="H24" s="253">
        <v>45</v>
      </c>
      <c r="I24" s="277">
        <f t="shared" si="7"/>
        <v>0</v>
      </c>
      <c r="J24" s="36"/>
      <c r="K24" s="255" t="s">
        <v>329</v>
      </c>
      <c r="L24" s="564" t="s">
        <v>152</v>
      </c>
      <c r="M24" s="253">
        <v>50</v>
      </c>
      <c r="N24" s="277" t="s">
        <v>182</v>
      </c>
      <c r="O24" s="36"/>
    </row>
    <row r="25" spans="1:15" ht="11.1" customHeight="1" x14ac:dyDescent="0.25">
      <c r="A25" s="259" t="s">
        <v>35</v>
      </c>
      <c r="B25" s="253">
        <v>53</v>
      </c>
      <c r="C25" s="253">
        <v>53</v>
      </c>
      <c r="D25" s="257">
        <f t="shared" si="8"/>
        <v>0</v>
      </c>
      <c r="E25" s="269"/>
      <c r="F25" s="259" t="s">
        <v>524</v>
      </c>
      <c r="G25" s="253" t="s">
        <v>152</v>
      </c>
      <c r="H25" s="256">
        <v>40</v>
      </c>
      <c r="I25" s="257" t="s">
        <v>182</v>
      </c>
      <c r="J25" s="36"/>
      <c r="K25" s="255" t="s">
        <v>331</v>
      </c>
      <c r="L25" s="564" t="s">
        <v>152</v>
      </c>
      <c r="M25" s="253">
        <v>50</v>
      </c>
      <c r="N25" s="277" t="s">
        <v>182</v>
      </c>
      <c r="O25" s="36"/>
    </row>
    <row r="26" spans="1:15" ht="11.1" customHeight="1" x14ac:dyDescent="0.25">
      <c r="A26" s="259" t="s">
        <v>36</v>
      </c>
      <c r="B26" s="253">
        <v>45</v>
      </c>
      <c r="C26" s="253">
        <v>47.5</v>
      </c>
      <c r="D26" s="257">
        <f t="shared" si="8"/>
        <v>5.555555555555558</v>
      </c>
      <c r="E26" s="269"/>
      <c r="F26" s="259" t="s">
        <v>93</v>
      </c>
      <c r="G26" s="253">
        <v>50</v>
      </c>
      <c r="H26" s="253">
        <v>50</v>
      </c>
      <c r="I26" s="277">
        <f t="shared" ref="I26:I30" si="9">((H26/G26)-    1)*100</f>
        <v>0</v>
      </c>
      <c r="J26" s="36"/>
      <c r="K26" s="255" t="s">
        <v>593</v>
      </c>
      <c r="L26" s="564"/>
      <c r="M26" s="253">
        <v>62.5</v>
      </c>
      <c r="N26" s="277"/>
      <c r="O26" s="36"/>
    </row>
    <row r="27" spans="1:15" ht="11.1" customHeight="1" x14ac:dyDescent="0.25">
      <c r="A27" s="259" t="s">
        <v>37</v>
      </c>
      <c r="B27" s="253">
        <v>55</v>
      </c>
      <c r="C27" s="253">
        <v>70</v>
      </c>
      <c r="D27" s="257">
        <f t="shared" si="8"/>
        <v>27.27272727272727</v>
      </c>
      <c r="E27" s="269"/>
      <c r="F27" s="259" t="s">
        <v>198</v>
      </c>
      <c r="G27" s="253">
        <v>45</v>
      </c>
      <c r="H27" s="253">
        <v>63</v>
      </c>
      <c r="I27" s="277">
        <f t="shared" si="9"/>
        <v>39.999999999999993</v>
      </c>
      <c r="J27" s="36"/>
      <c r="K27" s="255" t="s">
        <v>192</v>
      </c>
      <c r="L27" s="564" t="s">
        <v>152</v>
      </c>
      <c r="M27" s="253">
        <v>55</v>
      </c>
      <c r="N27" s="277" t="s">
        <v>182</v>
      </c>
      <c r="O27" s="36"/>
    </row>
    <row r="28" spans="1:15" ht="11.1" customHeight="1" x14ac:dyDescent="0.25">
      <c r="A28" s="259" t="s">
        <v>522</v>
      </c>
      <c r="B28" s="253">
        <v>55</v>
      </c>
      <c r="C28" s="253">
        <v>72.5</v>
      </c>
      <c r="D28" s="257">
        <f t="shared" si="8"/>
        <v>31.818181818181813</v>
      </c>
      <c r="E28" s="269"/>
      <c r="F28" s="259" t="s">
        <v>94</v>
      </c>
      <c r="G28" s="253">
        <v>47.5</v>
      </c>
      <c r="H28" s="253">
        <v>55</v>
      </c>
      <c r="I28" s="277">
        <f t="shared" si="9"/>
        <v>15.789473684210531</v>
      </c>
      <c r="J28" s="36"/>
      <c r="K28" s="255" t="s">
        <v>330</v>
      </c>
      <c r="L28" s="564" t="s">
        <v>152</v>
      </c>
      <c r="M28" s="253">
        <v>55</v>
      </c>
      <c r="N28" s="277" t="s">
        <v>182</v>
      </c>
      <c r="O28" s="36"/>
    </row>
    <row r="29" spans="1:15" ht="11.1" customHeight="1" x14ac:dyDescent="0.25">
      <c r="A29" s="259" t="s">
        <v>39</v>
      </c>
      <c r="B29" s="253">
        <v>62.5</v>
      </c>
      <c r="C29" s="253">
        <v>75</v>
      </c>
      <c r="D29" s="257">
        <f t="shared" si="8"/>
        <v>19.999999999999996</v>
      </c>
      <c r="E29" s="269"/>
      <c r="F29" s="259" t="s">
        <v>96</v>
      </c>
      <c r="G29" s="253">
        <v>45</v>
      </c>
      <c r="H29" s="253">
        <v>45</v>
      </c>
      <c r="I29" s="277">
        <f t="shared" si="9"/>
        <v>0</v>
      </c>
      <c r="J29" s="36"/>
      <c r="K29" s="255" t="s">
        <v>191</v>
      </c>
      <c r="L29" s="564"/>
      <c r="M29" s="253">
        <v>55</v>
      </c>
      <c r="N29" s="277"/>
      <c r="O29" s="36"/>
    </row>
    <row r="30" spans="1:15" ht="11.1" customHeight="1" x14ac:dyDescent="0.25">
      <c r="A30" s="259" t="s">
        <v>42</v>
      </c>
      <c r="B30" s="253">
        <v>55</v>
      </c>
      <c r="C30" s="253">
        <v>65</v>
      </c>
      <c r="D30" s="257">
        <f t="shared" si="8"/>
        <v>18.181818181818187</v>
      </c>
      <c r="E30" s="269"/>
      <c r="F30" s="262" t="s">
        <v>97</v>
      </c>
      <c r="G30" s="272">
        <v>50</v>
      </c>
      <c r="H30" s="272">
        <v>50</v>
      </c>
      <c r="I30" s="280">
        <f t="shared" si="9"/>
        <v>0</v>
      </c>
      <c r="J30" s="36"/>
      <c r="K30" s="719" t="s">
        <v>199</v>
      </c>
      <c r="L30" s="564" t="s">
        <v>152</v>
      </c>
      <c r="M30" s="564">
        <v>55</v>
      </c>
      <c r="N30" s="277" t="s">
        <v>182</v>
      </c>
      <c r="O30" s="36"/>
    </row>
    <row r="31" spans="1:15" ht="11.1" customHeight="1" x14ac:dyDescent="0.25">
      <c r="A31" s="259" t="s">
        <v>159</v>
      </c>
      <c r="B31" s="253">
        <v>45</v>
      </c>
      <c r="C31" s="253">
        <v>45</v>
      </c>
      <c r="D31" s="257">
        <f t="shared" si="8"/>
        <v>0</v>
      </c>
      <c r="E31" s="269"/>
      <c r="F31" s="512" t="s">
        <v>527</v>
      </c>
      <c r="G31" s="287"/>
      <c r="H31" s="286"/>
      <c r="I31" s="288"/>
      <c r="J31" s="36"/>
      <c r="K31" s="570" t="s">
        <v>646</v>
      </c>
      <c r="L31" s="562" t="s">
        <v>152</v>
      </c>
      <c r="M31" s="562">
        <v>55</v>
      </c>
      <c r="N31" s="563" t="s">
        <v>182</v>
      </c>
      <c r="O31" s="36"/>
    </row>
    <row r="32" spans="1:15" ht="11.1" customHeight="1" x14ac:dyDescent="0.2">
      <c r="A32" s="561" t="s">
        <v>40</v>
      </c>
      <c r="B32" s="562">
        <v>45</v>
      </c>
      <c r="C32" s="562">
        <v>53</v>
      </c>
      <c r="D32" s="560">
        <f t="shared" si="8"/>
        <v>17.777777777777782</v>
      </c>
      <c r="E32" s="269"/>
      <c r="F32" s="259" t="s">
        <v>99</v>
      </c>
      <c r="G32" s="256">
        <v>50</v>
      </c>
      <c r="H32" s="253">
        <v>50</v>
      </c>
      <c r="I32" s="277">
        <f>((H32/G32)-    1)*100</f>
        <v>0</v>
      </c>
      <c r="J32" s="36"/>
      <c r="K32" s="511" t="s">
        <v>170</v>
      </c>
      <c r="L32" s="564"/>
      <c r="M32" s="253"/>
      <c r="N32" s="277"/>
      <c r="O32" s="36"/>
    </row>
    <row r="33" spans="1:15" ht="11.1" customHeight="1" x14ac:dyDescent="0.2">
      <c r="A33" s="511" t="s">
        <v>43</v>
      </c>
      <c r="B33" s="557"/>
      <c r="C33" s="557"/>
      <c r="D33" s="279"/>
      <c r="E33" s="269"/>
      <c r="F33" s="259" t="s">
        <v>100</v>
      </c>
      <c r="G33" s="256">
        <v>50</v>
      </c>
      <c r="H33" s="253">
        <v>50</v>
      </c>
      <c r="I33" s="277">
        <f t="shared" ref="I33:I35" si="10">((H33/G33)-    1)*100</f>
        <v>0</v>
      </c>
      <c r="J33" s="36"/>
      <c r="K33" s="283" t="s">
        <v>517</v>
      </c>
      <c r="L33" s="260">
        <v>80</v>
      </c>
      <c r="M33" s="260">
        <v>75</v>
      </c>
      <c r="N33" s="277">
        <f t="shared" ref="N33:N34" si="11">((M33/L33)-    1)*100</f>
        <v>-6.25</v>
      </c>
      <c r="O33" s="36"/>
    </row>
    <row r="34" spans="1:15" ht="11.1" customHeight="1" x14ac:dyDescent="0.2">
      <c r="A34" s="259" t="s">
        <v>160</v>
      </c>
      <c r="B34" s="229" t="s">
        <v>152</v>
      </c>
      <c r="C34" s="256">
        <v>53</v>
      </c>
      <c r="D34" s="257" t="s">
        <v>182</v>
      </c>
      <c r="E34" s="269"/>
      <c r="F34" s="561" t="s">
        <v>101</v>
      </c>
      <c r="G34" s="256">
        <v>50</v>
      </c>
      <c r="H34" s="562">
        <v>50</v>
      </c>
      <c r="I34" s="563">
        <f t="shared" si="10"/>
        <v>0</v>
      </c>
      <c r="J34" s="36"/>
      <c r="K34" s="283" t="s">
        <v>518</v>
      </c>
      <c r="L34" s="260">
        <v>85</v>
      </c>
      <c r="M34" s="260">
        <v>85</v>
      </c>
      <c r="N34" s="277">
        <f t="shared" si="11"/>
        <v>0</v>
      </c>
      <c r="O34" s="36"/>
    </row>
    <row r="35" spans="1:15" ht="11.1" customHeight="1" x14ac:dyDescent="0.2">
      <c r="A35" s="259" t="s">
        <v>44</v>
      </c>
      <c r="B35" s="229" t="s">
        <v>152</v>
      </c>
      <c r="C35" s="256">
        <v>48</v>
      </c>
      <c r="D35" s="257" t="s">
        <v>182</v>
      </c>
      <c r="E35" s="269"/>
      <c r="F35" s="515" t="s">
        <v>530</v>
      </c>
      <c r="G35" s="292">
        <v>65</v>
      </c>
      <c r="H35" s="845">
        <v>73</v>
      </c>
      <c r="I35" s="293">
        <f t="shared" si="10"/>
        <v>12.307692307692308</v>
      </c>
      <c r="J35" s="36"/>
      <c r="K35" s="283" t="s">
        <v>171</v>
      </c>
      <c r="L35" s="260">
        <v>78</v>
      </c>
      <c r="M35" s="260">
        <v>85</v>
      </c>
      <c r="N35" s="277">
        <f>((M35/L35)-    1)*100</f>
        <v>8.9743589743589638</v>
      </c>
      <c r="O35" s="36"/>
    </row>
    <row r="36" spans="1:15" ht="11.1" customHeight="1" x14ac:dyDescent="0.25">
      <c r="A36" s="259" t="s">
        <v>528</v>
      </c>
      <c r="B36" s="229" t="s">
        <v>152</v>
      </c>
      <c r="C36" s="256">
        <v>48</v>
      </c>
      <c r="D36" s="257" t="s">
        <v>182</v>
      </c>
      <c r="E36" s="269"/>
      <c r="F36" s="516" t="s">
        <v>179</v>
      </c>
      <c r="G36" s="294"/>
      <c r="H36" s="253"/>
      <c r="I36" s="257"/>
      <c r="J36" s="36"/>
      <c r="K36" s="561" t="s">
        <v>520</v>
      </c>
      <c r="L36" s="569">
        <v>80</v>
      </c>
      <c r="M36" s="569">
        <v>75</v>
      </c>
      <c r="N36" s="563">
        <f>((M36/L36)-    1)*100</f>
        <v>-6.25</v>
      </c>
      <c r="O36" s="36"/>
    </row>
    <row r="37" spans="1:15" ht="11.1" customHeight="1" x14ac:dyDescent="0.25">
      <c r="A37" s="259" t="s">
        <v>45</v>
      </c>
      <c r="B37" s="256">
        <v>45</v>
      </c>
      <c r="C37" s="256">
        <v>45</v>
      </c>
      <c r="D37" s="257">
        <f t="shared" ref="D37" si="12">((C37/B37)-    1)*100</f>
        <v>0</v>
      </c>
      <c r="E37" s="269"/>
      <c r="F37" s="295" t="s">
        <v>145</v>
      </c>
      <c r="G37" s="266">
        <v>37.5</v>
      </c>
      <c r="H37" s="253">
        <v>65</v>
      </c>
      <c r="I37" s="277">
        <f t="shared" ref="I37" si="13">((H37/G37)-    1)*100</f>
        <v>73.333333333333343</v>
      </c>
      <c r="J37" s="36"/>
      <c r="K37" s="511" t="s">
        <v>525</v>
      </c>
      <c r="L37" s="256"/>
      <c r="M37" s="281"/>
      <c r="N37" s="277"/>
      <c r="O37" s="36"/>
    </row>
    <row r="38" spans="1:15" ht="11.1" customHeight="1" x14ac:dyDescent="0.25">
      <c r="A38" s="259" t="s">
        <v>177</v>
      </c>
      <c r="B38" s="229" t="s">
        <v>152</v>
      </c>
      <c r="C38" s="256">
        <v>55</v>
      </c>
      <c r="D38" s="257" t="s">
        <v>182</v>
      </c>
      <c r="E38" s="269"/>
      <c r="F38" s="295" t="s">
        <v>104</v>
      </c>
      <c r="G38" s="266" t="s">
        <v>596</v>
      </c>
      <c r="H38" s="253">
        <v>70</v>
      </c>
      <c r="I38" s="257" t="s">
        <v>182</v>
      </c>
      <c r="J38" s="36"/>
      <c r="K38" s="571" t="s">
        <v>526</v>
      </c>
      <c r="L38" s="256">
        <v>65</v>
      </c>
      <c r="M38" s="840">
        <v>65</v>
      </c>
      <c r="N38" s="257">
        <f>((M38/L38)-    1)*100</f>
        <v>0</v>
      </c>
      <c r="O38" s="36"/>
    </row>
    <row r="39" spans="1:15" ht="11.1" customHeight="1" x14ac:dyDescent="0.25">
      <c r="A39" s="259" t="s">
        <v>529</v>
      </c>
      <c r="B39" s="256">
        <v>45</v>
      </c>
      <c r="C39" s="256">
        <v>35</v>
      </c>
      <c r="D39" s="257">
        <f t="shared" ref="D39:D41" si="14">((C39/B39)-    1)*100</f>
        <v>-22.222222222222221</v>
      </c>
      <c r="E39" s="269"/>
      <c r="F39" s="295" t="s">
        <v>534</v>
      </c>
      <c r="G39" s="266">
        <v>50</v>
      </c>
      <c r="H39" s="253">
        <v>50</v>
      </c>
      <c r="I39" s="277">
        <f t="shared" ref="I39:I41" si="15">((H39/G39)-    1)*100</f>
        <v>0</v>
      </c>
      <c r="J39" s="36"/>
      <c r="K39" s="259" t="s">
        <v>525</v>
      </c>
      <c r="L39" s="256">
        <v>55</v>
      </c>
      <c r="M39" s="260">
        <v>65</v>
      </c>
      <c r="N39" s="257">
        <f>((M39/L39)-    1)*100</f>
        <v>18.181818181818187</v>
      </c>
      <c r="O39" s="36"/>
    </row>
    <row r="40" spans="1:15" ht="11.1" customHeight="1" x14ac:dyDescent="0.25">
      <c r="A40" s="259" t="s">
        <v>531</v>
      </c>
      <c r="B40" s="256">
        <v>55</v>
      </c>
      <c r="C40" s="256">
        <v>55</v>
      </c>
      <c r="D40" s="257">
        <f t="shared" si="14"/>
        <v>0</v>
      </c>
      <c r="E40" s="269"/>
      <c r="F40" s="295" t="s">
        <v>107</v>
      </c>
      <c r="G40" s="266">
        <v>50</v>
      </c>
      <c r="H40" s="253">
        <v>65</v>
      </c>
      <c r="I40" s="277">
        <f t="shared" si="15"/>
        <v>30.000000000000004</v>
      </c>
      <c r="J40" s="36"/>
      <c r="K40" s="262" t="s">
        <v>131</v>
      </c>
      <c r="L40" s="263">
        <v>53</v>
      </c>
      <c r="M40" s="285">
        <v>53</v>
      </c>
      <c r="N40" s="264">
        <f>((M40/L40)-    1)*100</f>
        <v>0</v>
      </c>
      <c r="O40" s="36"/>
    </row>
    <row r="41" spans="1:15" ht="11.1" customHeight="1" x14ac:dyDescent="0.25">
      <c r="A41" s="259" t="s">
        <v>532</v>
      </c>
      <c r="B41" s="256">
        <v>48</v>
      </c>
      <c r="C41" s="256">
        <v>48</v>
      </c>
      <c r="D41" s="257">
        <f t="shared" si="14"/>
        <v>0</v>
      </c>
      <c r="E41" s="269"/>
      <c r="F41" s="567" t="s">
        <v>169</v>
      </c>
      <c r="G41" s="568">
        <v>63</v>
      </c>
      <c r="H41" s="562">
        <v>63</v>
      </c>
      <c r="I41" s="563">
        <f t="shared" si="15"/>
        <v>0</v>
      </c>
      <c r="J41" s="36"/>
      <c r="K41" s="511" t="s">
        <v>132</v>
      </c>
      <c r="L41" s="256"/>
      <c r="M41" s="265"/>
      <c r="N41" s="277"/>
      <c r="O41" s="36"/>
    </row>
    <row r="42" spans="1:15" ht="11.1" customHeight="1" x14ac:dyDescent="0.2">
      <c r="A42" s="259" t="s">
        <v>533</v>
      </c>
      <c r="B42" s="229" t="s">
        <v>152</v>
      </c>
      <c r="C42" s="256">
        <v>45</v>
      </c>
      <c r="D42" s="257" t="s">
        <v>182</v>
      </c>
      <c r="E42" s="269"/>
      <c r="F42" s="511" t="s">
        <v>108</v>
      </c>
      <c r="G42" s="297"/>
      <c r="H42" s="253"/>
      <c r="I42" s="254"/>
      <c r="J42" s="36"/>
      <c r="K42" s="571" t="s">
        <v>133</v>
      </c>
      <c r="L42" s="260">
        <v>55</v>
      </c>
      <c r="M42" s="840">
        <v>38</v>
      </c>
      <c r="N42" s="277">
        <f>((M42/L42)-    1)*100</f>
        <v>-30.909090909090907</v>
      </c>
      <c r="O42" s="36"/>
    </row>
    <row r="43" spans="1:15" ht="11.1" customHeight="1" x14ac:dyDescent="0.2">
      <c r="A43" s="259" t="s">
        <v>47</v>
      </c>
      <c r="B43" s="229" t="s">
        <v>152</v>
      </c>
      <c r="C43" s="256">
        <v>45</v>
      </c>
      <c r="D43" s="257" t="s">
        <v>182</v>
      </c>
      <c r="E43" s="269"/>
      <c r="F43" s="259" t="s">
        <v>536</v>
      </c>
      <c r="G43" s="253">
        <v>43</v>
      </c>
      <c r="H43" s="253">
        <v>43</v>
      </c>
      <c r="I43" s="277">
        <f t="shared" ref="I43:I49" si="16">((H43/G43)-    1)*100</f>
        <v>0</v>
      </c>
      <c r="J43" s="36"/>
      <c r="K43" s="259" t="s">
        <v>134</v>
      </c>
      <c r="L43" s="260">
        <v>60</v>
      </c>
      <c r="M43" s="260">
        <v>60</v>
      </c>
      <c r="N43" s="277">
        <f>((M43/L43)-    1)*100</f>
        <v>0</v>
      </c>
      <c r="O43" s="36"/>
    </row>
    <row r="44" spans="1:15" ht="11.1" customHeight="1" x14ac:dyDescent="0.2">
      <c r="A44" s="259" t="s">
        <v>161</v>
      </c>
      <c r="B44" s="229" t="s">
        <v>152</v>
      </c>
      <c r="C44" s="256">
        <v>50</v>
      </c>
      <c r="D44" s="257" t="s">
        <v>182</v>
      </c>
      <c r="E44" s="269"/>
      <c r="F44" s="259" t="s">
        <v>537</v>
      </c>
      <c r="G44" s="253">
        <v>43</v>
      </c>
      <c r="H44" s="253">
        <v>43</v>
      </c>
      <c r="I44" s="277">
        <f t="shared" si="16"/>
        <v>0</v>
      </c>
      <c r="J44" s="36"/>
      <c r="K44" s="262" t="s">
        <v>135</v>
      </c>
      <c r="L44" s="285">
        <v>50</v>
      </c>
      <c r="M44" s="285">
        <v>60</v>
      </c>
      <c r="N44" s="280">
        <f>((M44/L44)-    1)*100</f>
        <v>19.999999999999996</v>
      </c>
      <c r="O44" s="36"/>
    </row>
    <row r="45" spans="1:15" ht="11.1" customHeight="1" x14ac:dyDescent="0.2">
      <c r="A45" s="259" t="s">
        <v>48</v>
      </c>
      <c r="B45" s="229" t="s">
        <v>152</v>
      </c>
      <c r="C45" s="256">
        <v>45</v>
      </c>
      <c r="D45" s="257" t="s">
        <v>182</v>
      </c>
      <c r="E45" s="269"/>
      <c r="F45" s="259" t="s">
        <v>499</v>
      </c>
      <c r="G45" s="253">
        <v>43</v>
      </c>
      <c r="H45" s="253">
        <v>43</v>
      </c>
      <c r="I45" s="277">
        <f t="shared" si="16"/>
        <v>0</v>
      </c>
      <c r="J45" s="36"/>
      <c r="K45" s="289" t="s">
        <v>136</v>
      </c>
      <c r="M45" s="290"/>
      <c r="N45" s="715"/>
      <c r="O45" s="36"/>
    </row>
    <row r="46" spans="1:15" ht="11.1" customHeight="1" x14ac:dyDescent="0.2">
      <c r="A46" s="262" t="s">
        <v>535</v>
      </c>
      <c r="B46" s="296">
        <v>42.5</v>
      </c>
      <c r="C46" s="263">
        <v>55</v>
      </c>
      <c r="D46" s="264">
        <f t="shared" ref="D46" si="17">((C46/B46)-    1)*100</f>
        <v>29.411764705882359</v>
      </c>
      <c r="E46" s="269"/>
      <c r="F46" s="259" t="s">
        <v>111</v>
      </c>
      <c r="G46" s="253">
        <v>55</v>
      </c>
      <c r="H46" s="253">
        <v>55</v>
      </c>
      <c r="I46" s="277">
        <f t="shared" si="16"/>
        <v>0</v>
      </c>
      <c r="J46" s="36"/>
      <c r="K46" s="291" t="s">
        <v>486</v>
      </c>
      <c r="M46" s="290"/>
      <c r="N46" s="835"/>
      <c r="O46" s="36"/>
    </row>
    <row r="47" spans="1:15" ht="11.1" customHeight="1" x14ac:dyDescent="0.2">
      <c r="A47" s="510" t="s">
        <v>49</v>
      </c>
      <c r="B47" s="267"/>
      <c r="C47" s="256"/>
      <c r="D47" s="257"/>
      <c r="E47" s="269"/>
      <c r="F47" s="259" t="s">
        <v>110</v>
      </c>
      <c r="G47" s="253">
        <v>43</v>
      </c>
      <c r="H47" s="253">
        <v>43</v>
      </c>
      <c r="I47" s="277">
        <f t="shared" si="16"/>
        <v>0</v>
      </c>
      <c r="J47" s="36"/>
      <c r="K47" s="848"/>
      <c r="L47" s="839"/>
      <c r="M47" s="839"/>
      <c r="N47" s="835"/>
      <c r="O47" s="36"/>
    </row>
    <row r="48" spans="1:15" ht="11.1" customHeight="1" x14ac:dyDescent="0.2">
      <c r="A48" s="258" t="s">
        <v>50</v>
      </c>
      <c r="B48" s="260">
        <v>33</v>
      </c>
      <c r="C48" s="256">
        <v>33</v>
      </c>
      <c r="D48" s="257">
        <f t="shared" ref="D48:D60" si="18">((C48/B48)-    1)*100</f>
        <v>0</v>
      </c>
      <c r="E48" s="269"/>
      <c r="F48" s="259" t="s">
        <v>538</v>
      </c>
      <c r="G48" s="253">
        <v>43</v>
      </c>
      <c r="H48" s="253">
        <v>43</v>
      </c>
      <c r="I48" s="277">
        <f t="shared" si="16"/>
        <v>0</v>
      </c>
      <c r="J48" s="36"/>
      <c r="K48" s="848"/>
      <c r="L48" s="839"/>
      <c r="M48" s="839"/>
      <c r="N48" s="835"/>
      <c r="O48" s="36"/>
    </row>
    <row r="49" spans="1:18" ht="11.1" customHeight="1" x14ac:dyDescent="0.2">
      <c r="A49" s="258" t="s">
        <v>51</v>
      </c>
      <c r="B49" s="260">
        <v>45</v>
      </c>
      <c r="C49" s="256">
        <v>45</v>
      </c>
      <c r="D49" s="257">
        <f t="shared" si="18"/>
        <v>0</v>
      </c>
      <c r="E49" s="269"/>
      <c r="F49" s="262" t="s">
        <v>112</v>
      </c>
      <c r="G49" s="272">
        <v>43</v>
      </c>
      <c r="H49" s="562">
        <v>43</v>
      </c>
      <c r="I49" s="280">
        <f t="shared" si="16"/>
        <v>0</v>
      </c>
      <c r="J49" s="36"/>
      <c r="K49" s="846"/>
      <c r="L49" s="903"/>
      <c r="M49" s="902"/>
      <c r="N49" s="902"/>
      <c r="O49" s="902"/>
      <c r="P49" s="902"/>
      <c r="Q49" s="902"/>
      <c r="R49" s="902"/>
    </row>
    <row r="50" spans="1:18" ht="11.1" customHeight="1" x14ac:dyDescent="0.2">
      <c r="A50" s="258" t="s">
        <v>178</v>
      </c>
      <c r="B50" s="260">
        <v>43</v>
      </c>
      <c r="C50" s="256">
        <v>43</v>
      </c>
      <c r="D50" s="257">
        <f t="shared" si="18"/>
        <v>0</v>
      </c>
      <c r="E50" s="269"/>
      <c r="F50" s="511" t="s">
        <v>113</v>
      </c>
      <c r="G50" s="260"/>
      <c r="H50" s="253"/>
      <c r="I50" s="36"/>
      <c r="J50" s="36"/>
      <c r="K50" s="847"/>
      <c r="L50" s="903"/>
      <c r="M50" s="565"/>
      <c r="N50" s="565"/>
      <c r="O50" s="565"/>
      <c r="P50" s="565"/>
      <c r="Q50" s="565"/>
      <c r="R50" s="565"/>
    </row>
    <row r="51" spans="1:18" ht="11.1" customHeight="1" x14ac:dyDescent="0.2">
      <c r="A51" s="258" t="s">
        <v>183</v>
      </c>
      <c r="B51" s="260">
        <v>45</v>
      </c>
      <c r="C51" s="256">
        <v>45</v>
      </c>
      <c r="D51" s="257">
        <f t="shared" si="18"/>
        <v>0</v>
      </c>
      <c r="E51" s="269"/>
      <c r="F51" s="259" t="s">
        <v>540</v>
      </c>
      <c r="G51" s="253">
        <v>65</v>
      </c>
      <c r="H51" s="266">
        <v>80</v>
      </c>
      <c r="I51" s="257">
        <f>((H51/G51)-    1)*100</f>
        <v>23.076923076923084</v>
      </c>
      <c r="J51" s="36"/>
      <c r="K51" s="571"/>
      <c r="L51" s="703"/>
      <c r="M51" s="704"/>
      <c r="N51" s="704"/>
      <c r="O51" s="704"/>
      <c r="P51" s="704"/>
      <c r="Q51" s="704"/>
      <c r="R51" s="704"/>
    </row>
    <row r="52" spans="1:18" ht="11.1" customHeight="1" x14ac:dyDescent="0.2">
      <c r="A52" s="258" t="s">
        <v>54</v>
      </c>
      <c r="B52" s="260">
        <v>43</v>
      </c>
      <c r="C52" s="256">
        <v>45</v>
      </c>
      <c r="D52" s="257">
        <f t="shared" si="18"/>
        <v>4.6511627906976827</v>
      </c>
      <c r="E52" s="269"/>
      <c r="F52" s="259" t="s">
        <v>115</v>
      </c>
      <c r="G52" s="253">
        <v>65</v>
      </c>
      <c r="H52" s="266">
        <v>75</v>
      </c>
      <c r="I52" s="257">
        <f>((H52/G52)-    1)*100</f>
        <v>15.384615384615374</v>
      </c>
      <c r="J52" s="36"/>
      <c r="K52" s="846"/>
      <c r="L52" s="703"/>
      <c r="M52" s="704"/>
      <c r="N52" s="704"/>
      <c r="O52" s="704"/>
      <c r="P52" s="704"/>
      <c r="Q52" s="704"/>
      <c r="R52" s="704"/>
    </row>
    <row r="53" spans="1:18" ht="11.1" customHeight="1" x14ac:dyDescent="0.2">
      <c r="A53" s="258" t="s">
        <v>55</v>
      </c>
      <c r="B53" s="265">
        <v>45</v>
      </c>
      <c r="C53" s="256">
        <v>55</v>
      </c>
      <c r="D53" s="257">
        <f t="shared" si="18"/>
        <v>22.222222222222232</v>
      </c>
      <c r="E53" s="269"/>
      <c r="F53" s="262" t="s">
        <v>114</v>
      </c>
      <c r="G53" s="272">
        <v>75</v>
      </c>
      <c r="H53" s="271">
        <v>80</v>
      </c>
      <c r="I53" s="264">
        <f>((H53/G53)-    1)*100</f>
        <v>6.6666666666666652</v>
      </c>
      <c r="J53" s="36"/>
      <c r="K53" s="846"/>
      <c r="L53" s="703"/>
      <c r="M53" s="704"/>
      <c r="N53" s="704"/>
      <c r="O53" s="704"/>
      <c r="P53" s="704"/>
      <c r="Q53" s="704"/>
      <c r="R53" s="704"/>
    </row>
    <row r="54" spans="1:18" ht="11.1" customHeight="1" x14ac:dyDescent="0.2">
      <c r="A54" s="258" t="s">
        <v>539</v>
      </c>
      <c r="B54" s="265">
        <v>57.5</v>
      </c>
      <c r="C54" s="256">
        <v>63</v>
      </c>
      <c r="D54" s="257">
        <f t="shared" si="18"/>
        <v>9.565217391304337</v>
      </c>
      <c r="E54" s="269"/>
      <c r="F54" s="511" t="s">
        <v>116</v>
      </c>
      <c r="G54" s="713"/>
      <c r="H54" s="253"/>
      <c r="I54" s="715"/>
      <c r="J54" s="36"/>
      <c r="K54" s="847"/>
      <c r="L54" s="703"/>
      <c r="M54" s="704"/>
      <c r="N54" s="704"/>
      <c r="O54" s="704"/>
      <c r="P54" s="704"/>
      <c r="Q54" s="704"/>
      <c r="R54" s="704"/>
    </row>
    <row r="55" spans="1:18" ht="11.1" customHeight="1" x14ac:dyDescent="0.2">
      <c r="A55" s="258" t="s">
        <v>56</v>
      </c>
      <c r="B55" s="265">
        <v>55</v>
      </c>
      <c r="C55" s="256">
        <v>55</v>
      </c>
      <c r="D55" s="257">
        <f t="shared" si="18"/>
        <v>0</v>
      </c>
      <c r="E55" s="269"/>
      <c r="F55" s="259" t="s">
        <v>147</v>
      </c>
      <c r="G55" s="253">
        <v>70</v>
      </c>
      <c r="H55" s="266">
        <v>85</v>
      </c>
      <c r="I55" s="257">
        <f>((H55/G55)-    1)*100</f>
        <v>21.42857142857142</v>
      </c>
      <c r="J55" s="36"/>
      <c r="K55" s="571"/>
      <c r="L55" s="703"/>
      <c r="M55" s="704"/>
      <c r="N55" s="704"/>
      <c r="O55" s="704"/>
      <c r="P55" s="704"/>
      <c r="Q55" s="704"/>
      <c r="R55" s="704"/>
    </row>
    <row r="56" spans="1:18" ht="11.1" customHeight="1" x14ac:dyDescent="0.2">
      <c r="A56" s="258" t="s">
        <v>541</v>
      </c>
      <c r="B56" s="265">
        <v>35</v>
      </c>
      <c r="C56" s="256">
        <v>35</v>
      </c>
      <c r="D56" s="257">
        <f t="shared" si="18"/>
        <v>0</v>
      </c>
      <c r="E56" s="269"/>
      <c r="F56" s="262" t="s">
        <v>117</v>
      </c>
      <c r="G56" s="272">
        <v>105</v>
      </c>
      <c r="H56" s="271">
        <v>105</v>
      </c>
      <c r="I56" s="560">
        <f>((H56/G56)-    1)*100</f>
        <v>0</v>
      </c>
      <c r="J56" s="36"/>
      <c r="K56" s="846"/>
      <c r="L56" s="703"/>
      <c r="M56" s="704"/>
      <c r="N56" s="704"/>
      <c r="O56" s="704"/>
      <c r="P56" s="704"/>
      <c r="Q56" s="704"/>
      <c r="R56" s="704"/>
    </row>
    <row r="57" spans="1:18" ht="11.1" customHeight="1" x14ac:dyDescent="0.2">
      <c r="A57" s="258" t="s">
        <v>57</v>
      </c>
      <c r="B57" s="265">
        <v>35</v>
      </c>
      <c r="C57" s="256">
        <v>40</v>
      </c>
      <c r="D57" s="257">
        <f t="shared" si="18"/>
        <v>14.285714285714279</v>
      </c>
      <c r="E57" s="269"/>
      <c r="F57" s="511" t="s">
        <v>118</v>
      </c>
      <c r="G57" s="252"/>
      <c r="H57" s="253"/>
      <c r="I57" s="254"/>
      <c r="J57" s="36"/>
      <c r="K57" s="846"/>
      <c r="L57" s="703"/>
      <c r="M57" s="704"/>
      <c r="N57" s="704"/>
      <c r="O57" s="704"/>
      <c r="P57" s="704"/>
      <c r="Q57" s="704"/>
      <c r="R57" s="704"/>
    </row>
    <row r="58" spans="1:18" ht="11.1" customHeight="1" x14ac:dyDescent="0.2">
      <c r="A58" s="258" t="s">
        <v>542</v>
      </c>
      <c r="B58" s="256">
        <v>45</v>
      </c>
      <c r="C58" s="256">
        <v>53</v>
      </c>
      <c r="D58" s="257">
        <f t="shared" si="18"/>
        <v>17.777777777777782</v>
      </c>
      <c r="E58" s="269"/>
      <c r="F58" s="259" t="s">
        <v>119</v>
      </c>
      <c r="G58" s="260">
        <v>48</v>
      </c>
      <c r="H58" s="260">
        <v>53</v>
      </c>
      <c r="I58" s="257">
        <f>((H58/G58)-    1)*100</f>
        <v>10.416666666666675</v>
      </c>
      <c r="J58" s="36"/>
      <c r="K58" s="849"/>
      <c r="L58" s="703"/>
      <c r="M58" s="704"/>
      <c r="N58" s="704"/>
      <c r="O58" s="704"/>
      <c r="P58" s="704"/>
      <c r="Q58" s="704"/>
      <c r="R58" s="704"/>
    </row>
    <row r="59" spans="1:18" ht="11.1" customHeight="1" x14ac:dyDescent="0.2">
      <c r="A59" s="258" t="s">
        <v>60</v>
      </c>
      <c r="B59" s="256">
        <v>32.5</v>
      </c>
      <c r="C59" s="256">
        <v>38</v>
      </c>
      <c r="D59" s="257">
        <f t="shared" si="18"/>
        <v>16.92307692307693</v>
      </c>
      <c r="E59" s="269"/>
      <c r="F59" s="259" t="s">
        <v>120</v>
      </c>
      <c r="G59" s="260">
        <v>50</v>
      </c>
      <c r="H59" s="260">
        <v>53</v>
      </c>
      <c r="I59" s="257">
        <f>((H59/G59)-    1)*100</f>
        <v>6.0000000000000053</v>
      </c>
      <c r="J59" s="36"/>
      <c r="K59" s="850"/>
      <c r="L59" s="703"/>
      <c r="M59" s="704"/>
      <c r="N59" s="704"/>
      <c r="O59" s="704"/>
      <c r="P59" s="704"/>
      <c r="Q59" s="704"/>
      <c r="R59" s="704"/>
    </row>
    <row r="60" spans="1:18" ht="11.1" customHeight="1" x14ac:dyDescent="0.2">
      <c r="A60" s="558" t="s">
        <v>61</v>
      </c>
      <c r="B60" s="559">
        <v>45</v>
      </c>
      <c r="C60" s="559">
        <v>50</v>
      </c>
      <c r="D60" s="560">
        <f t="shared" si="18"/>
        <v>11.111111111111116</v>
      </c>
      <c r="E60" s="269"/>
      <c r="F60" s="262" t="s">
        <v>121</v>
      </c>
      <c r="G60" s="285">
        <v>52</v>
      </c>
      <c r="H60" s="285">
        <v>55</v>
      </c>
      <c r="I60" s="560">
        <f>((H60/G60)-    1)*100</f>
        <v>5.7692307692307709</v>
      </c>
      <c r="J60" s="36"/>
      <c r="K60" s="849"/>
      <c r="L60" s="703"/>
      <c r="M60" s="704"/>
      <c r="N60" s="704"/>
      <c r="O60" s="704"/>
      <c r="P60" s="704"/>
      <c r="Q60" s="704"/>
      <c r="R60" s="704"/>
    </row>
    <row r="61" spans="1:18" ht="11.1" customHeight="1" x14ac:dyDescent="0.2">
      <c r="A61" s="510" t="s">
        <v>62</v>
      </c>
      <c r="B61" s="256"/>
      <c r="C61" s="256"/>
      <c r="D61" s="277"/>
      <c r="E61" s="269"/>
      <c r="F61" s="511" t="s">
        <v>122</v>
      </c>
      <c r="G61" s="260"/>
      <c r="H61" s="253"/>
      <c r="I61" s="254"/>
      <c r="J61" s="36"/>
      <c r="K61" s="850"/>
      <c r="L61" s="703"/>
      <c r="M61" s="704"/>
      <c r="N61" s="704"/>
      <c r="O61" s="704"/>
      <c r="P61" s="704"/>
      <c r="Q61" s="704"/>
      <c r="R61" s="704"/>
    </row>
    <row r="62" spans="1:18" ht="12.75" customHeight="1" x14ac:dyDescent="0.2">
      <c r="A62" s="258" t="s">
        <v>63</v>
      </c>
      <c r="B62" s="260">
        <v>45</v>
      </c>
      <c r="C62" s="256">
        <v>45</v>
      </c>
      <c r="D62" s="257">
        <f t="shared" ref="D62:D64" si="19">((C62/B62)-    1)*100</f>
        <v>0</v>
      </c>
      <c r="E62" s="269"/>
      <c r="F62" s="259" t="s">
        <v>123</v>
      </c>
      <c r="G62" s="266">
        <v>47.5</v>
      </c>
      <c r="H62" s="266">
        <v>55</v>
      </c>
      <c r="I62" s="257">
        <f>((H62/G62)-    1)*100</f>
        <v>15.789473684210531</v>
      </c>
      <c r="J62" s="36"/>
      <c r="K62" s="703"/>
      <c r="L62" s="703"/>
      <c r="M62" s="704"/>
      <c r="N62" s="704"/>
      <c r="O62" s="704"/>
      <c r="P62" s="704"/>
      <c r="Q62" s="704"/>
      <c r="R62" s="704"/>
    </row>
    <row r="63" spans="1:18" ht="11.1" customHeight="1" x14ac:dyDescent="0.2">
      <c r="A63" s="258" t="s">
        <v>64</v>
      </c>
      <c r="B63" s="260">
        <v>47.5</v>
      </c>
      <c r="C63" s="256">
        <v>48</v>
      </c>
      <c r="D63" s="257">
        <f t="shared" si="19"/>
        <v>1.0526315789473717</v>
      </c>
      <c r="E63" s="269"/>
      <c r="F63" s="259" t="s">
        <v>124</v>
      </c>
      <c r="G63" s="266">
        <v>37.5</v>
      </c>
      <c r="H63" s="266">
        <v>28</v>
      </c>
      <c r="I63" s="257">
        <f>((H63/G63)-    1)*100</f>
        <v>-25.333333333333329</v>
      </c>
      <c r="J63" s="36"/>
      <c r="K63" s="701"/>
      <c r="L63" s="703"/>
      <c r="M63" s="704"/>
      <c r="N63" s="704"/>
      <c r="O63" s="704"/>
      <c r="P63" s="704"/>
      <c r="Q63" s="704"/>
      <c r="R63" s="704"/>
    </row>
    <row r="64" spans="1:18" ht="11.1" customHeight="1" x14ac:dyDescent="0.2">
      <c r="A64" s="258" t="s">
        <v>543</v>
      </c>
      <c r="B64" s="260">
        <v>42.5</v>
      </c>
      <c r="C64" s="256">
        <v>45</v>
      </c>
      <c r="D64" s="257">
        <f t="shared" si="19"/>
        <v>5.8823529411764719</v>
      </c>
      <c r="E64" s="298"/>
      <c r="F64" s="259" t="s">
        <v>125</v>
      </c>
      <c r="G64" s="266">
        <v>65</v>
      </c>
      <c r="H64" s="266">
        <v>65</v>
      </c>
      <c r="I64" s="257">
        <f>((H64/G64)-    1)*100</f>
        <v>0</v>
      </c>
      <c r="J64" s="36"/>
      <c r="K64" s="701"/>
      <c r="L64" s="703"/>
      <c r="M64" s="704"/>
      <c r="N64" s="704"/>
      <c r="O64" s="704"/>
      <c r="P64" s="704"/>
      <c r="Q64" s="704"/>
      <c r="R64" s="704"/>
    </row>
    <row r="65" spans="1:18" ht="11.1" customHeight="1" x14ac:dyDescent="0.2">
      <c r="A65" s="258" t="s">
        <v>65</v>
      </c>
      <c r="B65" s="260">
        <v>37.5</v>
      </c>
      <c r="C65" s="256">
        <v>38</v>
      </c>
      <c r="D65" s="257">
        <f>((C65/B65)-    1)*100</f>
        <v>1.3333333333333419</v>
      </c>
      <c r="E65" s="298"/>
      <c r="F65" s="259" t="s">
        <v>126</v>
      </c>
      <c r="G65" s="266">
        <v>45</v>
      </c>
      <c r="H65" s="266">
        <v>53</v>
      </c>
      <c r="I65" s="257">
        <f>((H65/G65)-    1)*100</f>
        <v>17.777777777777782</v>
      </c>
      <c r="J65" s="36"/>
      <c r="K65" s="826"/>
      <c r="L65" s="703"/>
      <c r="M65" s="704"/>
      <c r="N65" s="704"/>
      <c r="O65" s="706"/>
      <c r="P65" s="704"/>
      <c r="Q65" s="704"/>
      <c r="R65" s="704"/>
    </row>
    <row r="66" spans="1:18" ht="11.1" customHeight="1" x14ac:dyDescent="0.2">
      <c r="A66" s="259" t="s">
        <v>66</v>
      </c>
      <c r="B66" s="260">
        <v>55</v>
      </c>
      <c r="C66" s="256">
        <v>58</v>
      </c>
      <c r="D66" s="257">
        <f t="shared" ref="D66:D67" si="20">((C66/B66)-    1)*100</f>
        <v>5.4545454545454453</v>
      </c>
      <c r="E66" s="254"/>
      <c r="F66" s="262" t="s">
        <v>127</v>
      </c>
      <c r="G66" s="271">
        <v>63</v>
      </c>
      <c r="H66" s="271">
        <v>53</v>
      </c>
      <c r="I66" s="264">
        <f>((H66/G66)-    1)*100</f>
        <v>-15.873015873015872</v>
      </c>
      <c r="J66" s="36"/>
      <c r="K66" s="826"/>
      <c r="L66" s="552"/>
      <c r="M66" s="552"/>
      <c r="N66" s="552"/>
    </row>
    <row r="67" spans="1:18" ht="11.1" customHeight="1" x14ac:dyDescent="0.2">
      <c r="A67" s="259" t="s">
        <v>544</v>
      </c>
      <c r="B67" s="260">
        <v>47.5</v>
      </c>
      <c r="C67" s="256">
        <v>48</v>
      </c>
      <c r="D67" s="257">
        <f t="shared" si="20"/>
        <v>1.0526315789473717</v>
      </c>
      <c r="E67" s="254"/>
      <c r="F67" s="259"/>
      <c r="G67" s="253"/>
      <c r="H67" s="299"/>
      <c r="I67" s="300" t="s">
        <v>79</v>
      </c>
      <c r="J67" s="36"/>
      <c r="K67" s="826"/>
      <c r="L67" s="552"/>
      <c r="M67" s="552"/>
      <c r="N67" s="552"/>
    </row>
    <row r="68" spans="1:18" ht="11.1" customHeight="1" x14ac:dyDescent="0.2">
      <c r="A68" s="262" t="s">
        <v>67</v>
      </c>
      <c r="B68" s="285">
        <v>47.5</v>
      </c>
      <c r="C68" s="263">
        <v>73</v>
      </c>
      <c r="D68" s="264">
        <f>((C68/B68)-    1)*100</f>
        <v>53.68421052631578</v>
      </c>
      <c r="E68" s="254"/>
      <c r="F68" s="259"/>
      <c r="G68" s="564"/>
      <c r="H68" s="711"/>
      <c r="I68" s="257"/>
      <c r="J68" s="36"/>
      <c r="K68" s="826"/>
      <c r="L68" s="552"/>
      <c r="M68" s="552"/>
      <c r="N68" s="552"/>
    </row>
    <row r="69" spans="1:18" ht="11.1" customHeight="1" x14ac:dyDescent="0.2">
      <c r="A69" s="513" t="s">
        <v>68</v>
      </c>
      <c r="B69" s="250"/>
      <c r="C69" s="250"/>
      <c r="D69" s="251"/>
      <c r="E69" s="254"/>
      <c r="F69" s="259"/>
      <c r="G69" s="253"/>
      <c r="H69" s="299"/>
      <c r="I69" s="300"/>
      <c r="J69" s="36"/>
      <c r="K69" s="826"/>
      <c r="L69" s="552"/>
      <c r="M69" s="552"/>
      <c r="N69" s="552"/>
    </row>
    <row r="70" spans="1:18" ht="11.1" customHeight="1" x14ac:dyDescent="0.2">
      <c r="A70" s="258" t="s">
        <v>69</v>
      </c>
      <c r="B70" s="557">
        <v>47.5</v>
      </c>
      <c r="C70" s="557">
        <v>47.5</v>
      </c>
      <c r="D70" s="257">
        <f t="shared" ref="D70:D79" si="21">((C70/B70)-    1)*100</f>
        <v>0</v>
      </c>
      <c r="E70" s="254"/>
      <c r="F70" s="259"/>
      <c r="G70" s="564"/>
      <c r="H70" s="564"/>
      <c r="I70" s="257"/>
      <c r="J70" s="710"/>
      <c r="K70" s="851"/>
      <c r="L70" s="836"/>
      <c r="M70" s="837"/>
      <c r="N70" s="251"/>
    </row>
    <row r="71" spans="1:18" ht="11.1" customHeight="1" x14ac:dyDescent="0.25">
      <c r="A71" s="258" t="s">
        <v>70</v>
      </c>
      <c r="B71" s="261">
        <v>37.5</v>
      </c>
      <c r="C71" s="261">
        <v>45</v>
      </c>
      <c r="D71" s="257">
        <f t="shared" si="21"/>
        <v>19.999999999999996</v>
      </c>
      <c r="E71" s="254"/>
      <c r="F71" s="259"/>
      <c r="G71" s="564"/>
      <c r="H71" s="711"/>
      <c r="I71" s="712"/>
      <c r="J71" s="710"/>
      <c r="K71" s="259"/>
      <c r="L71" s="842"/>
      <c r="M71" s="557"/>
      <c r="N71" s="277"/>
    </row>
    <row r="72" spans="1:18" ht="11.1" customHeight="1" x14ac:dyDescent="0.25">
      <c r="A72" s="258" t="s">
        <v>72</v>
      </c>
      <c r="B72" s="261">
        <v>42.5</v>
      </c>
      <c r="C72" s="261">
        <v>43</v>
      </c>
      <c r="D72" s="257">
        <f t="shared" si="21"/>
        <v>1.1764705882352899</v>
      </c>
      <c r="E72" s="254"/>
      <c r="F72" s="259"/>
      <c r="G72" s="253"/>
      <c r="H72" s="299"/>
      <c r="I72" s="277"/>
      <c r="J72" s="36"/>
      <c r="K72" s="259"/>
      <c r="L72" s="842"/>
      <c r="M72" s="261"/>
      <c r="N72" s="277"/>
    </row>
    <row r="73" spans="1:18" ht="11.1" customHeight="1" x14ac:dyDescent="0.25">
      <c r="A73" s="258" t="s">
        <v>71</v>
      </c>
      <c r="B73" s="557">
        <v>47.5</v>
      </c>
      <c r="C73" s="256">
        <v>65</v>
      </c>
      <c r="D73" s="257">
        <f t="shared" si="21"/>
        <v>36.842105263157897</v>
      </c>
      <c r="E73" s="254"/>
      <c r="F73" s="259"/>
      <c r="G73" s="253"/>
      <c r="H73" s="299"/>
      <c r="I73" s="277"/>
      <c r="J73" s="36"/>
      <c r="K73" s="259"/>
      <c r="L73" s="842"/>
      <c r="M73" s="261"/>
      <c r="N73" s="277"/>
    </row>
    <row r="74" spans="1:18" ht="11.1" customHeight="1" x14ac:dyDescent="0.25">
      <c r="A74" s="258" t="s">
        <v>73</v>
      </c>
      <c r="B74" s="261">
        <v>40</v>
      </c>
      <c r="C74" s="261">
        <v>35</v>
      </c>
      <c r="D74" s="257">
        <f t="shared" si="21"/>
        <v>-12.5</v>
      </c>
      <c r="E74" s="254"/>
      <c r="F74" s="903"/>
      <c r="G74" s="902"/>
      <c r="H74" s="902"/>
      <c r="I74" s="902"/>
      <c r="J74" s="902"/>
      <c r="K74" s="259"/>
      <c r="L74" s="842"/>
      <c r="M74" s="557"/>
      <c r="N74" s="277"/>
    </row>
    <row r="75" spans="1:18" ht="11.1" customHeight="1" x14ac:dyDescent="0.25">
      <c r="A75" s="258" t="s">
        <v>506</v>
      </c>
      <c r="B75" s="557">
        <v>37.5</v>
      </c>
      <c r="C75" s="261">
        <v>42.5</v>
      </c>
      <c r="D75" s="257">
        <f t="shared" si="21"/>
        <v>13.33333333333333</v>
      </c>
      <c r="E75" s="254"/>
      <c r="F75" s="903"/>
      <c r="G75" s="565"/>
      <c r="H75" s="565"/>
      <c r="I75" s="565"/>
      <c r="J75" s="565"/>
      <c r="K75" s="259"/>
      <c r="L75" s="842"/>
      <c r="M75" s="261"/>
      <c r="N75" s="277"/>
    </row>
    <row r="76" spans="1:18" ht="11.1" customHeight="1" x14ac:dyDescent="0.25">
      <c r="A76" s="258" t="s">
        <v>74</v>
      </c>
      <c r="B76" s="261">
        <v>42.5</v>
      </c>
      <c r="C76" s="261">
        <v>45</v>
      </c>
      <c r="D76" s="257">
        <f t="shared" si="21"/>
        <v>5.8823529411764719</v>
      </c>
      <c r="E76" s="254"/>
      <c r="F76" s="703"/>
      <c r="G76" s="704"/>
      <c r="H76" s="704"/>
      <c r="I76" s="704"/>
      <c r="J76" s="704"/>
      <c r="K76" s="259"/>
      <c r="L76" s="842"/>
      <c r="M76" s="557"/>
      <c r="N76" s="277"/>
    </row>
    <row r="77" spans="1:18" ht="11.1" customHeight="1" x14ac:dyDescent="0.25">
      <c r="A77" s="258" t="s">
        <v>75</v>
      </c>
      <c r="B77" s="261">
        <v>45</v>
      </c>
      <c r="C77" s="261">
        <v>45</v>
      </c>
      <c r="D77" s="257">
        <f t="shared" si="21"/>
        <v>0</v>
      </c>
      <c r="E77" s="254"/>
      <c r="F77" s="703"/>
      <c r="G77" s="704"/>
      <c r="H77" s="704"/>
      <c r="I77" s="704"/>
      <c r="J77" s="704"/>
      <c r="K77" s="259"/>
      <c r="L77" s="842"/>
      <c r="M77" s="261"/>
      <c r="N77" s="277"/>
    </row>
    <row r="78" spans="1:18" ht="11.1" customHeight="1" x14ac:dyDescent="0.25">
      <c r="A78" s="258" t="s">
        <v>76</v>
      </c>
      <c r="B78" s="261">
        <v>50</v>
      </c>
      <c r="C78" s="841">
        <v>50</v>
      </c>
      <c r="D78" s="257">
        <f t="shared" si="21"/>
        <v>0</v>
      </c>
      <c r="E78" s="254"/>
      <c r="F78" s="703"/>
      <c r="G78" s="704"/>
      <c r="H78" s="704"/>
      <c r="I78" s="704"/>
      <c r="J78" s="704"/>
      <c r="K78" s="259"/>
      <c r="L78" s="842"/>
      <c r="M78" s="261"/>
      <c r="N78" s="277"/>
    </row>
    <row r="79" spans="1:18" ht="11.1" customHeight="1" x14ac:dyDescent="0.25">
      <c r="A79" s="273" t="s">
        <v>507</v>
      </c>
      <c r="B79" s="274">
        <v>32.5</v>
      </c>
      <c r="C79" s="275">
        <v>33</v>
      </c>
      <c r="D79" s="560">
        <f t="shared" si="21"/>
        <v>1.538461538461533</v>
      </c>
      <c r="E79" s="254"/>
      <c r="F79" s="703"/>
      <c r="G79" s="704"/>
      <c r="H79" s="704"/>
      <c r="I79" s="704"/>
      <c r="J79" s="704"/>
      <c r="K79" s="259"/>
      <c r="L79" s="842"/>
      <c r="M79" s="261"/>
      <c r="N79" s="277"/>
    </row>
    <row r="80" spans="1:18" ht="11.1" customHeight="1" x14ac:dyDescent="0.25">
      <c r="A80" s="259"/>
      <c r="B80" s="713"/>
      <c r="C80" s="702"/>
      <c r="D80" s="300" t="s">
        <v>79</v>
      </c>
      <c r="E80" s="254"/>
      <c r="F80" s="703"/>
      <c r="G80" s="705"/>
      <c r="H80" s="704"/>
      <c r="I80" s="706"/>
      <c r="J80" s="704"/>
      <c r="K80" s="259"/>
      <c r="L80" s="842"/>
      <c r="M80" s="557"/>
      <c r="N80" s="277"/>
    </row>
    <row r="81" spans="1:14" ht="11.1" customHeight="1" x14ac:dyDescent="0.25">
      <c r="A81" s="82"/>
      <c r="B81" s="82"/>
      <c r="C81" s="82"/>
      <c r="D81" s="712"/>
      <c r="E81" s="254"/>
      <c r="F81" s="703"/>
      <c r="G81" s="707"/>
      <c r="H81" s="704"/>
      <c r="I81" s="708"/>
      <c r="J81" s="704"/>
      <c r="K81" s="259"/>
      <c r="L81" s="842"/>
      <c r="M81" s="261"/>
      <c r="N81" s="277"/>
    </row>
    <row r="82" spans="1:14" ht="11.1" customHeight="1" x14ac:dyDescent="0.2">
      <c r="A82" s="258"/>
      <c r="B82" s="713"/>
      <c r="C82" s="702"/>
      <c r="D82" s="82"/>
      <c r="E82" s="254"/>
      <c r="F82" s="703"/>
      <c r="G82" s="704"/>
      <c r="H82" s="704"/>
      <c r="I82" s="706"/>
      <c r="J82" s="706"/>
      <c r="K82" s="704"/>
      <c r="L82" s="704"/>
      <c r="M82" s="843"/>
      <c r="N82" s="843"/>
    </row>
    <row r="83" spans="1:14" ht="14.25" x14ac:dyDescent="0.2">
      <c r="A83" s="259"/>
      <c r="B83" s="713"/>
      <c r="C83" s="702"/>
      <c r="D83" s="257"/>
      <c r="E83" s="254"/>
      <c r="F83" s="703"/>
      <c r="G83" s="704"/>
      <c r="H83" s="704"/>
      <c r="I83" s="706"/>
      <c r="J83" s="706"/>
      <c r="K83" s="704"/>
      <c r="L83" s="704"/>
      <c r="M83" s="843"/>
      <c r="N83" s="843"/>
    </row>
    <row r="84" spans="1:14" ht="14.25" x14ac:dyDescent="0.2">
      <c r="A84" s="259"/>
      <c r="B84" s="260"/>
      <c r="C84" s="281"/>
      <c r="D84" s="257"/>
      <c r="E84" s="254"/>
      <c r="F84" s="703"/>
      <c r="G84" s="709"/>
      <c r="H84" s="709"/>
      <c r="I84" s="709"/>
      <c r="J84" s="709"/>
      <c r="K84" s="709"/>
      <c r="L84" s="709"/>
      <c r="M84" s="435"/>
      <c r="N84" s="435"/>
    </row>
    <row r="85" spans="1:14" ht="16.5" x14ac:dyDescent="0.3">
      <c r="A85" s="259"/>
      <c r="B85" s="260"/>
      <c r="C85" s="281"/>
      <c r="D85" s="257"/>
      <c r="E85" s="254"/>
      <c r="G85" s="431"/>
      <c r="H85" s="431"/>
      <c r="I85" s="431"/>
      <c r="J85" s="566"/>
      <c r="K85" s="433"/>
      <c r="L85" s="433"/>
    </row>
    <row r="86" spans="1:14" ht="16.5" x14ac:dyDescent="0.3">
      <c r="D86" s="300"/>
      <c r="E86" s="279"/>
      <c r="F86" s="420"/>
      <c r="G86" s="437"/>
      <c r="H86" s="434"/>
      <c r="I86" s="438"/>
      <c r="J86" s="433"/>
      <c r="K86" s="433"/>
      <c r="L86" s="433"/>
      <c r="M86" s="435"/>
    </row>
    <row r="87" spans="1:14" ht="16.5" x14ac:dyDescent="0.3">
      <c r="E87" s="279"/>
      <c r="F87" s="420"/>
      <c r="G87" s="433"/>
      <c r="H87" s="434"/>
      <c r="I87" s="436"/>
      <c r="J87" s="436"/>
      <c r="K87" s="433"/>
      <c r="L87" s="433"/>
      <c r="M87" s="290"/>
      <c r="N87" s="277"/>
    </row>
    <row r="88" spans="1:14" ht="16.5" x14ac:dyDescent="0.3">
      <c r="F88" s="420"/>
      <c r="G88" s="433"/>
      <c r="H88" s="434"/>
      <c r="I88" s="436"/>
      <c r="J88" s="436"/>
      <c r="K88" s="433"/>
      <c r="L88" s="433"/>
      <c r="M88" s="301"/>
      <c r="N88" s="439"/>
    </row>
    <row r="89" spans="1:14" ht="16.5" x14ac:dyDescent="0.3">
      <c r="A89" s="258"/>
      <c r="B89" s="302"/>
      <c r="C89" s="256"/>
      <c r="D89" s="257"/>
      <c r="F89" s="70"/>
      <c r="G89" s="440"/>
      <c r="H89" s="440"/>
      <c r="I89" s="440"/>
      <c r="J89" s="440"/>
      <c r="K89" s="440"/>
      <c r="L89" s="440"/>
      <c r="M89" s="441"/>
      <c r="N89" s="442"/>
    </row>
    <row r="90" spans="1:14" ht="13.5" x14ac:dyDescent="0.25">
      <c r="F90" s="70"/>
      <c r="G90" s="443"/>
      <c r="H90" s="443"/>
      <c r="I90" s="444"/>
      <c r="J90" s="443"/>
      <c r="K90" s="445"/>
      <c r="L90" s="443"/>
    </row>
    <row r="91" spans="1:14" ht="13.5" x14ac:dyDescent="0.25">
      <c r="F91" s="70"/>
      <c r="G91" s="443"/>
      <c r="H91" s="446"/>
      <c r="I91" s="446"/>
      <c r="J91" s="446"/>
      <c r="K91" s="446"/>
      <c r="L91" s="446"/>
    </row>
    <row r="92" spans="1:14" ht="13.5" x14ac:dyDescent="0.25">
      <c r="F92" s="70"/>
      <c r="G92" s="443"/>
      <c r="H92" s="446"/>
      <c r="I92" s="443"/>
      <c r="J92" s="443"/>
      <c r="K92" s="445"/>
      <c r="L92" s="445"/>
    </row>
  </sheetData>
  <mergeCells count="13">
    <mergeCell ref="Q49:R49"/>
    <mergeCell ref="I74:J74"/>
    <mergeCell ref="F74:F75"/>
    <mergeCell ref="G74:H74"/>
    <mergeCell ref="A4:A5"/>
    <mergeCell ref="B4:D4"/>
    <mergeCell ref="F4:F5"/>
    <mergeCell ref="G4:I4"/>
    <mergeCell ref="K4:K5"/>
    <mergeCell ref="L4:N4"/>
    <mergeCell ref="L49:L50"/>
    <mergeCell ref="M49:N49"/>
    <mergeCell ref="O49:P49"/>
  </mergeCells>
  <pageMargins left="0" right="0" top="0" bottom="0" header="0" footer="0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F6256-3069-4854-8868-67FC0B82D891}">
  <dimension ref="A1:N181"/>
  <sheetViews>
    <sheetView showGridLines="0" topLeftCell="A163" zoomScale="200" zoomScaleNormal="200" workbookViewId="0">
      <selection activeCell="E168" sqref="E168"/>
    </sheetView>
  </sheetViews>
  <sheetFormatPr baseColWidth="10" defaultColWidth="10.85546875" defaultRowHeight="12.75" x14ac:dyDescent="0.2"/>
  <cols>
    <col min="1" max="1" width="10.140625" style="81" customWidth="1"/>
    <col min="2" max="14" width="6.7109375" style="81" customWidth="1"/>
    <col min="15" max="16384" width="10.85546875" style="81"/>
  </cols>
  <sheetData>
    <row r="1" spans="1:14" ht="13.5" x14ac:dyDescent="0.25">
      <c r="A1" s="897" t="s">
        <v>638</v>
      </c>
      <c r="B1" s="897"/>
      <c r="C1" s="897"/>
      <c r="D1" s="897"/>
      <c r="E1" s="897"/>
      <c r="F1" s="897"/>
      <c r="G1" s="897"/>
      <c r="H1" s="897"/>
      <c r="I1" s="897"/>
      <c r="J1" s="897"/>
      <c r="K1" s="897"/>
      <c r="L1" s="897"/>
      <c r="M1" s="898"/>
      <c r="N1" s="898"/>
    </row>
    <row r="2" spans="1:14" ht="13.5" x14ac:dyDescent="0.25">
      <c r="A2" s="181" t="s">
        <v>545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1"/>
      <c r="N2" s="211"/>
    </row>
    <row r="3" spans="1:14" ht="6.95" customHeight="1" x14ac:dyDescent="0.25">
      <c r="A3" s="245"/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</row>
    <row r="4" spans="1:14" ht="15.95" customHeight="1" x14ac:dyDescent="0.2">
      <c r="A4" s="507" t="s">
        <v>491</v>
      </c>
      <c r="B4" s="507" t="s">
        <v>546</v>
      </c>
      <c r="C4" s="507" t="s">
        <v>470</v>
      </c>
      <c r="D4" s="507" t="s">
        <v>471</v>
      </c>
      <c r="E4" s="507" t="s">
        <v>472</v>
      </c>
      <c r="F4" s="507" t="s">
        <v>473</v>
      </c>
      <c r="G4" s="507" t="s">
        <v>474</v>
      </c>
      <c r="H4" s="507" t="s">
        <v>475</v>
      </c>
      <c r="I4" s="507" t="s">
        <v>476</v>
      </c>
      <c r="J4" s="507" t="s">
        <v>477</v>
      </c>
      <c r="K4" s="507" t="s">
        <v>478</v>
      </c>
      <c r="L4" s="507" t="s">
        <v>479</v>
      </c>
      <c r="M4" s="507" t="s">
        <v>480</v>
      </c>
      <c r="N4" s="507" t="s">
        <v>481</v>
      </c>
    </row>
    <row r="5" spans="1:14" ht="6.75" customHeight="1" x14ac:dyDescent="0.25">
      <c r="A5" s="245"/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</row>
    <row r="6" spans="1:14" ht="11.1" customHeight="1" x14ac:dyDescent="0.25">
      <c r="A6" s="48" t="s">
        <v>193</v>
      </c>
      <c r="B6" s="46">
        <v>2018</v>
      </c>
      <c r="C6" s="303">
        <v>97</v>
      </c>
      <c r="D6" s="303">
        <v>98.5</v>
      </c>
      <c r="E6" s="304">
        <v>100.5</v>
      </c>
      <c r="F6" s="305">
        <v>100.5</v>
      </c>
      <c r="G6" s="305">
        <v>100.5</v>
      </c>
      <c r="H6" s="305">
        <v>100</v>
      </c>
      <c r="I6" s="305">
        <v>102</v>
      </c>
      <c r="J6" s="305">
        <v>102</v>
      </c>
      <c r="K6" s="305">
        <v>102</v>
      </c>
      <c r="L6" s="305">
        <v>102</v>
      </c>
      <c r="M6" s="305">
        <v>102</v>
      </c>
      <c r="N6" s="306">
        <v>102</v>
      </c>
    </row>
    <row r="7" spans="1:14" ht="11.1" customHeight="1" x14ac:dyDescent="0.25">
      <c r="A7" s="48"/>
      <c r="B7" s="46">
        <v>2019</v>
      </c>
      <c r="C7" s="306">
        <v>101.5</v>
      </c>
      <c r="D7" s="306">
        <v>101.5</v>
      </c>
      <c r="E7" s="305">
        <v>100.5</v>
      </c>
      <c r="F7" s="305">
        <v>100.5</v>
      </c>
      <c r="G7" s="305">
        <v>100.5</v>
      </c>
      <c r="H7" s="305">
        <v>100.5</v>
      </c>
      <c r="I7" s="305">
        <v>100.5</v>
      </c>
      <c r="J7" s="305">
        <v>100.5</v>
      </c>
      <c r="K7" s="305">
        <v>102.5</v>
      </c>
      <c r="L7" s="305">
        <v>102.5</v>
      </c>
      <c r="M7" s="305">
        <v>102.5</v>
      </c>
      <c r="N7" s="303">
        <v>102.5</v>
      </c>
    </row>
    <row r="8" spans="1:14" ht="11.1" customHeight="1" x14ac:dyDescent="0.25">
      <c r="A8" s="48"/>
      <c r="B8" s="46">
        <v>2020</v>
      </c>
      <c r="C8" s="303">
        <v>102.5</v>
      </c>
      <c r="D8" s="306">
        <v>127</v>
      </c>
      <c r="E8" s="305">
        <v>130</v>
      </c>
      <c r="F8" s="305">
        <v>102.5</v>
      </c>
      <c r="G8" s="305">
        <v>129</v>
      </c>
      <c r="H8" s="305">
        <v>129</v>
      </c>
      <c r="I8" s="305">
        <v>129</v>
      </c>
      <c r="J8" s="305">
        <v>129</v>
      </c>
      <c r="K8" s="305">
        <v>129</v>
      </c>
      <c r="L8" s="305">
        <v>104</v>
      </c>
      <c r="M8" s="305">
        <v>129</v>
      </c>
      <c r="N8" s="306">
        <v>129</v>
      </c>
    </row>
    <row r="9" spans="1:14" ht="11.1" customHeight="1" x14ac:dyDescent="0.25">
      <c r="A9" s="48"/>
      <c r="B9" s="46">
        <v>2021</v>
      </c>
      <c r="C9" s="307">
        <v>102.5</v>
      </c>
      <c r="D9" s="303">
        <v>102.5</v>
      </c>
      <c r="E9" s="304">
        <v>102.5</v>
      </c>
      <c r="F9" s="304">
        <v>102.5</v>
      </c>
      <c r="G9" s="304">
        <v>102.5</v>
      </c>
      <c r="H9" s="304">
        <v>102.5</v>
      </c>
      <c r="I9" s="305">
        <v>129</v>
      </c>
      <c r="J9" s="304">
        <v>102.5</v>
      </c>
      <c r="K9" s="304">
        <v>102.5</v>
      </c>
      <c r="L9" s="304">
        <v>102.5</v>
      </c>
      <c r="M9" s="305">
        <v>107.5</v>
      </c>
      <c r="N9" s="303">
        <v>102.5</v>
      </c>
    </row>
    <row r="10" spans="1:14" ht="11.1" customHeight="1" x14ac:dyDescent="0.25">
      <c r="A10" s="48"/>
      <c r="B10" s="46">
        <v>2022</v>
      </c>
      <c r="C10" s="307">
        <v>117.5</v>
      </c>
      <c r="D10" s="303">
        <v>107.5</v>
      </c>
      <c r="E10" s="304">
        <v>107.5</v>
      </c>
      <c r="F10" s="304">
        <v>117.5</v>
      </c>
      <c r="G10" s="304">
        <v>107.5</v>
      </c>
      <c r="H10" s="304">
        <v>107.5</v>
      </c>
      <c r="I10" s="304">
        <v>107.5</v>
      </c>
      <c r="J10" s="304">
        <v>109</v>
      </c>
      <c r="K10" s="304">
        <v>119</v>
      </c>
      <c r="L10" s="304">
        <v>118</v>
      </c>
      <c r="M10" s="308" t="s">
        <v>547</v>
      </c>
      <c r="N10" s="303">
        <v>118</v>
      </c>
    </row>
    <row r="11" spans="1:14" ht="11.1" customHeight="1" x14ac:dyDescent="0.25">
      <c r="A11" s="48"/>
      <c r="B11" s="46">
        <v>2023</v>
      </c>
      <c r="C11" s="309" t="s">
        <v>29</v>
      </c>
      <c r="D11" s="309" t="s">
        <v>29</v>
      </c>
      <c r="E11" s="309" t="s">
        <v>29</v>
      </c>
      <c r="F11" s="304">
        <v>118</v>
      </c>
      <c r="G11" s="304">
        <v>115</v>
      </c>
      <c r="H11" s="304">
        <v>133</v>
      </c>
      <c r="I11" s="304">
        <v>152</v>
      </c>
      <c r="J11" s="304">
        <v>152</v>
      </c>
      <c r="K11" s="304">
        <v>155</v>
      </c>
      <c r="L11" s="304">
        <v>143</v>
      </c>
      <c r="M11" s="305">
        <v>123</v>
      </c>
      <c r="N11" s="304">
        <v>113</v>
      </c>
    </row>
    <row r="12" spans="1:14" ht="11.1" customHeight="1" x14ac:dyDescent="0.25">
      <c r="A12" s="310"/>
      <c r="B12" s="311">
        <v>2024</v>
      </c>
      <c r="C12" s="312">
        <v>113</v>
      </c>
      <c r="D12" s="312">
        <v>118</v>
      </c>
      <c r="E12" s="312" t="s">
        <v>29</v>
      </c>
      <c r="F12" s="313"/>
      <c r="G12" s="313"/>
      <c r="H12" s="313"/>
      <c r="I12" s="313"/>
      <c r="J12" s="313"/>
      <c r="K12" s="313"/>
      <c r="L12" s="313"/>
      <c r="M12" s="314"/>
      <c r="N12" s="313"/>
    </row>
    <row r="13" spans="1:14" ht="11.1" customHeight="1" x14ac:dyDescent="0.25">
      <c r="A13" s="315" t="s">
        <v>492</v>
      </c>
      <c r="B13" s="46">
        <v>2018</v>
      </c>
      <c r="C13" s="304">
        <v>73</v>
      </c>
      <c r="D13" s="303">
        <v>71</v>
      </c>
      <c r="E13" s="304">
        <v>70.5</v>
      </c>
      <c r="F13" s="304">
        <v>71</v>
      </c>
      <c r="G13" s="305">
        <v>71.5</v>
      </c>
      <c r="H13" s="305">
        <v>71.5</v>
      </c>
      <c r="I13" s="305">
        <v>71.5</v>
      </c>
      <c r="J13" s="305">
        <v>72</v>
      </c>
      <c r="K13" s="305">
        <v>71.5</v>
      </c>
      <c r="L13" s="305">
        <v>71.5</v>
      </c>
      <c r="M13" s="305">
        <v>71.5</v>
      </c>
      <c r="N13" s="306">
        <v>69.5</v>
      </c>
    </row>
    <row r="14" spans="1:14" ht="11.1" customHeight="1" x14ac:dyDescent="0.25">
      <c r="A14" s="315"/>
      <c r="B14" s="46">
        <v>2019</v>
      </c>
      <c r="C14" s="305">
        <v>68</v>
      </c>
      <c r="D14" s="306">
        <v>66</v>
      </c>
      <c r="E14" s="305">
        <v>67</v>
      </c>
      <c r="F14" s="305">
        <v>67</v>
      </c>
      <c r="G14" s="305">
        <v>67</v>
      </c>
      <c r="H14" s="305">
        <v>70</v>
      </c>
      <c r="I14" s="305">
        <v>69.599999999999994</v>
      </c>
      <c r="J14" s="304">
        <v>70.5</v>
      </c>
      <c r="K14" s="304">
        <v>70</v>
      </c>
      <c r="L14" s="304">
        <v>71</v>
      </c>
      <c r="M14" s="304">
        <v>71</v>
      </c>
      <c r="N14" s="303">
        <v>82.5</v>
      </c>
    </row>
    <row r="15" spans="1:14" ht="11.1" customHeight="1" x14ac:dyDescent="0.25">
      <c r="A15" s="315"/>
      <c r="B15" s="46">
        <v>2020</v>
      </c>
      <c r="C15" s="304">
        <v>82.5</v>
      </c>
      <c r="D15" s="33" t="s">
        <v>29</v>
      </c>
      <c r="E15" s="308" t="s">
        <v>547</v>
      </c>
      <c r="F15" s="308" t="s">
        <v>547</v>
      </c>
      <c r="G15" s="308" t="s">
        <v>547</v>
      </c>
      <c r="H15" s="308" t="s">
        <v>547</v>
      </c>
      <c r="I15" s="308" t="s">
        <v>29</v>
      </c>
      <c r="J15" s="305">
        <v>90</v>
      </c>
      <c r="K15" s="305">
        <v>90</v>
      </c>
      <c r="L15" s="304">
        <v>80</v>
      </c>
      <c r="M15" s="304">
        <v>80</v>
      </c>
      <c r="N15" s="303">
        <v>82.5</v>
      </c>
    </row>
    <row r="16" spans="1:14" ht="11.1" customHeight="1" x14ac:dyDescent="0.25">
      <c r="A16" s="315"/>
      <c r="B16" s="46">
        <v>2021</v>
      </c>
      <c r="C16" s="304">
        <v>82</v>
      </c>
      <c r="D16" s="306">
        <v>90</v>
      </c>
      <c r="E16" s="305">
        <v>90</v>
      </c>
      <c r="F16" s="305">
        <v>90</v>
      </c>
      <c r="G16" s="305">
        <v>90</v>
      </c>
      <c r="H16" s="316">
        <v>90</v>
      </c>
      <c r="I16" s="305">
        <v>90</v>
      </c>
      <c r="J16" s="305">
        <v>90</v>
      </c>
      <c r="K16" s="305">
        <v>95</v>
      </c>
      <c r="L16" s="305">
        <v>90</v>
      </c>
      <c r="M16" s="304">
        <v>95</v>
      </c>
      <c r="N16" s="303">
        <v>95</v>
      </c>
    </row>
    <row r="17" spans="1:14" ht="11.1" customHeight="1" x14ac:dyDescent="0.25">
      <c r="A17" s="315"/>
      <c r="B17" s="46">
        <v>2022</v>
      </c>
      <c r="C17" s="304">
        <v>95</v>
      </c>
      <c r="D17" s="306">
        <v>97.5</v>
      </c>
      <c r="E17" s="304">
        <v>95</v>
      </c>
      <c r="F17" s="304">
        <v>95</v>
      </c>
      <c r="G17" s="305">
        <v>95</v>
      </c>
      <c r="H17" s="316">
        <v>95</v>
      </c>
      <c r="I17" s="316">
        <v>95</v>
      </c>
      <c r="J17" s="305">
        <v>100</v>
      </c>
      <c r="K17" s="316">
        <v>95</v>
      </c>
      <c r="L17" s="305">
        <v>100</v>
      </c>
      <c r="M17" s="305">
        <v>100</v>
      </c>
      <c r="N17" s="306">
        <v>100</v>
      </c>
    </row>
    <row r="18" spans="1:14" ht="11.1" customHeight="1" x14ac:dyDescent="0.25">
      <c r="A18" s="315"/>
      <c r="B18" s="46">
        <v>2023</v>
      </c>
      <c r="C18" s="304">
        <v>95</v>
      </c>
      <c r="D18" s="305">
        <v>97.5</v>
      </c>
      <c r="E18" s="304">
        <v>100</v>
      </c>
      <c r="F18" s="304">
        <v>90</v>
      </c>
      <c r="G18" s="304">
        <v>90</v>
      </c>
      <c r="H18" s="304">
        <v>90</v>
      </c>
      <c r="I18" s="316">
        <v>88</v>
      </c>
      <c r="J18" s="316">
        <v>88</v>
      </c>
      <c r="K18" s="316">
        <v>89</v>
      </c>
      <c r="L18" s="305">
        <v>95</v>
      </c>
      <c r="M18" s="305">
        <v>105</v>
      </c>
      <c r="N18" s="317">
        <v>93</v>
      </c>
    </row>
    <row r="19" spans="1:14" ht="11.1" customHeight="1" x14ac:dyDescent="0.25">
      <c r="A19" s="318"/>
      <c r="B19" s="311">
        <v>2024</v>
      </c>
      <c r="C19" s="313">
        <v>90</v>
      </c>
      <c r="D19" s="314">
        <v>90</v>
      </c>
      <c r="E19" s="313">
        <v>90</v>
      </c>
      <c r="F19" s="313"/>
      <c r="G19" s="313"/>
      <c r="H19" s="313"/>
      <c r="I19" s="319"/>
      <c r="J19" s="319"/>
      <c r="K19" s="319"/>
      <c r="L19" s="314"/>
      <c r="M19" s="314"/>
      <c r="N19" s="320"/>
    </row>
    <row r="20" spans="1:14" ht="11.1" customHeight="1" x14ac:dyDescent="0.25">
      <c r="A20" s="690" t="s">
        <v>30</v>
      </c>
      <c r="B20" s="311">
        <v>2024</v>
      </c>
      <c r="C20" s="691"/>
      <c r="D20" s="692"/>
      <c r="E20" s="691">
        <v>110</v>
      </c>
      <c r="F20" s="691"/>
      <c r="G20" s="691"/>
      <c r="H20" s="691"/>
      <c r="I20" s="693"/>
      <c r="J20" s="693"/>
      <c r="K20" s="693"/>
      <c r="L20" s="692"/>
      <c r="M20" s="692"/>
      <c r="N20" s="694"/>
    </row>
    <row r="21" spans="1:14" ht="11.1" customHeight="1" x14ac:dyDescent="0.25">
      <c r="A21" s="315" t="s">
        <v>493</v>
      </c>
      <c r="B21" s="46">
        <v>2018</v>
      </c>
      <c r="C21" s="304">
        <v>73</v>
      </c>
      <c r="D21" s="305">
        <v>68</v>
      </c>
      <c r="E21" s="304">
        <v>70</v>
      </c>
      <c r="F21" s="304">
        <v>70</v>
      </c>
      <c r="G21" s="305">
        <v>71</v>
      </c>
      <c r="H21" s="305">
        <v>71</v>
      </c>
      <c r="I21" s="305">
        <v>72.3</v>
      </c>
      <c r="J21" s="305">
        <v>71</v>
      </c>
      <c r="K21" s="305">
        <v>71</v>
      </c>
      <c r="L21" s="305">
        <v>74.5</v>
      </c>
      <c r="M21" s="305">
        <v>74.5</v>
      </c>
      <c r="N21" s="306">
        <v>74.5</v>
      </c>
    </row>
    <row r="22" spans="1:14" ht="11.1" customHeight="1" x14ac:dyDescent="0.25">
      <c r="A22" s="315"/>
      <c r="B22" s="46">
        <v>2019</v>
      </c>
      <c r="C22" s="305">
        <v>71</v>
      </c>
      <c r="D22" s="305">
        <v>72</v>
      </c>
      <c r="E22" s="305">
        <v>74</v>
      </c>
      <c r="F22" s="305">
        <v>74</v>
      </c>
      <c r="G22" s="305">
        <v>75</v>
      </c>
      <c r="H22" s="305">
        <v>75</v>
      </c>
      <c r="I22" s="305">
        <v>74.45</v>
      </c>
      <c r="J22" s="304">
        <v>74.5</v>
      </c>
      <c r="K22" s="304">
        <v>82.5</v>
      </c>
      <c r="L22" s="304">
        <v>82.5</v>
      </c>
      <c r="M22" s="304">
        <v>82.5</v>
      </c>
      <c r="N22" s="303">
        <v>100</v>
      </c>
    </row>
    <row r="23" spans="1:14" ht="11.1" customHeight="1" x14ac:dyDescent="0.25">
      <c r="A23" s="315"/>
      <c r="B23" s="46">
        <v>2020</v>
      </c>
      <c r="C23" s="304">
        <v>120</v>
      </c>
      <c r="D23" s="305" t="s">
        <v>548</v>
      </c>
      <c r="E23" s="305">
        <v>117.5</v>
      </c>
      <c r="F23" s="305">
        <v>117.5</v>
      </c>
      <c r="G23" s="305">
        <v>117.5</v>
      </c>
      <c r="H23" s="305">
        <v>117.5</v>
      </c>
      <c r="I23" s="305">
        <v>95</v>
      </c>
      <c r="J23" s="305">
        <v>95</v>
      </c>
      <c r="K23" s="304">
        <v>112.5</v>
      </c>
      <c r="L23" s="304">
        <v>120</v>
      </c>
      <c r="M23" s="304">
        <v>112.5</v>
      </c>
      <c r="N23" s="303">
        <v>112.5</v>
      </c>
    </row>
    <row r="24" spans="1:14" ht="11.1" customHeight="1" x14ac:dyDescent="0.25">
      <c r="A24" s="315"/>
      <c r="B24" s="46">
        <v>2021</v>
      </c>
      <c r="C24" s="304">
        <v>112.5</v>
      </c>
      <c r="D24" s="304">
        <v>107.5</v>
      </c>
      <c r="E24" s="305">
        <v>72.5</v>
      </c>
      <c r="F24" s="305">
        <v>72.5</v>
      </c>
      <c r="G24" s="305">
        <v>80</v>
      </c>
      <c r="H24" s="305">
        <v>90</v>
      </c>
      <c r="I24" s="305">
        <v>77.5</v>
      </c>
      <c r="J24" s="321">
        <v>105</v>
      </c>
      <c r="K24" s="305">
        <v>80</v>
      </c>
      <c r="L24" s="305">
        <v>80</v>
      </c>
      <c r="M24" s="304">
        <v>110</v>
      </c>
      <c r="N24" s="303">
        <v>110</v>
      </c>
    </row>
    <row r="25" spans="1:14" ht="11.1" customHeight="1" x14ac:dyDescent="0.25">
      <c r="A25" s="315"/>
      <c r="B25" s="46">
        <v>2022</v>
      </c>
      <c r="C25" s="304">
        <v>102.5</v>
      </c>
      <c r="D25" s="305">
        <v>80</v>
      </c>
      <c r="E25" s="305">
        <v>85</v>
      </c>
      <c r="F25" s="305">
        <v>85</v>
      </c>
      <c r="G25" s="305">
        <v>85</v>
      </c>
      <c r="H25" s="305">
        <v>85</v>
      </c>
      <c r="I25" s="305">
        <v>85</v>
      </c>
      <c r="J25" s="305">
        <v>85</v>
      </c>
      <c r="K25" s="305">
        <v>105</v>
      </c>
      <c r="L25" s="305">
        <v>115</v>
      </c>
      <c r="M25" s="304">
        <v>90</v>
      </c>
      <c r="N25" s="303">
        <v>95</v>
      </c>
    </row>
    <row r="26" spans="1:14" ht="11.1" customHeight="1" x14ac:dyDescent="0.25">
      <c r="A26" s="315"/>
      <c r="B26" s="46">
        <v>2023</v>
      </c>
      <c r="C26" s="304">
        <v>100</v>
      </c>
      <c r="D26" s="305">
        <v>80</v>
      </c>
      <c r="E26" s="305">
        <v>80</v>
      </c>
      <c r="F26" s="305">
        <v>85</v>
      </c>
      <c r="G26" s="305">
        <v>90</v>
      </c>
      <c r="H26" s="305">
        <v>105</v>
      </c>
      <c r="I26" s="305">
        <v>105</v>
      </c>
      <c r="J26" s="305">
        <v>105</v>
      </c>
      <c r="K26" s="305">
        <v>105</v>
      </c>
      <c r="L26" s="305">
        <v>125</v>
      </c>
      <c r="M26" s="304">
        <v>120</v>
      </c>
      <c r="N26" s="304">
        <v>120</v>
      </c>
    </row>
    <row r="27" spans="1:14" ht="11.1" customHeight="1" x14ac:dyDescent="0.25">
      <c r="A27" s="318"/>
      <c r="B27" s="311">
        <v>2024</v>
      </c>
      <c r="C27" s="313">
        <v>115</v>
      </c>
      <c r="D27" s="314">
        <v>120</v>
      </c>
      <c r="E27" s="314">
        <v>130</v>
      </c>
      <c r="F27" s="314"/>
      <c r="G27" s="314"/>
      <c r="H27" s="314"/>
      <c r="I27" s="314"/>
      <c r="J27" s="314"/>
      <c r="K27" s="314"/>
      <c r="L27" s="314"/>
      <c r="M27" s="313"/>
      <c r="N27" s="313"/>
    </row>
    <row r="28" spans="1:14" ht="11.1" customHeight="1" x14ac:dyDescent="0.25">
      <c r="A28" s="225" t="s">
        <v>44</v>
      </c>
      <c r="B28" s="46">
        <v>2018</v>
      </c>
      <c r="C28" s="304">
        <v>60</v>
      </c>
      <c r="D28" s="304">
        <v>60</v>
      </c>
      <c r="E28" s="304">
        <v>60</v>
      </c>
      <c r="F28" s="304">
        <v>60</v>
      </c>
      <c r="G28" s="304">
        <v>60</v>
      </c>
      <c r="H28" s="304">
        <v>60</v>
      </c>
      <c r="I28" s="305">
        <v>60.269230769230766</v>
      </c>
      <c r="J28" s="304">
        <v>60</v>
      </c>
      <c r="K28" s="304">
        <v>60</v>
      </c>
      <c r="L28" s="304">
        <v>60</v>
      </c>
      <c r="M28" s="304">
        <v>60</v>
      </c>
      <c r="N28" s="303">
        <v>60</v>
      </c>
    </row>
    <row r="29" spans="1:14" ht="11.1" customHeight="1" x14ac:dyDescent="0.25">
      <c r="A29" s="315"/>
      <c r="B29" s="46">
        <v>2019</v>
      </c>
      <c r="C29" s="305">
        <v>61</v>
      </c>
      <c r="D29" s="305">
        <v>61</v>
      </c>
      <c r="E29" s="305">
        <v>61</v>
      </c>
      <c r="F29" s="305">
        <v>63</v>
      </c>
      <c r="G29" s="305">
        <v>69</v>
      </c>
      <c r="H29" s="305">
        <v>61</v>
      </c>
      <c r="I29" s="305">
        <v>60.653846153846153</v>
      </c>
      <c r="J29" s="304">
        <v>63</v>
      </c>
      <c r="K29" s="304">
        <v>60</v>
      </c>
      <c r="L29" s="305">
        <v>77.5</v>
      </c>
      <c r="M29" s="304">
        <v>72.5</v>
      </c>
      <c r="N29" s="303">
        <v>80</v>
      </c>
    </row>
    <row r="30" spans="1:14" ht="11.1" customHeight="1" x14ac:dyDescent="0.25">
      <c r="A30" s="315"/>
      <c r="B30" s="46">
        <v>2020</v>
      </c>
      <c r="C30" s="304">
        <v>102.5</v>
      </c>
      <c r="D30" s="308" t="s">
        <v>29</v>
      </c>
      <c r="E30" s="308" t="s">
        <v>547</v>
      </c>
      <c r="F30" s="308" t="s">
        <v>547</v>
      </c>
      <c r="G30" s="308" t="s">
        <v>547</v>
      </c>
      <c r="H30" s="305">
        <v>107</v>
      </c>
      <c r="I30" s="305">
        <v>100.25</v>
      </c>
      <c r="J30" s="304">
        <v>89</v>
      </c>
      <c r="K30" s="304">
        <v>102.5</v>
      </c>
      <c r="L30" s="304">
        <v>102.5</v>
      </c>
      <c r="M30" s="304">
        <v>80</v>
      </c>
      <c r="N30" s="303">
        <v>80</v>
      </c>
    </row>
    <row r="31" spans="1:14" ht="11.1" customHeight="1" x14ac:dyDescent="0.25">
      <c r="A31" s="315"/>
      <c r="B31" s="46">
        <v>2021</v>
      </c>
      <c r="C31" s="304">
        <v>100</v>
      </c>
      <c r="D31" s="304">
        <v>100</v>
      </c>
      <c r="E31" s="304">
        <v>100</v>
      </c>
      <c r="F31" s="305">
        <v>95</v>
      </c>
      <c r="G31" s="304">
        <v>100</v>
      </c>
      <c r="H31" s="308" t="s">
        <v>547</v>
      </c>
      <c r="I31" s="316">
        <v>112.5</v>
      </c>
      <c r="J31" s="305">
        <v>107.5</v>
      </c>
      <c r="K31" s="305">
        <v>107.5</v>
      </c>
      <c r="L31" s="305">
        <v>107.5</v>
      </c>
      <c r="M31" s="304">
        <v>95</v>
      </c>
      <c r="N31" s="304">
        <v>95</v>
      </c>
    </row>
    <row r="32" spans="1:14" ht="11.1" customHeight="1" x14ac:dyDescent="0.25">
      <c r="A32" s="315"/>
      <c r="B32" s="46">
        <v>2022</v>
      </c>
      <c r="C32" s="304">
        <v>122.5</v>
      </c>
      <c r="D32" s="304">
        <v>110.5</v>
      </c>
      <c r="E32" s="304">
        <v>107.5</v>
      </c>
      <c r="F32" s="305">
        <v>95</v>
      </c>
      <c r="G32" s="304">
        <v>106</v>
      </c>
      <c r="H32" s="305">
        <v>112.5</v>
      </c>
      <c r="I32" s="305">
        <v>113</v>
      </c>
      <c r="J32" s="305">
        <v>113</v>
      </c>
      <c r="K32" s="305">
        <v>112.5</v>
      </c>
      <c r="L32" s="305">
        <v>113</v>
      </c>
      <c r="M32" s="304">
        <v>120</v>
      </c>
      <c r="N32" s="303">
        <v>113</v>
      </c>
    </row>
    <row r="33" spans="1:14" ht="11.1" customHeight="1" x14ac:dyDescent="0.25">
      <c r="A33" s="315"/>
      <c r="B33" s="46">
        <v>2023</v>
      </c>
      <c r="C33" s="322" t="s">
        <v>29</v>
      </c>
      <c r="D33" s="304">
        <v>82</v>
      </c>
      <c r="E33" s="304">
        <v>82</v>
      </c>
      <c r="F33" s="304">
        <v>82</v>
      </c>
      <c r="G33" s="304">
        <v>82</v>
      </c>
      <c r="H33" s="305">
        <v>81</v>
      </c>
      <c r="I33" s="305">
        <v>86</v>
      </c>
      <c r="J33" s="305">
        <v>86</v>
      </c>
      <c r="K33" s="305">
        <v>90</v>
      </c>
      <c r="L33" s="305">
        <v>93</v>
      </c>
      <c r="M33" s="304">
        <v>91</v>
      </c>
      <c r="N33" s="304">
        <v>93</v>
      </c>
    </row>
    <row r="34" spans="1:14" ht="11.1" customHeight="1" x14ac:dyDescent="0.25">
      <c r="A34" s="318"/>
      <c r="B34" s="311">
        <v>2024</v>
      </c>
      <c r="C34" s="312">
        <v>93</v>
      </c>
      <c r="D34" s="313">
        <v>118</v>
      </c>
      <c r="E34" s="313">
        <v>106</v>
      </c>
      <c r="F34" s="313"/>
      <c r="G34" s="313"/>
      <c r="H34" s="314"/>
      <c r="I34" s="314"/>
      <c r="J34" s="314"/>
      <c r="K34" s="314"/>
      <c r="L34" s="314"/>
      <c r="M34" s="313"/>
      <c r="N34" s="323"/>
    </row>
    <row r="35" spans="1:14" ht="11.1" customHeight="1" x14ac:dyDescent="0.25">
      <c r="A35" s="315" t="s">
        <v>549</v>
      </c>
      <c r="B35" s="46">
        <v>2018</v>
      </c>
      <c r="C35" s="304">
        <v>64</v>
      </c>
      <c r="D35" s="303">
        <v>64</v>
      </c>
      <c r="E35" s="304">
        <v>62</v>
      </c>
      <c r="F35" s="305">
        <v>63</v>
      </c>
      <c r="G35" s="304">
        <v>62</v>
      </c>
      <c r="H35" s="305">
        <v>66</v>
      </c>
      <c r="I35" s="305">
        <v>65.13636363636364</v>
      </c>
      <c r="J35" s="305">
        <v>63</v>
      </c>
      <c r="K35" s="308" t="s">
        <v>547</v>
      </c>
      <c r="L35" s="305">
        <v>65</v>
      </c>
      <c r="M35" s="305">
        <v>65</v>
      </c>
      <c r="N35" s="306">
        <v>66</v>
      </c>
    </row>
    <row r="36" spans="1:14" ht="11.1" customHeight="1" x14ac:dyDescent="0.25">
      <c r="A36" s="315"/>
      <c r="B36" s="46">
        <v>2019</v>
      </c>
      <c r="C36" s="305">
        <v>72</v>
      </c>
      <c r="D36" s="306">
        <v>71</v>
      </c>
      <c r="E36" s="305">
        <v>71</v>
      </c>
      <c r="F36" s="305">
        <v>70</v>
      </c>
      <c r="G36" s="305">
        <v>68.5</v>
      </c>
      <c r="H36" s="305">
        <v>69.5</v>
      </c>
      <c r="I36" s="305">
        <v>69.5</v>
      </c>
      <c r="J36" s="304">
        <v>69</v>
      </c>
      <c r="K36" s="304">
        <v>82</v>
      </c>
      <c r="L36" s="304">
        <v>83</v>
      </c>
      <c r="M36" s="304">
        <v>83</v>
      </c>
      <c r="N36" s="303">
        <v>83</v>
      </c>
    </row>
    <row r="37" spans="1:14" ht="11.1" customHeight="1" x14ac:dyDescent="0.25">
      <c r="A37" s="315"/>
      <c r="B37" s="46">
        <v>2020</v>
      </c>
      <c r="C37" s="304">
        <v>83</v>
      </c>
      <c r="D37" s="33" t="s">
        <v>29</v>
      </c>
      <c r="E37" s="308" t="s">
        <v>547</v>
      </c>
      <c r="F37" s="308" t="s">
        <v>547</v>
      </c>
      <c r="G37" s="308" t="s">
        <v>547</v>
      </c>
      <c r="H37" s="308" t="s">
        <v>547</v>
      </c>
      <c r="I37" s="308" t="s">
        <v>29</v>
      </c>
      <c r="J37" s="308" t="s">
        <v>547</v>
      </c>
      <c r="K37" s="308" t="s">
        <v>547</v>
      </c>
      <c r="L37" s="308" t="s">
        <v>547</v>
      </c>
      <c r="M37" s="308" t="s">
        <v>547</v>
      </c>
      <c r="N37" s="33" t="s">
        <v>547</v>
      </c>
    </row>
    <row r="38" spans="1:14" ht="11.1" customHeight="1" x14ac:dyDescent="0.25">
      <c r="A38" s="315"/>
      <c r="B38" s="46">
        <v>2021</v>
      </c>
      <c r="C38" s="308" t="s">
        <v>547</v>
      </c>
      <c r="D38" s="33" t="s">
        <v>29</v>
      </c>
      <c r="E38" s="308" t="s">
        <v>547</v>
      </c>
      <c r="F38" s="308" t="s">
        <v>547</v>
      </c>
      <c r="G38" s="308" t="s">
        <v>547</v>
      </c>
      <c r="H38" s="308" t="s">
        <v>547</v>
      </c>
      <c r="I38" s="316">
        <v>77.5</v>
      </c>
      <c r="J38" s="316">
        <v>77.5</v>
      </c>
      <c r="K38" s="308" t="s">
        <v>547</v>
      </c>
      <c r="L38" s="308" t="s">
        <v>547</v>
      </c>
      <c r="M38" s="304">
        <v>77.5</v>
      </c>
      <c r="N38" s="33" t="s">
        <v>547</v>
      </c>
    </row>
    <row r="39" spans="1:14" ht="11.1" customHeight="1" x14ac:dyDescent="0.25">
      <c r="A39" s="315"/>
      <c r="B39" s="46">
        <v>2022</v>
      </c>
      <c r="C39" s="304">
        <v>75</v>
      </c>
      <c r="D39" s="303">
        <v>77.5</v>
      </c>
      <c r="E39" s="304">
        <v>90</v>
      </c>
      <c r="F39" s="305">
        <v>77.5</v>
      </c>
      <c r="G39" s="305">
        <v>77.5</v>
      </c>
      <c r="H39" s="305">
        <v>77.5</v>
      </c>
      <c r="I39" s="305">
        <v>77.5</v>
      </c>
      <c r="J39" s="305">
        <v>77.5</v>
      </c>
      <c r="K39" s="305">
        <v>77.5</v>
      </c>
      <c r="L39" s="305">
        <v>77.5</v>
      </c>
      <c r="M39" s="308" t="s">
        <v>547</v>
      </c>
      <c r="N39" s="306">
        <v>77.5</v>
      </c>
    </row>
    <row r="40" spans="1:14" ht="11.1" customHeight="1" x14ac:dyDescent="0.25">
      <c r="A40" s="315"/>
      <c r="B40" s="46">
        <v>2023</v>
      </c>
      <c r="C40" s="304">
        <v>77.5</v>
      </c>
      <c r="D40" s="304">
        <v>77.5</v>
      </c>
      <c r="E40" s="304">
        <v>77.5</v>
      </c>
      <c r="F40" s="308" t="s">
        <v>547</v>
      </c>
      <c r="G40" s="308" t="s">
        <v>547</v>
      </c>
      <c r="H40" s="305">
        <v>77.5</v>
      </c>
      <c r="I40" s="305">
        <v>78</v>
      </c>
      <c r="J40" s="305">
        <v>78</v>
      </c>
      <c r="K40" s="305">
        <v>78</v>
      </c>
      <c r="L40" s="305">
        <v>78</v>
      </c>
      <c r="M40" s="305">
        <v>78</v>
      </c>
      <c r="N40" s="305">
        <v>90</v>
      </c>
    </row>
    <row r="41" spans="1:14" ht="11.1" customHeight="1" x14ac:dyDescent="0.25">
      <c r="A41" s="318"/>
      <c r="B41" s="311">
        <v>2024</v>
      </c>
      <c r="C41" s="313">
        <v>90</v>
      </c>
      <c r="D41" s="313">
        <v>90</v>
      </c>
      <c r="E41" s="313">
        <v>90</v>
      </c>
      <c r="F41" s="323"/>
      <c r="G41" s="323"/>
      <c r="H41" s="314"/>
      <c r="I41" s="314"/>
      <c r="J41" s="314"/>
      <c r="K41" s="314"/>
      <c r="L41" s="314"/>
      <c r="M41" s="314"/>
      <c r="N41" s="314"/>
    </row>
    <row r="42" spans="1:14" ht="11.1" customHeight="1" x14ac:dyDescent="0.25">
      <c r="A42" s="48" t="s">
        <v>66</v>
      </c>
      <c r="B42" s="46">
        <v>2018</v>
      </c>
      <c r="C42" s="304">
        <v>70</v>
      </c>
      <c r="D42" s="303">
        <v>70</v>
      </c>
      <c r="E42" s="304">
        <v>70</v>
      </c>
      <c r="F42" s="305">
        <v>71</v>
      </c>
      <c r="G42" s="305">
        <v>73</v>
      </c>
      <c r="H42" s="305">
        <v>73</v>
      </c>
      <c r="I42" s="305">
        <v>72.900000000000006</v>
      </c>
      <c r="J42" s="305">
        <v>73</v>
      </c>
      <c r="K42" s="305">
        <v>73</v>
      </c>
      <c r="L42" s="305">
        <v>75</v>
      </c>
      <c r="M42" s="305">
        <v>75</v>
      </c>
      <c r="N42" s="306">
        <v>74</v>
      </c>
    </row>
    <row r="43" spans="1:14" ht="11.1" customHeight="1" x14ac:dyDescent="0.25">
      <c r="A43" s="48"/>
      <c r="B43" s="46">
        <v>2019</v>
      </c>
      <c r="C43" s="305">
        <v>74</v>
      </c>
      <c r="D43" s="306">
        <v>74</v>
      </c>
      <c r="E43" s="305">
        <v>74</v>
      </c>
      <c r="F43" s="305">
        <v>74</v>
      </c>
      <c r="G43" s="305">
        <v>74</v>
      </c>
      <c r="H43" s="305">
        <v>74</v>
      </c>
      <c r="I43" s="305">
        <v>74.285714285714292</v>
      </c>
      <c r="J43" s="305">
        <v>74</v>
      </c>
      <c r="K43" s="304">
        <v>75</v>
      </c>
      <c r="L43" s="304">
        <v>75</v>
      </c>
      <c r="M43" s="304">
        <v>75</v>
      </c>
      <c r="N43" s="303">
        <v>75</v>
      </c>
    </row>
    <row r="44" spans="1:14" ht="11.1" customHeight="1" x14ac:dyDescent="0.25">
      <c r="A44" s="48"/>
      <c r="B44" s="46">
        <v>2020</v>
      </c>
      <c r="C44" s="304">
        <v>75</v>
      </c>
      <c r="D44" s="33" t="s">
        <v>29</v>
      </c>
      <c r="E44" s="308" t="s">
        <v>547</v>
      </c>
      <c r="F44" s="308" t="s">
        <v>547</v>
      </c>
      <c r="G44" s="304">
        <v>75</v>
      </c>
      <c r="H44" s="304">
        <v>75</v>
      </c>
      <c r="I44" s="304">
        <v>75</v>
      </c>
      <c r="J44" s="316">
        <v>75</v>
      </c>
      <c r="K44" s="308" t="s">
        <v>547</v>
      </c>
      <c r="L44" s="324">
        <v>75</v>
      </c>
      <c r="M44" s="324">
        <v>75</v>
      </c>
      <c r="N44" s="325">
        <v>75</v>
      </c>
    </row>
    <row r="45" spans="1:14" ht="11.1" customHeight="1" x14ac:dyDescent="0.25">
      <c r="A45" s="48"/>
      <c r="B45" s="46">
        <v>2021</v>
      </c>
      <c r="C45" s="304">
        <v>75</v>
      </c>
      <c r="D45" s="303">
        <v>75</v>
      </c>
      <c r="E45" s="304">
        <v>75</v>
      </c>
      <c r="F45" s="304">
        <v>75</v>
      </c>
      <c r="G45" s="304">
        <v>75</v>
      </c>
      <c r="H45" s="304">
        <v>75</v>
      </c>
      <c r="I45" s="304">
        <v>75</v>
      </c>
      <c r="J45" s="304">
        <v>75</v>
      </c>
      <c r="K45" s="304">
        <v>75</v>
      </c>
      <c r="L45" s="304">
        <v>75</v>
      </c>
      <c r="M45" s="304">
        <v>75</v>
      </c>
      <c r="N45" s="325">
        <v>85</v>
      </c>
    </row>
    <row r="46" spans="1:14" ht="11.1" customHeight="1" x14ac:dyDescent="0.25">
      <c r="A46" s="48"/>
      <c r="B46" s="46">
        <v>2022</v>
      </c>
      <c r="C46" s="324">
        <v>85</v>
      </c>
      <c r="D46" s="325">
        <v>85</v>
      </c>
      <c r="E46" s="304">
        <v>85</v>
      </c>
      <c r="F46" s="304">
        <v>85</v>
      </c>
      <c r="G46" s="304">
        <v>85</v>
      </c>
      <c r="H46" s="304">
        <v>85</v>
      </c>
      <c r="I46" s="304">
        <v>85</v>
      </c>
      <c r="J46" s="304">
        <v>85</v>
      </c>
      <c r="K46" s="304">
        <v>85</v>
      </c>
      <c r="L46" s="304">
        <v>85</v>
      </c>
      <c r="M46" s="304">
        <v>85</v>
      </c>
      <c r="N46" s="325">
        <v>85</v>
      </c>
    </row>
    <row r="47" spans="1:14" ht="11.1" customHeight="1" x14ac:dyDescent="0.25">
      <c r="A47" s="48"/>
      <c r="B47" s="46">
        <v>2023</v>
      </c>
      <c r="C47" s="324">
        <v>85</v>
      </c>
      <c r="D47" s="324">
        <v>85</v>
      </c>
      <c r="E47" s="324">
        <v>85</v>
      </c>
      <c r="F47" s="324">
        <v>85</v>
      </c>
      <c r="G47" s="304">
        <v>85</v>
      </c>
      <c r="H47" s="304">
        <v>85</v>
      </c>
      <c r="I47" s="304">
        <v>85</v>
      </c>
      <c r="J47" s="304">
        <v>85</v>
      </c>
      <c r="K47" s="304">
        <v>85</v>
      </c>
      <c r="L47" s="304">
        <v>85</v>
      </c>
      <c r="M47" s="304">
        <v>85</v>
      </c>
      <c r="N47" s="304">
        <v>85</v>
      </c>
    </row>
    <row r="48" spans="1:14" ht="11.1" customHeight="1" x14ac:dyDescent="0.25">
      <c r="A48" s="310"/>
      <c r="B48" s="311">
        <v>2024</v>
      </c>
      <c r="C48" s="326">
        <v>85</v>
      </c>
      <c r="D48" s="326">
        <v>90</v>
      </c>
      <c r="E48" s="326">
        <v>90</v>
      </c>
      <c r="F48" s="326"/>
      <c r="G48" s="313"/>
      <c r="H48" s="313"/>
      <c r="I48" s="313"/>
      <c r="J48" s="313"/>
      <c r="K48" s="313"/>
      <c r="L48" s="313"/>
      <c r="M48" s="313"/>
      <c r="N48" s="313"/>
    </row>
    <row r="49" spans="1:14" ht="11.1" customHeight="1" x14ac:dyDescent="0.25">
      <c r="A49" s="48" t="s">
        <v>71</v>
      </c>
      <c r="B49" s="46">
        <v>2018</v>
      </c>
      <c r="C49" s="304">
        <v>86.571428571428569</v>
      </c>
      <c r="D49" s="303">
        <v>86.5</v>
      </c>
      <c r="E49" s="304">
        <v>82</v>
      </c>
      <c r="F49" s="305">
        <v>89</v>
      </c>
      <c r="G49" s="305">
        <v>89</v>
      </c>
      <c r="H49" s="305">
        <v>84</v>
      </c>
      <c r="I49" s="305">
        <v>83.357142857142861</v>
      </c>
      <c r="J49" s="305">
        <v>96</v>
      </c>
      <c r="K49" s="305">
        <v>96</v>
      </c>
      <c r="L49" s="305">
        <v>97</v>
      </c>
      <c r="M49" s="305">
        <v>97</v>
      </c>
      <c r="N49" s="306">
        <v>94.6</v>
      </c>
    </row>
    <row r="50" spans="1:14" ht="11.1" customHeight="1" x14ac:dyDescent="0.25">
      <c r="A50" s="48"/>
      <c r="B50" s="46">
        <v>2019</v>
      </c>
      <c r="C50" s="305">
        <v>95</v>
      </c>
      <c r="D50" s="306">
        <v>97</v>
      </c>
      <c r="E50" s="305">
        <v>98</v>
      </c>
      <c r="F50" s="305">
        <v>98</v>
      </c>
      <c r="G50" s="305">
        <v>99</v>
      </c>
      <c r="H50" s="305">
        <v>98</v>
      </c>
      <c r="I50" s="305">
        <v>97.055555555555557</v>
      </c>
      <c r="J50" s="304">
        <v>97</v>
      </c>
      <c r="K50" s="304">
        <v>100</v>
      </c>
      <c r="L50" s="304">
        <v>100</v>
      </c>
      <c r="M50" s="304">
        <v>100</v>
      </c>
      <c r="N50" s="303">
        <v>105</v>
      </c>
    </row>
    <row r="51" spans="1:14" ht="11.1" customHeight="1" x14ac:dyDescent="0.25">
      <c r="A51" s="48"/>
      <c r="B51" s="46">
        <v>2020</v>
      </c>
      <c r="C51" s="305">
        <v>100</v>
      </c>
      <c r="D51" s="306">
        <v>95</v>
      </c>
      <c r="E51" s="308" t="s">
        <v>547</v>
      </c>
      <c r="F51" s="305">
        <v>90</v>
      </c>
      <c r="G51" s="305">
        <v>100</v>
      </c>
      <c r="H51" s="305">
        <v>100</v>
      </c>
      <c r="I51" s="305">
        <v>100</v>
      </c>
      <c r="J51" s="305">
        <v>100</v>
      </c>
      <c r="K51" s="305">
        <v>100</v>
      </c>
      <c r="L51" s="305">
        <v>100</v>
      </c>
      <c r="M51" s="304">
        <v>95</v>
      </c>
      <c r="N51" s="303">
        <v>100</v>
      </c>
    </row>
    <row r="52" spans="1:14" ht="11.1" customHeight="1" x14ac:dyDescent="0.25">
      <c r="A52" s="48"/>
      <c r="B52" s="46">
        <v>2021</v>
      </c>
      <c r="C52" s="305">
        <v>105</v>
      </c>
      <c r="D52" s="306">
        <v>100</v>
      </c>
      <c r="E52" s="305">
        <v>105</v>
      </c>
      <c r="F52" s="305">
        <v>100</v>
      </c>
      <c r="G52" s="305">
        <v>100</v>
      </c>
      <c r="H52" s="305">
        <v>100</v>
      </c>
      <c r="I52" s="305">
        <v>100</v>
      </c>
      <c r="J52" s="305">
        <v>125</v>
      </c>
      <c r="K52" s="305">
        <v>110</v>
      </c>
      <c r="L52" s="304">
        <v>95</v>
      </c>
      <c r="M52" s="304">
        <v>100</v>
      </c>
      <c r="N52" s="303">
        <v>105</v>
      </c>
    </row>
    <row r="53" spans="1:14" ht="11.1" customHeight="1" x14ac:dyDescent="0.25">
      <c r="A53" s="48"/>
      <c r="B53" s="46">
        <v>2022</v>
      </c>
      <c r="C53" s="305">
        <v>125</v>
      </c>
      <c r="D53" s="306">
        <v>125</v>
      </c>
      <c r="E53" s="305">
        <v>150</v>
      </c>
      <c r="F53" s="305">
        <v>125</v>
      </c>
      <c r="G53" s="305">
        <v>117.5</v>
      </c>
      <c r="H53" s="305">
        <v>145</v>
      </c>
      <c r="I53" s="305">
        <v>145</v>
      </c>
      <c r="J53" s="305">
        <v>140</v>
      </c>
      <c r="K53" s="305">
        <v>140</v>
      </c>
      <c r="L53" s="304">
        <v>135</v>
      </c>
      <c r="M53" s="304">
        <v>135</v>
      </c>
      <c r="N53" s="303">
        <v>130</v>
      </c>
    </row>
    <row r="54" spans="1:14" ht="11.1" customHeight="1" x14ac:dyDescent="0.25">
      <c r="A54" s="48"/>
      <c r="B54" s="46">
        <v>2023</v>
      </c>
      <c r="C54" s="305">
        <v>130</v>
      </c>
      <c r="D54" s="305">
        <v>130</v>
      </c>
      <c r="E54" s="305">
        <v>130</v>
      </c>
      <c r="F54" s="305">
        <v>130</v>
      </c>
      <c r="G54" s="305">
        <v>140</v>
      </c>
      <c r="H54" s="305">
        <v>135</v>
      </c>
      <c r="I54" s="305">
        <v>125</v>
      </c>
      <c r="J54" s="305">
        <v>125</v>
      </c>
      <c r="K54" s="305">
        <v>130</v>
      </c>
      <c r="L54" s="304">
        <v>130</v>
      </c>
      <c r="M54" s="304">
        <v>130</v>
      </c>
      <c r="N54" s="304">
        <v>133</v>
      </c>
    </row>
    <row r="55" spans="1:14" ht="11.1" customHeight="1" x14ac:dyDescent="0.25">
      <c r="A55" s="310"/>
      <c r="B55" s="311">
        <v>2024</v>
      </c>
      <c r="C55" s="313">
        <v>133</v>
      </c>
      <c r="D55" s="314">
        <v>133</v>
      </c>
      <c r="E55" s="314">
        <v>135</v>
      </c>
      <c r="F55" s="314"/>
      <c r="G55" s="314"/>
      <c r="H55" s="314"/>
      <c r="I55" s="314"/>
      <c r="J55" s="314"/>
      <c r="K55" s="314"/>
      <c r="L55" s="313"/>
      <c r="M55" s="313"/>
      <c r="N55" s="313"/>
    </row>
    <row r="56" spans="1:14" ht="11.1" customHeight="1" x14ac:dyDescent="0.25">
      <c r="A56" s="327" t="s">
        <v>194</v>
      </c>
      <c r="B56" s="328">
        <v>2018</v>
      </c>
      <c r="C56" s="329">
        <v>88.49</v>
      </c>
      <c r="D56" s="330">
        <v>88.405000000000001</v>
      </c>
      <c r="E56" s="329">
        <v>88.474999999999994</v>
      </c>
      <c r="F56" s="331">
        <v>89.424999999999997</v>
      </c>
      <c r="G56" s="331">
        <v>89.575000000000003</v>
      </c>
      <c r="H56" s="331">
        <v>89.275000000000006</v>
      </c>
      <c r="I56" s="331">
        <v>91.22</v>
      </c>
      <c r="J56" s="331">
        <v>89.3</v>
      </c>
      <c r="K56" s="331">
        <v>89.26</v>
      </c>
      <c r="L56" s="331">
        <v>90.034999999999997</v>
      </c>
      <c r="M56" s="331">
        <v>90.034999999999997</v>
      </c>
      <c r="N56" s="332">
        <v>90.034999999999997</v>
      </c>
    </row>
    <row r="57" spans="1:14" ht="11.1" customHeight="1" x14ac:dyDescent="0.25">
      <c r="A57" s="48"/>
      <c r="B57" s="46">
        <v>2019</v>
      </c>
      <c r="C57" s="305">
        <v>101.25</v>
      </c>
      <c r="D57" s="306">
        <v>103.75</v>
      </c>
      <c r="E57" s="305">
        <v>104.375</v>
      </c>
      <c r="F57" s="305">
        <v>104.375</v>
      </c>
      <c r="G57" s="305">
        <v>103.75</v>
      </c>
      <c r="H57" s="305">
        <v>104.375</v>
      </c>
      <c r="I57" s="305">
        <v>104.375</v>
      </c>
      <c r="J57" s="304">
        <v>106.875</v>
      </c>
      <c r="K57" s="304">
        <v>125</v>
      </c>
      <c r="L57" s="304">
        <v>97.5</v>
      </c>
      <c r="M57" s="305">
        <v>95</v>
      </c>
      <c r="N57" s="306">
        <v>95</v>
      </c>
    </row>
    <row r="58" spans="1:14" ht="11.1" customHeight="1" x14ac:dyDescent="0.25">
      <c r="A58" s="48"/>
      <c r="B58" s="46">
        <v>2020</v>
      </c>
      <c r="C58" s="305">
        <v>95</v>
      </c>
      <c r="D58" s="33" t="s">
        <v>29</v>
      </c>
      <c r="E58" s="308" t="s">
        <v>547</v>
      </c>
      <c r="F58" s="308" t="s">
        <v>547</v>
      </c>
      <c r="G58" s="308" t="s">
        <v>547</v>
      </c>
      <c r="H58" s="308" t="s">
        <v>547</v>
      </c>
      <c r="I58" s="308" t="s">
        <v>29</v>
      </c>
      <c r="J58" s="308" t="s">
        <v>547</v>
      </c>
      <c r="K58" s="308" t="s">
        <v>547</v>
      </c>
      <c r="L58" s="308" t="s">
        <v>547</v>
      </c>
      <c r="M58" s="308" t="s">
        <v>547</v>
      </c>
      <c r="N58" s="33" t="s">
        <v>547</v>
      </c>
    </row>
    <row r="59" spans="1:14" ht="11.1" customHeight="1" x14ac:dyDescent="0.25">
      <c r="A59" s="48"/>
      <c r="B59" s="46">
        <v>2021</v>
      </c>
      <c r="C59" s="305">
        <v>85</v>
      </c>
      <c r="D59" s="306">
        <v>85</v>
      </c>
      <c r="E59" s="305">
        <v>90</v>
      </c>
      <c r="F59" s="305">
        <v>95</v>
      </c>
      <c r="G59" s="305">
        <v>100</v>
      </c>
      <c r="H59" s="305">
        <v>100</v>
      </c>
      <c r="I59" s="305">
        <v>100</v>
      </c>
      <c r="J59" s="305">
        <v>105</v>
      </c>
      <c r="K59" s="305">
        <v>105</v>
      </c>
      <c r="L59" s="305">
        <v>105</v>
      </c>
      <c r="M59" s="305">
        <v>105</v>
      </c>
      <c r="N59" s="306">
        <v>105</v>
      </c>
    </row>
    <row r="60" spans="1:14" ht="11.1" customHeight="1" x14ac:dyDescent="0.25">
      <c r="A60" s="48"/>
      <c r="B60" s="46">
        <v>2022</v>
      </c>
      <c r="C60" s="305">
        <v>105</v>
      </c>
      <c r="D60" s="306">
        <v>105</v>
      </c>
      <c r="E60" s="305">
        <v>117</v>
      </c>
      <c r="F60" s="305">
        <v>102</v>
      </c>
      <c r="G60" s="305">
        <v>115</v>
      </c>
      <c r="H60" s="305">
        <v>113</v>
      </c>
      <c r="I60" s="305">
        <v>113</v>
      </c>
      <c r="J60" s="305">
        <v>113</v>
      </c>
      <c r="K60" s="305">
        <v>105</v>
      </c>
      <c r="L60" s="305">
        <v>115</v>
      </c>
      <c r="M60" s="305">
        <v>115</v>
      </c>
      <c r="N60" s="33" t="s">
        <v>547</v>
      </c>
    </row>
    <row r="61" spans="1:14" ht="11.1" customHeight="1" x14ac:dyDescent="0.25">
      <c r="A61" s="48"/>
      <c r="B61" s="46">
        <v>2023</v>
      </c>
      <c r="C61" s="308" t="s">
        <v>547</v>
      </c>
      <c r="D61" s="33" t="s">
        <v>547</v>
      </c>
      <c r="E61" s="33" t="s">
        <v>547</v>
      </c>
      <c r="F61" s="308" t="s">
        <v>547</v>
      </c>
      <c r="G61" s="308" t="s">
        <v>547</v>
      </c>
      <c r="H61" s="308" t="s">
        <v>547</v>
      </c>
      <c r="I61" s="305">
        <v>130</v>
      </c>
      <c r="J61" s="305">
        <v>130</v>
      </c>
      <c r="K61" s="305">
        <v>131</v>
      </c>
      <c r="L61" s="305">
        <v>132</v>
      </c>
      <c r="M61" s="305">
        <v>131</v>
      </c>
      <c r="N61" s="308">
        <v>148</v>
      </c>
    </row>
    <row r="62" spans="1:14" ht="11.1" customHeight="1" x14ac:dyDescent="0.25">
      <c r="A62" s="310"/>
      <c r="B62" s="311">
        <v>2024</v>
      </c>
      <c r="C62" s="323">
        <v>148</v>
      </c>
      <c r="D62" s="323">
        <v>148</v>
      </c>
      <c r="E62" s="323">
        <v>150</v>
      </c>
      <c r="F62" s="323"/>
      <c r="G62" s="323"/>
      <c r="H62" s="323"/>
      <c r="I62" s="314"/>
      <c r="J62" s="314"/>
      <c r="K62" s="314"/>
      <c r="L62" s="314"/>
      <c r="M62" s="314"/>
      <c r="N62" s="323"/>
    </row>
    <row r="63" spans="1:14" x14ac:dyDescent="0.2">
      <c r="A63" s="334"/>
      <c r="B63" s="335"/>
      <c r="C63" s="234"/>
      <c r="D63" s="234"/>
      <c r="E63" s="234"/>
      <c r="F63" s="234"/>
      <c r="G63" s="234"/>
      <c r="H63" s="234"/>
      <c r="I63" s="234"/>
      <c r="J63" s="234"/>
      <c r="K63" s="234"/>
      <c r="L63" s="234"/>
      <c r="M63" s="234"/>
      <c r="N63" s="235" t="s">
        <v>79</v>
      </c>
    </row>
    <row r="64" spans="1:14" ht="13.5" x14ac:dyDescent="0.25">
      <c r="A64" s="911" t="s">
        <v>550</v>
      </c>
      <c r="B64" s="911"/>
      <c r="C64" s="911"/>
      <c r="D64" s="911"/>
      <c r="E64" s="911"/>
      <c r="F64" s="911"/>
      <c r="G64" s="16"/>
      <c r="H64" s="16"/>
      <c r="I64" s="16"/>
      <c r="J64" s="17"/>
      <c r="K64" s="216"/>
      <c r="L64" s="216"/>
      <c r="M64" s="216"/>
      <c r="N64" s="216"/>
    </row>
    <row r="65" spans="1:14" ht="15.95" customHeight="1" x14ac:dyDescent="0.2">
      <c r="A65" s="507" t="s">
        <v>491</v>
      </c>
      <c r="B65" s="507" t="s">
        <v>546</v>
      </c>
      <c r="C65" s="507" t="s">
        <v>470</v>
      </c>
      <c r="D65" s="507" t="s">
        <v>471</v>
      </c>
      <c r="E65" s="507" t="s">
        <v>472</v>
      </c>
      <c r="F65" s="507" t="s">
        <v>473</v>
      </c>
      <c r="G65" s="507" t="s">
        <v>474</v>
      </c>
      <c r="H65" s="507" t="s">
        <v>475</v>
      </c>
      <c r="I65" s="507" t="s">
        <v>476</v>
      </c>
      <c r="J65" s="507" t="s">
        <v>477</v>
      </c>
      <c r="K65" s="507" t="s">
        <v>478</v>
      </c>
      <c r="L65" s="507" t="s">
        <v>479</v>
      </c>
      <c r="M65" s="507" t="s">
        <v>480</v>
      </c>
      <c r="N65" s="507" t="s">
        <v>481</v>
      </c>
    </row>
    <row r="66" spans="1:14" ht="3.95" customHeight="1" x14ac:dyDescent="0.25">
      <c r="A66" s="517"/>
      <c r="B66" s="518"/>
      <c r="C66" s="519"/>
      <c r="D66" s="520"/>
      <c r="E66" s="520"/>
      <c r="F66" s="520"/>
      <c r="G66" s="520"/>
      <c r="H66" s="520"/>
      <c r="I66" s="520"/>
      <c r="J66" s="520"/>
      <c r="K66" s="520"/>
      <c r="L66" s="519"/>
      <c r="M66" s="519"/>
      <c r="N66" s="519"/>
    </row>
    <row r="67" spans="1:14" ht="12" customHeight="1" x14ac:dyDescent="0.25">
      <c r="A67" s="48" t="s">
        <v>85</v>
      </c>
      <c r="B67" s="46">
        <v>2018</v>
      </c>
      <c r="C67" s="305">
        <v>97</v>
      </c>
      <c r="D67" s="306">
        <v>97</v>
      </c>
      <c r="E67" s="305">
        <v>98</v>
      </c>
      <c r="F67" s="305">
        <v>98</v>
      </c>
      <c r="G67" s="305">
        <v>98</v>
      </c>
      <c r="H67" s="305">
        <v>98</v>
      </c>
      <c r="I67" s="305">
        <v>97.9</v>
      </c>
      <c r="J67" s="304">
        <v>99.5</v>
      </c>
      <c r="K67" s="304">
        <v>99</v>
      </c>
      <c r="L67" s="304">
        <v>100</v>
      </c>
      <c r="M67" s="304">
        <v>100</v>
      </c>
      <c r="N67" s="306">
        <v>101</v>
      </c>
    </row>
    <row r="68" spans="1:14" ht="12" customHeight="1" x14ac:dyDescent="0.25">
      <c r="A68" s="48"/>
      <c r="B68" s="46">
        <v>2019</v>
      </c>
      <c r="C68" s="305">
        <v>103.5</v>
      </c>
      <c r="D68" s="306">
        <v>103.5</v>
      </c>
      <c r="E68" s="305">
        <v>104</v>
      </c>
      <c r="F68" s="305">
        <v>104</v>
      </c>
      <c r="G68" s="305">
        <v>104</v>
      </c>
      <c r="H68" s="305">
        <v>104</v>
      </c>
      <c r="I68" s="305">
        <v>104.38</v>
      </c>
      <c r="J68" s="304">
        <v>107</v>
      </c>
      <c r="K68" s="304">
        <v>125</v>
      </c>
      <c r="L68" s="304">
        <v>125</v>
      </c>
      <c r="M68" s="305">
        <v>125</v>
      </c>
      <c r="N68" s="306">
        <v>125</v>
      </c>
    </row>
    <row r="69" spans="1:14" ht="12" customHeight="1" x14ac:dyDescent="0.25">
      <c r="A69" s="48"/>
      <c r="B69" s="46">
        <v>2020</v>
      </c>
      <c r="C69" s="305">
        <v>125</v>
      </c>
      <c r="D69" s="306">
        <v>125</v>
      </c>
      <c r="E69" s="305">
        <v>125</v>
      </c>
      <c r="F69" s="305">
        <v>125</v>
      </c>
      <c r="G69" s="305">
        <v>125</v>
      </c>
      <c r="H69" s="305">
        <v>125</v>
      </c>
      <c r="I69" s="305">
        <v>125</v>
      </c>
      <c r="J69" s="305">
        <v>125</v>
      </c>
      <c r="K69" s="305">
        <v>125</v>
      </c>
      <c r="L69" s="305">
        <v>125</v>
      </c>
      <c r="M69" s="305">
        <v>125</v>
      </c>
      <c r="N69" s="306">
        <v>125</v>
      </c>
    </row>
    <row r="70" spans="1:14" ht="12" customHeight="1" x14ac:dyDescent="0.25">
      <c r="A70" s="48"/>
      <c r="B70" s="46">
        <v>2021</v>
      </c>
      <c r="C70" s="305">
        <v>125</v>
      </c>
      <c r="D70" s="306">
        <v>112.5</v>
      </c>
      <c r="E70" s="305">
        <v>125</v>
      </c>
      <c r="F70" s="305">
        <v>125</v>
      </c>
      <c r="G70" s="305">
        <v>132.5</v>
      </c>
      <c r="H70" s="305">
        <v>125</v>
      </c>
      <c r="I70" s="305">
        <v>125</v>
      </c>
      <c r="J70" s="305">
        <v>130</v>
      </c>
      <c r="K70" s="305">
        <v>130</v>
      </c>
      <c r="L70" s="305">
        <v>130</v>
      </c>
      <c r="M70" s="305">
        <v>150</v>
      </c>
      <c r="N70" s="306">
        <v>130</v>
      </c>
    </row>
    <row r="71" spans="1:14" ht="12" customHeight="1" x14ac:dyDescent="0.25">
      <c r="A71" s="48"/>
      <c r="B71" s="46">
        <v>2022</v>
      </c>
      <c r="C71" s="305">
        <v>150</v>
      </c>
      <c r="D71" s="306">
        <v>130</v>
      </c>
      <c r="E71" s="305">
        <v>130</v>
      </c>
      <c r="F71" s="305">
        <v>126</v>
      </c>
      <c r="G71" s="305">
        <v>130</v>
      </c>
      <c r="H71" s="305">
        <v>130</v>
      </c>
      <c r="I71" s="305">
        <v>113</v>
      </c>
      <c r="J71" s="305">
        <v>160</v>
      </c>
      <c r="K71" s="305">
        <v>130</v>
      </c>
      <c r="L71" s="305">
        <v>130</v>
      </c>
      <c r="M71" s="305">
        <v>130</v>
      </c>
      <c r="N71" s="306">
        <v>130</v>
      </c>
    </row>
    <row r="72" spans="1:14" ht="12" customHeight="1" x14ac:dyDescent="0.25">
      <c r="A72" s="48"/>
      <c r="B72" s="46">
        <v>2023</v>
      </c>
      <c r="C72" s="305">
        <v>133</v>
      </c>
      <c r="D72" s="305">
        <v>150</v>
      </c>
      <c r="E72" s="305">
        <v>150</v>
      </c>
      <c r="F72" s="305">
        <v>150</v>
      </c>
      <c r="G72" s="305">
        <v>150</v>
      </c>
      <c r="H72" s="305">
        <v>163</v>
      </c>
      <c r="I72" s="305">
        <v>175</v>
      </c>
      <c r="J72" s="305">
        <v>175</v>
      </c>
      <c r="K72" s="305">
        <v>200</v>
      </c>
      <c r="L72" s="305">
        <v>190</v>
      </c>
      <c r="M72" s="305">
        <v>210</v>
      </c>
      <c r="N72" s="305">
        <v>210</v>
      </c>
    </row>
    <row r="73" spans="1:14" ht="12" customHeight="1" x14ac:dyDescent="0.25">
      <c r="A73" s="310"/>
      <c r="B73" s="311">
        <v>2024</v>
      </c>
      <c r="C73" s="314">
        <v>200</v>
      </c>
      <c r="D73" s="314">
        <v>210</v>
      </c>
      <c r="E73" s="314">
        <v>210</v>
      </c>
      <c r="F73" s="314"/>
      <c r="G73" s="314"/>
      <c r="H73" s="314"/>
      <c r="I73" s="314"/>
      <c r="J73" s="314"/>
      <c r="K73" s="314"/>
      <c r="L73" s="314"/>
      <c r="M73" s="314"/>
      <c r="N73" s="314"/>
    </row>
    <row r="74" spans="1:14" ht="12" customHeight="1" x14ac:dyDescent="0.25">
      <c r="A74" s="48" t="s">
        <v>494</v>
      </c>
      <c r="B74" s="46">
        <v>2018</v>
      </c>
      <c r="C74" s="305">
        <v>94</v>
      </c>
      <c r="D74" s="306">
        <v>94</v>
      </c>
      <c r="E74" s="305">
        <v>95</v>
      </c>
      <c r="F74" s="305">
        <v>99</v>
      </c>
      <c r="G74" s="305">
        <v>99</v>
      </c>
      <c r="H74" s="305">
        <v>99.5</v>
      </c>
      <c r="I74" s="305">
        <v>100</v>
      </c>
      <c r="J74" s="305">
        <v>100</v>
      </c>
      <c r="K74" s="305">
        <v>100</v>
      </c>
      <c r="L74" s="305">
        <v>100.5</v>
      </c>
      <c r="M74" s="305">
        <v>100.5</v>
      </c>
      <c r="N74" s="306">
        <v>100.5</v>
      </c>
    </row>
    <row r="75" spans="1:14" ht="12" customHeight="1" x14ac:dyDescent="0.25">
      <c r="A75" s="48"/>
      <c r="B75" s="46">
        <v>2019</v>
      </c>
      <c r="C75" s="305">
        <v>100</v>
      </c>
      <c r="D75" s="306">
        <v>100</v>
      </c>
      <c r="E75" s="305">
        <v>99</v>
      </c>
      <c r="F75" s="305">
        <v>98</v>
      </c>
      <c r="G75" s="305">
        <v>98</v>
      </c>
      <c r="H75" s="305">
        <v>97</v>
      </c>
      <c r="I75" s="305">
        <v>94.318181818181813</v>
      </c>
      <c r="J75" s="304">
        <v>94</v>
      </c>
      <c r="K75" s="304">
        <v>115</v>
      </c>
      <c r="L75" s="304">
        <v>115</v>
      </c>
      <c r="M75" s="305">
        <v>110</v>
      </c>
      <c r="N75" s="306">
        <v>105</v>
      </c>
    </row>
    <row r="76" spans="1:14" ht="12" customHeight="1" x14ac:dyDescent="0.25">
      <c r="A76" s="48"/>
      <c r="B76" s="46">
        <v>2020</v>
      </c>
      <c r="C76" s="305">
        <v>110</v>
      </c>
      <c r="D76" s="33" t="s">
        <v>29</v>
      </c>
      <c r="E76" s="308" t="s">
        <v>547</v>
      </c>
      <c r="F76" s="308" t="s">
        <v>547</v>
      </c>
      <c r="G76" s="308" t="s">
        <v>547</v>
      </c>
      <c r="H76" s="308" t="s">
        <v>547</v>
      </c>
      <c r="I76" s="305">
        <v>115</v>
      </c>
      <c r="J76" s="305">
        <v>110</v>
      </c>
      <c r="K76" s="304">
        <v>115</v>
      </c>
      <c r="L76" s="304">
        <v>115</v>
      </c>
      <c r="M76" s="305">
        <v>100</v>
      </c>
      <c r="N76" s="306">
        <v>100</v>
      </c>
    </row>
    <row r="77" spans="1:14" ht="12" customHeight="1" x14ac:dyDescent="0.25">
      <c r="A77" s="48"/>
      <c r="B77" s="46">
        <v>2021</v>
      </c>
      <c r="C77" s="305">
        <v>110</v>
      </c>
      <c r="D77" s="306">
        <v>110</v>
      </c>
      <c r="E77" s="305">
        <v>110</v>
      </c>
      <c r="F77" s="305">
        <v>110</v>
      </c>
      <c r="G77" s="305">
        <v>110</v>
      </c>
      <c r="H77" s="305">
        <v>115</v>
      </c>
      <c r="I77" s="305">
        <v>120</v>
      </c>
      <c r="J77" s="305">
        <v>115</v>
      </c>
      <c r="K77" s="304">
        <v>117.5</v>
      </c>
      <c r="L77" s="304">
        <v>130</v>
      </c>
      <c r="M77" s="305">
        <v>120</v>
      </c>
      <c r="N77" s="306">
        <v>120</v>
      </c>
    </row>
    <row r="78" spans="1:14" ht="12" customHeight="1" x14ac:dyDescent="0.25">
      <c r="A78" s="48"/>
      <c r="B78" s="46">
        <v>2022</v>
      </c>
      <c r="C78" s="305">
        <v>120</v>
      </c>
      <c r="D78" s="306">
        <v>120</v>
      </c>
      <c r="E78" s="305">
        <v>130</v>
      </c>
      <c r="F78" s="305">
        <v>120</v>
      </c>
      <c r="G78" s="305">
        <v>130</v>
      </c>
      <c r="H78" s="305">
        <v>130</v>
      </c>
      <c r="I78" s="305">
        <v>130</v>
      </c>
      <c r="J78" s="305">
        <v>140</v>
      </c>
      <c r="K78" s="304">
        <v>147.5</v>
      </c>
      <c r="L78" s="304">
        <v>138</v>
      </c>
      <c r="M78" s="305">
        <v>147</v>
      </c>
      <c r="N78" s="306">
        <v>147</v>
      </c>
    </row>
    <row r="79" spans="1:14" ht="12" customHeight="1" x14ac:dyDescent="0.25">
      <c r="A79" s="48"/>
      <c r="B79" s="46">
        <v>2023</v>
      </c>
      <c r="C79" s="305">
        <v>155</v>
      </c>
      <c r="D79" s="305">
        <v>155</v>
      </c>
      <c r="E79" s="305">
        <v>155</v>
      </c>
      <c r="F79" s="305">
        <v>155</v>
      </c>
      <c r="G79" s="305">
        <v>140</v>
      </c>
      <c r="H79" s="305">
        <v>140</v>
      </c>
      <c r="I79" s="305">
        <v>160</v>
      </c>
      <c r="J79" s="305">
        <v>160</v>
      </c>
      <c r="K79" s="304">
        <v>155</v>
      </c>
      <c r="L79" s="304">
        <v>140</v>
      </c>
      <c r="M79" s="304">
        <v>140</v>
      </c>
      <c r="N79" s="304">
        <v>140</v>
      </c>
    </row>
    <row r="80" spans="1:14" ht="12" customHeight="1" x14ac:dyDescent="0.25">
      <c r="A80" s="310"/>
      <c r="B80" s="311">
        <v>2024</v>
      </c>
      <c r="C80" s="314">
        <v>140</v>
      </c>
      <c r="D80" s="314">
        <v>134</v>
      </c>
      <c r="E80" s="314">
        <v>131</v>
      </c>
      <c r="F80" s="314"/>
      <c r="G80" s="314"/>
      <c r="H80" s="314"/>
      <c r="I80" s="314"/>
      <c r="J80" s="314"/>
      <c r="K80" s="313"/>
      <c r="L80" s="313"/>
      <c r="M80" s="313"/>
      <c r="N80" s="313"/>
    </row>
    <row r="81" spans="1:14" ht="12" customHeight="1" x14ac:dyDescent="0.25">
      <c r="A81" s="48" t="s">
        <v>101</v>
      </c>
      <c r="B81" s="46">
        <v>2018</v>
      </c>
      <c r="C81" s="305">
        <v>144</v>
      </c>
      <c r="D81" s="306">
        <v>141</v>
      </c>
      <c r="E81" s="305">
        <v>141</v>
      </c>
      <c r="F81" s="305">
        <v>141</v>
      </c>
      <c r="G81" s="305">
        <v>141</v>
      </c>
      <c r="H81" s="305">
        <v>141</v>
      </c>
      <c r="I81" s="305">
        <v>147.5</v>
      </c>
      <c r="J81" s="305">
        <v>147.5</v>
      </c>
      <c r="K81" s="305">
        <v>149</v>
      </c>
      <c r="L81" s="305">
        <v>152</v>
      </c>
      <c r="M81" s="305">
        <v>152</v>
      </c>
      <c r="N81" s="306">
        <v>152</v>
      </c>
    </row>
    <row r="82" spans="1:14" ht="12" customHeight="1" x14ac:dyDescent="0.25">
      <c r="A82" s="48"/>
      <c r="B82" s="46">
        <v>2019</v>
      </c>
      <c r="C82" s="305">
        <v>139</v>
      </c>
      <c r="D82" s="306">
        <v>140</v>
      </c>
      <c r="E82" s="305">
        <v>142</v>
      </c>
      <c r="F82" s="305">
        <v>141</v>
      </c>
      <c r="G82" s="305">
        <v>137</v>
      </c>
      <c r="H82" s="305">
        <v>136</v>
      </c>
      <c r="I82" s="305">
        <v>145.29166666666666</v>
      </c>
      <c r="J82" s="304">
        <v>145</v>
      </c>
      <c r="K82" s="304">
        <v>140</v>
      </c>
      <c r="L82" s="305">
        <v>140</v>
      </c>
      <c r="M82" s="305">
        <v>140</v>
      </c>
      <c r="N82" s="306">
        <v>140</v>
      </c>
    </row>
    <row r="83" spans="1:14" ht="12" customHeight="1" x14ac:dyDescent="0.25">
      <c r="A83" s="85"/>
      <c r="B83" s="46">
        <v>2020</v>
      </c>
      <c r="C83" s="305">
        <v>140</v>
      </c>
      <c r="D83" s="333">
        <v>140</v>
      </c>
      <c r="E83" s="305">
        <v>140</v>
      </c>
      <c r="F83" s="305">
        <v>140</v>
      </c>
      <c r="G83" s="305">
        <v>140</v>
      </c>
      <c r="H83" s="305">
        <v>140</v>
      </c>
      <c r="I83" s="305">
        <v>140</v>
      </c>
      <c r="J83" s="305">
        <v>140</v>
      </c>
      <c r="K83" s="305">
        <v>140</v>
      </c>
      <c r="L83" s="322" t="s">
        <v>547</v>
      </c>
      <c r="M83" s="305">
        <v>155</v>
      </c>
      <c r="N83" s="306">
        <v>140</v>
      </c>
    </row>
    <row r="84" spans="1:14" ht="12" customHeight="1" x14ac:dyDescent="0.25">
      <c r="A84" s="85"/>
      <c r="B84" s="46">
        <v>2021</v>
      </c>
      <c r="C84" s="305">
        <v>140</v>
      </c>
      <c r="D84" s="333">
        <v>146</v>
      </c>
      <c r="E84" s="316">
        <v>140</v>
      </c>
      <c r="F84" s="305">
        <v>141.5</v>
      </c>
      <c r="G84" s="305">
        <v>140</v>
      </c>
      <c r="H84" s="305">
        <v>140</v>
      </c>
      <c r="I84" s="305">
        <v>135</v>
      </c>
      <c r="J84" s="305">
        <v>140</v>
      </c>
      <c r="K84" s="304">
        <v>147.5</v>
      </c>
      <c r="L84" s="304">
        <v>150</v>
      </c>
      <c r="M84" s="305">
        <v>155</v>
      </c>
      <c r="N84" s="303">
        <v>150</v>
      </c>
    </row>
    <row r="85" spans="1:14" ht="12" customHeight="1" x14ac:dyDescent="0.25">
      <c r="A85" s="85"/>
      <c r="B85" s="46">
        <v>2022</v>
      </c>
      <c r="C85" s="305">
        <v>150</v>
      </c>
      <c r="D85" s="306">
        <v>150</v>
      </c>
      <c r="E85" s="316">
        <v>175</v>
      </c>
      <c r="F85" s="305">
        <v>175</v>
      </c>
      <c r="G85" s="305">
        <v>175</v>
      </c>
      <c r="H85" s="305">
        <v>175</v>
      </c>
      <c r="I85" s="305">
        <v>175</v>
      </c>
      <c r="J85" s="305">
        <v>175</v>
      </c>
      <c r="K85" s="305">
        <v>175</v>
      </c>
      <c r="L85" s="304">
        <v>178</v>
      </c>
      <c r="M85" s="305">
        <v>178</v>
      </c>
      <c r="N85" s="303">
        <v>180</v>
      </c>
    </row>
    <row r="86" spans="1:14" ht="12" customHeight="1" x14ac:dyDescent="0.25">
      <c r="A86" s="85"/>
      <c r="B86" s="46">
        <v>2023</v>
      </c>
      <c r="C86" s="305">
        <v>180</v>
      </c>
      <c r="D86" s="305">
        <v>180</v>
      </c>
      <c r="E86" s="316">
        <v>172.5</v>
      </c>
      <c r="F86" s="305">
        <v>175</v>
      </c>
      <c r="G86" s="305">
        <v>175</v>
      </c>
      <c r="H86" s="305">
        <v>175</v>
      </c>
      <c r="I86" s="305">
        <v>175</v>
      </c>
      <c r="J86" s="305">
        <v>175</v>
      </c>
      <c r="K86" s="305">
        <v>175</v>
      </c>
      <c r="L86" s="304">
        <v>175</v>
      </c>
      <c r="M86" s="304">
        <v>175</v>
      </c>
      <c r="N86" s="304">
        <v>175</v>
      </c>
    </row>
    <row r="87" spans="1:14" ht="12" customHeight="1" x14ac:dyDescent="0.25">
      <c r="A87" s="521"/>
      <c r="B87" s="522">
        <v>2024</v>
      </c>
      <c r="C87" s="523">
        <v>178</v>
      </c>
      <c r="D87" s="523">
        <v>176</v>
      </c>
      <c r="E87" s="853">
        <v>176</v>
      </c>
      <c r="F87" s="523"/>
      <c r="G87" s="523"/>
      <c r="H87" s="523"/>
      <c r="I87" s="523"/>
      <c r="J87" s="523"/>
      <c r="K87" s="523"/>
      <c r="L87" s="524"/>
      <c r="M87" s="524"/>
      <c r="N87" s="524"/>
    </row>
    <row r="88" spans="1:14" ht="12" customHeight="1" x14ac:dyDescent="0.25">
      <c r="A88" s="48" t="s">
        <v>551</v>
      </c>
      <c r="B88" s="46">
        <v>2018</v>
      </c>
      <c r="C88" s="303">
        <v>97.5</v>
      </c>
      <c r="D88" s="307">
        <v>99</v>
      </c>
      <c r="E88" s="304">
        <v>99</v>
      </c>
      <c r="F88" s="304">
        <v>99</v>
      </c>
      <c r="G88" s="304">
        <v>99</v>
      </c>
      <c r="H88" s="304">
        <v>99</v>
      </c>
      <c r="I88" s="304">
        <v>99</v>
      </c>
      <c r="J88" s="306">
        <v>101</v>
      </c>
      <c r="K88" s="306">
        <v>101</v>
      </c>
      <c r="L88" s="333">
        <v>101</v>
      </c>
      <c r="M88" s="305">
        <v>101</v>
      </c>
      <c r="N88" s="306">
        <v>101</v>
      </c>
    </row>
    <row r="89" spans="1:14" ht="12" customHeight="1" x14ac:dyDescent="0.25">
      <c r="A89" s="48" t="s">
        <v>552</v>
      </c>
      <c r="B89" s="46">
        <v>2019</v>
      </c>
      <c r="C89" s="306">
        <v>101</v>
      </c>
      <c r="D89" s="333">
        <v>104</v>
      </c>
      <c r="E89" s="305">
        <v>101</v>
      </c>
      <c r="F89" s="305">
        <v>104</v>
      </c>
      <c r="G89" s="305">
        <v>101</v>
      </c>
      <c r="H89" s="305">
        <v>104</v>
      </c>
      <c r="I89" s="306">
        <v>101.25</v>
      </c>
      <c r="J89" s="306">
        <v>106</v>
      </c>
      <c r="K89" s="303">
        <v>108</v>
      </c>
      <c r="L89" s="333">
        <v>112.5</v>
      </c>
      <c r="M89" s="305">
        <v>113</v>
      </c>
      <c r="N89" s="306">
        <v>112.5</v>
      </c>
    </row>
    <row r="90" spans="1:14" ht="12" customHeight="1" x14ac:dyDescent="0.25">
      <c r="A90" s="48"/>
      <c r="B90" s="46">
        <v>2020</v>
      </c>
      <c r="C90" s="306">
        <v>112.5</v>
      </c>
      <c r="D90" s="333">
        <v>112.5</v>
      </c>
      <c r="E90" s="308" t="s">
        <v>547</v>
      </c>
      <c r="F90" s="308" t="s">
        <v>547</v>
      </c>
      <c r="G90" s="308" t="s">
        <v>547</v>
      </c>
      <c r="H90" s="308" t="s">
        <v>547</v>
      </c>
      <c r="I90" s="306">
        <v>112.5</v>
      </c>
      <c r="J90" s="306">
        <v>112.5</v>
      </c>
      <c r="K90" s="33" t="s">
        <v>547</v>
      </c>
      <c r="L90" s="333">
        <v>112.5</v>
      </c>
      <c r="M90" s="308" t="s">
        <v>547</v>
      </c>
      <c r="N90" s="33" t="s">
        <v>547</v>
      </c>
    </row>
    <row r="91" spans="1:14" ht="12" customHeight="1" x14ac:dyDescent="0.25">
      <c r="A91" s="48"/>
      <c r="B91" s="46">
        <v>2021</v>
      </c>
      <c r="C91" s="306">
        <v>112.5</v>
      </c>
      <c r="D91" s="33" t="s">
        <v>547</v>
      </c>
      <c r="E91" s="308" t="s">
        <v>547</v>
      </c>
      <c r="F91" s="308" t="s">
        <v>547</v>
      </c>
      <c r="G91" s="308" t="s">
        <v>547</v>
      </c>
      <c r="H91" s="308" t="s">
        <v>547</v>
      </c>
      <c r="I91" s="306">
        <v>112.5</v>
      </c>
      <c r="J91" s="306">
        <v>112.5</v>
      </c>
      <c r="K91" s="303">
        <v>120</v>
      </c>
      <c r="L91" s="333">
        <v>120</v>
      </c>
      <c r="M91" s="316">
        <v>120</v>
      </c>
      <c r="N91" s="333">
        <v>120</v>
      </c>
    </row>
    <row r="92" spans="1:14" ht="12" customHeight="1" x14ac:dyDescent="0.25">
      <c r="A92" s="48"/>
      <c r="B92" s="46">
        <v>2022</v>
      </c>
      <c r="C92" s="306">
        <v>100</v>
      </c>
      <c r="D92" s="333">
        <v>100</v>
      </c>
      <c r="E92" s="316">
        <v>100</v>
      </c>
      <c r="F92" s="305">
        <v>120</v>
      </c>
      <c r="G92" s="305">
        <v>100</v>
      </c>
      <c r="H92" s="305">
        <v>95</v>
      </c>
      <c r="I92" s="306">
        <v>100</v>
      </c>
      <c r="J92" s="306">
        <v>100</v>
      </c>
      <c r="K92" s="306">
        <v>100</v>
      </c>
      <c r="L92" s="333">
        <v>100</v>
      </c>
      <c r="M92" s="316">
        <v>100</v>
      </c>
      <c r="N92" s="333">
        <v>100</v>
      </c>
    </row>
    <row r="93" spans="1:14" ht="12" customHeight="1" x14ac:dyDescent="0.25">
      <c r="A93" s="48"/>
      <c r="B93" s="214">
        <v>2023</v>
      </c>
      <c r="C93" s="306">
        <v>120</v>
      </c>
      <c r="D93" s="305">
        <v>120</v>
      </c>
      <c r="E93" s="305">
        <v>120</v>
      </c>
      <c r="F93" s="305">
        <v>120</v>
      </c>
      <c r="G93" s="305">
        <v>120</v>
      </c>
      <c r="H93" s="305">
        <v>120</v>
      </c>
      <c r="I93" s="305">
        <v>120</v>
      </c>
      <c r="J93" s="305">
        <v>120</v>
      </c>
      <c r="K93" s="305">
        <v>100</v>
      </c>
      <c r="L93" s="33">
        <v>110</v>
      </c>
      <c r="M93" s="316">
        <v>110</v>
      </c>
      <c r="N93" s="316">
        <v>105</v>
      </c>
    </row>
    <row r="94" spans="1:14" ht="12" customHeight="1" x14ac:dyDescent="0.25">
      <c r="A94" s="336"/>
      <c r="B94" s="311">
        <v>2024</v>
      </c>
      <c r="C94" s="314">
        <v>105</v>
      </c>
      <c r="D94" s="314">
        <v>95</v>
      </c>
      <c r="E94" s="860" t="s">
        <v>547</v>
      </c>
      <c r="F94" s="314"/>
      <c r="G94" s="314"/>
      <c r="H94" s="314"/>
      <c r="I94" s="314"/>
      <c r="J94" s="314"/>
      <c r="K94" s="314"/>
      <c r="L94" s="313"/>
      <c r="M94" s="313"/>
      <c r="N94" s="313"/>
    </row>
    <row r="95" spans="1:14" ht="12" customHeight="1" x14ac:dyDescent="0.25">
      <c r="A95" s="48" t="s">
        <v>497</v>
      </c>
      <c r="B95" s="46">
        <v>2018</v>
      </c>
      <c r="C95" s="304">
        <v>98</v>
      </c>
      <c r="D95" s="307">
        <v>98</v>
      </c>
      <c r="E95" s="304">
        <v>98</v>
      </c>
      <c r="F95" s="305">
        <v>98</v>
      </c>
      <c r="G95" s="304">
        <v>98</v>
      </c>
      <c r="H95" s="305">
        <v>95</v>
      </c>
      <c r="I95" s="306" t="s">
        <v>28</v>
      </c>
      <c r="J95" s="306" t="s">
        <v>553</v>
      </c>
      <c r="K95" s="306" t="s">
        <v>553</v>
      </c>
      <c r="L95" s="33" t="s">
        <v>553</v>
      </c>
      <c r="M95" s="305" t="s">
        <v>553</v>
      </c>
      <c r="N95" s="306" t="s">
        <v>553</v>
      </c>
    </row>
    <row r="96" spans="1:14" ht="12" customHeight="1" x14ac:dyDescent="0.25">
      <c r="A96" s="48"/>
      <c r="B96" s="46">
        <v>2019</v>
      </c>
      <c r="C96" s="305">
        <v>100</v>
      </c>
      <c r="D96" s="333">
        <v>102</v>
      </c>
      <c r="E96" s="305">
        <v>110.5</v>
      </c>
      <c r="F96" s="305">
        <v>109.5</v>
      </c>
      <c r="G96" s="305">
        <v>110.5</v>
      </c>
      <c r="H96" s="305">
        <v>110.5</v>
      </c>
      <c r="I96" s="306">
        <v>108.125</v>
      </c>
      <c r="J96" s="303">
        <v>108</v>
      </c>
      <c r="K96" s="303">
        <v>110</v>
      </c>
      <c r="L96" s="307">
        <v>110</v>
      </c>
      <c r="M96" s="305">
        <v>110</v>
      </c>
      <c r="N96" s="306">
        <v>110</v>
      </c>
    </row>
    <row r="97" spans="1:14" ht="12" customHeight="1" x14ac:dyDescent="0.25">
      <c r="A97" s="48"/>
      <c r="B97" s="46">
        <v>2020</v>
      </c>
      <c r="C97" s="305">
        <v>110</v>
      </c>
      <c r="D97" s="333">
        <v>110</v>
      </c>
      <c r="E97" s="308" t="s">
        <v>547</v>
      </c>
      <c r="F97" s="308" t="s">
        <v>547</v>
      </c>
      <c r="G97" s="305">
        <v>110</v>
      </c>
      <c r="H97" s="305">
        <v>135</v>
      </c>
      <c r="I97" s="306">
        <v>125</v>
      </c>
      <c r="J97" s="306">
        <v>135</v>
      </c>
      <c r="K97" s="306">
        <v>135</v>
      </c>
      <c r="L97" s="333">
        <v>135</v>
      </c>
      <c r="M97" s="305" t="s">
        <v>553</v>
      </c>
      <c r="N97" s="306">
        <v>135</v>
      </c>
    </row>
    <row r="98" spans="1:14" ht="12" customHeight="1" x14ac:dyDescent="0.25">
      <c r="A98" s="48"/>
      <c r="B98" s="46">
        <v>2021</v>
      </c>
      <c r="C98" s="305">
        <v>135</v>
      </c>
      <c r="D98" s="333">
        <v>135</v>
      </c>
      <c r="E98" s="305">
        <v>125</v>
      </c>
      <c r="F98" s="305">
        <v>120</v>
      </c>
      <c r="G98" s="305">
        <v>140</v>
      </c>
      <c r="H98" s="305">
        <v>140</v>
      </c>
      <c r="I98" s="306">
        <v>140</v>
      </c>
      <c r="J98" s="303">
        <v>150</v>
      </c>
      <c r="K98" s="333">
        <v>175</v>
      </c>
      <c r="L98" s="333">
        <v>175</v>
      </c>
      <c r="M98" s="316">
        <v>150</v>
      </c>
      <c r="N98" s="333">
        <v>150</v>
      </c>
    </row>
    <row r="99" spans="1:14" ht="12" customHeight="1" x14ac:dyDescent="0.25">
      <c r="A99" s="48"/>
      <c r="B99" s="46">
        <v>2022</v>
      </c>
      <c r="C99" s="305">
        <v>150</v>
      </c>
      <c r="D99" s="333">
        <v>150</v>
      </c>
      <c r="E99" s="305">
        <v>175</v>
      </c>
      <c r="F99" s="305">
        <v>175</v>
      </c>
      <c r="G99" s="305">
        <v>205</v>
      </c>
      <c r="H99" s="305">
        <v>200</v>
      </c>
      <c r="I99" s="306">
        <v>250</v>
      </c>
      <c r="J99" s="306">
        <v>260</v>
      </c>
      <c r="K99" s="333">
        <v>250</v>
      </c>
      <c r="L99" s="333">
        <v>250</v>
      </c>
      <c r="M99" s="316">
        <v>250</v>
      </c>
      <c r="N99" s="333">
        <v>250</v>
      </c>
    </row>
    <row r="100" spans="1:14" ht="12" customHeight="1" x14ac:dyDescent="0.25">
      <c r="A100" s="48"/>
      <c r="B100" s="46">
        <v>2023</v>
      </c>
      <c r="C100" s="337">
        <v>150</v>
      </c>
      <c r="D100" s="337">
        <v>150</v>
      </c>
      <c r="E100" s="305">
        <v>140</v>
      </c>
      <c r="F100" s="305">
        <v>140</v>
      </c>
      <c r="G100" s="305">
        <v>130</v>
      </c>
      <c r="H100" s="305">
        <v>120</v>
      </c>
      <c r="I100" s="305">
        <v>120</v>
      </c>
      <c r="J100" s="305">
        <v>120</v>
      </c>
      <c r="K100" s="316">
        <v>155</v>
      </c>
      <c r="L100" s="316">
        <v>160</v>
      </c>
      <c r="M100" s="316">
        <v>165</v>
      </c>
      <c r="N100" s="316">
        <v>135</v>
      </c>
    </row>
    <row r="101" spans="1:14" ht="12" customHeight="1" x14ac:dyDescent="0.25">
      <c r="A101" s="336"/>
      <c r="B101" s="311">
        <v>2024</v>
      </c>
      <c r="C101" s="314">
        <v>140</v>
      </c>
      <c r="D101" s="314">
        <v>165</v>
      </c>
      <c r="E101" s="319">
        <v>156</v>
      </c>
      <c r="F101" s="314"/>
      <c r="G101" s="314"/>
      <c r="H101" s="314"/>
      <c r="I101" s="314"/>
      <c r="J101" s="314"/>
      <c r="K101" s="314"/>
      <c r="L101" s="313"/>
      <c r="M101" s="313"/>
      <c r="N101" s="313"/>
    </row>
    <row r="102" spans="1:14" ht="12" customHeight="1" x14ac:dyDescent="0.25">
      <c r="A102" s="48" t="s">
        <v>499</v>
      </c>
      <c r="B102" s="46">
        <v>2018</v>
      </c>
      <c r="C102" s="305">
        <v>102.5</v>
      </c>
      <c r="D102" s="333">
        <v>102.5</v>
      </c>
      <c r="E102" s="305">
        <v>102.5</v>
      </c>
      <c r="F102" s="305">
        <v>102.5</v>
      </c>
      <c r="G102" s="305">
        <v>102.5</v>
      </c>
      <c r="H102" s="305">
        <v>102.5</v>
      </c>
      <c r="I102" s="306">
        <v>102.5</v>
      </c>
      <c r="J102" s="306">
        <v>102.5</v>
      </c>
      <c r="K102" s="306">
        <v>102.5</v>
      </c>
      <c r="L102" s="333">
        <v>102.5</v>
      </c>
      <c r="M102" s="305">
        <v>102.5</v>
      </c>
      <c r="N102" s="306">
        <v>102.5</v>
      </c>
    </row>
    <row r="103" spans="1:14" ht="12" customHeight="1" x14ac:dyDescent="0.25">
      <c r="A103" s="48"/>
      <c r="B103" s="46">
        <v>2019</v>
      </c>
      <c r="C103" s="305">
        <v>102.5</v>
      </c>
      <c r="D103" s="333">
        <v>102.5</v>
      </c>
      <c r="E103" s="305">
        <v>102.5</v>
      </c>
      <c r="F103" s="305">
        <v>102.5</v>
      </c>
      <c r="G103" s="305">
        <v>102.5</v>
      </c>
      <c r="H103" s="305">
        <v>102.5</v>
      </c>
      <c r="I103" s="306">
        <v>102.5</v>
      </c>
      <c r="J103" s="306">
        <v>102.5</v>
      </c>
      <c r="K103" s="303">
        <v>100</v>
      </c>
      <c r="L103" s="307">
        <v>100</v>
      </c>
      <c r="M103" s="304">
        <v>100</v>
      </c>
      <c r="N103" s="303">
        <v>100</v>
      </c>
    </row>
    <row r="104" spans="1:14" ht="12" customHeight="1" x14ac:dyDescent="0.25">
      <c r="A104" s="48"/>
      <c r="B104" s="46">
        <v>2020</v>
      </c>
      <c r="C104" s="305">
        <v>100</v>
      </c>
      <c r="D104" s="33" t="s">
        <v>547</v>
      </c>
      <c r="E104" s="308" t="s">
        <v>547</v>
      </c>
      <c r="F104" s="308" t="s">
        <v>547</v>
      </c>
      <c r="G104" s="308" t="s">
        <v>547</v>
      </c>
      <c r="H104" s="308" t="s">
        <v>547</v>
      </c>
      <c r="I104" s="33" t="s">
        <v>29</v>
      </c>
      <c r="J104" s="33" t="s">
        <v>547</v>
      </c>
      <c r="K104" s="33" t="s">
        <v>547</v>
      </c>
      <c r="L104" s="33" t="s">
        <v>547</v>
      </c>
      <c r="M104" s="304">
        <v>125</v>
      </c>
      <c r="N104" s="303">
        <v>125</v>
      </c>
    </row>
    <row r="105" spans="1:14" ht="12" customHeight="1" x14ac:dyDescent="0.25">
      <c r="A105" s="48"/>
      <c r="B105" s="46">
        <v>2021</v>
      </c>
      <c r="C105" s="305">
        <v>125</v>
      </c>
      <c r="D105" s="333">
        <v>125</v>
      </c>
      <c r="E105" s="305">
        <v>125</v>
      </c>
      <c r="F105" s="305">
        <v>125</v>
      </c>
      <c r="G105" s="305">
        <v>125</v>
      </c>
      <c r="H105" s="305">
        <v>125</v>
      </c>
      <c r="I105" s="306">
        <v>125</v>
      </c>
      <c r="J105" s="306">
        <v>125</v>
      </c>
      <c r="K105" s="333">
        <v>125</v>
      </c>
      <c r="L105" s="333">
        <v>125</v>
      </c>
      <c r="M105" s="316">
        <v>125</v>
      </c>
      <c r="N105" s="333">
        <v>125</v>
      </c>
    </row>
    <row r="106" spans="1:14" ht="12" customHeight="1" x14ac:dyDescent="0.25">
      <c r="A106" s="48"/>
      <c r="B106" s="46">
        <v>2022</v>
      </c>
      <c r="C106" s="305">
        <v>125</v>
      </c>
      <c r="D106" s="333">
        <v>130</v>
      </c>
      <c r="E106" s="305">
        <v>125</v>
      </c>
      <c r="F106" s="305">
        <v>125</v>
      </c>
      <c r="G106" s="305">
        <v>125</v>
      </c>
      <c r="H106" s="305">
        <v>125</v>
      </c>
      <c r="I106" s="306">
        <v>125</v>
      </c>
      <c r="J106" s="306">
        <v>125</v>
      </c>
      <c r="K106" s="306">
        <v>125</v>
      </c>
      <c r="L106" s="333">
        <v>125</v>
      </c>
      <c r="M106" s="316">
        <v>125</v>
      </c>
      <c r="N106" s="333">
        <v>125</v>
      </c>
    </row>
    <row r="107" spans="1:14" ht="12" customHeight="1" x14ac:dyDescent="0.25">
      <c r="A107" s="48"/>
      <c r="B107" s="46">
        <v>2023</v>
      </c>
      <c r="C107" s="305">
        <v>140</v>
      </c>
      <c r="D107" s="316">
        <v>165</v>
      </c>
      <c r="E107" s="305">
        <v>150</v>
      </c>
      <c r="F107" s="305">
        <v>150</v>
      </c>
      <c r="G107" s="305">
        <v>140</v>
      </c>
      <c r="H107" s="305">
        <v>140</v>
      </c>
      <c r="I107" s="305">
        <v>140</v>
      </c>
      <c r="J107" s="305">
        <v>140</v>
      </c>
      <c r="K107" s="305">
        <v>140</v>
      </c>
      <c r="L107" s="316">
        <v>165</v>
      </c>
      <c r="M107" s="316">
        <v>165</v>
      </c>
      <c r="N107" s="316">
        <v>150</v>
      </c>
    </row>
    <row r="108" spans="1:14" ht="12" customHeight="1" x14ac:dyDescent="0.25">
      <c r="A108" s="336"/>
      <c r="B108" s="311">
        <v>2024</v>
      </c>
      <c r="C108" s="314">
        <v>140</v>
      </c>
      <c r="D108" s="314">
        <v>140</v>
      </c>
      <c r="E108" s="319">
        <v>137</v>
      </c>
      <c r="F108" s="314"/>
      <c r="G108" s="314"/>
      <c r="H108" s="314"/>
      <c r="I108" s="314"/>
      <c r="J108" s="314"/>
      <c r="K108" s="314"/>
      <c r="L108" s="313"/>
      <c r="M108" s="313"/>
      <c r="N108" s="313"/>
    </row>
    <row r="109" spans="1:14" ht="12" customHeight="1" x14ac:dyDescent="0.25">
      <c r="A109" s="48" t="s">
        <v>500</v>
      </c>
      <c r="B109" s="46">
        <v>2018</v>
      </c>
      <c r="C109" s="305">
        <v>75</v>
      </c>
      <c r="D109" s="333">
        <v>75</v>
      </c>
      <c r="E109" s="305">
        <v>75</v>
      </c>
      <c r="F109" s="305">
        <v>75</v>
      </c>
      <c r="G109" s="305">
        <v>75</v>
      </c>
      <c r="H109" s="305">
        <v>75</v>
      </c>
      <c r="I109" s="306">
        <v>75</v>
      </c>
      <c r="J109" s="306">
        <v>75</v>
      </c>
      <c r="K109" s="306">
        <v>75</v>
      </c>
      <c r="L109" s="333">
        <v>50</v>
      </c>
      <c r="M109" s="305">
        <v>50</v>
      </c>
      <c r="N109" s="306">
        <v>50</v>
      </c>
    </row>
    <row r="110" spans="1:14" ht="12" customHeight="1" x14ac:dyDescent="0.25">
      <c r="A110" s="48"/>
      <c r="B110" s="46">
        <v>2019</v>
      </c>
      <c r="C110" s="305">
        <v>50</v>
      </c>
      <c r="D110" s="333">
        <v>50</v>
      </c>
      <c r="E110" s="305">
        <v>75</v>
      </c>
      <c r="F110" s="305">
        <v>75</v>
      </c>
      <c r="G110" s="305">
        <v>75</v>
      </c>
      <c r="H110" s="305">
        <v>75</v>
      </c>
      <c r="I110" s="306">
        <v>75</v>
      </c>
      <c r="J110" s="306">
        <v>75</v>
      </c>
      <c r="K110" s="303">
        <v>75</v>
      </c>
      <c r="L110" s="333">
        <v>75</v>
      </c>
      <c r="M110" s="305">
        <v>75</v>
      </c>
      <c r="N110" s="306">
        <v>75</v>
      </c>
    </row>
    <row r="111" spans="1:14" ht="12" customHeight="1" x14ac:dyDescent="0.25">
      <c r="A111" s="48"/>
      <c r="B111" s="46">
        <v>2020</v>
      </c>
      <c r="C111" s="305">
        <v>75</v>
      </c>
      <c r="D111" s="333">
        <v>75</v>
      </c>
      <c r="E111" s="308" t="s">
        <v>547</v>
      </c>
      <c r="F111" s="308" t="s">
        <v>547</v>
      </c>
      <c r="G111" s="305">
        <v>75</v>
      </c>
      <c r="H111" s="308" t="s">
        <v>547</v>
      </c>
      <c r="I111" s="33" t="s">
        <v>29</v>
      </c>
      <c r="J111" s="33" t="s">
        <v>547</v>
      </c>
      <c r="K111" s="33" t="s">
        <v>547</v>
      </c>
      <c r="L111" s="33" t="s">
        <v>547</v>
      </c>
      <c r="M111" s="308" t="s">
        <v>547</v>
      </c>
      <c r="N111" s="33" t="s">
        <v>547</v>
      </c>
    </row>
    <row r="112" spans="1:14" ht="12" customHeight="1" x14ac:dyDescent="0.25">
      <c r="A112" s="48"/>
      <c r="B112" s="46">
        <v>2021</v>
      </c>
      <c r="C112" s="305">
        <v>75</v>
      </c>
      <c r="D112" s="333">
        <v>75</v>
      </c>
      <c r="E112" s="305">
        <v>75</v>
      </c>
      <c r="F112" s="305">
        <v>75</v>
      </c>
      <c r="G112" s="305">
        <v>75</v>
      </c>
      <c r="H112" s="305">
        <v>75</v>
      </c>
      <c r="I112" s="306">
        <v>75</v>
      </c>
      <c r="J112" s="306">
        <v>75</v>
      </c>
      <c r="K112" s="333">
        <v>75</v>
      </c>
      <c r="L112" s="333">
        <v>75</v>
      </c>
      <c r="M112" s="316">
        <v>75</v>
      </c>
      <c r="N112" s="333">
        <v>75</v>
      </c>
    </row>
    <row r="113" spans="1:14" ht="12" customHeight="1" x14ac:dyDescent="0.25">
      <c r="A113" s="48"/>
      <c r="B113" s="46">
        <v>2022</v>
      </c>
      <c r="C113" s="305">
        <v>75</v>
      </c>
      <c r="D113" s="333">
        <v>75</v>
      </c>
      <c r="E113" s="305">
        <v>75</v>
      </c>
      <c r="F113" s="305">
        <v>75</v>
      </c>
      <c r="G113" s="305">
        <v>75</v>
      </c>
      <c r="H113" s="305">
        <v>75</v>
      </c>
      <c r="I113" s="306">
        <v>75</v>
      </c>
      <c r="J113" s="306">
        <v>75</v>
      </c>
      <c r="K113" s="306">
        <v>75</v>
      </c>
      <c r="L113" s="333">
        <v>75</v>
      </c>
      <c r="M113" s="316">
        <v>75</v>
      </c>
      <c r="N113" s="333">
        <v>75</v>
      </c>
    </row>
    <row r="114" spans="1:14" ht="12" customHeight="1" x14ac:dyDescent="0.25">
      <c r="A114" s="48"/>
      <c r="B114" s="46">
        <v>2023</v>
      </c>
      <c r="C114" s="305">
        <v>121</v>
      </c>
      <c r="D114" s="316">
        <v>137.5</v>
      </c>
      <c r="E114" s="305">
        <v>123</v>
      </c>
      <c r="F114" s="305">
        <v>135</v>
      </c>
      <c r="G114" s="305">
        <v>120</v>
      </c>
      <c r="H114" s="305">
        <v>118</v>
      </c>
      <c r="I114" s="305">
        <v>113</v>
      </c>
      <c r="J114" s="306">
        <v>115</v>
      </c>
      <c r="K114" s="305">
        <v>118</v>
      </c>
      <c r="L114" s="305">
        <v>118</v>
      </c>
      <c r="M114" s="316">
        <v>118</v>
      </c>
      <c r="N114" s="316">
        <v>118</v>
      </c>
    </row>
    <row r="115" spans="1:14" ht="12" customHeight="1" x14ac:dyDescent="0.25">
      <c r="A115" s="336"/>
      <c r="B115" s="311">
        <v>2024</v>
      </c>
      <c r="C115" s="314">
        <v>155</v>
      </c>
      <c r="D115" s="314">
        <v>155</v>
      </c>
      <c r="E115" s="319">
        <v>155</v>
      </c>
      <c r="F115" s="314"/>
      <c r="G115" s="314"/>
      <c r="H115" s="314"/>
      <c r="I115" s="314"/>
      <c r="J115" s="314"/>
      <c r="K115" s="314"/>
      <c r="L115" s="313"/>
      <c r="M115" s="313"/>
      <c r="N115" s="313"/>
    </row>
    <row r="116" spans="1:14" x14ac:dyDescent="0.2">
      <c r="A116" s="334"/>
      <c r="B116" s="335"/>
      <c r="C116" s="234"/>
      <c r="D116" s="234"/>
      <c r="E116" s="234"/>
      <c r="F116" s="234"/>
      <c r="G116" s="234"/>
      <c r="H116" s="234"/>
      <c r="I116" s="234"/>
      <c r="J116" s="234"/>
      <c r="K116" s="234"/>
      <c r="L116" s="234"/>
      <c r="M116" s="234"/>
      <c r="N116" s="235" t="s">
        <v>79</v>
      </c>
    </row>
    <row r="117" spans="1:14" ht="13.5" x14ac:dyDescent="0.25">
      <c r="A117" s="911" t="s">
        <v>550</v>
      </c>
      <c r="B117" s="911"/>
      <c r="C117" s="911"/>
      <c r="D117" s="911"/>
      <c r="E117" s="911"/>
      <c r="F117" s="911"/>
      <c r="G117" s="16"/>
      <c r="H117" s="16"/>
      <c r="I117" s="16"/>
      <c r="J117" s="17"/>
      <c r="K117" s="216"/>
      <c r="L117" s="216"/>
      <c r="M117" s="216"/>
      <c r="N117" s="216"/>
    </row>
    <row r="118" spans="1:14" ht="15.95" customHeight="1" x14ac:dyDescent="0.2">
      <c r="A118" s="507" t="s">
        <v>491</v>
      </c>
      <c r="B118" s="507" t="s">
        <v>546</v>
      </c>
      <c r="C118" s="507" t="s">
        <v>470</v>
      </c>
      <c r="D118" s="507" t="s">
        <v>471</v>
      </c>
      <c r="E118" s="507" t="s">
        <v>472</v>
      </c>
      <c r="F118" s="507" t="s">
        <v>473</v>
      </c>
      <c r="G118" s="507" t="s">
        <v>474</v>
      </c>
      <c r="H118" s="507" t="s">
        <v>475</v>
      </c>
      <c r="I118" s="507" t="s">
        <v>476</v>
      </c>
      <c r="J118" s="507" t="s">
        <v>477</v>
      </c>
      <c r="K118" s="507" t="s">
        <v>478</v>
      </c>
      <c r="L118" s="507" t="s">
        <v>479</v>
      </c>
      <c r="M118" s="507" t="s">
        <v>480</v>
      </c>
      <c r="N118" s="507" t="s">
        <v>481</v>
      </c>
    </row>
    <row r="119" spans="1:14" ht="3.95" customHeight="1" x14ac:dyDescent="0.25">
      <c r="A119" s="525"/>
      <c r="B119" s="518"/>
      <c r="C119" s="520"/>
      <c r="D119" s="520"/>
      <c r="E119" s="526"/>
      <c r="F119" s="520"/>
      <c r="G119" s="520"/>
      <c r="H119" s="520"/>
      <c r="I119" s="520"/>
      <c r="J119" s="520"/>
      <c r="K119" s="520"/>
      <c r="L119" s="519"/>
      <c r="M119" s="519"/>
      <c r="N119" s="519"/>
    </row>
    <row r="120" spans="1:14" ht="12" customHeight="1" x14ac:dyDescent="0.25">
      <c r="A120" s="48" t="s">
        <v>501</v>
      </c>
      <c r="B120" s="46">
        <v>2018</v>
      </c>
      <c r="C120" s="304">
        <v>58</v>
      </c>
      <c r="D120" s="307">
        <v>60</v>
      </c>
      <c r="E120" s="304">
        <v>59</v>
      </c>
      <c r="F120" s="304">
        <v>59</v>
      </c>
      <c r="G120" s="304">
        <v>59</v>
      </c>
      <c r="H120" s="304">
        <v>59</v>
      </c>
      <c r="I120" s="306">
        <v>59.75</v>
      </c>
      <c r="J120" s="306">
        <v>60</v>
      </c>
      <c r="K120" s="306">
        <v>60</v>
      </c>
      <c r="L120" s="333">
        <v>58</v>
      </c>
      <c r="M120" s="305">
        <v>57.5</v>
      </c>
      <c r="N120" s="306">
        <v>57.5</v>
      </c>
    </row>
    <row r="121" spans="1:14" ht="12" customHeight="1" x14ac:dyDescent="0.25">
      <c r="A121" s="48"/>
      <c r="B121" s="46">
        <v>2019</v>
      </c>
      <c r="C121" s="305">
        <v>57.5</v>
      </c>
      <c r="D121" s="333">
        <v>57.5</v>
      </c>
      <c r="E121" s="305">
        <v>57.5</v>
      </c>
      <c r="F121" s="305">
        <v>57.5</v>
      </c>
      <c r="G121" s="305">
        <v>57.5</v>
      </c>
      <c r="H121" s="305">
        <v>57.5</v>
      </c>
      <c r="I121" s="306">
        <v>57.5</v>
      </c>
      <c r="J121" s="303">
        <v>57.5</v>
      </c>
      <c r="K121" s="303">
        <v>66</v>
      </c>
      <c r="L121" s="333">
        <v>65.5</v>
      </c>
      <c r="M121" s="305">
        <v>65.5</v>
      </c>
      <c r="N121" s="306">
        <v>65.5</v>
      </c>
    </row>
    <row r="122" spans="1:14" ht="12" customHeight="1" x14ac:dyDescent="0.25">
      <c r="A122" s="48"/>
      <c r="B122" s="46">
        <v>2020</v>
      </c>
      <c r="C122" s="305">
        <v>65.5</v>
      </c>
      <c r="D122" s="33" t="s">
        <v>547</v>
      </c>
      <c r="E122" s="308" t="s">
        <v>547</v>
      </c>
      <c r="F122" s="308" t="s">
        <v>547</v>
      </c>
      <c r="G122" s="308" t="s">
        <v>547</v>
      </c>
      <c r="H122" s="308" t="s">
        <v>547</v>
      </c>
      <c r="I122" s="33" t="s">
        <v>29</v>
      </c>
      <c r="J122" s="33" t="s">
        <v>547</v>
      </c>
      <c r="K122" s="33" t="s">
        <v>547</v>
      </c>
      <c r="L122" s="33" t="s">
        <v>547</v>
      </c>
      <c r="M122" s="308" t="s">
        <v>547</v>
      </c>
      <c r="N122" s="33" t="s">
        <v>547</v>
      </c>
    </row>
    <row r="123" spans="1:14" ht="12" customHeight="1" x14ac:dyDescent="0.25">
      <c r="A123" s="48"/>
      <c r="B123" s="46">
        <v>2021</v>
      </c>
      <c r="C123" s="308" t="s">
        <v>547</v>
      </c>
      <c r="D123" s="33" t="s">
        <v>547</v>
      </c>
      <c r="E123" s="308" t="s">
        <v>547</v>
      </c>
      <c r="F123" s="308" t="s">
        <v>547</v>
      </c>
      <c r="G123" s="308" t="s">
        <v>547</v>
      </c>
      <c r="H123" s="305">
        <v>70</v>
      </c>
      <c r="I123" s="306">
        <v>70</v>
      </c>
      <c r="J123" s="306">
        <v>70</v>
      </c>
      <c r="K123" s="33" t="s">
        <v>547</v>
      </c>
      <c r="L123" s="306">
        <v>92.5</v>
      </c>
      <c r="M123" s="308" t="s">
        <v>547</v>
      </c>
      <c r="N123" s="33" t="s">
        <v>547</v>
      </c>
    </row>
    <row r="124" spans="1:14" ht="12" customHeight="1" x14ac:dyDescent="0.25">
      <c r="A124" s="48"/>
      <c r="B124" s="46">
        <v>2022</v>
      </c>
      <c r="C124" s="305">
        <v>93</v>
      </c>
      <c r="D124" s="303">
        <v>95</v>
      </c>
      <c r="E124" s="305">
        <v>93</v>
      </c>
      <c r="F124" s="305">
        <v>95</v>
      </c>
      <c r="G124" s="305">
        <v>95</v>
      </c>
      <c r="H124" s="305">
        <v>95</v>
      </c>
      <c r="I124" s="306">
        <v>90</v>
      </c>
      <c r="J124" s="306">
        <v>90</v>
      </c>
      <c r="K124" s="306">
        <v>90</v>
      </c>
      <c r="L124" s="306">
        <v>90</v>
      </c>
      <c r="M124" s="305">
        <v>90</v>
      </c>
      <c r="N124" s="306">
        <v>90</v>
      </c>
    </row>
    <row r="125" spans="1:14" ht="12" customHeight="1" x14ac:dyDescent="0.25">
      <c r="A125" s="48"/>
      <c r="B125" s="46">
        <v>2023</v>
      </c>
      <c r="C125" s="305">
        <v>90</v>
      </c>
      <c r="D125" s="304">
        <v>92.5</v>
      </c>
      <c r="E125" s="305">
        <v>93</v>
      </c>
      <c r="F125" s="308" t="s">
        <v>547</v>
      </c>
      <c r="G125" s="305">
        <v>95</v>
      </c>
      <c r="H125" s="305">
        <v>95</v>
      </c>
      <c r="I125" s="305">
        <v>95</v>
      </c>
      <c r="J125" s="306">
        <v>95</v>
      </c>
      <c r="K125" s="306">
        <v>95</v>
      </c>
      <c r="L125" s="305">
        <v>95</v>
      </c>
      <c r="M125" s="305">
        <v>95</v>
      </c>
      <c r="N125" s="305">
        <v>95</v>
      </c>
    </row>
    <row r="126" spans="1:14" ht="12" customHeight="1" x14ac:dyDescent="0.25">
      <c r="A126" s="336"/>
      <c r="B126" s="311">
        <v>2024</v>
      </c>
      <c r="C126" s="314">
        <v>95</v>
      </c>
      <c r="D126" s="314">
        <v>95</v>
      </c>
      <c r="E126" s="319">
        <v>91</v>
      </c>
      <c r="F126" s="314"/>
      <c r="G126" s="314"/>
      <c r="H126" s="314"/>
      <c r="I126" s="314"/>
      <c r="J126" s="314"/>
      <c r="K126" s="314"/>
      <c r="L126" s="313"/>
      <c r="M126" s="313"/>
      <c r="N126" s="313"/>
    </row>
    <row r="127" spans="1:14" ht="12" customHeight="1" x14ac:dyDescent="0.25">
      <c r="A127" s="48" t="s">
        <v>121</v>
      </c>
      <c r="B127" s="46">
        <v>2018</v>
      </c>
      <c r="C127" s="304">
        <v>87.5</v>
      </c>
      <c r="D127" s="303">
        <v>82</v>
      </c>
      <c r="E127" s="304">
        <v>89</v>
      </c>
      <c r="F127" s="304">
        <v>89</v>
      </c>
      <c r="G127" s="305">
        <v>87.5</v>
      </c>
      <c r="H127" s="305">
        <v>87.5</v>
      </c>
      <c r="I127" s="306">
        <v>87.5</v>
      </c>
      <c r="J127" s="306">
        <v>87.5</v>
      </c>
      <c r="K127" s="306">
        <v>92.5</v>
      </c>
      <c r="L127" s="306">
        <v>92.5</v>
      </c>
      <c r="M127" s="305">
        <v>92.5</v>
      </c>
      <c r="N127" s="306">
        <v>92.5</v>
      </c>
    </row>
    <row r="128" spans="1:14" ht="12" customHeight="1" x14ac:dyDescent="0.25">
      <c r="A128" s="48"/>
      <c r="B128" s="46">
        <v>2019</v>
      </c>
      <c r="C128" s="305">
        <v>94</v>
      </c>
      <c r="D128" s="306">
        <v>94</v>
      </c>
      <c r="E128" s="305">
        <v>94</v>
      </c>
      <c r="F128" s="305">
        <v>94</v>
      </c>
      <c r="G128" s="305">
        <v>94</v>
      </c>
      <c r="H128" s="305">
        <v>94</v>
      </c>
      <c r="I128" s="306">
        <v>94.2</v>
      </c>
      <c r="J128" s="306">
        <v>94</v>
      </c>
      <c r="K128" s="303">
        <v>108</v>
      </c>
      <c r="L128" s="306">
        <v>107.5</v>
      </c>
      <c r="M128" s="305">
        <v>107.5</v>
      </c>
      <c r="N128" s="306">
        <v>107.5</v>
      </c>
    </row>
    <row r="129" spans="1:14" ht="12" customHeight="1" x14ac:dyDescent="0.25">
      <c r="A129" s="48"/>
      <c r="B129" s="46">
        <v>2020</v>
      </c>
      <c r="C129" s="305">
        <v>107.5</v>
      </c>
      <c r="D129" s="306">
        <v>105</v>
      </c>
      <c r="E129" s="308" t="s">
        <v>547</v>
      </c>
      <c r="F129" s="308" t="s">
        <v>547</v>
      </c>
      <c r="G129" s="308" t="s">
        <v>547</v>
      </c>
      <c r="H129" s="316">
        <v>105</v>
      </c>
      <c r="I129" s="333">
        <v>105</v>
      </c>
      <c r="J129" s="333">
        <v>105</v>
      </c>
      <c r="K129" s="33" t="s">
        <v>547</v>
      </c>
      <c r="L129" s="33" t="s">
        <v>547</v>
      </c>
      <c r="M129" s="305">
        <v>112.5</v>
      </c>
      <c r="N129" s="306">
        <v>107.5</v>
      </c>
    </row>
    <row r="130" spans="1:14" ht="12" customHeight="1" x14ac:dyDescent="0.25">
      <c r="A130" s="48"/>
      <c r="B130" s="46">
        <v>2021</v>
      </c>
      <c r="C130" s="305">
        <v>95</v>
      </c>
      <c r="D130" s="306">
        <v>100</v>
      </c>
      <c r="E130" s="305">
        <v>95</v>
      </c>
      <c r="F130" s="305">
        <v>85</v>
      </c>
      <c r="G130" s="305">
        <v>80</v>
      </c>
      <c r="H130" s="305">
        <v>100</v>
      </c>
      <c r="I130" s="306">
        <v>100</v>
      </c>
      <c r="J130" s="306">
        <v>100</v>
      </c>
      <c r="K130" s="306">
        <v>100</v>
      </c>
      <c r="L130" s="306">
        <v>97.5</v>
      </c>
      <c r="M130" s="305">
        <v>97.5</v>
      </c>
      <c r="N130" s="306">
        <v>110</v>
      </c>
    </row>
    <row r="131" spans="1:14" ht="12" customHeight="1" x14ac:dyDescent="0.25">
      <c r="A131" s="48"/>
      <c r="B131" s="46">
        <v>2022</v>
      </c>
      <c r="C131" s="305">
        <v>117.5</v>
      </c>
      <c r="D131" s="306">
        <v>117</v>
      </c>
      <c r="E131" s="305">
        <v>117.5</v>
      </c>
      <c r="F131" s="305">
        <v>120</v>
      </c>
      <c r="G131" s="305">
        <v>120</v>
      </c>
      <c r="H131" s="305">
        <v>120</v>
      </c>
      <c r="I131" s="306">
        <v>125</v>
      </c>
      <c r="J131" s="306">
        <v>125</v>
      </c>
      <c r="K131" s="306">
        <v>135</v>
      </c>
      <c r="L131" s="306">
        <v>135</v>
      </c>
      <c r="M131" s="305">
        <v>135</v>
      </c>
      <c r="N131" s="306">
        <v>135</v>
      </c>
    </row>
    <row r="132" spans="1:14" ht="12" customHeight="1" x14ac:dyDescent="0.25">
      <c r="A132" s="48"/>
      <c r="B132" s="46">
        <v>2023</v>
      </c>
      <c r="C132" s="305">
        <v>135</v>
      </c>
      <c r="D132" s="305">
        <v>135</v>
      </c>
      <c r="E132" s="305">
        <v>145</v>
      </c>
      <c r="F132" s="305">
        <v>130</v>
      </c>
      <c r="G132" s="305">
        <v>130</v>
      </c>
      <c r="H132" s="305">
        <v>130</v>
      </c>
      <c r="I132" s="305">
        <v>136</v>
      </c>
      <c r="J132" s="305">
        <v>136</v>
      </c>
      <c r="K132" s="305">
        <v>136</v>
      </c>
      <c r="L132" s="305">
        <v>130</v>
      </c>
      <c r="M132" s="305">
        <v>140</v>
      </c>
      <c r="N132" s="305">
        <v>150</v>
      </c>
    </row>
    <row r="133" spans="1:14" ht="12" customHeight="1" x14ac:dyDescent="0.25">
      <c r="A133" s="336"/>
      <c r="B133" s="311">
        <v>2024</v>
      </c>
      <c r="C133" s="314">
        <v>143</v>
      </c>
      <c r="D133" s="314">
        <v>143</v>
      </c>
      <c r="E133" s="319">
        <v>135</v>
      </c>
      <c r="F133" s="314"/>
      <c r="G133" s="314"/>
      <c r="H133" s="314"/>
      <c r="I133" s="314"/>
      <c r="J133" s="314"/>
      <c r="K133" s="314"/>
      <c r="L133" s="313"/>
      <c r="M133" s="313"/>
      <c r="N133" s="313"/>
    </row>
    <row r="134" spans="1:14" ht="12" customHeight="1" x14ac:dyDescent="0.25">
      <c r="A134" s="48" t="s">
        <v>126</v>
      </c>
      <c r="B134" s="46">
        <v>2018</v>
      </c>
      <c r="C134" s="304">
        <v>102.5</v>
      </c>
      <c r="D134" s="303">
        <v>102.5</v>
      </c>
      <c r="E134" s="304">
        <v>102.5</v>
      </c>
      <c r="F134" s="305">
        <v>110</v>
      </c>
      <c r="G134" s="305">
        <v>110</v>
      </c>
      <c r="H134" s="305">
        <v>110</v>
      </c>
      <c r="I134" s="306">
        <v>110.83333333333333</v>
      </c>
      <c r="J134" s="306">
        <v>111</v>
      </c>
      <c r="K134" s="306">
        <v>111</v>
      </c>
      <c r="L134" s="306">
        <v>111</v>
      </c>
      <c r="M134" s="305">
        <v>111</v>
      </c>
      <c r="N134" s="306">
        <v>111</v>
      </c>
    </row>
    <row r="135" spans="1:14" ht="12" customHeight="1" x14ac:dyDescent="0.25">
      <c r="A135" s="48"/>
      <c r="B135" s="46">
        <v>2019</v>
      </c>
      <c r="C135" s="305">
        <v>104</v>
      </c>
      <c r="D135" s="306">
        <v>104</v>
      </c>
      <c r="E135" s="305">
        <v>104</v>
      </c>
      <c r="F135" s="305">
        <v>104</v>
      </c>
      <c r="G135" s="305">
        <v>104</v>
      </c>
      <c r="H135" s="305">
        <v>112</v>
      </c>
      <c r="I135" s="306">
        <v>111.66666666666667</v>
      </c>
      <c r="J135" s="303">
        <v>135</v>
      </c>
      <c r="K135" s="303">
        <v>113</v>
      </c>
      <c r="L135" s="306">
        <v>108</v>
      </c>
      <c r="M135" s="305">
        <v>113</v>
      </c>
      <c r="N135" s="306">
        <v>115</v>
      </c>
    </row>
    <row r="136" spans="1:14" ht="12" customHeight="1" x14ac:dyDescent="0.25">
      <c r="A136" s="48"/>
      <c r="B136" s="46">
        <v>2020</v>
      </c>
      <c r="C136" s="305">
        <v>115</v>
      </c>
      <c r="D136" s="306">
        <v>115</v>
      </c>
      <c r="E136" s="305">
        <v>115</v>
      </c>
      <c r="F136" s="305">
        <v>120</v>
      </c>
      <c r="G136" s="305">
        <v>115</v>
      </c>
      <c r="H136" s="305">
        <v>120</v>
      </c>
      <c r="I136" s="306">
        <v>115</v>
      </c>
      <c r="J136" s="306">
        <v>115</v>
      </c>
      <c r="K136" s="303">
        <v>115</v>
      </c>
      <c r="L136" s="306">
        <v>115</v>
      </c>
      <c r="M136" s="304">
        <v>115</v>
      </c>
      <c r="N136" s="303">
        <v>115</v>
      </c>
    </row>
    <row r="137" spans="1:14" ht="12" customHeight="1" x14ac:dyDescent="0.25">
      <c r="A137" s="48"/>
      <c r="B137" s="46">
        <v>2021</v>
      </c>
      <c r="C137" s="305">
        <v>120</v>
      </c>
      <c r="D137" s="306">
        <v>120</v>
      </c>
      <c r="E137" s="305">
        <v>120</v>
      </c>
      <c r="F137" s="305">
        <v>120</v>
      </c>
      <c r="G137" s="305">
        <v>120</v>
      </c>
      <c r="H137" s="305">
        <v>120</v>
      </c>
      <c r="I137" s="306">
        <v>110</v>
      </c>
      <c r="J137" s="306">
        <v>115</v>
      </c>
      <c r="K137" s="306">
        <v>115</v>
      </c>
      <c r="L137" s="306">
        <v>115</v>
      </c>
      <c r="M137" s="304">
        <v>115</v>
      </c>
      <c r="N137" s="303">
        <v>120</v>
      </c>
    </row>
    <row r="138" spans="1:14" ht="12" customHeight="1" x14ac:dyDescent="0.25">
      <c r="A138" s="48"/>
      <c r="B138" s="46">
        <v>2022</v>
      </c>
      <c r="C138" s="305">
        <v>120</v>
      </c>
      <c r="D138" s="306">
        <v>140</v>
      </c>
      <c r="E138" s="305">
        <v>137</v>
      </c>
      <c r="F138" s="305">
        <v>130</v>
      </c>
      <c r="G138" s="305">
        <v>130</v>
      </c>
      <c r="H138" s="305">
        <v>130</v>
      </c>
      <c r="I138" s="306">
        <v>150</v>
      </c>
      <c r="J138" s="306">
        <v>140</v>
      </c>
      <c r="K138" s="306">
        <v>130</v>
      </c>
      <c r="L138" s="306">
        <v>135</v>
      </c>
      <c r="M138" s="304">
        <v>140</v>
      </c>
      <c r="N138" s="306">
        <v>135</v>
      </c>
    </row>
    <row r="139" spans="1:14" ht="12" customHeight="1" x14ac:dyDescent="0.25">
      <c r="A139" s="48"/>
      <c r="B139" s="46">
        <v>2023</v>
      </c>
      <c r="C139" s="305">
        <v>135</v>
      </c>
      <c r="D139" s="305">
        <v>145</v>
      </c>
      <c r="E139" s="305">
        <v>145</v>
      </c>
      <c r="F139" s="305">
        <v>145</v>
      </c>
      <c r="G139" s="305">
        <v>145</v>
      </c>
      <c r="H139" s="305">
        <v>150</v>
      </c>
      <c r="I139" s="305">
        <v>160</v>
      </c>
      <c r="J139" s="306">
        <v>150</v>
      </c>
      <c r="K139" s="305">
        <v>150</v>
      </c>
      <c r="L139" s="305">
        <v>150</v>
      </c>
      <c r="M139" s="304">
        <v>150</v>
      </c>
      <c r="N139" s="304">
        <v>150</v>
      </c>
    </row>
    <row r="140" spans="1:14" ht="12" customHeight="1" x14ac:dyDescent="0.25">
      <c r="A140" s="336"/>
      <c r="B140" s="311">
        <v>2024</v>
      </c>
      <c r="C140" s="314">
        <v>145</v>
      </c>
      <c r="D140" s="314">
        <v>145</v>
      </c>
      <c r="E140" s="319">
        <v>165</v>
      </c>
      <c r="F140" s="314"/>
      <c r="G140" s="314"/>
      <c r="H140" s="314"/>
      <c r="I140" s="314"/>
      <c r="J140" s="314"/>
      <c r="K140" s="314"/>
      <c r="L140" s="313"/>
      <c r="M140" s="313"/>
      <c r="N140" s="313"/>
    </row>
    <row r="141" spans="1:14" ht="12" customHeight="1" x14ac:dyDescent="0.25">
      <c r="A141" s="48" t="s">
        <v>558</v>
      </c>
      <c r="B141" s="46">
        <v>2018</v>
      </c>
      <c r="C141" s="303">
        <v>53.5</v>
      </c>
      <c r="D141" s="303">
        <v>54</v>
      </c>
      <c r="E141" s="304">
        <v>53</v>
      </c>
      <c r="F141" s="306">
        <v>50</v>
      </c>
      <c r="G141" s="303">
        <v>53</v>
      </c>
      <c r="H141" s="303">
        <v>53</v>
      </c>
      <c r="I141" s="306">
        <v>56.111111111111114</v>
      </c>
      <c r="J141" s="306">
        <v>56</v>
      </c>
      <c r="K141" s="306">
        <v>56</v>
      </c>
      <c r="L141" s="306">
        <v>55</v>
      </c>
      <c r="M141" s="306">
        <v>55</v>
      </c>
      <c r="N141" s="306">
        <v>55.5</v>
      </c>
    </row>
    <row r="142" spans="1:14" ht="12" customHeight="1" x14ac:dyDescent="0.25">
      <c r="A142" s="48"/>
      <c r="B142" s="46">
        <v>2019</v>
      </c>
      <c r="C142" s="306">
        <v>55</v>
      </c>
      <c r="D142" s="306">
        <v>55</v>
      </c>
      <c r="E142" s="305">
        <v>56</v>
      </c>
      <c r="F142" s="306">
        <v>56</v>
      </c>
      <c r="G142" s="306">
        <v>56</v>
      </c>
      <c r="H142" s="306">
        <v>55</v>
      </c>
      <c r="I142" s="306">
        <v>55.9375</v>
      </c>
      <c r="J142" s="303">
        <v>56</v>
      </c>
      <c r="K142" s="303">
        <v>60</v>
      </c>
      <c r="L142" s="306">
        <v>60</v>
      </c>
      <c r="M142" s="306">
        <v>60</v>
      </c>
      <c r="N142" s="306">
        <v>60</v>
      </c>
    </row>
    <row r="143" spans="1:14" ht="12" customHeight="1" x14ac:dyDescent="0.25">
      <c r="A143" s="48"/>
      <c r="B143" s="46">
        <v>2020</v>
      </c>
      <c r="C143" s="306">
        <v>57.5</v>
      </c>
      <c r="D143" s="306">
        <v>57.5</v>
      </c>
      <c r="E143" s="308" t="s">
        <v>547</v>
      </c>
      <c r="F143" s="33" t="s">
        <v>547</v>
      </c>
      <c r="G143" s="306">
        <v>50</v>
      </c>
      <c r="H143" s="306">
        <v>50</v>
      </c>
      <c r="I143" s="33" t="s">
        <v>29</v>
      </c>
      <c r="J143" s="306">
        <v>53</v>
      </c>
      <c r="K143" s="303">
        <v>53</v>
      </c>
      <c r="L143" s="306">
        <v>53</v>
      </c>
      <c r="M143" s="303">
        <v>53</v>
      </c>
      <c r="N143" s="303">
        <v>53</v>
      </c>
    </row>
    <row r="144" spans="1:14" ht="12" customHeight="1" x14ac:dyDescent="0.25">
      <c r="A144" s="48"/>
      <c r="B144" s="46">
        <v>2021</v>
      </c>
      <c r="C144" s="306">
        <v>62.5</v>
      </c>
      <c r="D144" s="306">
        <v>57.5</v>
      </c>
      <c r="E144" s="305">
        <v>57.5</v>
      </c>
      <c r="F144" s="306">
        <v>57.5</v>
      </c>
      <c r="G144" s="306">
        <v>62.5</v>
      </c>
      <c r="H144" s="306">
        <v>57.5</v>
      </c>
      <c r="I144" s="306">
        <v>57.5</v>
      </c>
      <c r="J144" s="306">
        <v>57.5</v>
      </c>
      <c r="K144" s="306">
        <v>57.5</v>
      </c>
      <c r="L144" s="306">
        <v>57.5</v>
      </c>
      <c r="M144" s="303">
        <v>60</v>
      </c>
      <c r="N144" s="303">
        <v>60</v>
      </c>
    </row>
    <row r="145" spans="1:14" ht="12" customHeight="1" x14ac:dyDescent="0.25">
      <c r="A145" s="48"/>
      <c r="B145" s="46">
        <v>2022</v>
      </c>
      <c r="C145" s="306">
        <v>60</v>
      </c>
      <c r="D145" s="306">
        <v>60</v>
      </c>
      <c r="E145" s="305">
        <v>60</v>
      </c>
      <c r="F145" s="306">
        <v>60</v>
      </c>
      <c r="G145" s="306">
        <v>60</v>
      </c>
      <c r="H145" s="306">
        <v>60</v>
      </c>
      <c r="I145" s="306">
        <v>60</v>
      </c>
      <c r="J145" s="306">
        <v>62.5</v>
      </c>
      <c r="K145" s="306">
        <v>62.5</v>
      </c>
      <c r="L145" s="306">
        <v>65</v>
      </c>
      <c r="M145" s="306">
        <v>65</v>
      </c>
      <c r="N145" s="306">
        <v>62.5</v>
      </c>
    </row>
    <row r="146" spans="1:14" ht="12" customHeight="1" x14ac:dyDescent="0.25">
      <c r="A146" s="48"/>
      <c r="B146" s="46">
        <v>2023</v>
      </c>
      <c r="C146" s="305">
        <v>70</v>
      </c>
      <c r="D146" s="305">
        <v>73</v>
      </c>
      <c r="E146" s="305">
        <v>85</v>
      </c>
      <c r="F146" s="306"/>
      <c r="G146" s="306"/>
      <c r="H146" s="306"/>
      <c r="I146" s="306"/>
      <c r="J146" s="306"/>
      <c r="K146" s="306"/>
      <c r="L146" s="306"/>
      <c r="M146" s="306"/>
      <c r="N146" s="306"/>
    </row>
    <row r="147" spans="1:14" ht="12" customHeight="1" x14ac:dyDescent="0.25">
      <c r="A147" s="852"/>
      <c r="B147" s="522">
        <v>2024</v>
      </c>
      <c r="C147" s="556" t="s">
        <v>29</v>
      </c>
      <c r="D147" s="556" t="s">
        <v>29</v>
      </c>
      <c r="E147" s="853">
        <v>70</v>
      </c>
      <c r="F147" s="523"/>
      <c r="G147" s="523"/>
      <c r="H147" s="523"/>
      <c r="I147" s="523"/>
      <c r="J147" s="523"/>
      <c r="K147" s="523"/>
      <c r="L147" s="524"/>
      <c r="M147" s="524"/>
      <c r="N147" s="524"/>
    </row>
    <row r="148" spans="1:14" ht="12" customHeight="1" x14ac:dyDescent="0.25">
      <c r="A148" s="48" t="s">
        <v>199</v>
      </c>
      <c r="B148" s="46">
        <v>2018</v>
      </c>
      <c r="C148" s="305">
        <v>133.5</v>
      </c>
      <c r="D148" s="306">
        <v>133.5</v>
      </c>
      <c r="E148" s="305">
        <v>134.5</v>
      </c>
      <c r="F148" s="305">
        <v>134.5</v>
      </c>
      <c r="G148" s="305">
        <v>134.5</v>
      </c>
      <c r="H148" s="305">
        <v>134.5</v>
      </c>
      <c r="I148" s="306">
        <v>132.22222222222223</v>
      </c>
      <c r="J148" s="306">
        <v>131</v>
      </c>
      <c r="K148" s="306">
        <v>131</v>
      </c>
      <c r="L148" s="306">
        <v>129</v>
      </c>
      <c r="M148" s="305">
        <v>129</v>
      </c>
      <c r="N148" s="306">
        <v>129</v>
      </c>
    </row>
    <row r="149" spans="1:14" ht="12" customHeight="1" x14ac:dyDescent="0.25">
      <c r="A149" s="48"/>
      <c r="B149" s="46">
        <v>2019</v>
      </c>
      <c r="C149" s="305">
        <v>129</v>
      </c>
      <c r="D149" s="306">
        <v>129</v>
      </c>
      <c r="E149" s="305">
        <v>129</v>
      </c>
      <c r="F149" s="305">
        <v>131</v>
      </c>
      <c r="G149" s="305">
        <v>128.75</v>
      </c>
      <c r="H149" s="305">
        <v>129</v>
      </c>
      <c r="I149" s="306">
        <v>130.25</v>
      </c>
      <c r="J149" s="303">
        <v>130.25</v>
      </c>
      <c r="K149" s="303">
        <v>135</v>
      </c>
      <c r="L149" s="306">
        <v>145</v>
      </c>
      <c r="M149" s="305">
        <v>145</v>
      </c>
      <c r="N149" s="306">
        <v>145</v>
      </c>
    </row>
    <row r="150" spans="1:14" ht="12" customHeight="1" x14ac:dyDescent="0.25">
      <c r="A150" s="48"/>
      <c r="B150" s="46">
        <v>2020</v>
      </c>
      <c r="C150" s="305">
        <v>145</v>
      </c>
      <c r="D150" s="306">
        <v>135</v>
      </c>
      <c r="E150" s="308" t="s">
        <v>547</v>
      </c>
      <c r="F150" s="305">
        <v>145</v>
      </c>
      <c r="G150" s="305">
        <v>145</v>
      </c>
      <c r="H150" s="305">
        <v>145</v>
      </c>
      <c r="I150" s="306">
        <v>145</v>
      </c>
      <c r="J150" s="306">
        <v>145</v>
      </c>
      <c r="K150" s="306">
        <v>145</v>
      </c>
      <c r="L150" s="306">
        <v>145</v>
      </c>
      <c r="M150" s="305">
        <v>145</v>
      </c>
      <c r="N150" s="306">
        <v>145</v>
      </c>
    </row>
    <row r="151" spans="1:14" ht="12" customHeight="1" x14ac:dyDescent="0.25">
      <c r="A151" s="48"/>
      <c r="B151" s="46">
        <v>2021</v>
      </c>
      <c r="C151" s="305">
        <v>145</v>
      </c>
      <c r="D151" s="306">
        <v>145</v>
      </c>
      <c r="E151" s="305">
        <v>145</v>
      </c>
      <c r="F151" s="305">
        <v>150</v>
      </c>
      <c r="G151" s="305">
        <v>150</v>
      </c>
      <c r="H151" s="305">
        <v>130</v>
      </c>
      <c r="I151" s="306">
        <v>135</v>
      </c>
      <c r="J151" s="306">
        <v>145</v>
      </c>
      <c r="K151" s="306">
        <v>145</v>
      </c>
      <c r="L151" s="306">
        <v>145</v>
      </c>
      <c r="M151" s="305">
        <v>150</v>
      </c>
      <c r="N151" s="306">
        <v>150</v>
      </c>
    </row>
    <row r="152" spans="1:14" ht="12" customHeight="1" x14ac:dyDescent="0.25">
      <c r="A152" s="48"/>
      <c r="B152" s="46">
        <v>2022</v>
      </c>
      <c r="C152" s="305">
        <v>140</v>
      </c>
      <c r="D152" s="306">
        <v>140</v>
      </c>
      <c r="E152" s="305">
        <v>147</v>
      </c>
      <c r="F152" s="305">
        <v>150</v>
      </c>
      <c r="G152" s="305">
        <v>150</v>
      </c>
      <c r="H152" s="305">
        <v>150</v>
      </c>
      <c r="I152" s="306">
        <v>150</v>
      </c>
      <c r="J152" s="306">
        <v>150</v>
      </c>
      <c r="K152" s="306">
        <v>150</v>
      </c>
      <c r="L152" s="306">
        <v>150</v>
      </c>
      <c r="M152" s="305">
        <v>140</v>
      </c>
      <c r="N152" s="306">
        <v>140</v>
      </c>
    </row>
    <row r="153" spans="1:14" ht="12" customHeight="1" x14ac:dyDescent="0.25">
      <c r="A153" s="213"/>
      <c r="B153" s="214">
        <v>2023</v>
      </c>
      <c r="C153" s="308" t="s">
        <v>547</v>
      </c>
      <c r="D153" s="308" t="s">
        <v>547</v>
      </c>
      <c r="E153" s="308" t="s">
        <v>547</v>
      </c>
      <c r="F153" s="308">
        <v>112.5</v>
      </c>
      <c r="G153" s="305">
        <v>140</v>
      </c>
      <c r="H153" s="305">
        <v>140</v>
      </c>
      <c r="I153" s="305">
        <v>160</v>
      </c>
      <c r="J153" s="305">
        <v>138</v>
      </c>
      <c r="K153" s="305">
        <v>140</v>
      </c>
      <c r="L153" s="305">
        <v>162</v>
      </c>
      <c r="M153" s="305">
        <v>163</v>
      </c>
      <c r="N153" s="305">
        <v>160</v>
      </c>
    </row>
    <row r="154" spans="1:14" ht="12" customHeight="1" x14ac:dyDescent="0.25">
      <c r="A154" s="336"/>
      <c r="B154" s="311">
        <v>2024</v>
      </c>
      <c r="C154" s="314">
        <v>155</v>
      </c>
      <c r="D154" s="314">
        <v>155</v>
      </c>
      <c r="E154" s="319">
        <v>155</v>
      </c>
      <c r="F154" s="314"/>
      <c r="G154" s="314"/>
      <c r="H154" s="314"/>
      <c r="I154" s="314"/>
      <c r="J154" s="314"/>
      <c r="K154" s="314"/>
      <c r="L154" s="313"/>
      <c r="M154" s="313"/>
      <c r="N154" s="313"/>
    </row>
    <row r="155" spans="1:14" ht="12" customHeight="1" x14ac:dyDescent="0.25">
      <c r="A155" s="213" t="s">
        <v>171</v>
      </c>
      <c r="B155" s="214">
        <v>2018</v>
      </c>
      <c r="C155" s="305">
        <v>61.5</v>
      </c>
      <c r="D155" s="305">
        <v>61.5</v>
      </c>
      <c r="E155" s="305">
        <v>61.5</v>
      </c>
      <c r="F155" s="305">
        <v>61.5</v>
      </c>
      <c r="G155" s="305">
        <v>61.5</v>
      </c>
      <c r="H155" s="305">
        <v>61.5</v>
      </c>
      <c r="I155" s="305">
        <v>60.25</v>
      </c>
      <c r="J155" s="305">
        <v>64</v>
      </c>
      <c r="K155" s="305">
        <v>65</v>
      </c>
      <c r="L155" s="305">
        <v>65</v>
      </c>
      <c r="M155" s="305">
        <v>65</v>
      </c>
      <c r="N155" s="305">
        <v>65</v>
      </c>
    </row>
    <row r="156" spans="1:14" ht="12" customHeight="1" x14ac:dyDescent="0.25">
      <c r="A156" s="213"/>
      <c r="B156" s="214">
        <v>2019</v>
      </c>
      <c r="C156" s="305">
        <v>68</v>
      </c>
      <c r="D156" s="305">
        <v>63.541249999999998</v>
      </c>
      <c r="E156" s="305">
        <v>63.541249999999998</v>
      </c>
      <c r="F156" s="305">
        <v>68.125</v>
      </c>
      <c r="G156" s="305">
        <v>68.125</v>
      </c>
      <c r="H156" s="305">
        <v>68.125</v>
      </c>
      <c r="I156" s="305">
        <v>68.125</v>
      </c>
      <c r="J156" s="304">
        <v>63.125</v>
      </c>
      <c r="K156" s="304">
        <v>70</v>
      </c>
      <c r="L156" s="305">
        <v>60</v>
      </c>
      <c r="M156" s="305">
        <v>55</v>
      </c>
      <c r="N156" s="305">
        <v>55</v>
      </c>
    </row>
    <row r="157" spans="1:14" ht="12" customHeight="1" x14ac:dyDescent="0.25">
      <c r="A157" s="213"/>
      <c r="B157" s="214">
        <v>2020</v>
      </c>
      <c r="C157" s="305">
        <v>56.5</v>
      </c>
      <c r="D157" s="316">
        <v>67.5</v>
      </c>
      <c r="E157" s="305">
        <v>56.5</v>
      </c>
      <c r="F157" s="305">
        <v>56.5</v>
      </c>
      <c r="G157" s="305">
        <v>56.5</v>
      </c>
      <c r="H157" s="305">
        <v>56.5</v>
      </c>
      <c r="I157" s="305">
        <v>56.5</v>
      </c>
      <c r="J157" s="305">
        <v>56.5</v>
      </c>
      <c r="K157" s="305">
        <v>56.5</v>
      </c>
      <c r="L157" s="305">
        <v>56.5</v>
      </c>
      <c r="M157" s="305">
        <v>62.5</v>
      </c>
      <c r="N157" s="305">
        <v>56.5</v>
      </c>
    </row>
    <row r="158" spans="1:14" ht="12" customHeight="1" x14ac:dyDescent="0.25">
      <c r="A158" s="213"/>
      <c r="B158" s="214">
        <v>2021</v>
      </c>
      <c r="C158" s="308" t="s">
        <v>547</v>
      </c>
      <c r="D158" s="308" t="s">
        <v>29</v>
      </c>
      <c r="E158" s="308" t="s">
        <v>547</v>
      </c>
      <c r="F158" s="308" t="s">
        <v>547</v>
      </c>
      <c r="G158" s="308" t="s">
        <v>547</v>
      </c>
      <c r="H158" s="308" t="s">
        <v>547</v>
      </c>
      <c r="I158" s="308" t="s">
        <v>29</v>
      </c>
      <c r="J158" s="308" t="s">
        <v>547</v>
      </c>
      <c r="K158" s="308" t="s">
        <v>547</v>
      </c>
      <c r="L158" s="308" t="s">
        <v>547</v>
      </c>
      <c r="M158" s="308" t="s">
        <v>547</v>
      </c>
      <c r="N158" s="308" t="s">
        <v>547</v>
      </c>
    </row>
    <row r="159" spans="1:14" ht="12" customHeight="1" x14ac:dyDescent="0.25">
      <c r="A159" s="213"/>
      <c r="B159" s="214">
        <v>2022</v>
      </c>
      <c r="C159" s="305">
        <v>70</v>
      </c>
      <c r="D159" s="316">
        <v>60</v>
      </c>
      <c r="E159" s="316">
        <v>60</v>
      </c>
      <c r="F159" s="305">
        <v>70</v>
      </c>
      <c r="G159" s="308">
        <v>75</v>
      </c>
      <c r="H159" s="305">
        <v>105</v>
      </c>
      <c r="I159" s="305">
        <v>105</v>
      </c>
      <c r="J159" s="305">
        <v>78</v>
      </c>
      <c r="K159" s="305">
        <v>88</v>
      </c>
      <c r="L159" s="316">
        <v>88</v>
      </c>
      <c r="M159" s="316">
        <v>88</v>
      </c>
      <c r="N159" s="305">
        <v>90</v>
      </c>
    </row>
    <row r="160" spans="1:14" ht="12" customHeight="1" x14ac:dyDescent="0.25">
      <c r="A160" s="213"/>
      <c r="B160" s="214">
        <v>2023</v>
      </c>
      <c r="C160" s="305">
        <v>85</v>
      </c>
      <c r="D160" s="316">
        <v>85</v>
      </c>
      <c r="E160" s="316">
        <v>85</v>
      </c>
      <c r="F160" s="316">
        <v>85</v>
      </c>
      <c r="G160" s="308">
        <v>85</v>
      </c>
      <c r="H160" s="305">
        <v>85</v>
      </c>
      <c r="I160" s="305">
        <v>112</v>
      </c>
      <c r="J160" s="305">
        <v>115</v>
      </c>
      <c r="K160" s="305">
        <v>115</v>
      </c>
      <c r="L160" s="316">
        <v>115</v>
      </c>
      <c r="M160" s="316">
        <v>115</v>
      </c>
      <c r="N160" s="305">
        <v>115</v>
      </c>
    </row>
    <row r="161" spans="1:14" ht="12" customHeight="1" x14ac:dyDescent="0.25">
      <c r="A161" s="336"/>
      <c r="B161" s="311">
        <v>2024</v>
      </c>
      <c r="C161" s="314">
        <v>115</v>
      </c>
      <c r="D161" s="314">
        <v>115</v>
      </c>
      <c r="E161" s="319">
        <v>83</v>
      </c>
      <c r="F161" s="314"/>
      <c r="G161" s="314"/>
      <c r="H161" s="314"/>
      <c r="I161" s="314"/>
      <c r="J161" s="314"/>
      <c r="K161" s="314"/>
      <c r="L161" s="313"/>
      <c r="M161" s="313"/>
      <c r="N161" s="313"/>
    </row>
    <row r="162" spans="1:14" ht="12" customHeight="1" x14ac:dyDescent="0.25">
      <c r="A162" s="213" t="s">
        <v>130</v>
      </c>
      <c r="B162" s="214">
        <v>2018</v>
      </c>
      <c r="C162" s="305">
        <v>113</v>
      </c>
      <c r="D162" s="316">
        <v>122</v>
      </c>
      <c r="E162" s="305">
        <v>113</v>
      </c>
      <c r="F162" s="305">
        <v>113</v>
      </c>
      <c r="G162" s="305">
        <v>113</v>
      </c>
      <c r="H162" s="305">
        <v>122</v>
      </c>
      <c r="I162" s="305">
        <v>118.33333333333333</v>
      </c>
      <c r="J162" s="305">
        <v>122</v>
      </c>
      <c r="K162" s="305">
        <v>115</v>
      </c>
      <c r="L162" s="316">
        <v>122</v>
      </c>
      <c r="M162" s="305">
        <v>122</v>
      </c>
      <c r="N162" s="305">
        <v>122</v>
      </c>
    </row>
    <row r="163" spans="1:14" ht="12" customHeight="1" x14ac:dyDescent="0.25">
      <c r="A163" s="213"/>
      <c r="B163" s="214">
        <v>2019</v>
      </c>
      <c r="C163" s="305">
        <v>122</v>
      </c>
      <c r="D163" s="316">
        <v>122</v>
      </c>
      <c r="E163" s="305">
        <v>122</v>
      </c>
      <c r="F163" s="305">
        <v>122</v>
      </c>
      <c r="G163" s="305">
        <v>105</v>
      </c>
      <c r="H163" s="305">
        <v>103</v>
      </c>
      <c r="I163" s="305">
        <v>96.666666666666671</v>
      </c>
      <c r="J163" s="304">
        <v>102</v>
      </c>
      <c r="K163" s="304">
        <v>120</v>
      </c>
      <c r="L163" s="316">
        <v>105</v>
      </c>
      <c r="M163" s="305">
        <v>105</v>
      </c>
      <c r="N163" s="305">
        <v>100</v>
      </c>
    </row>
    <row r="164" spans="1:14" ht="12" customHeight="1" x14ac:dyDescent="0.25">
      <c r="A164" s="213"/>
      <c r="B164" s="214">
        <v>2020</v>
      </c>
      <c r="C164" s="305">
        <v>105</v>
      </c>
      <c r="D164" s="316">
        <v>105</v>
      </c>
      <c r="E164" s="305">
        <v>105</v>
      </c>
      <c r="F164" s="305">
        <v>100</v>
      </c>
      <c r="G164" s="305">
        <v>100</v>
      </c>
      <c r="H164" s="305">
        <v>105</v>
      </c>
      <c r="I164" s="305">
        <v>100</v>
      </c>
      <c r="J164" s="304">
        <v>105</v>
      </c>
      <c r="K164" s="305">
        <v>100</v>
      </c>
      <c r="L164" s="316">
        <v>105</v>
      </c>
      <c r="M164" s="304">
        <v>105</v>
      </c>
      <c r="N164" s="304">
        <v>105</v>
      </c>
    </row>
    <row r="165" spans="1:14" ht="12" customHeight="1" x14ac:dyDescent="0.25">
      <c r="A165" s="213"/>
      <c r="B165" s="214">
        <v>2021</v>
      </c>
      <c r="C165" s="305">
        <v>100</v>
      </c>
      <c r="D165" s="316">
        <v>100</v>
      </c>
      <c r="E165" s="305">
        <v>100</v>
      </c>
      <c r="F165" s="305">
        <v>100</v>
      </c>
      <c r="G165" s="305">
        <v>100</v>
      </c>
      <c r="H165" s="305">
        <v>100</v>
      </c>
      <c r="I165" s="305">
        <v>105</v>
      </c>
      <c r="J165" s="304">
        <v>105</v>
      </c>
      <c r="K165" s="304">
        <v>105</v>
      </c>
      <c r="L165" s="316">
        <v>105</v>
      </c>
      <c r="M165" s="304">
        <v>105</v>
      </c>
      <c r="N165" s="304">
        <v>115</v>
      </c>
    </row>
    <row r="166" spans="1:14" ht="12" customHeight="1" x14ac:dyDescent="0.25">
      <c r="A166" s="213"/>
      <c r="B166" s="214">
        <v>2022</v>
      </c>
      <c r="C166" s="305">
        <v>115</v>
      </c>
      <c r="D166" s="305">
        <v>115</v>
      </c>
      <c r="E166" s="305">
        <v>105</v>
      </c>
      <c r="F166" s="305">
        <v>100</v>
      </c>
      <c r="G166" s="305">
        <v>115</v>
      </c>
      <c r="H166" s="305">
        <v>115</v>
      </c>
      <c r="I166" s="305">
        <v>115</v>
      </c>
      <c r="J166" s="304">
        <v>115</v>
      </c>
      <c r="K166" s="304">
        <v>115</v>
      </c>
      <c r="L166" s="338">
        <v>115</v>
      </c>
      <c r="M166" s="338">
        <v>115</v>
      </c>
      <c r="N166" s="338">
        <v>115</v>
      </c>
    </row>
    <row r="167" spans="1:14" ht="12" customHeight="1" x14ac:dyDescent="0.25">
      <c r="A167" s="213"/>
      <c r="B167" s="214">
        <v>2023</v>
      </c>
      <c r="C167" s="305">
        <v>115</v>
      </c>
      <c r="D167" s="305">
        <v>115</v>
      </c>
      <c r="E167" s="305">
        <v>115</v>
      </c>
      <c r="F167" s="305">
        <v>145</v>
      </c>
      <c r="G167" s="305">
        <v>145</v>
      </c>
      <c r="H167" s="305">
        <v>145</v>
      </c>
      <c r="I167" s="305">
        <v>145</v>
      </c>
      <c r="J167" s="304">
        <v>150</v>
      </c>
      <c r="K167" s="304">
        <v>150</v>
      </c>
      <c r="L167" s="338">
        <v>150</v>
      </c>
      <c r="M167" s="338">
        <v>150</v>
      </c>
      <c r="N167" s="338">
        <v>150</v>
      </c>
    </row>
    <row r="168" spans="1:14" ht="12" customHeight="1" x14ac:dyDescent="0.25">
      <c r="A168" s="336"/>
      <c r="B168" s="311">
        <v>2024</v>
      </c>
      <c r="C168" s="314">
        <v>155</v>
      </c>
      <c r="D168" s="314">
        <v>150</v>
      </c>
      <c r="E168" s="319">
        <v>147</v>
      </c>
      <c r="F168" s="314"/>
      <c r="G168" s="314"/>
      <c r="H168" s="314"/>
      <c r="I168" s="314"/>
      <c r="J168" s="314"/>
      <c r="K168" s="314"/>
      <c r="L168" s="313"/>
      <c r="M168" s="313"/>
      <c r="N168" s="313"/>
    </row>
    <row r="169" spans="1:14" ht="12" customHeight="1" x14ac:dyDescent="0.25">
      <c r="A169" s="213" t="s">
        <v>112</v>
      </c>
      <c r="B169" s="214">
        <v>2018</v>
      </c>
      <c r="C169" s="305">
        <v>155</v>
      </c>
      <c r="D169" s="316">
        <v>155</v>
      </c>
      <c r="E169" s="305">
        <v>155</v>
      </c>
      <c r="F169" s="305">
        <v>155</v>
      </c>
      <c r="G169" s="305">
        <v>155</v>
      </c>
      <c r="H169" s="305">
        <v>170</v>
      </c>
      <c r="I169" s="305">
        <v>170</v>
      </c>
      <c r="J169" s="305">
        <v>170</v>
      </c>
      <c r="K169" s="305">
        <v>170</v>
      </c>
      <c r="L169" s="316">
        <v>170</v>
      </c>
      <c r="M169" s="305">
        <v>170</v>
      </c>
      <c r="N169" s="305">
        <v>140</v>
      </c>
    </row>
    <row r="170" spans="1:14" ht="12" customHeight="1" x14ac:dyDescent="0.25">
      <c r="A170" s="213"/>
      <c r="B170" s="214">
        <v>2019</v>
      </c>
      <c r="C170" s="305">
        <v>115</v>
      </c>
      <c r="D170" s="316">
        <v>115</v>
      </c>
      <c r="E170" s="305">
        <v>115</v>
      </c>
      <c r="F170" s="305">
        <v>115</v>
      </c>
      <c r="G170" s="305">
        <v>115</v>
      </c>
      <c r="H170" s="305">
        <v>115</v>
      </c>
      <c r="I170" s="305">
        <v>115</v>
      </c>
      <c r="J170" s="304">
        <v>115</v>
      </c>
      <c r="K170" s="304">
        <v>115</v>
      </c>
      <c r="L170" s="316">
        <v>115</v>
      </c>
      <c r="M170" s="305">
        <v>115</v>
      </c>
      <c r="N170" s="305">
        <v>115</v>
      </c>
    </row>
    <row r="171" spans="1:14" ht="12" customHeight="1" x14ac:dyDescent="0.25">
      <c r="A171" s="230"/>
      <c r="B171" s="214">
        <v>2020</v>
      </c>
      <c r="C171" s="305">
        <v>115</v>
      </c>
      <c r="D171" s="308" t="s">
        <v>29</v>
      </c>
      <c r="E171" s="308" t="s">
        <v>547</v>
      </c>
      <c r="F171" s="308" t="s">
        <v>547</v>
      </c>
      <c r="G171" s="308" t="s">
        <v>547</v>
      </c>
      <c r="H171" s="308" t="s">
        <v>547</v>
      </c>
      <c r="I171" s="308" t="s">
        <v>29</v>
      </c>
      <c r="J171" s="308" t="s">
        <v>547</v>
      </c>
      <c r="K171" s="308" t="s">
        <v>547</v>
      </c>
      <c r="L171" s="308" t="s">
        <v>547</v>
      </c>
      <c r="M171" s="308" t="s">
        <v>547</v>
      </c>
      <c r="N171" s="308" t="s">
        <v>547</v>
      </c>
    </row>
    <row r="172" spans="1:14" ht="12" customHeight="1" x14ac:dyDescent="0.25">
      <c r="A172" s="230"/>
      <c r="B172" s="214">
        <v>2021</v>
      </c>
      <c r="C172" s="308" t="s">
        <v>547</v>
      </c>
      <c r="D172" s="316">
        <v>115</v>
      </c>
      <c r="E172" s="308" t="s">
        <v>547</v>
      </c>
      <c r="F172" s="305">
        <v>120</v>
      </c>
      <c r="G172" s="305">
        <v>120</v>
      </c>
      <c r="H172" s="305">
        <v>120</v>
      </c>
      <c r="I172" s="305">
        <v>120</v>
      </c>
      <c r="J172" s="305">
        <v>120</v>
      </c>
      <c r="K172" s="308" t="s">
        <v>547</v>
      </c>
      <c r="L172" s="316">
        <v>145</v>
      </c>
      <c r="M172" s="305">
        <v>145</v>
      </c>
      <c r="N172" s="305">
        <v>145</v>
      </c>
    </row>
    <row r="173" spans="1:14" ht="12" customHeight="1" x14ac:dyDescent="0.25">
      <c r="A173" s="230"/>
      <c r="B173" s="214">
        <v>2022</v>
      </c>
      <c r="C173" s="339">
        <v>145</v>
      </c>
      <c r="D173" s="305">
        <v>145</v>
      </c>
      <c r="E173" s="305">
        <v>145</v>
      </c>
      <c r="F173" s="305">
        <v>130</v>
      </c>
      <c r="G173" s="305">
        <v>130</v>
      </c>
      <c r="H173" s="305">
        <v>130</v>
      </c>
      <c r="I173" s="305">
        <v>130</v>
      </c>
      <c r="J173" s="305">
        <v>130</v>
      </c>
      <c r="K173" s="308">
        <v>130</v>
      </c>
      <c r="L173" s="316">
        <v>130</v>
      </c>
      <c r="M173" s="316">
        <v>130</v>
      </c>
      <c r="N173" s="305">
        <v>135</v>
      </c>
    </row>
    <row r="174" spans="1:14" ht="12" customHeight="1" x14ac:dyDescent="0.25">
      <c r="A174" s="230"/>
      <c r="B174" s="214">
        <v>2023</v>
      </c>
      <c r="C174" s="339">
        <v>135</v>
      </c>
      <c r="D174" s="305">
        <v>135</v>
      </c>
      <c r="E174" s="305">
        <v>135</v>
      </c>
      <c r="F174" s="305">
        <v>130</v>
      </c>
      <c r="G174" s="305">
        <v>135</v>
      </c>
      <c r="H174" s="305">
        <v>135</v>
      </c>
      <c r="I174" s="305">
        <v>130</v>
      </c>
      <c r="J174" s="305">
        <v>130</v>
      </c>
      <c r="K174" s="305">
        <v>130</v>
      </c>
      <c r="L174" s="305">
        <v>130</v>
      </c>
      <c r="M174" s="316">
        <v>130</v>
      </c>
      <c r="N174" s="340">
        <v>125</v>
      </c>
    </row>
    <row r="175" spans="1:14" ht="12" customHeight="1" x14ac:dyDescent="0.25">
      <c r="A175" s="237"/>
      <c r="B175" s="218">
        <v>2024</v>
      </c>
      <c r="C175" s="341">
        <v>135</v>
      </c>
      <c r="D175" s="314">
        <v>130</v>
      </c>
      <c r="E175" s="314">
        <v>140</v>
      </c>
      <c r="F175" s="314"/>
      <c r="G175" s="314"/>
      <c r="H175" s="314"/>
      <c r="I175" s="314"/>
      <c r="J175" s="314"/>
      <c r="K175" s="314"/>
      <c r="L175" s="314"/>
      <c r="M175" s="319"/>
      <c r="N175" s="342"/>
    </row>
    <row r="176" spans="1:14" ht="13.5" x14ac:dyDescent="0.25">
      <c r="A176" s="343" t="s">
        <v>136</v>
      </c>
      <c r="B176" s="131"/>
      <c r="C176" s="344"/>
      <c r="D176" s="344"/>
      <c r="E176" s="344"/>
      <c r="F176" s="344"/>
      <c r="G176" s="344"/>
      <c r="H176" s="344"/>
      <c r="I176" s="344"/>
      <c r="J176" s="344"/>
      <c r="K176" s="344"/>
      <c r="L176" s="344"/>
      <c r="M176" s="344"/>
      <c r="N176" s="344"/>
    </row>
    <row r="177" spans="1:14" ht="13.5" x14ac:dyDescent="0.25">
      <c r="A177" s="155" t="s">
        <v>486</v>
      </c>
      <c r="B177" s="155"/>
      <c r="C177" s="345"/>
      <c r="D177" s="345"/>
      <c r="E177" s="345"/>
      <c r="F177" s="345"/>
      <c r="G177" s="345"/>
      <c r="H177" s="345"/>
      <c r="I177" s="344"/>
      <c r="J177" s="344"/>
      <c r="K177" s="344"/>
      <c r="L177" s="344"/>
      <c r="M177" s="344"/>
      <c r="N177" s="344"/>
    </row>
    <row r="178" spans="1:14" x14ac:dyDescent="0.2">
      <c r="A178" s="69"/>
      <c r="B178" s="69"/>
      <c r="C178" s="69"/>
      <c r="D178" s="69"/>
      <c r="E178" s="69"/>
      <c r="F178" s="69"/>
      <c r="G178" s="69"/>
      <c r="H178" s="69"/>
      <c r="I178" s="69"/>
      <c r="J178" s="69"/>
      <c r="K178" s="69"/>
      <c r="L178" s="69"/>
      <c r="M178" s="69"/>
      <c r="N178" s="69"/>
    </row>
    <row r="179" spans="1:14" x14ac:dyDescent="0.2">
      <c r="A179" s="69"/>
      <c r="B179" s="69"/>
      <c r="C179" s="69"/>
      <c r="D179" s="69"/>
      <c r="E179" s="69"/>
      <c r="F179" s="69"/>
      <c r="G179" s="69"/>
      <c r="H179" s="69"/>
      <c r="I179" s="69"/>
      <c r="J179" s="69"/>
      <c r="K179" s="69"/>
      <c r="L179" s="69"/>
      <c r="M179" s="69"/>
      <c r="N179" s="69"/>
    </row>
    <row r="180" spans="1:14" x14ac:dyDescent="0.2">
      <c r="A180" s="69"/>
      <c r="B180" s="69"/>
      <c r="C180" s="69"/>
      <c r="D180" s="69"/>
      <c r="E180" s="69"/>
      <c r="F180" s="69"/>
      <c r="G180" s="69"/>
      <c r="H180" s="69"/>
      <c r="I180" s="69"/>
      <c r="J180" s="69"/>
      <c r="K180" s="69"/>
      <c r="L180" s="69"/>
      <c r="M180" s="69"/>
      <c r="N180" s="69"/>
    </row>
    <row r="181" spans="1:14" x14ac:dyDescent="0.2">
      <c r="A181" s="69"/>
      <c r="B181" s="69"/>
      <c r="C181" s="69"/>
      <c r="D181" s="69"/>
      <c r="E181" s="69"/>
      <c r="F181" s="69"/>
      <c r="G181" s="69"/>
      <c r="H181" s="69"/>
      <c r="I181" s="69"/>
      <c r="J181" s="69"/>
      <c r="K181" s="69"/>
      <c r="L181" s="69"/>
      <c r="M181" s="69"/>
      <c r="N181" s="69"/>
    </row>
  </sheetData>
  <mergeCells count="3">
    <mergeCell ref="A1:N1"/>
    <mergeCell ref="A64:F64"/>
    <mergeCell ref="A117:F117"/>
  </mergeCells>
  <pageMargins left="0" right="0" top="0" bottom="0" header="0" footer="0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80489-B918-4294-9021-9EA30E41A49B}">
  <dimension ref="A1:N158"/>
  <sheetViews>
    <sheetView showGridLines="0" topLeftCell="A142" zoomScale="200" zoomScaleNormal="200" workbookViewId="0">
      <selection activeCell="E113" sqref="E113:E147"/>
    </sheetView>
  </sheetViews>
  <sheetFormatPr baseColWidth="10" defaultColWidth="10.85546875" defaultRowHeight="12.75" x14ac:dyDescent="0.2"/>
  <cols>
    <col min="1" max="1" width="11.28515625" style="81" customWidth="1"/>
    <col min="2" max="2" width="5.42578125" style="81" customWidth="1"/>
    <col min="3" max="14" width="5.85546875" style="81" customWidth="1"/>
    <col min="15" max="16384" width="10.85546875" style="81"/>
  </cols>
  <sheetData>
    <row r="1" spans="1:14" ht="13.5" x14ac:dyDescent="0.25">
      <c r="A1" s="912" t="s">
        <v>639</v>
      </c>
      <c r="B1" s="912"/>
      <c r="C1" s="912"/>
      <c r="D1" s="912"/>
      <c r="E1" s="912"/>
      <c r="F1" s="912"/>
      <c r="G1" s="912"/>
      <c r="H1" s="912"/>
      <c r="I1" s="912"/>
      <c r="J1" s="912"/>
      <c r="K1" s="912"/>
      <c r="L1" s="912"/>
      <c r="M1" s="912"/>
      <c r="N1" s="912"/>
    </row>
    <row r="2" spans="1:14" ht="13.5" x14ac:dyDescent="0.25">
      <c r="A2" s="181" t="s">
        <v>554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ht="5.0999999999999996" customHeight="1" x14ac:dyDescent="0.25">
      <c r="A3" s="245"/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</row>
    <row r="4" spans="1:14" ht="15.95" customHeight="1" x14ac:dyDescent="0.2">
      <c r="A4" s="507" t="s">
        <v>491</v>
      </c>
      <c r="B4" s="507" t="s">
        <v>546</v>
      </c>
      <c r="C4" s="507" t="s">
        <v>470</v>
      </c>
      <c r="D4" s="507" t="s">
        <v>471</v>
      </c>
      <c r="E4" s="507" t="s">
        <v>472</v>
      </c>
      <c r="F4" s="507" t="s">
        <v>473</v>
      </c>
      <c r="G4" s="507" t="s">
        <v>474</v>
      </c>
      <c r="H4" s="507" t="s">
        <v>475</v>
      </c>
      <c r="I4" s="507" t="s">
        <v>476</v>
      </c>
      <c r="J4" s="507" t="s">
        <v>477</v>
      </c>
      <c r="K4" s="507" t="s">
        <v>478</v>
      </c>
      <c r="L4" s="507" t="s">
        <v>479</v>
      </c>
      <c r="M4" s="507" t="s">
        <v>480</v>
      </c>
      <c r="N4" s="507" t="s">
        <v>481</v>
      </c>
    </row>
    <row r="5" spans="1:14" ht="6" customHeight="1" x14ac:dyDescent="0.25">
      <c r="A5" s="2"/>
      <c r="B5" s="2"/>
      <c r="C5" s="2"/>
      <c r="D5" s="2"/>
      <c r="E5" s="2"/>
      <c r="F5" s="2"/>
      <c r="G5" s="2"/>
      <c r="H5" s="2"/>
      <c r="I5" s="2"/>
      <c r="J5" s="70"/>
      <c r="K5" s="2"/>
      <c r="L5" s="2"/>
      <c r="M5" s="2"/>
      <c r="N5" s="2"/>
    </row>
    <row r="6" spans="1:14" ht="12" customHeight="1" x14ac:dyDescent="0.25">
      <c r="A6" s="48" t="s">
        <v>193</v>
      </c>
      <c r="B6" s="46">
        <v>2018</v>
      </c>
      <c r="C6" s="34">
        <v>80</v>
      </c>
      <c r="D6" s="34">
        <v>81</v>
      </c>
      <c r="E6" s="34">
        <v>82</v>
      </c>
      <c r="F6" s="346">
        <v>82</v>
      </c>
      <c r="G6" s="346">
        <v>82</v>
      </c>
      <c r="H6" s="346">
        <v>82</v>
      </c>
      <c r="I6" s="34">
        <v>83</v>
      </c>
      <c r="J6" s="346">
        <v>82.5</v>
      </c>
      <c r="K6" s="346">
        <v>82.5</v>
      </c>
      <c r="L6" s="34">
        <v>82.5</v>
      </c>
      <c r="M6" s="346">
        <v>82.5</v>
      </c>
      <c r="N6" s="34">
        <v>82.5</v>
      </c>
    </row>
    <row r="7" spans="1:14" ht="12" customHeight="1" x14ac:dyDescent="0.25">
      <c r="A7" s="48"/>
      <c r="B7" s="46">
        <v>2019</v>
      </c>
      <c r="C7" s="34">
        <v>84.166666666666671</v>
      </c>
      <c r="D7" s="34">
        <v>84.2</v>
      </c>
      <c r="E7" s="34">
        <v>84.2</v>
      </c>
      <c r="F7" s="346">
        <v>85.9</v>
      </c>
      <c r="G7" s="346">
        <v>85.9</v>
      </c>
      <c r="H7" s="346">
        <v>85.9</v>
      </c>
      <c r="I7" s="34">
        <v>89.2</v>
      </c>
      <c r="J7" s="346">
        <v>89.2</v>
      </c>
      <c r="K7" s="346">
        <v>100</v>
      </c>
      <c r="L7" s="34">
        <v>100</v>
      </c>
      <c r="M7" s="346">
        <v>100</v>
      </c>
      <c r="N7" s="34">
        <v>105</v>
      </c>
    </row>
    <row r="8" spans="1:14" ht="12" customHeight="1" x14ac:dyDescent="0.25">
      <c r="A8" s="48"/>
      <c r="B8" s="46">
        <v>2020</v>
      </c>
      <c r="C8" s="34">
        <v>110</v>
      </c>
      <c r="D8" s="34">
        <v>109</v>
      </c>
      <c r="E8" s="34">
        <v>112.5</v>
      </c>
      <c r="F8" s="346">
        <v>110</v>
      </c>
      <c r="G8" s="346">
        <v>109</v>
      </c>
      <c r="H8" s="346">
        <v>109</v>
      </c>
      <c r="I8" s="34">
        <v>112.5</v>
      </c>
      <c r="J8" s="346">
        <v>109</v>
      </c>
      <c r="K8" s="346">
        <v>112.5</v>
      </c>
      <c r="L8" s="34">
        <v>109</v>
      </c>
      <c r="M8" s="346">
        <v>109</v>
      </c>
      <c r="N8" s="34">
        <v>109</v>
      </c>
    </row>
    <row r="9" spans="1:14" ht="12" customHeight="1" x14ac:dyDescent="0.25">
      <c r="A9" s="48"/>
      <c r="B9" s="46">
        <v>2021</v>
      </c>
      <c r="C9" s="34">
        <v>110</v>
      </c>
      <c r="D9" s="34">
        <v>110</v>
      </c>
      <c r="E9" s="34">
        <v>110</v>
      </c>
      <c r="F9" s="346">
        <v>112.5</v>
      </c>
      <c r="G9" s="346">
        <v>112.5</v>
      </c>
      <c r="H9" s="346">
        <v>112.5</v>
      </c>
      <c r="I9" s="34">
        <v>112.5</v>
      </c>
      <c r="J9" s="346">
        <v>112.5</v>
      </c>
      <c r="K9" s="346">
        <v>112.5</v>
      </c>
      <c r="L9" s="34">
        <v>112.5</v>
      </c>
      <c r="M9" s="346">
        <v>112.5</v>
      </c>
      <c r="N9" s="34">
        <v>112.5</v>
      </c>
    </row>
    <row r="10" spans="1:14" ht="12" customHeight="1" x14ac:dyDescent="0.25">
      <c r="A10" s="48"/>
      <c r="B10" s="46">
        <v>2022</v>
      </c>
      <c r="C10" s="34">
        <v>112.5</v>
      </c>
      <c r="D10" s="34">
        <v>112</v>
      </c>
      <c r="E10" s="34">
        <v>112</v>
      </c>
      <c r="F10" s="346">
        <v>112</v>
      </c>
      <c r="G10" s="346">
        <v>112.5</v>
      </c>
      <c r="H10" s="346">
        <v>112.5</v>
      </c>
      <c r="I10" s="34">
        <v>112.5</v>
      </c>
      <c r="J10" s="346">
        <v>112.5</v>
      </c>
      <c r="K10" s="346">
        <v>112.5</v>
      </c>
      <c r="L10" s="34">
        <v>112.5</v>
      </c>
      <c r="M10" s="346" t="s">
        <v>143</v>
      </c>
      <c r="N10" s="34">
        <v>101</v>
      </c>
    </row>
    <row r="11" spans="1:14" ht="12" customHeight="1" x14ac:dyDescent="0.25">
      <c r="A11" s="48"/>
      <c r="B11" s="46">
        <v>2023</v>
      </c>
      <c r="C11" s="347" t="s">
        <v>29</v>
      </c>
      <c r="D11" s="347" t="s">
        <v>29</v>
      </c>
      <c r="E11" s="347" t="s">
        <v>29</v>
      </c>
      <c r="F11" s="346">
        <v>120</v>
      </c>
      <c r="G11" s="346">
        <v>120</v>
      </c>
      <c r="H11" s="346">
        <v>100</v>
      </c>
      <c r="I11" s="346">
        <v>130</v>
      </c>
      <c r="J11" s="346">
        <v>130</v>
      </c>
      <c r="K11" s="346">
        <v>115</v>
      </c>
      <c r="L11" s="346">
        <v>120</v>
      </c>
      <c r="M11" s="346">
        <v>120</v>
      </c>
      <c r="N11" s="346">
        <v>120</v>
      </c>
    </row>
    <row r="12" spans="1:14" ht="12" customHeight="1" x14ac:dyDescent="0.25">
      <c r="A12" s="310"/>
      <c r="B12" s="311">
        <v>2024</v>
      </c>
      <c r="C12" s="348">
        <v>120</v>
      </c>
      <c r="D12" s="356">
        <v>120</v>
      </c>
      <c r="E12" s="356" t="s">
        <v>29</v>
      </c>
      <c r="F12" s="350"/>
      <c r="G12" s="350"/>
      <c r="H12" s="350"/>
      <c r="I12" s="350"/>
      <c r="J12" s="350"/>
      <c r="K12" s="350"/>
      <c r="L12" s="350"/>
      <c r="M12" s="350"/>
      <c r="N12" s="350"/>
    </row>
    <row r="13" spans="1:14" ht="12" customHeight="1" x14ac:dyDescent="0.25">
      <c r="A13" s="315" t="s">
        <v>492</v>
      </c>
      <c r="B13" s="46">
        <v>2018</v>
      </c>
      <c r="C13" s="351">
        <v>95.5</v>
      </c>
      <c r="D13" s="351">
        <v>92</v>
      </c>
      <c r="E13" s="351">
        <v>92</v>
      </c>
      <c r="F13" s="346">
        <v>91</v>
      </c>
      <c r="G13" s="346">
        <v>87</v>
      </c>
      <c r="H13" s="346">
        <v>87</v>
      </c>
      <c r="I13" s="34">
        <v>87</v>
      </c>
      <c r="J13" s="346">
        <v>87</v>
      </c>
      <c r="K13" s="346">
        <v>87</v>
      </c>
      <c r="L13" s="34">
        <v>87</v>
      </c>
      <c r="M13" s="346">
        <v>87</v>
      </c>
      <c r="N13" s="34">
        <v>83</v>
      </c>
    </row>
    <row r="14" spans="1:14" ht="12" customHeight="1" x14ac:dyDescent="0.25">
      <c r="A14" s="315"/>
      <c r="B14" s="46">
        <v>2019</v>
      </c>
      <c r="C14" s="34">
        <v>92</v>
      </c>
      <c r="D14" s="34">
        <v>86</v>
      </c>
      <c r="E14" s="34">
        <v>86</v>
      </c>
      <c r="F14" s="346">
        <v>86</v>
      </c>
      <c r="G14" s="346">
        <v>88</v>
      </c>
      <c r="H14" s="346">
        <v>84</v>
      </c>
      <c r="I14" s="34">
        <v>83</v>
      </c>
      <c r="J14" s="346">
        <v>84</v>
      </c>
      <c r="K14" s="352">
        <v>80</v>
      </c>
      <c r="L14" s="351">
        <v>85</v>
      </c>
      <c r="M14" s="352">
        <v>85</v>
      </c>
      <c r="N14" s="351">
        <v>95</v>
      </c>
    </row>
    <row r="15" spans="1:14" ht="12" customHeight="1" x14ac:dyDescent="0.25">
      <c r="A15" s="315"/>
      <c r="B15" s="46">
        <v>2020</v>
      </c>
      <c r="C15" s="34">
        <v>82</v>
      </c>
      <c r="D15" s="34" t="s">
        <v>143</v>
      </c>
      <c r="E15" s="34" t="s">
        <v>143</v>
      </c>
      <c r="F15" s="346" t="s">
        <v>143</v>
      </c>
      <c r="G15" s="346" t="s">
        <v>143</v>
      </c>
      <c r="H15" s="346" t="s">
        <v>143</v>
      </c>
      <c r="I15" s="34" t="s">
        <v>143</v>
      </c>
      <c r="J15" s="352">
        <v>95</v>
      </c>
      <c r="K15" s="352">
        <v>92.5</v>
      </c>
      <c r="L15" s="351">
        <v>92.5</v>
      </c>
      <c r="M15" s="352">
        <v>94</v>
      </c>
      <c r="N15" s="351">
        <v>95</v>
      </c>
    </row>
    <row r="16" spans="1:14" ht="12" customHeight="1" x14ac:dyDescent="0.25">
      <c r="A16" s="315"/>
      <c r="B16" s="46">
        <v>2021</v>
      </c>
      <c r="C16" s="34">
        <v>87.5</v>
      </c>
      <c r="D16" s="34">
        <v>100</v>
      </c>
      <c r="E16" s="34">
        <v>100</v>
      </c>
      <c r="F16" s="346">
        <v>100</v>
      </c>
      <c r="G16" s="346">
        <v>100</v>
      </c>
      <c r="H16" s="346">
        <v>90</v>
      </c>
      <c r="I16" s="34">
        <v>90</v>
      </c>
      <c r="J16" s="352">
        <v>85</v>
      </c>
      <c r="K16" s="352">
        <v>90</v>
      </c>
      <c r="L16" s="351">
        <v>95</v>
      </c>
      <c r="M16" s="352">
        <v>100</v>
      </c>
      <c r="N16" s="351">
        <v>95</v>
      </c>
    </row>
    <row r="17" spans="1:14" ht="12" customHeight="1" x14ac:dyDescent="0.25">
      <c r="A17" s="315"/>
      <c r="B17" s="46">
        <v>2022</v>
      </c>
      <c r="C17" s="34">
        <v>102.5</v>
      </c>
      <c r="D17" s="34">
        <v>100</v>
      </c>
      <c r="E17" s="34">
        <v>96</v>
      </c>
      <c r="F17" s="346">
        <v>96</v>
      </c>
      <c r="G17" s="346">
        <v>96</v>
      </c>
      <c r="H17" s="346">
        <v>98</v>
      </c>
      <c r="I17" s="34">
        <v>96</v>
      </c>
      <c r="J17" s="352">
        <v>90</v>
      </c>
      <c r="K17" s="352">
        <v>100</v>
      </c>
      <c r="L17" s="351">
        <v>105</v>
      </c>
      <c r="M17" s="352">
        <v>100</v>
      </c>
      <c r="N17" s="351">
        <v>100</v>
      </c>
    </row>
    <row r="18" spans="1:14" ht="12" customHeight="1" x14ac:dyDescent="0.25">
      <c r="A18" s="315"/>
      <c r="B18" s="46">
        <v>2023</v>
      </c>
      <c r="C18" s="346">
        <v>140</v>
      </c>
      <c r="D18" s="346">
        <v>138</v>
      </c>
      <c r="E18" s="346">
        <v>140</v>
      </c>
      <c r="F18" s="346">
        <v>120</v>
      </c>
      <c r="G18" s="346">
        <v>110</v>
      </c>
      <c r="H18" s="346">
        <v>100</v>
      </c>
      <c r="I18" s="346">
        <v>138</v>
      </c>
      <c r="J18" s="352">
        <v>118</v>
      </c>
      <c r="K18" s="352">
        <v>120</v>
      </c>
      <c r="L18" s="352">
        <v>120</v>
      </c>
      <c r="M18" s="352">
        <v>120</v>
      </c>
      <c r="N18" s="352">
        <v>155</v>
      </c>
    </row>
    <row r="19" spans="1:14" ht="12" customHeight="1" x14ac:dyDescent="0.25">
      <c r="A19" s="310"/>
      <c r="B19" s="311">
        <v>2024</v>
      </c>
      <c r="C19" s="350">
        <v>160</v>
      </c>
      <c r="D19" s="356">
        <v>165</v>
      </c>
      <c r="E19" s="356">
        <v>158</v>
      </c>
      <c r="F19" s="350"/>
      <c r="G19" s="350"/>
      <c r="H19" s="350"/>
      <c r="I19" s="350"/>
      <c r="J19" s="350"/>
      <c r="K19" s="350"/>
      <c r="L19" s="350"/>
      <c r="M19" s="350"/>
      <c r="N19" s="350"/>
    </row>
    <row r="20" spans="1:14" ht="12" customHeight="1" x14ac:dyDescent="0.25">
      <c r="A20" s="695" t="s">
        <v>30</v>
      </c>
      <c r="B20" s="311">
        <v>2024</v>
      </c>
      <c r="C20" s="697" t="s">
        <v>29</v>
      </c>
      <c r="D20" s="697" t="s">
        <v>29</v>
      </c>
      <c r="E20" s="697">
        <v>195</v>
      </c>
      <c r="F20" s="696"/>
      <c r="G20" s="696"/>
      <c r="H20" s="696"/>
      <c r="I20" s="696"/>
      <c r="J20" s="696"/>
      <c r="K20" s="696"/>
      <c r="L20" s="696"/>
      <c r="M20" s="696"/>
      <c r="N20" s="696"/>
    </row>
    <row r="21" spans="1:14" ht="12" customHeight="1" x14ac:dyDescent="0.25">
      <c r="A21" s="315" t="s">
        <v>493</v>
      </c>
      <c r="B21" s="46">
        <v>2018</v>
      </c>
      <c r="C21" s="352">
        <v>88</v>
      </c>
      <c r="D21" s="351">
        <v>74</v>
      </c>
      <c r="E21" s="352">
        <v>76</v>
      </c>
      <c r="F21" s="346">
        <v>72</v>
      </c>
      <c r="G21" s="346">
        <v>74</v>
      </c>
      <c r="H21" s="346">
        <v>76</v>
      </c>
      <c r="I21" s="34">
        <v>76</v>
      </c>
      <c r="J21" s="346">
        <v>75</v>
      </c>
      <c r="K21" s="346">
        <v>75</v>
      </c>
      <c r="L21" s="34">
        <v>78</v>
      </c>
      <c r="M21" s="346">
        <v>82</v>
      </c>
      <c r="N21" s="34">
        <v>82</v>
      </c>
    </row>
    <row r="22" spans="1:14" ht="12" customHeight="1" x14ac:dyDescent="0.25">
      <c r="A22" s="315"/>
      <c r="B22" s="46">
        <v>2019</v>
      </c>
      <c r="C22" s="346">
        <v>77</v>
      </c>
      <c r="D22" s="34">
        <v>75</v>
      </c>
      <c r="E22" s="346">
        <v>76.5</v>
      </c>
      <c r="F22" s="346">
        <v>74</v>
      </c>
      <c r="G22" s="346">
        <v>76</v>
      </c>
      <c r="H22" s="346">
        <v>82</v>
      </c>
      <c r="I22" s="34">
        <v>80</v>
      </c>
      <c r="J22" s="352">
        <v>83.5</v>
      </c>
      <c r="K22" s="352">
        <v>100</v>
      </c>
      <c r="L22" s="351">
        <v>90</v>
      </c>
      <c r="M22" s="352">
        <v>90</v>
      </c>
      <c r="N22" s="351">
        <v>90</v>
      </c>
    </row>
    <row r="23" spans="1:14" ht="12" customHeight="1" x14ac:dyDescent="0.25">
      <c r="A23" s="315"/>
      <c r="B23" s="46">
        <v>2020</v>
      </c>
      <c r="C23" s="346">
        <v>90</v>
      </c>
      <c r="D23" s="34">
        <v>85</v>
      </c>
      <c r="E23" s="346">
        <v>95</v>
      </c>
      <c r="F23" s="346">
        <v>95</v>
      </c>
      <c r="G23" s="346">
        <v>90</v>
      </c>
      <c r="H23" s="346">
        <v>100</v>
      </c>
      <c r="I23" s="34">
        <v>95</v>
      </c>
      <c r="J23" s="346">
        <v>102.5</v>
      </c>
      <c r="K23" s="346">
        <v>100</v>
      </c>
      <c r="L23" s="34">
        <v>100</v>
      </c>
      <c r="M23" s="346">
        <v>100</v>
      </c>
      <c r="N23" s="34">
        <v>100</v>
      </c>
    </row>
    <row r="24" spans="1:14" ht="12" customHeight="1" x14ac:dyDescent="0.25">
      <c r="A24" s="315"/>
      <c r="B24" s="46">
        <v>2021</v>
      </c>
      <c r="C24" s="346">
        <v>105</v>
      </c>
      <c r="D24" s="34">
        <v>100</v>
      </c>
      <c r="E24" s="346">
        <v>110</v>
      </c>
      <c r="F24" s="346">
        <v>112.5</v>
      </c>
      <c r="G24" s="346">
        <v>95</v>
      </c>
      <c r="H24" s="346">
        <v>95</v>
      </c>
      <c r="I24" s="34">
        <v>125</v>
      </c>
      <c r="J24" s="346">
        <v>125</v>
      </c>
      <c r="K24" s="346">
        <v>115</v>
      </c>
      <c r="L24" s="34">
        <v>125</v>
      </c>
      <c r="M24" s="346">
        <v>125</v>
      </c>
      <c r="N24" s="34">
        <v>115</v>
      </c>
    </row>
    <row r="25" spans="1:14" ht="12" customHeight="1" x14ac:dyDescent="0.25">
      <c r="A25" s="315"/>
      <c r="B25" s="46">
        <v>2022</v>
      </c>
      <c r="C25" s="346">
        <v>122.5</v>
      </c>
      <c r="D25" s="34">
        <v>95</v>
      </c>
      <c r="E25" s="346">
        <v>95</v>
      </c>
      <c r="F25" s="346">
        <v>100</v>
      </c>
      <c r="G25" s="346">
        <v>95</v>
      </c>
      <c r="H25" s="346">
        <v>97.5</v>
      </c>
      <c r="I25" s="34">
        <v>100</v>
      </c>
      <c r="J25" s="346">
        <v>95</v>
      </c>
      <c r="K25" s="346">
        <v>85</v>
      </c>
      <c r="L25" s="34">
        <v>105</v>
      </c>
      <c r="M25" s="346">
        <v>100</v>
      </c>
      <c r="N25" s="34">
        <v>90</v>
      </c>
    </row>
    <row r="26" spans="1:14" ht="12" customHeight="1" x14ac:dyDescent="0.25">
      <c r="A26" s="315"/>
      <c r="B26" s="46">
        <v>2023</v>
      </c>
      <c r="C26" s="346">
        <v>90</v>
      </c>
      <c r="D26" s="346">
        <v>115</v>
      </c>
      <c r="E26" s="346">
        <v>105</v>
      </c>
      <c r="F26" s="353">
        <v>120</v>
      </c>
      <c r="G26" s="346">
        <v>105</v>
      </c>
      <c r="H26" s="346">
        <v>100</v>
      </c>
      <c r="I26" s="346">
        <v>120</v>
      </c>
      <c r="J26" s="346">
        <v>110</v>
      </c>
      <c r="K26" s="346">
        <v>125</v>
      </c>
      <c r="L26" s="346">
        <v>125</v>
      </c>
      <c r="M26" s="346">
        <v>125</v>
      </c>
      <c r="N26" s="354">
        <v>115</v>
      </c>
    </row>
    <row r="27" spans="1:14" ht="12" customHeight="1" x14ac:dyDescent="0.25">
      <c r="A27" s="310"/>
      <c r="B27" s="311">
        <v>2024</v>
      </c>
      <c r="C27" s="350">
        <v>123</v>
      </c>
      <c r="D27" s="356">
        <v>113</v>
      </c>
      <c r="E27" s="356">
        <v>120</v>
      </c>
      <c r="F27" s="350"/>
      <c r="G27" s="350"/>
      <c r="H27" s="350"/>
      <c r="I27" s="350"/>
      <c r="J27" s="350"/>
      <c r="K27" s="350"/>
      <c r="L27" s="350"/>
      <c r="M27" s="350"/>
      <c r="N27" s="350"/>
    </row>
    <row r="28" spans="1:14" ht="12" customHeight="1" x14ac:dyDescent="0.25">
      <c r="A28" s="315" t="s">
        <v>44</v>
      </c>
      <c r="B28" s="46">
        <v>2018</v>
      </c>
      <c r="C28" s="346">
        <v>66.2</v>
      </c>
      <c r="D28" s="34">
        <v>66.2</v>
      </c>
      <c r="E28" s="346">
        <v>66.2</v>
      </c>
      <c r="F28" s="346">
        <v>66.2</v>
      </c>
      <c r="G28" s="346">
        <v>66.2</v>
      </c>
      <c r="H28" s="346">
        <v>66.2</v>
      </c>
      <c r="I28" s="34">
        <v>66.2</v>
      </c>
      <c r="J28" s="346">
        <v>66.2</v>
      </c>
      <c r="K28" s="346">
        <v>66.2</v>
      </c>
      <c r="L28" s="34">
        <v>66.2</v>
      </c>
      <c r="M28" s="346">
        <v>66.2</v>
      </c>
      <c r="N28" s="34">
        <v>66.2</v>
      </c>
    </row>
    <row r="29" spans="1:14" ht="12" customHeight="1" x14ac:dyDescent="0.25">
      <c r="A29" s="315"/>
      <c r="B29" s="46">
        <v>2019</v>
      </c>
      <c r="C29" s="346">
        <v>61</v>
      </c>
      <c r="D29" s="34">
        <v>61</v>
      </c>
      <c r="E29" s="346">
        <v>61</v>
      </c>
      <c r="F29" s="346">
        <v>65</v>
      </c>
      <c r="G29" s="346">
        <v>54</v>
      </c>
      <c r="H29" s="346">
        <v>64.5</v>
      </c>
      <c r="I29" s="34">
        <v>64.5</v>
      </c>
      <c r="J29" s="352">
        <v>70</v>
      </c>
      <c r="K29" s="352">
        <v>70</v>
      </c>
      <c r="L29" s="34">
        <v>75</v>
      </c>
      <c r="M29" s="352">
        <v>72</v>
      </c>
      <c r="N29" s="351">
        <v>75</v>
      </c>
    </row>
    <row r="30" spans="1:14" ht="12" customHeight="1" x14ac:dyDescent="0.25">
      <c r="A30" s="315"/>
      <c r="B30" s="46">
        <v>2020</v>
      </c>
      <c r="C30" s="352">
        <v>75</v>
      </c>
      <c r="D30" s="34" t="s">
        <v>143</v>
      </c>
      <c r="E30" s="346" t="s">
        <v>143</v>
      </c>
      <c r="F30" s="346" t="s">
        <v>143</v>
      </c>
      <c r="G30" s="346" t="s">
        <v>143</v>
      </c>
      <c r="H30" s="346">
        <v>75</v>
      </c>
      <c r="I30" s="34">
        <v>75</v>
      </c>
      <c r="J30" s="346">
        <v>75</v>
      </c>
      <c r="K30" s="346">
        <v>75</v>
      </c>
      <c r="L30" s="34">
        <v>75</v>
      </c>
      <c r="M30" s="346">
        <v>75</v>
      </c>
      <c r="N30" s="34">
        <v>75</v>
      </c>
    </row>
    <row r="31" spans="1:14" ht="12" customHeight="1" x14ac:dyDescent="0.25">
      <c r="A31" s="315"/>
      <c r="B31" s="46">
        <v>2021</v>
      </c>
      <c r="C31" s="352">
        <v>77.5</v>
      </c>
      <c r="D31" s="34">
        <v>72.5</v>
      </c>
      <c r="E31" s="346">
        <v>75</v>
      </c>
      <c r="F31" s="346">
        <v>75</v>
      </c>
      <c r="G31" s="346">
        <v>75</v>
      </c>
      <c r="H31" s="346" t="s">
        <v>143</v>
      </c>
      <c r="I31" s="34">
        <v>75</v>
      </c>
      <c r="J31" s="346">
        <v>75</v>
      </c>
      <c r="K31" s="346">
        <v>75</v>
      </c>
      <c r="L31" s="34">
        <v>75</v>
      </c>
      <c r="M31" s="346">
        <v>80</v>
      </c>
      <c r="N31" s="34" t="s">
        <v>143</v>
      </c>
    </row>
    <row r="32" spans="1:14" ht="12" customHeight="1" x14ac:dyDescent="0.25">
      <c r="A32" s="315"/>
      <c r="B32" s="46">
        <v>2022</v>
      </c>
      <c r="C32" s="352">
        <v>95</v>
      </c>
      <c r="D32" s="34">
        <v>100</v>
      </c>
      <c r="E32" s="346">
        <v>97.5</v>
      </c>
      <c r="F32" s="346">
        <v>97.5</v>
      </c>
      <c r="G32" s="346">
        <v>97.5</v>
      </c>
      <c r="H32" s="346">
        <v>97.5</v>
      </c>
      <c r="I32" s="34">
        <v>100</v>
      </c>
      <c r="J32" s="346">
        <v>105</v>
      </c>
      <c r="K32" s="346">
        <v>100</v>
      </c>
      <c r="L32" s="34">
        <v>100</v>
      </c>
      <c r="M32" s="346">
        <v>105</v>
      </c>
      <c r="N32" s="34">
        <v>105</v>
      </c>
    </row>
    <row r="33" spans="1:14" ht="12" customHeight="1" x14ac:dyDescent="0.25">
      <c r="A33" s="315"/>
      <c r="B33" s="46">
        <v>2023</v>
      </c>
      <c r="C33" s="355" t="s">
        <v>29</v>
      </c>
      <c r="D33" s="346">
        <v>91</v>
      </c>
      <c r="E33" s="346">
        <v>100</v>
      </c>
      <c r="F33" s="346">
        <v>100</v>
      </c>
      <c r="G33" s="346">
        <v>100</v>
      </c>
      <c r="H33" s="346">
        <v>100</v>
      </c>
      <c r="I33" s="346">
        <v>100</v>
      </c>
      <c r="J33" s="346">
        <v>100</v>
      </c>
      <c r="K33" s="346">
        <v>100</v>
      </c>
      <c r="L33" s="346">
        <v>100</v>
      </c>
      <c r="M33" s="346">
        <v>100</v>
      </c>
      <c r="N33" s="346">
        <v>100</v>
      </c>
    </row>
    <row r="34" spans="1:14" ht="12" customHeight="1" x14ac:dyDescent="0.25">
      <c r="A34" s="310"/>
      <c r="B34" s="311">
        <v>2024</v>
      </c>
      <c r="C34" s="356">
        <v>108</v>
      </c>
      <c r="D34" s="356">
        <v>108</v>
      </c>
      <c r="E34" s="349">
        <v>98</v>
      </c>
      <c r="F34" s="350"/>
      <c r="G34" s="350"/>
      <c r="H34" s="350"/>
      <c r="I34" s="350"/>
      <c r="J34" s="350"/>
      <c r="K34" s="350"/>
      <c r="L34" s="350"/>
      <c r="M34" s="350"/>
      <c r="N34" s="350"/>
    </row>
    <row r="35" spans="1:14" ht="12" customHeight="1" x14ac:dyDescent="0.25">
      <c r="A35" s="315" t="s">
        <v>55</v>
      </c>
      <c r="B35" s="46">
        <v>2018</v>
      </c>
      <c r="C35" s="352">
        <v>74</v>
      </c>
      <c r="D35" s="351">
        <v>74</v>
      </c>
      <c r="E35" s="352">
        <v>77</v>
      </c>
      <c r="F35" s="346">
        <v>71</v>
      </c>
      <c r="G35" s="346">
        <v>77</v>
      </c>
      <c r="H35" s="346">
        <v>70</v>
      </c>
      <c r="I35" s="34">
        <v>71</v>
      </c>
      <c r="J35" s="346">
        <v>68</v>
      </c>
      <c r="K35" s="346">
        <v>70</v>
      </c>
      <c r="L35" s="34">
        <v>71</v>
      </c>
      <c r="M35" s="346">
        <v>70</v>
      </c>
      <c r="N35" s="34">
        <v>68</v>
      </c>
    </row>
    <row r="36" spans="1:14" ht="12" customHeight="1" x14ac:dyDescent="0.25">
      <c r="A36" s="315"/>
      <c r="B36" s="46">
        <v>2019</v>
      </c>
      <c r="C36" s="346">
        <v>71</v>
      </c>
      <c r="D36" s="34">
        <v>71</v>
      </c>
      <c r="E36" s="346">
        <v>74</v>
      </c>
      <c r="F36" s="346">
        <v>68</v>
      </c>
      <c r="G36" s="346">
        <v>69</v>
      </c>
      <c r="H36" s="346">
        <v>69</v>
      </c>
      <c r="I36" s="34">
        <v>72</v>
      </c>
      <c r="J36" s="352">
        <v>90</v>
      </c>
      <c r="K36" s="352">
        <v>90</v>
      </c>
      <c r="L36" s="351">
        <v>90</v>
      </c>
      <c r="M36" s="352">
        <v>90</v>
      </c>
      <c r="N36" s="351">
        <v>90</v>
      </c>
    </row>
    <row r="37" spans="1:14" ht="12" customHeight="1" x14ac:dyDescent="0.25">
      <c r="A37" s="315"/>
      <c r="B37" s="46">
        <v>2020</v>
      </c>
      <c r="C37" s="352">
        <v>90</v>
      </c>
      <c r="D37" s="34" t="s">
        <v>143</v>
      </c>
      <c r="E37" s="346" t="s">
        <v>143</v>
      </c>
      <c r="F37" s="346" t="s">
        <v>143</v>
      </c>
      <c r="G37" s="346" t="s">
        <v>143</v>
      </c>
      <c r="H37" s="346" t="s">
        <v>143</v>
      </c>
      <c r="I37" s="34" t="s">
        <v>143</v>
      </c>
      <c r="J37" s="346" t="s">
        <v>143</v>
      </c>
      <c r="K37" s="346" t="s">
        <v>143</v>
      </c>
      <c r="L37" s="34" t="s">
        <v>143</v>
      </c>
      <c r="M37" s="346" t="s">
        <v>143</v>
      </c>
      <c r="N37" s="34" t="s">
        <v>143</v>
      </c>
    </row>
    <row r="38" spans="1:14" ht="12" customHeight="1" x14ac:dyDescent="0.25">
      <c r="A38" s="315"/>
      <c r="B38" s="46">
        <v>2021</v>
      </c>
      <c r="C38" s="346" t="s">
        <v>143</v>
      </c>
      <c r="D38" s="34" t="s">
        <v>143</v>
      </c>
      <c r="E38" s="346" t="s">
        <v>143</v>
      </c>
      <c r="F38" s="346" t="s">
        <v>143</v>
      </c>
      <c r="G38" s="346" t="s">
        <v>143</v>
      </c>
      <c r="H38" s="346" t="s">
        <v>143</v>
      </c>
      <c r="I38" s="34">
        <v>95</v>
      </c>
      <c r="J38" s="346">
        <v>95</v>
      </c>
      <c r="K38" s="346" t="s">
        <v>143</v>
      </c>
      <c r="L38" s="34" t="s">
        <v>143</v>
      </c>
      <c r="M38" s="346">
        <v>95</v>
      </c>
      <c r="N38" s="34" t="s">
        <v>143</v>
      </c>
    </row>
    <row r="39" spans="1:14" ht="12" customHeight="1" x14ac:dyDescent="0.25">
      <c r="A39" s="315"/>
      <c r="B39" s="46">
        <v>2022</v>
      </c>
      <c r="C39" s="346">
        <v>100</v>
      </c>
      <c r="D39" s="346">
        <v>95</v>
      </c>
      <c r="E39" s="346">
        <v>95</v>
      </c>
      <c r="F39" s="346">
        <v>95</v>
      </c>
      <c r="G39" s="346">
        <v>95</v>
      </c>
      <c r="H39" s="346">
        <v>95</v>
      </c>
      <c r="I39" s="34">
        <v>95</v>
      </c>
      <c r="J39" s="346">
        <v>95</v>
      </c>
      <c r="K39" s="346">
        <v>95</v>
      </c>
      <c r="L39" s="34">
        <v>95</v>
      </c>
      <c r="M39" s="346" t="s">
        <v>143</v>
      </c>
      <c r="N39" s="34">
        <v>95</v>
      </c>
    </row>
    <row r="40" spans="1:14" ht="12" customHeight="1" x14ac:dyDescent="0.25">
      <c r="A40" s="315"/>
      <c r="B40" s="46">
        <v>2023</v>
      </c>
      <c r="C40" s="346">
        <v>100</v>
      </c>
      <c r="D40" s="346">
        <v>100</v>
      </c>
      <c r="E40" s="346">
        <v>100</v>
      </c>
      <c r="F40" s="346" t="s">
        <v>143</v>
      </c>
      <c r="G40" s="346" t="s">
        <v>143</v>
      </c>
      <c r="H40" s="346">
        <v>100</v>
      </c>
      <c r="I40" s="346">
        <v>100</v>
      </c>
      <c r="J40" s="346">
        <v>100</v>
      </c>
      <c r="K40" s="346">
        <v>100</v>
      </c>
      <c r="L40" s="346">
        <v>100</v>
      </c>
      <c r="M40" s="346">
        <v>100</v>
      </c>
      <c r="N40" s="346">
        <v>100</v>
      </c>
    </row>
    <row r="41" spans="1:14" ht="12" customHeight="1" x14ac:dyDescent="0.25">
      <c r="A41" s="310"/>
      <c r="B41" s="311">
        <v>2024</v>
      </c>
      <c r="C41" s="350">
        <v>100</v>
      </c>
      <c r="D41" s="356">
        <v>100</v>
      </c>
      <c r="E41" s="356">
        <v>100</v>
      </c>
      <c r="F41" s="350"/>
      <c r="G41" s="350"/>
      <c r="H41" s="350"/>
      <c r="I41" s="350"/>
      <c r="J41" s="350"/>
      <c r="K41" s="350"/>
      <c r="L41" s="350"/>
      <c r="M41" s="350"/>
      <c r="N41" s="350"/>
    </row>
    <row r="42" spans="1:14" ht="12" customHeight="1" x14ac:dyDescent="0.25">
      <c r="A42" s="48" t="s">
        <v>66</v>
      </c>
      <c r="B42" s="46">
        <v>2018</v>
      </c>
      <c r="C42" s="352">
        <v>59</v>
      </c>
      <c r="D42" s="351">
        <v>59</v>
      </c>
      <c r="E42" s="352">
        <v>59</v>
      </c>
      <c r="F42" s="352">
        <v>59</v>
      </c>
      <c r="G42" s="346">
        <v>67</v>
      </c>
      <c r="H42" s="346">
        <v>67</v>
      </c>
      <c r="I42" s="34">
        <v>65.5</v>
      </c>
      <c r="J42" s="346">
        <v>65.5</v>
      </c>
      <c r="K42" s="346">
        <v>67</v>
      </c>
      <c r="L42" s="34">
        <v>67</v>
      </c>
      <c r="M42" s="346">
        <v>67</v>
      </c>
      <c r="N42" s="34">
        <v>67</v>
      </c>
    </row>
    <row r="43" spans="1:14" ht="12" customHeight="1" x14ac:dyDescent="0.25">
      <c r="A43" s="48"/>
      <c r="B43" s="46">
        <v>2019</v>
      </c>
      <c r="C43" s="346">
        <v>67</v>
      </c>
      <c r="D43" s="34">
        <v>67</v>
      </c>
      <c r="E43" s="346">
        <v>71</v>
      </c>
      <c r="F43" s="346">
        <v>71</v>
      </c>
      <c r="G43" s="346">
        <v>72.5</v>
      </c>
      <c r="H43" s="346">
        <v>72.5</v>
      </c>
      <c r="I43" s="34">
        <v>72.5</v>
      </c>
      <c r="J43" s="352">
        <v>72.5</v>
      </c>
      <c r="K43" s="352">
        <v>70</v>
      </c>
      <c r="L43" s="351">
        <v>70</v>
      </c>
      <c r="M43" s="352">
        <v>70</v>
      </c>
      <c r="N43" s="351">
        <v>70</v>
      </c>
    </row>
    <row r="44" spans="1:14" ht="12" customHeight="1" x14ac:dyDescent="0.25">
      <c r="A44" s="48"/>
      <c r="B44" s="46">
        <v>2020</v>
      </c>
      <c r="C44" s="352">
        <v>70</v>
      </c>
      <c r="D44" s="34" t="s">
        <v>143</v>
      </c>
      <c r="E44" s="346" t="s">
        <v>143</v>
      </c>
      <c r="F44" s="346" t="s">
        <v>143</v>
      </c>
      <c r="G44" s="346">
        <v>70</v>
      </c>
      <c r="H44" s="346">
        <v>70</v>
      </c>
      <c r="I44" s="34">
        <v>70</v>
      </c>
      <c r="J44" s="346">
        <v>70</v>
      </c>
      <c r="K44" s="346" t="s">
        <v>143</v>
      </c>
      <c r="L44" s="351">
        <v>72.5</v>
      </c>
      <c r="M44" s="352">
        <v>72.5</v>
      </c>
      <c r="N44" s="351">
        <v>72.5</v>
      </c>
    </row>
    <row r="45" spans="1:14" ht="12" customHeight="1" x14ac:dyDescent="0.25">
      <c r="A45" s="48"/>
      <c r="B45" s="46">
        <v>2021</v>
      </c>
      <c r="C45" s="352">
        <v>72.5</v>
      </c>
      <c r="D45" s="351">
        <v>72.5</v>
      </c>
      <c r="E45" s="352">
        <v>72.5</v>
      </c>
      <c r="F45" s="352">
        <v>72.5</v>
      </c>
      <c r="G45" s="352">
        <v>72.5</v>
      </c>
      <c r="H45" s="352">
        <v>72.5</v>
      </c>
      <c r="I45" s="351">
        <v>72.5</v>
      </c>
      <c r="J45" s="346">
        <v>80</v>
      </c>
      <c r="K45" s="352">
        <v>82.5</v>
      </c>
      <c r="L45" s="351">
        <v>72.5</v>
      </c>
      <c r="M45" s="352">
        <v>72.5</v>
      </c>
      <c r="N45" s="351">
        <v>87.5</v>
      </c>
    </row>
    <row r="46" spans="1:14" ht="12" customHeight="1" x14ac:dyDescent="0.25">
      <c r="A46" s="48"/>
      <c r="B46" s="46">
        <v>2022</v>
      </c>
      <c r="C46" s="352">
        <v>102.5</v>
      </c>
      <c r="D46" s="351">
        <v>102.5</v>
      </c>
      <c r="E46" s="352">
        <v>102.5</v>
      </c>
      <c r="F46" s="352">
        <v>103</v>
      </c>
      <c r="G46" s="352">
        <v>100</v>
      </c>
      <c r="H46" s="352">
        <v>102.5</v>
      </c>
      <c r="I46" s="351">
        <v>102.5</v>
      </c>
      <c r="J46" s="352">
        <v>102.5</v>
      </c>
      <c r="K46" s="352">
        <v>102.5</v>
      </c>
      <c r="L46" s="351">
        <v>103</v>
      </c>
      <c r="M46" s="352">
        <v>103</v>
      </c>
      <c r="N46" s="351">
        <v>103</v>
      </c>
    </row>
    <row r="47" spans="1:14" ht="12" customHeight="1" x14ac:dyDescent="0.25">
      <c r="A47" s="48"/>
      <c r="B47" s="46">
        <v>2023</v>
      </c>
      <c r="C47" s="352">
        <v>103</v>
      </c>
      <c r="D47" s="352">
        <v>103</v>
      </c>
      <c r="E47" s="352">
        <v>103</v>
      </c>
      <c r="F47" s="352">
        <v>103</v>
      </c>
      <c r="G47" s="352">
        <v>103</v>
      </c>
      <c r="H47" s="352">
        <v>105</v>
      </c>
      <c r="I47" s="352">
        <v>103</v>
      </c>
      <c r="J47" s="352">
        <v>103</v>
      </c>
      <c r="K47" s="352">
        <v>103</v>
      </c>
      <c r="L47" s="352">
        <v>103</v>
      </c>
      <c r="M47" s="352">
        <v>103</v>
      </c>
      <c r="N47" s="352">
        <v>103</v>
      </c>
    </row>
    <row r="48" spans="1:14" ht="12" customHeight="1" x14ac:dyDescent="0.25">
      <c r="A48" s="310"/>
      <c r="B48" s="311">
        <v>2024</v>
      </c>
      <c r="C48" s="357">
        <v>103</v>
      </c>
      <c r="D48" s="357">
        <v>103</v>
      </c>
      <c r="E48" s="356">
        <v>110</v>
      </c>
      <c r="F48" s="350"/>
      <c r="G48" s="350"/>
      <c r="H48" s="350"/>
      <c r="I48" s="350"/>
      <c r="J48" s="350"/>
      <c r="K48" s="350"/>
      <c r="L48" s="350"/>
      <c r="M48" s="350"/>
      <c r="N48" s="350"/>
    </row>
    <row r="49" spans="1:14" ht="12" customHeight="1" x14ac:dyDescent="0.25">
      <c r="A49" s="48" t="s">
        <v>71</v>
      </c>
      <c r="B49" s="46">
        <v>2018</v>
      </c>
      <c r="C49" s="352">
        <v>75</v>
      </c>
      <c r="D49" s="351">
        <v>75</v>
      </c>
      <c r="E49" s="352">
        <v>75</v>
      </c>
      <c r="F49" s="346">
        <v>72.5</v>
      </c>
      <c r="G49" s="346">
        <v>72.5</v>
      </c>
      <c r="H49" s="346">
        <v>75</v>
      </c>
      <c r="I49" s="34">
        <v>75</v>
      </c>
      <c r="J49" s="346">
        <v>76</v>
      </c>
      <c r="K49" s="346">
        <v>76</v>
      </c>
      <c r="L49" s="34">
        <v>78</v>
      </c>
      <c r="M49" s="346">
        <v>78</v>
      </c>
      <c r="N49" s="34">
        <v>80</v>
      </c>
    </row>
    <row r="50" spans="1:14" ht="12" customHeight="1" x14ac:dyDescent="0.25">
      <c r="A50" s="48"/>
      <c r="B50" s="46">
        <v>2019</v>
      </c>
      <c r="C50" s="346">
        <v>80</v>
      </c>
      <c r="D50" s="34">
        <v>80</v>
      </c>
      <c r="E50" s="346">
        <v>81</v>
      </c>
      <c r="F50" s="346">
        <v>81</v>
      </c>
      <c r="G50" s="346">
        <v>83</v>
      </c>
      <c r="H50" s="346">
        <v>83</v>
      </c>
      <c r="I50" s="34">
        <v>82.5</v>
      </c>
      <c r="J50" s="352">
        <v>82.5</v>
      </c>
      <c r="K50" s="352">
        <v>80</v>
      </c>
      <c r="L50" s="351">
        <v>80</v>
      </c>
      <c r="M50" s="352">
        <v>80</v>
      </c>
      <c r="N50" s="351">
        <v>80</v>
      </c>
    </row>
    <row r="51" spans="1:14" ht="12" customHeight="1" x14ac:dyDescent="0.25">
      <c r="A51" s="48"/>
      <c r="B51" s="46">
        <v>2020</v>
      </c>
      <c r="C51" s="346">
        <v>85</v>
      </c>
      <c r="D51" s="34">
        <v>85</v>
      </c>
      <c r="E51" s="346" t="s">
        <v>143</v>
      </c>
      <c r="F51" s="346">
        <v>80</v>
      </c>
      <c r="G51" s="346">
        <v>85</v>
      </c>
      <c r="H51" s="346">
        <v>85</v>
      </c>
      <c r="I51" s="34">
        <v>85</v>
      </c>
      <c r="J51" s="346">
        <v>85</v>
      </c>
      <c r="K51" s="352">
        <v>80</v>
      </c>
      <c r="L51" s="34">
        <v>85</v>
      </c>
      <c r="M51" s="346">
        <v>85</v>
      </c>
      <c r="N51" s="34">
        <v>85</v>
      </c>
    </row>
    <row r="52" spans="1:14" ht="12" customHeight="1" x14ac:dyDescent="0.25">
      <c r="A52" s="48"/>
      <c r="B52" s="46">
        <v>2021</v>
      </c>
      <c r="C52" s="346">
        <v>80</v>
      </c>
      <c r="D52" s="34">
        <v>85</v>
      </c>
      <c r="E52" s="346">
        <v>85</v>
      </c>
      <c r="F52" s="346">
        <v>85</v>
      </c>
      <c r="G52" s="346">
        <v>85</v>
      </c>
      <c r="H52" s="346">
        <v>85</v>
      </c>
      <c r="I52" s="34">
        <v>85</v>
      </c>
      <c r="J52" s="346">
        <v>85</v>
      </c>
      <c r="K52" s="352">
        <v>90</v>
      </c>
      <c r="L52" s="351">
        <v>90</v>
      </c>
      <c r="M52" s="346">
        <v>95</v>
      </c>
      <c r="N52" s="34">
        <v>100</v>
      </c>
    </row>
    <row r="53" spans="1:14" ht="12" customHeight="1" x14ac:dyDescent="0.25">
      <c r="A53" s="48"/>
      <c r="B53" s="46">
        <v>2022</v>
      </c>
      <c r="C53" s="346">
        <v>100</v>
      </c>
      <c r="D53" s="34">
        <v>95</v>
      </c>
      <c r="E53" s="346">
        <v>95</v>
      </c>
      <c r="F53" s="346">
        <v>100</v>
      </c>
      <c r="G53" s="346">
        <v>100</v>
      </c>
      <c r="H53" s="346">
        <v>100</v>
      </c>
      <c r="I53" s="34">
        <v>110</v>
      </c>
      <c r="J53" s="346">
        <v>110</v>
      </c>
      <c r="K53" s="352">
        <v>105</v>
      </c>
      <c r="L53" s="351">
        <v>92.5</v>
      </c>
      <c r="M53" s="346">
        <v>100</v>
      </c>
      <c r="N53" s="351">
        <v>105</v>
      </c>
    </row>
    <row r="54" spans="1:14" ht="12" customHeight="1" x14ac:dyDescent="0.25">
      <c r="A54" s="48"/>
      <c r="B54" s="214">
        <v>2023</v>
      </c>
      <c r="C54" s="346">
        <v>115</v>
      </c>
      <c r="D54" s="346">
        <v>115</v>
      </c>
      <c r="E54" s="346">
        <v>110</v>
      </c>
      <c r="F54" s="346">
        <v>115</v>
      </c>
      <c r="G54" s="346">
        <v>115</v>
      </c>
      <c r="H54" s="346">
        <v>115</v>
      </c>
      <c r="I54" s="346">
        <v>115</v>
      </c>
      <c r="J54" s="346">
        <v>115</v>
      </c>
      <c r="K54" s="352">
        <v>115</v>
      </c>
      <c r="L54" s="352">
        <v>115</v>
      </c>
      <c r="M54" s="346">
        <v>120</v>
      </c>
      <c r="N54" s="352">
        <v>123</v>
      </c>
    </row>
    <row r="55" spans="1:14" ht="12" customHeight="1" x14ac:dyDescent="0.25">
      <c r="A55" s="310"/>
      <c r="B55" s="311">
        <v>2024</v>
      </c>
      <c r="C55" s="350">
        <v>123</v>
      </c>
      <c r="D55" s="356">
        <v>110</v>
      </c>
      <c r="E55" s="356">
        <v>125</v>
      </c>
      <c r="F55" s="350"/>
      <c r="G55" s="350"/>
      <c r="H55" s="350"/>
      <c r="I55" s="350"/>
      <c r="J55" s="350"/>
      <c r="K55" s="350"/>
      <c r="L55" s="350"/>
      <c r="M55" s="350"/>
      <c r="N55" s="350"/>
    </row>
    <row r="56" spans="1:14" ht="12" customHeight="1" x14ac:dyDescent="0.2">
      <c r="A56" s="334"/>
      <c r="B56" s="335"/>
      <c r="C56" s="234"/>
      <c r="D56" s="234"/>
      <c r="E56" s="233"/>
      <c r="F56" s="234"/>
      <c r="G56" s="234"/>
      <c r="H56" s="234"/>
      <c r="I56" s="234"/>
      <c r="J56" s="234"/>
      <c r="K56" s="234"/>
      <c r="L56" s="234"/>
      <c r="M56" s="358"/>
      <c r="N56" s="235" t="s">
        <v>79</v>
      </c>
    </row>
    <row r="57" spans="1:14" ht="12" customHeight="1" x14ac:dyDescent="0.25">
      <c r="A57" s="911" t="s">
        <v>555</v>
      </c>
      <c r="B57" s="911"/>
      <c r="C57" s="911"/>
      <c r="D57" s="911"/>
      <c r="E57" s="911"/>
      <c r="F57" s="911"/>
      <c r="G57" s="16"/>
      <c r="H57" s="16"/>
      <c r="I57" s="17"/>
      <c r="J57" s="216"/>
      <c r="K57" s="216"/>
      <c r="L57" s="216"/>
      <c r="M57" s="216"/>
      <c r="N57" s="34"/>
    </row>
    <row r="58" spans="1:14" ht="15.95" customHeight="1" x14ac:dyDescent="0.2">
      <c r="A58" s="507" t="s">
        <v>491</v>
      </c>
      <c r="B58" s="507" t="s">
        <v>546</v>
      </c>
      <c r="C58" s="507" t="s">
        <v>470</v>
      </c>
      <c r="D58" s="507" t="s">
        <v>471</v>
      </c>
      <c r="E58" s="507" t="s">
        <v>472</v>
      </c>
      <c r="F58" s="507" t="s">
        <v>473</v>
      </c>
      <c r="G58" s="507" t="s">
        <v>474</v>
      </c>
      <c r="H58" s="507" t="s">
        <v>475</v>
      </c>
      <c r="I58" s="507" t="s">
        <v>476</v>
      </c>
      <c r="J58" s="507" t="s">
        <v>477</v>
      </c>
      <c r="K58" s="507" t="s">
        <v>478</v>
      </c>
      <c r="L58" s="507" t="s">
        <v>479</v>
      </c>
      <c r="M58" s="507" t="s">
        <v>480</v>
      </c>
      <c r="N58" s="507" t="s">
        <v>481</v>
      </c>
    </row>
    <row r="59" spans="1:14" ht="3.95" customHeight="1" x14ac:dyDescent="0.25">
      <c r="A59" s="517"/>
      <c r="B59" s="518"/>
      <c r="C59" s="527"/>
      <c r="D59" s="528"/>
      <c r="E59" s="528"/>
      <c r="F59" s="527"/>
      <c r="G59" s="527"/>
      <c r="H59" s="527"/>
      <c r="I59" s="527"/>
      <c r="J59" s="527"/>
      <c r="K59" s="527"/>
      <c r="L59" s="527"/>
      <c r="M59" s="527"/>
      <c r="N59" s="527"/>
    </row>
    <row r="60" spans="1:14" ht="12" customHeight="1" x14ac:dyDescent="0.25">
      <c r="A60" s="48" t="s">
        <v>194</v>
      </c>
      <c r="B60" s="46">
        <v>2018</v>
      </c>
      <c r="C60" s="352">
        <v>70</v>
      </c>
      <c r="D60" s="351">
        <v>70</v>
      </c>
      <c r="E60" s="352">
        <v>70</v>
      </c>
      <c r="F60" s="352">
        <v>70</v>
      </c>
      <c r="G60" s="352">
        <v>70</v>
      </c>
      <c r="H60" s="352">
        <v>70</v>
      </c>
      <c r="I60" s="34">
        <v>74.5</v>
      </c>
      <c r="J60" s="346">
        <v>74.5</v>
      </c>
      <c r="K60" s="346">
        <v>71.900000000000006</v>
      </c>
      <c r="L60" s="34">
        <v>69</v>
      </c>
      <c r="M60" s="346">
        <v>69</v>
      </c>
      <c r="N60" s="34">
        <v>69</v>
      </c>
    </row>
    <row r="61" spans="1:14" ht="12" customHeight="1" x14ac:dyDescent="0.25">
      <c r="A61" s="48"/>
      <c r="B61" s="46">
        <v>2019</v>
      </c>
      <c r="C61" s="346">
        <v>74</v>
      </c>
      <c r="D61" s="34">
        <v>74.5</v>
      </c>
      <c r="E61" s="346">
        <v>68</v>
      </c>
      <c r="F61" s="346">
        <v>70</v>
      </c>
      <c r="G61" s="346">
        <v>74</v>
      </c>
      <c r="H61" s="346">
        <v>74</v>
      </c>
      <c r="I61" s="34">
        <v>75</v>
      </c>
      <c r="J61" s="352">
        <v>76</v>
      </c>
      <c r="K61" s="352">
        <v>80</v>
      </c>
      <c r="L61" s="351">
        <v>80</v>
      </c>
      <c r="M61" s="352">
        <v>80</v>
      </c>
      <c r="N61" s="351">
        <v>80</v>
      </c>
    </row>
    <row r="62" spans="1:14" ht="12" customHeight="1" x14ac:dyDescent="0.25">
      <c r="A62" s="48"/>
      <c r="B62" s="46">
        <v>2020</v>
      </c>
      <c r="C62" s="346">
        <v>80</v>
      </c>
      <c r="D62" s="34" t="s">
        <v>143</v>
      </c>
      <c r="E62" s="346" t="s">
        <v>143</v>
      </c>
      <c r="F62" s="346" t="s">
        <v>143</v>
      </c>
      <c r="G62" s="346" t="s">
        <v>143</v>
      </c>
      <c r="H62" s="346" t="s">
        <v>143</v>
      </c>
      <c r="I62" s="34" t="s">
        <v>143</v>
      </c>
      <c r="J62" s="346" t="s">
        <v>143</v>
      </c>
      <c r="K62" s="346" t="s">
        <v>143</v>
      </c>
      <c r="L62" s="34" t="s">
        <v>143</v>
      </c>
      <c r="M62" s="346" t="s">
        <v>143</v>
      </c>
      <c r="N62" s="34" t="s">
        <v>143</v>
      </c>
    </row>
    <row r="63" spans="1:14" ht="12" customHeight="1" x14ac:dyDescent="0.25">
      <c r="A63" s="48"/>
      <c r="B63" s="46">
        <v>2021</v>
      </c>
      <c r="C63" s="346">
        <v>90</v>
      </c>
      <c r="D63" s="34">
        <v>90</v>
      </c>
      <c r="E63" s="346">
        <v>72.5</v>
      </c>
      <c r="F63" s="346">
        <v>75</v>
      </c>
      <c r="G63" s="346">
        <v>77.5</v>
      </c>
      <c r="H63" s="346">
        <v>77.5</v>
      </c>
      <c r="I63" s="34">
        <v>77.5</v>
      </c>
      <c r="J63" s="346">
        <v>84</v>
      </c>
      <c r="K63" s="352">
        <v>82.5</v>
      </c>
      <c r="L63" s="34">
        <v>92.5</v>
      </c>
      <c r="M63" s="346">
        <v>87.5</v>
      </c>
      <c r="N63" s="34">
        <v>82.5</v>
      </c>
    </row>
    <row r="64" spans="1:14" ht="12" customHeight="1" x14ac:dyDescent="0.25">
      <c r="A64" s="48"/>
      <c r="B64" s="46">
        <v>2022</v>
      </c>
      <c r="C64" s="346">
        <v>80</v>
      </c>
      <c r="D64" s="34">
        <v>79</v>
      </c>
      <c r="E64" s="346">
        <v>82</v>
      </c>
      <c r="F64" s="346">
        <v>80</v>
      </c>
      <c r="G64" s="346">
        <v>85</v>
      </c>
      <c r="H64" s="346">
        <v>85</v>
      </c>
      <c r="I64" s="34">
        <v>97.5</v>
      </c>
      <c r="J64" s="346">
        <v>97.5</v>
      </c>
      <c r="K64" s="352">
        <v>95</v>
      </c>
      <c r="L64" s="34">
        <v>90</v>
      </c>
      <c r="M64" s="346">
        <v>90</v>
      </c>
      <c r="N64" s="346">
        <v>90</v>
      </c>
    </row>
    <row r="65" spans="1:14" ht="12" customHeight="1" x14ac:dyDescent="0.25">
      <c r="A65" s="48"/>
      <c r="B65" s="214">
        <v>2023</v>
      </c>
      <c r="C65" s="346" t="s">
        <v>143</v>
      </c>
      <c r="D65" s="34" t="s">
        <v>143</v>
      </c>
      <c r="E65" s="34" t="s">
        <v>143</v>
      </c>
      <c r="F65" s="34" t="s">
        <v>143</v>
      </c>
      <c r="G65" s="34" t="s">
        <v>143</v>
      </c>
      <c r="H65" s="346" t="s">
        <v>143</v>
      </c>
      <c r="I65" s="346">
        <v>123</v>
      </c>
      <c r="J65" s="346">
        <v>120</v>
      </c>
      <c r="K65" s="352">
        <v>120</v>
      </c>
      <c r="L65" s="346">
        <v>117</v>
      </c>
      <c r="M65" s="346">
        <v>118</v>
      </c>
      <c r="N65" s="346">
        <v>118</v>
      </c>
    </row>
    <row r="66" spans="1:14" ht="12" customHeight="1" x14ac:dyDescent="0.25">
      <c r="A66" s="310"/>
      <c r="B66" s="311">
        <v>2024</v>
      </c>
      <c r="C66" s="350">
        <v>120</v>
      </c>
      <c r="D66" s="356">
        <v>120</v>
      </c>
      <c r="E66" s="356">
        <v>120</v>
      </c>
      <c r="F66" s="350"/>
      <c r="G66" s="350"/>
      <c r="H66" s="350"/>
      <c r="I66" s="350"/>
      <c r="J66" s="350"/>
      <c r="K66" s="350"/>
      <c r="L66" s="350"/>
      <c r="M66" s="350"/>
      <c r="N66" s="350"/>
    </row>
    <row r="67" spans="1:14" ht="12" customHeight="1" x14ac:dyDescent="0.25">
      <c r="A67" s="48" t="s">
        <v>85</v>
      </c>
      <c r="B67" s="46">
        <v>2018</v>
      </c>
      <c r="C67" s="352">
        <v>95</v>
      </c>
      <c r="D67" s="351">
        <v>95</v>
      </c>
      <c r="E67" s="352">
        <v>96</v>
      </c>
      <c r="F67" s="352">
        <v>96</v>
      </c>
      <c r="G67" s="346">
        <v>98</v>
      </c>
      <c r="H67" s="346">
        <v>97.5</v>
      </c>
      <c r="I67" s="34">
        <v>97.5</v>
      </c>
      <c r="J67" s="346">
        <v>97.5</v>
      </c>
      <c r="K67" s="346">
        <v>96</v>
      </c>
      <c r="L67" s="34">
        <v>96</v>
      </c>
      <c r="M67" s="346">
        <v>96</v>
      </c>
      <c r="N67" s="34">
        <v>100</v>
      </c>
    </row>
    <row r="68" spans="1:14" ht="12" customHeight="1" x14ac:dyDescent="0.25">
      <c r="A68" s="48"/>
      <c r="B68" s="46">
        <v>2019</v>
      </c>
      <c r="C68" s="346">
        <v>100</v>
      </c>
      <c r="D68" s="34">
        <v>107.5</v>
      </c>
      <c r="E68" s="346">
        <v>109</v>
      </c>
      <c r="F68" s="346">
        <v>108</v>
      </c>
      <c r="G68" s="346">
        <v>108</v>
      </c>
      <c r="H68" s="346">
        <v>106</v>
      </c>
      <c r="I68" s="34">
        <v>106</v>
      </c>
      <c r="J68" s="352">
        <v>107</v>
      </c>
      <c r="K68" s="352">
        <v>110</v>
      </c>
      <c r="L68" s="34">
        <v>110</v>
      </c>
      <c r="M68" s="346">
        <v>115</v>
      </c>
      <c r="N68" s="34">
        <v>115</v>
      </c>
    </row>
    <row r="69" spans="1:14" ht="12" customHeight="1" x14ac:dyDescent="0.25">
      <c r="A69" s="48"/>
      <c r="B69" s="46">
        <v>2020</v>
      </c>
      <c r="C69" s="346">
        <v>115</v>
      </c>
      <c r="D69" s="34">
        <v>115</v>
      </c>
      <c r="E69" s="346">
        <v>115</v>
      </c>
      <c r="F69" s="346">
        <v>115</v>
      </c>
      <c r="G69" s="346">
        <v>122.5</v>
      </c>
      <c r="H69" s="346">
        <v>122.5</v>
      </c>
      <c r="I69" s="34">
        <v>122.5</v>
      </c>
      <c r="J69" s="346">
        <v>122.5</v>
      </c>
      <c r="K69" s="346">
        <v>122.5</v>
      </c>
      <c r="L69" s="34">
        <v>122.5</v>
      </c>
      <c r="M69" s="346">
        <v>122.5</v>
      </c>
      <c r="N69" s="34">
        <v>125</v>
      </c>
    </row>
    <row r="70" spans="1:14" ht="12" customHeight="1" x14ac:dyDescent="0.25">
      <c r="A70" s="48"/>
      <c r="B70" s="46">
        <v>2021</v>
      </c>
      <c r="C70" s="346">
        <v>130</v>
      </c>
      <c r="D70" s="34">
        <v>125</v>
      </c>
      <c r="E70" s="346">
        <v>130</v>
      </c>
      <c r="F70" s="346">
        <v>130</v>
      </c>
      <c r="G70" s="346">
        <v>130</v>
      </c>
      <c r="H70" s="346">
        <v>130</v>
      </c>
      <c r="I70" s="34">
        <v>130</v>
      </c>
      <c r="J70" s="346">
        <v>130</v>
      </c>
      <c r="K70" s="346">
        <v>130</v>
      </c>
      <c r="L70" s="34">
        <v>130</v>
      </c>
      <c r="M70" s="346">
        <v>130</v>
      </c>
      <c r="N70" s="306">
        <v>130</v>
      </c>
    </row>
    <row r="71" spans="1:14" ht="12" customHeight="1" x14ac:dyDescent="0.25">
      <c r="A71" s="48"/>
      <c r="B71" s="46">
        <v>2022</v>
      </c>
      <c r="C71" s="346">
        <v>130</v>
      </c>
      <c r="D71" s="34">
        <v>130</v>
      </c>
      <c r="E71" s="346">
        <v>130</v>
      </c>
      <c r="F71" s="346">
        <v>130</v>
      </c>
      <c r="G71" s="346">
        <v>130</v>
      </c>
      <c r="H71" s="346">
        <v>130</v>
      </c>
      <c r="I71" s="34">
        <v>130</v>
      </c>
      <c r="J71" s="346">
        <v>130</v>
      </c>
      <c r="K71" s="346">
        <v>130</v>
      </c>
      <c r="L71" s="34">
        <v>140</v>
      </c>
      <c r="M71" s="346">
        <v>130</v>
      </c>
      <c r="N71" s="306">
        <v>120</v>
      </c>
    </row>
    <row r="72" spans="1:14" ht="12" customHeight="1" x14ac:dyDescent="0.25">
      <c r="A72" s="85"/>
      <c r="B72" s="214">
        <v>2023</v>
      </c>
      <c r="C72" s="346">
        <v>132</v>
      </c>
      <c r="D72" s="346">
        <v>133</v>
      </c>
      <c r="E72" s="346">
        <v>150</v>
      </c>
      <c r="F72" s="346">
        <v>128</v>
      </c>
      <c r="G72" s="346">
        <v>145</v>
      </c>
      <c r="H72" s="346">
        <v>133</v>
      </c>
      <c r="I72" s="346">
        <v>140</v>
      </c>
      <c r="J72" s="346">
        <v>140</v>
      </c>
      <c r="K72" s="346">
        <v>143</v>
      </c>
      <c r="L72" s="346">
        <v>158</v>
      </c>
      <c r="M72" s="346">
        <v>158</v>
      </c>
      <c r="N72" s="305">
        <v>150</v>
      </c>
    </row>
    <row r="73" spans="1:14" ht="12" customHeight="1" x14ac:dyDescent="0.25">
      <c r="A73" s="310"/>
      <c r="B73" s="311">
        <v>2024</v>
      </c>
      <c r="C73" s="529">
        <v>160</v>
      </c>
      <c r="D73" s="356">
        <v>150</v>
      </c>
      <c r="E73" s="356">
        <v>150</v>
      </c>
      <c r="F73" s="350"/>
      <c r="G73" s="350"/>
      <c r="H73" s="350"/>
      <c r="I73" s="350"/>
      <c r="J73" s="350"/>
      <c r="K73" s="350"/>
      <c r="L73" s="350"/>
      <c r="M73" s="350"/>
      <c r="N73" s="350"/>
    </row>
    <row r="74" spans="1:14" ht="12" customHeight="1" x14ac:dyDescent="0.25">
      <c r="A74" s="48" t="s">
        <v>494</v>
      </c>
      <c r="B74" s="46">
        <v>2018</v>
      </c>
      <c r="C74" s="34">
        <v>77.916666666666671</v>
      </c>
      <c r="D74" s="34">
        <v>76.875</v>
      </c>
      <c r="E74" s="34">
        <v>75</v>
      </c>
      <c r="F74" s="346">
        <v>75</v>
      </c>
      <c r="G74" s="346">
        <v>73.400000000000006</v>
      </c>
      <c r="H74" s="346">
        <v>74.599999999999994</v>
      </c>
      <c r="I74" s="34">
        <v>73.8</v>
      </c>
      <c r="J74" s="34">
        <v>75.400000000000006</v>
      </c>
      <c r="K74" s="346">
        <v>75.5</v>
      </c>
      <c r="L74" s="34">
        <v>76.5</v>
      </c>
      <c r="M74" s="346">
        <v>78.3</v>
      </c>
      <c r="N74" s="34">
        <v>78.3</v>
      </c>
    </row>
    <row r="75" spans="1:14" ht="12" customHeight="1" x14ac:dyDescent="0.25">
      <c r="A75" s="48"/>
      <c r="B75" s="46">
        <v>2019</v>
      </c>
      <c r="C75" s="34">
        <v>77</v>
      </c>
      <c r="D75" s="34">
        <v>77</v>
      </c>
      <c r="E75" s="34">
        <v>76.7</v>
      </c>
      <c r="F75" s="346">
        <v>77</v>
      </c>
      <c r="G75" s="346">
        <v>76.7</v>
      </c>
      <c r="H75" s="346">
        <v>75.5</v>
      </c>
      <c r="I75" s="34">
        <v>75</v>
      </c>
      <c r="J75" s="351">
        <v>72.900000000000006</v>
      </c>
      <c r="K75" s="352">
        <v>80</v>
      </c>
      <c r="L75" s="34">
        <v>95</v>
      </c>
      <c r="M75" s="346">
        <v>95</v>
      </c>
      <c r="N75" s="34">
        <v>95</v>
      </c>
    </row>
    <row r="76" spans="1:14" ht="12" customHeight="1" x14ac:dyDescent="0.25">
      <c r="A76" s="48"/>
      <c r="B76" s="46">
        <v>2020</v>
      </c>
      <c r="C76" s="34">
        <v>95</v>
      </c>
      <c r="D76" s="34" t="s">
        <v>143</v>
      </c>
      <c r="E76" s="34" t="s">
        <v>143</v>
      </c>
      <c r="F76" s="346" t="s">
        <v>143</v>
      </c>
      <c r="G76" s="346" t="s">
        <v>143</v>
      </c>
      <c r="H76" s="346" t="s">
        <v>143</v>
      </c>
      <c r="I76" s="34">
        <v>110</v>
      </c>
      <c r="J76" s="34">
        <v>110</v>
      </c>
      <c r="K76" s="346">
        <v>110</v>
      </c>
      <c r="L76" s="34">
        <v>100</v>
      </c>
      <c r="M76" s="346">
        <v>100</v>
      </c>
      <c r="N76" s="34">
        <v>100</v>
      </c>
    </row>
    <row r="77" spans="1:14" ht="12" customHeight="1" x14ac:dyDescent="0.25">
      <c r="A77" s="48"/>
      <c r="B77" s="46">
        <v>2021</v>
      </c>
      <c r="C77" s="34">
        <v>95</v>
      </c>
      <c r="D77" s="34">
        <v>95</v>
      </c>
      <c r="E77" s="34">
        <v>95</v>
      </c>
      <c r="F77" s="346">
        <v>92.5</v>
      </c>
      <c r="G77" s="346">
        <v>92.5</v>
      </c>
      <c r="H77" s="346">
        <v>95</v>
      </c>
      <c r="I77" s="34">
        <v>100</v>
      </c>
      <c r="J77" s="34">
        <v>100</v>
      </c>
      <c r="K77" s="346">
        <v>100</v>
      </c>
      <c r="L77" s="34">
        <v>100</v>
      </c>
      <c r="M77" s="346">
        <v>100</v>
      </c>
      <c r="N77" s="34">
        <v>95</v>
      </c>
    </row>
    <row r="78" spans="1:14" ht="12" customHeight="1" x14ac:dyDescent="0.25">
      <c r="A78" s="48"/>
      <c r="B78" s="46">
        <v>2022</v>
      </c>
      <c r="C78" s="34">
        <v>110</v>
      </c>
      <c r="D78" s="34">
        <v>110</v>
      </c>
      <c r="E78" s="34">
        <v>110</v>
      </c>
      <c r="F78" s="346">
        <v>110</v>
      </c>
      <c r="G78" s="346">
        <v>110</v>
      </c>
      <c r="H78" s="346">
        <v>115</v>
      </c>
      <c r="I78" s="34">
        <v>110</v>
      </c>
      <c r="J78" s="34">
        <v>110</v>
      </c>
      <c r="K78" s="346">
        <v>115</v>
      </c>
      <c r="L78" s="34">
        <v>110</v>
      </c>
      <c r="M78" s="346">
        <v>110</v>
      </c>
      <c r="N78" s="34">
        <v>110</v>
      </c>
    </row>
    <row r="79" spans="1:14" ht="12" customHeight="1" x14ac:dyDescent="0.25">
      <c r="A79" s="48"/>
      <c r="B79" s="46">
        <v>2023</v>
      </c>
      <c r="C79" s="346">
        <v>115</v>
      </c>
      <c r="D79" s="346">
        <v>120</v>
      </c>
      <c r="E79" s="346">
        <v>130</v>
      </c>
      <c r="F79" s="346">
        <v>130</v>
      </c>
      <c r="G79" s="346">
        <v>140</v>
      </c>
      <c r="H79" s="346">
        <v>140</v>
      </c>
      <c r="I79" s="346">
        <v>130</v>
      </c>
      <c r="J79" s="346">
        <v>130</v>
      </c>
      <c r="K79" s="353">
        <v>130</v>
      </c>
      <c r="L79" s="346">
        <v>138</v>
      </c>
      <c r="M79" s="346">
        <v>135</v>
      </c>
      <c r="N79" s="346">
        <v>135</v>
      </c>
    </row>
    <row r="80" spans="1:14" ht="12" customHeight="1" x14ac:dyDescent="0.25">
      <c r="A80" s="310"/>
      <c r="B80" s="311">
        <v>2024</v>
      </c>
      <c r="C80" s="350">
        <v>135</v>
      </c>
      <c r="D80" s="356">
        <v>123</v>
      </c>
      <c r="E80" s="356">
        <v>124</v>
      </c>
      <c r="F80" s="350"/>
      <c r="G80" s="350"/>
      <c r="H80" s="350"/>
      <c r="I80" s="350"/>
      <c r="J80" s="350"/>
      <c r="K80" s="350"/>
      <c r="L80" s="350"/>
      <c r="M80" s="350"/>
      <c r="N80" s="350"/>
    </row>
    <row r="81" spans="1:14" ht="12" customHeight="1" x14ac:dyDescent="0.25">
      <c r="A81" s="48" t="s">
        <v>101</v>
      </c>
      <c r="B81" s="46">
        <v>2018</v>
      </c>
      <c r="C81" s="346">
        <v>84</v>
      </c>
      <c r="D81" s="34">
        <v>82.5</v>
      </c>
      <c r="E81" s="346">
        <v>82.5</v>
      </c>
      <c r="F81" s="346">
        <v>82.5</v>
      </c>
      <c r="G81" s="346">
        <v>82.5</v>
      </c>
      <c r="H81" s="346">
        <v>82.5</v>
      </c>
      <c r="I81" s="34">
        <v>89.5</v>
      </c>
      <c r="J81" s="34">
        <v>89.5</v>
      </c>
      <c r="K81" s="346">
        <v>91</v>
      </c>
      <c r="L81" s="34">
        <v>93</v>
      </c>
      <c r="M81" s="346">
        <v>93</v>
      </c>
      <c r="N81" s="34">
        <v>93</v>
      </c>
    </row>
    <row r="82" spans="1:14" ht="12" customHeight="1" x14ac:dyDescent="0.25">
      <c r="A82" s="48"/>
      <c r="B82" s="46">
        <v>2019</v>
      </c>
      <c r="C82" s="346">
        <v>76.5</v>
      </c>
      <c r="D82" s="34">
        <v>85</v>
      </c>
      <c r="E82" s="346">
        <v>70</v>
      </c>
      <c r="F82" s="346">
        <v>68</v>
      </c>
      <c r="G82" s="346">
        <v>67</v>
      </c>
      <c r="H82" s="346">
        <v>69</v>
      </c>
      <c r="I82" s="34">
        <v>74</v>
      </c>
      <c r="J82" s="34">
        <v>74</v>
      </c>
      <c r="K82" s="352">
        <v>77</v>
      </c>
      <c r="L82" s="34">
        <v>77.5</v>
      </c>
      <c r="M82" s="346">
        <v>75</v>
      </c>
      <c r="N82" s="34">
        <v>75</v>
      </c>
    </row>
    <row r="83" spans="1:14" ht="12" customHeight="1" x14ac:dyDescent="0.25">
      <c r="A83" s="48"/>
      <c r="B83" s="46">
        <v>2020</v>
      </c>
      <c r="C83" s="346">
        <v>70</v>
      </c>
      <c r="D83" s="34">
        <v>75</v>
      </c>
      <c r="E83" s="346">
        <v>85</v>
      </c>
      <c r="F83" s="346" t="s">
        <v>143</v>
      </c>
      <c r="G83" s="346" t="s">
        <v>143</v>
      </c>
      <c r="H83" s="346">
        <v>75</v>
      </c>
      <c r="I83" s="34">
        <v>75</v>
      </c>
      <c r="J83" s="34">
        <v>75</v>
      </c>
      <c r="K83" s="346">
        <v>65</v>
      </c>
      <c r="L83" s="34" t="s">
        <v>143</v>
      </c>
      <c r="M83" s="346">
        <v>55</v>
      </c>
      <c r="N83" s="34">
        <v>77.5</v>
      </c>
    </row>
    <row r="84" spans="1:14" ht="12" customHeight="1" x14ac:dyDescent="0.25">
      <c r="A84" s="48"/>
      <c r="B84" s="46">
        <v>2021</v>
      </c>
      <c r="C84" s="346">
        <v>78.5</v>
      </c>
      <c r="D84" s="34">
        <v>77.5</v>
      </c>
      <c r="E84" s="346">
        <v>77.5</v>
      </c>
      <c r="F84" s="346">
        <v>77.5</v>
      </c>
      <c r="G84" s="346">
        <v>75</v>
      </c>
      <c r="H84" s="346">
        <v>80</v>
      </c>
      <c r="I84" s="34">
        <v>80</v>
      </c>
      <c r="J84" s="34">
        <v>80</v>
      </c>
      <c r="K84" s="346">
        <v>80</v>
      </c>
      <c r="L84" s="34">
        <v>80</v>
      </c>
      <c r="M84" s="346">
        <v>75</v>
      </c>
      <c r="N84" s="34">
        <v>80</v>
      </c>
    </row>
    <row r="85" spans="1:14" ht="12" customHeight="1" x14ac:dyDescent="0.25">
      <c r="A85" s="48"/>
      <c r="B85" s="46">
        <v>2022</v>
      </c>
      <c r="C85" s="346">
        <v>80</v>
      </c>
      <c r="D85" s="34">
        <v>80</v>
      </c>
      <c r="E85" s="346">
        <v>85</v>
      </c>
      <c r="F85" s="346">
        <v>90</v>
      </c>
      <c r="G85" s="346">
        <v>90</v>
      </c>
      <c r="H85" s="346">
        <v>90</v>
      </c>
      <c r="I85" s="34">
        <v>90</v>
      </c>
      <c r="J85" s="34">
        <v>90</v>
      </c>
      <c r="K85" s="346">
        <v>90</v>
      </c>
      <c r="L85" s="34">
        <v>95</v>
      </c>
      <c r="M85" s="346">
        <v>90</v>
      </c>
      <c r="N85" s="34">
        <v>88</v>
      </c>
    </row>
    <row r="86" spans="1:14" ht="12" customHeight="1" x14ac:dyDescent="0.25">
      <c r="A86" s="48"/>
      <c r="B86" s="46">
        <v>2023</v>
      </c>
      <c r="C86" s="346">
        <v>97.5</v>
      </c>
      <c r="D86" s="346">
        <v>97.5</v>
      </c>
      <c r="E86" s="346">
        <v>97.5</v>
      </c>
      <c r="F86" s="346">
        <v>97.5</v>
      </c>
      <c r="G86" s="346">
        <v>97.5</v>
      </c>
      <c r="H86" s="346">
        <v>97.5</v>
      </c>
      <c r="I86" s="346">
        <v>97.5</v>
      </c>
      <c r="J86" s="346">
        <v>97.5</v>
      </c>
      <c r="K86" s="346">
        <v>97.5</v>
      </c>
      <c r="L86" s="346">
        <v>98</v>
      </c>
      <c r="M86" s="346">
        <v>98</v>
      </c>
      <c r="N86" s="346">
        <v>98</v>
      </c>
    </row>
    <row r="87" spans="1:14" ht="12" customHeight="1" x14ac:dyDescent="0.25">
      <c r="A87" s="310"/>
      <c r="B87" s="311">
        <v>2024</v>
      </c>
      <c r="C87" s="350">
        <v>98</v>
      </c>
      <c r="D87" s="356">
        <v>94</v>
      </c>
      <c r="E87" s="356">
        <v>94</v>
      </c>
      <c r="F87" s="350"/>
      <c r="G87" s="350"/>
      <c r="H87" s="350"/>
      <c r="I87" s="350"/>
      <c r="J87" s="350"/>
      <c r="K87" s="350"/>
      <c r="L87" s="350"/>
      <c r="M87" s="350"/>
      <c r="N87" s="350"/>
    </row>
    <row r="88" spans="1:14" ht="12" customHeight="1" x14ac:dyDescent="0.25">
      <c r="A88" s="48" t="s">
        <v>556</v>
      </c>
      <c r="B88" s="46">
        <v>2018</v>
      </c>
      <c r="C88" s="352">
        <v>142</v>
      </c>
      <c r="D88" s="351">
        <v>142</v>
      </c>
      <c r="E88" s="352">
        <v>142</v>
      </c>
      <c r="F88" s="352">
        <v>142</v>
      </c>
      <c r="G88" s="352">
        <v>142</v>
      </c>
      <c r="H88" s="352">
        <v>142</v>
      </c>
      <c r="I88" s="351">
        <v>142</v>
      </c>
      <c r="J88" s="351">
        <v>142</v>
      </c>
      <c r="K88" s="352">
        <v>142</v>
      </c>
      <c r="L88" s="351">
        <v>142</v>
      </c>
      <c r="M88" s="352">
        <v>142</v>
      </c>
      <c r="N88" s="351">
        <v>142</v>
      </c>
    </row>
    <row r="89" spans="1:14" ht="12" customHeight="1" x14ac:dyDescent="0.25">
      <c r="A89" s="48"/>
      <c r="B89" s="46">
        <v>2019</v>
      </c>
      <c r="C89" s="352">
        <v>142</v>
      </c>
      <c r="D89" s="34">
        <v>145</v>
      </c>
      <c r="E89" s="346">
        <v>145</v>
      </c>
      <c r="F89" s="346">
        <v>145</v>
      </c>
      <c r="G89" s="346">
        <v>145</v>
      </c>
      <c r="H89" s="346">
        <v>145</v>
      </c>
      <c r="I89" s="34">
        <v>145</v>
      </c>
      <c r="J89" s="351">
        <v>145</v>
      </c>
      <c r="K89" s="352">
        <v>140</v>
      </c>
      <c r="L89" s="34">
        <v>140</v>
      </c>
      <c r="M89" s="346">
        <v>140</v>
      </c>
      <c r="N89" s="34">
        <v>140</v>
      </c>
    </row>
    <row r="90" spans="1:14" ht="12" customHeight="1" x14ac:dyDescent="0.25">
      <c r="A90" s="48"/>
      <c r="B90" s="46">
        <v>2020</v>
      </c>
      <c r="C90" s="346">
        <v>140</v>
      </c>
      <c r="D90" s="34">
        <v>140</v>
      </c>
      <c r="E90" s="346" t="s">
        <v>143</v>
      </c>
      <c r="F90" s="346" t="s">
        <v>143</v>
      </c>
      <c r="G90" s="346" t="s">
        <v>143</v>
      </c>
      <c r="H90" s="346" t="s">
        <v>143</v>
      </c>
      <c r="I90" s="34">
        <v>140</v>
      </c>
      <c r="J90" s="34">
        <v>140</v>
      </c>
      <c r="K90" s="346" t="s">
        <v>143</v>
      </c>
      <c r="L90" s="34">
        <v>140</v>
      </c>
      <c r="M90" s="346">
        <v>140</v>
      </c>
      <c r="N90" s="34">
        <v>140</v>
      </c>
    </row>
    <row r="91" spans="1:14" ht="12" customHeight="1" x14ac:dyDescent="0.25">
      <c r="A91" s="48"/>
      <c r="B91" s="46">
        <v>2021</v>
      </c>
      <c r="C91" s="346">
        <v>140</v>
      </c>
      <c r="D91" s="34" t="s">
        <v>143</v>
      </c>
      <c r="E91" s="346" t="s">
        <v>143</v>
      </c>
      <c r="F91" s="346" t="s">
        <v>143</v>
      </c>
      <c r="G91" s="346" t="s">
        <v>143</v>
      </c>
      <c r="H91" s="346">
        <v>140</v>
      </c>
      <c r="I91" s="34">
        <v>140</v>
      </c>
      <c r="J91" s="34">
        <v>140</v>
      </c>
      <c r="K91" s="346">
        <v>155</v>
      </c>
      <c r="L91" s="34">
        <v>140</v>
      </c>
      <c r="M91" s="346">
        <v>140</v>
      </c>
      <c r="N91" s="34">
        <v>140</v>
      </c>
    </row>
    <row r="92" spans="1:14" ht="12" customHeight="1" x14ac:dyDescent="0.25">
      <c r="A92" s="48"/>
      <c r="B92" s="46">
        <v>2022</v>
      </c>
      <c r="C92" s="346">
        <v>140</v>
      </c>
      <c r="D92" s="34">
        <v>140</v>
      </c>
      <c r="E92" s="346">
        <v>140</v>
      </c>
      <c r="F92" s="346">
        <v>140</v>
      </c>
      <c r="G92" s="346">
        <v>140</v>
      </c>
      <c r="H92" s="346">
        <v>140</v>
      </c>
      <c r="I92" s="34">
        <v>140</v>
      </c>
      <c r="J92" s="34">
        <v>140</v>
      </c>
      <c r="K92" s="346">
        <v>140</v>
      </c>
      <c r="L92" s="34">
        <v>140</v>
      </c>
      <c r="M92" s="346">
        <v>140</v>
      </c>
      <c r="N92" s="34">
        <v>140</v>
      </c>
    </row>
    <row r="93" spans="1:14" ht="12" customHeight="1" x14ac:dyDescent="0.25">
      <c r="A93" s="48"/>
      <c r="B93" s="46">
        <v>2023</v>
      </c>
      <c r="C93" s="346">
        <v>165</v>
      </c>
      <c r="D93" s="346">
        <v>165</v>
      </c>
      <c r="E93" s="346">
        <v>160</v>
      </c>
      <c r="F93" s="346">
        <v>160</v>
      </c>
      <c r="G93" s="346">
        <v>160</v>
      </c>
      <c r="H93" s="346">
        <v>160</v>
      </c>
      <c r="I93" s="346">
        <v>160</v>
      </c>
      <c r="J93" s="346">
        <v>160</v>
      </c>
      <c r="K93" s="346">
        <v>140</v>
      </c>
      <c r="L93" s="346">
        <v>140</v>
      </c>
      <c r="M93" s="346">
        <v>140</v>
      </c>
      <c r="N93" s="346">
        <v>135</v>
      </c>
    </row>
    <row r="94" spans="1:14" ht="12" customHeight="1" x14ac:dyDescent="0.25">
      <c r="A94" s="310"/>
      <c r="B94" s="311">
        <v>2024</v>
      </c>
      <c r="C94" s="350">
        <v>135</v>
      </c>
      <c r="D94" s="350">
        <v>135</v>
      </c>
      <c r="E94" s="349">
        <v>270</v>
      </c>
      <c r="F94" s="350"/>
      <c r="G94" s="350"/>
      <c r="H94" s="350"/>
      <c r="I94" s="350"/>
      <c r="J94" s="350"/>
      <c r="K94" s="350"/>
      <c r="L94" s="350"/>
      <c r="M94" s="350"/>
      <c r="N94" s="350"/>
    </row>
    <row r="95" spans="1:14" ht="12" customHeight="1" x14ac:dyDescent="0.25">
      <c r="A95" s="48" t="s">
        <v>497</v>
      </c>
      <c r="B95" s="46">
        <v>2018</v>
      </c>
      <c r="C95" s="352">
        <v>119</v>
      </c>
      <c r="D95" s="351">
        <v>119</v>
      </c>
      <c r="E95" s="352">
        <v>119</v>
      </c>
      <c r="F95" s="352">
        <v>119</v>
      </c>
      <c r="G95" s="352">
        <v>119</v>
      </c>
      <c r="H95" s="346" t="s">
        <v>143</v>
      </c>
      <c r="I95" s="34" t="s">
        <v>143</v>
      </c>
      <c r="J95" s="34" t="s">
        <v>143</v>
      </c>
      <c r="K95" s="346" t="s">
        <v>143</v>
      </c>
      <c r="L95" s="34" t="s">
        <v>143</v>
      </c>
      <c r="M95" s="346" t="s">
        <v>143</v>
      </c>
      <c r="N95" s="34" t="s">
        <v>143</v>
      </c>
    </row>
    <row r="96" spans="1:14" ht="12" customHeight="1" x14ac:dyDescent="0.25">
      <c r="A96" s="48"/>
      <c r="B96" s="46">
        <v>2019</v>
      </c>
      <c r="C96" s="346">
        <v>117</v>
      </c>
      <c r="D96" s="34">
        <v>109</v>
      </c>
      <c r="E96" s="346">
        <v>122</v>
      </c>
      <c r="F96" s="346">
        <v>121.96458333333334</v>
      </c>
      <c r="G96" s="346">
        <v>116.13125000000001</v>
      </c>
      <c r="H96" s="346">
        <v>121.13125000000001</v>
      </c>
      <c r="I96" s="34">
        <v>127.79791666666667</v>
      </c>
      <c r="J96" s="351">
        <v>127</v>
      </c>
      <c r="K96" s="352">
        <v>105</v>
      </c>
      <c r="L96" s="351">
        <v>110</v>
      </c>
      <c r="M96" s="346">
        <v>110</v>
      </c>
      <c r="N96" s="34">
        <v>110</v>
      </c>
    </row>
    <row r="97" spans="1:14" ht="12" customHeight="1" x14ac:dyDescent="0.25">
      <c r="A97" s="48"/>
      <c r="B97" s="46">
        <v>2020</v>
      </c>
      <c r="C97" s="346">
        <v>105</v>
      </c>
      <c r="D97" s="34">
        <v>125</v>
      </c>
      <c r="E97" s="346" t="s">
        <v>143</v>
      </c>
      <c r="F97" s="346" t="s">
        <v>143</v>
      </c>
      <c r="G97" s="346">
        <v>105</v>
      </c>
      <c r="H97" s="346">
        <v>105</v>
      </c>
      <c r="I97" s="34">
        <v>105</v>
      </c>
      <c r="J97" s="34">
        <v>105</v>
      </c>
      <c r="K97" s="346">
        <v>105</v>
      </c>
      <c r="L97" s="34">
        <v>105</v>
      </c>
      <c r="M97" s="346" t="s">
        <v>143</v>
      </c>
      <c r="N97" s="34">
        <v>105</v>
      </c>
    </row>
    <row r="98" spans="1:14" ht="12" customHeight="1" x14ac:dyDescent="0.25">
      <c r="A98" s="48"/>
      <c r="B98" s="46">
        <v>2021</v>
      </c>
      <c r="C98" s="346">
        <v>105</v>
      </c>
      <c r="D98" s="34">
        <v>105</v>
      </c>
      <c r="E98" s="346">
        <v>105</v>
      </c>
      <c r="F98" s="346">
        <v>105</v>
      </c>
      <c r="G98" s="346">
        <v>125</v>
      </c>
      <c r="H98" s="346">
        <v>105</v>
      </c>
      <c r="I98" s="34">
        <v>105</v>
      </c>
      <c r="J98" s="34">
        <v>130</v>
      </c>
      <c r="K98" s="346">
        <v>130</v>
      </c>
      <c r="L98" s="34">
        <v>130</v>
      </c>
      <c r="M98" s="346">
        <v>105</v>
      </c>
      <c r="N98" s="34">
        <v>130</v>
      </c>
    </row>
    <row r="99" spans="1:14" ht="12" customHeight="1" x14ac:dyDescent="0.25">
      <c r="A99" s="48"/>
      <c r="B99" s="46">
        <v>2022</v>
      </c>
      <c r="C99" s="346">
        <v>132.5</v>
      </c>
      <c r="D99" s="34">
        <v>132.5</v>
      </c>
      <c r="E99" s="346">
        <v>125</v>
      </c>
      <c r="F99" s="346">
        <v>125</v>
      </c>
      <c r="G99" s="346">
        <v>125</v>
      </c>
      <c r="H99" s="346">
        <v>147</v>
      </c>
      <c r="I99" s="34">
        <v>140</v>
      </c>
      <c r="J99" s="34">
        <v>158</v>
      </c>
      <c r="K99" s="346">
        <v>158</v>
      </c>
      <c r="L99" s="34">
        <v>158</v>
      </c>
      <c r="M99" s="346">
        <v>157</v>
      </c>
      <c r="N99" s="34">
        <v>158</v>
      </c>
    </row>
    <row r="100" spans="1:14" ht="12" customHeight="1" x14ac:dyDescent="0.25">
      <c r="A100" s="48"/>
      <c r="B100" s="46">
        <v>2023</v>
      </c>
      <c r="C100" s="346" t="s">
        <v>143</v>
      </c>
      <c r="D100" s="34" t="s">
        <v>143</v>
      </c>
      <c r="E100" s="346">
        <v>200</v>
      </c>
      <c r="F100" s="346">
        <v>200</v>
      </c>
      <c r="G100" s="346">
        <v>185</v>
      </c>
      <c r="H100" s="346">
        <v>185</v>
      </c>
      <c r="I100" s="346">
        <v>188</v>
      </c>
      <c r="J100" s="346">
        <v>188</v>
      </c>
      <c r="K100" s="346">
        <v>200</v>
      </c>
      <c r="L100" s="346">
        <v>200</v>
      </c>
      <c r="M100" s="346">
        <v>202</v>
      </c>
      <c r="N100" s="34">
        <v>200</v>
      </c>
    </row>
    <row r="101" spans="1:14" ht="12" customHeight="1" x14ac:dyDescent="0.25">
      <c r="A101" s="310"/>
      <c r="B101" s="311">
        <v>2024</v>
      </c>
      <c r="C101" s="350">
        <v>160</v>
      </c>
      <c r="D101" s="356">
        <v>160</v>
      </c>
      <c r="E101" s="356">
        <v>146</v>
      </c>
      <c r="F101" s="350"/>
      <c r="G101" s="350"/>
      <c r="H101" s="350"/>
      <c r="I101" s="350"/>
      <c r="J101" s="350"/>
      <c r="K101" s="350"/>
      <c r="L101" s="350"/>
      <c r="M101" s="350"/>
      <c r="N101" s="350"/>
    </row>
    <row r="102" spans="1:14" ht="12" customHeight="1" x14ac:dyDescent="0.25">
      <c r="A102" s="48" t="s">
        <v>501</v>
      </c>
      <c r="B102" s="46">
        <v>2018</v>
      </c>
      <c r="C102" s="352">
        <v>92.5</v>
      </c>
      <c r="D102" s="351">
        <v>126</v>
      </c>
      <c r="E102" s="352">
        <v>125</v>
      </c>
      <c r="F102" s="346">
        <v>125</v>
      </c>
      <c r="G102" s="346">
        <v>125</v>
      </c>
      <c r="H102" s="346">
        <v>125</v>
      </c>
      <c r="I102" s="34">
        <v>125</v>
      </c>
      <c r="J102" s="34">
        <v>125</v>
      </c>
      <c r="K102" s="346">
        <v>125</v>
      </c>
      <c r="L102" s="34">
        <v>125</v>
      </c>
      <c r="M102" s="346">
        <v>125</v>
      </c>
      <c r="N102" s="346">
        <v>125</v>
      </c>
    </row>
    <row r="103" spans="1:14" ht="12" customHeight="1" x14ac:dyDescent="0.25">
      <c r="A103" s="48"/>
      <c r="B103" s="46">
        <v>2019</v>
      </c>
      <c r="C103" s="346">
        <v>125</v>
      </c>
      <c r="D103" s="34">
        <v>125</v>
      </c>
      <c r="E103" s="346">
        <v>125</v>
      </c>
      <c r="F103" s="346">
        <v>125</v>
      </c>
      <c r="G103" s="346">
        <v>125</v>
      </c>
      <c r="H103" s="346">
        <v>125</v>
      </c>
      <c r="I103" s="34">
        <v>125</v>
      </c>
      <c r="J103" s="351">
        <v>125</v>
      </c>
      <c r="K103" s="352">
        <v>125</v>
      </c>
      <c r="L103" s="34">
        <v>125</v>
      </c>
      <c r="M103" s="346">
        <v>125</v>
      </c>
      <c r="N103" s="34">
        <v>125</v>
      </c>
    </row>
    <row r="104" spans="1:14" ht="12" customHeight="1" x14ac:dyDescent="0.25">
      <c r="A104" s="48"/>
      <c r="B104" s="46">
        <v>2020</v>
      </c>
      <c r="C104" s="346">
        <v>125</v>
      </c>
      <c r="D104" s="34" t="s">
        <v>143</v>
      </c>
      <c r="E104" s="346" t="s">
        <v>143</v>
      </c>
      <c r="F104" s="346" t="s">
        <v>143</v>
      </c>
      <c r="G104" s="346" t="s">
        <v>143</v>
      </c>
      <c r="H104" s="346" t="s">
        <v>143</v>
      </c>
      <c r="I104" s="34" t="s">
        <v>143</v>
      </c>
      <c r="J104" s="34" t="s">
        <v>143</v>
      </c>
      <c r="K104" s="346" t="s">
        <v>143</v>
      </c>
      <c r="L104" s="34" t="s">
        <v>143</v>
      </c>
      <c r="M104" s="346" t="s">
        <v>143</v>
      </c>
      <c r="N104" s="34" t="s">
        <v>143</v>
      </c>
    </row>
    <row r="105" spans="1:14" ht="12" customHeight="1" x14ac:dyDescent="0.25">
      <c r="A105" s="48"/>
      <c r="B105" s="46">
        <v>2021</v>
      </c>
      <c r="C105" s="346" t="s">
        <v>143</v>
      </c>
      <c r="D105" s="34" t="s">
        <v>143</v>
      </c>
      <c r="E105" s="346" t="s">
        <v>143</v>
      </c>
      <c r="F105" s="346" t="s">
        <v>143</v>
      </c>
      <c r="G105" s="346" t="s">
        <v>143</v>
      </c>
      <c r="H105" s="346">
        <v>125</v>
      </c>
      <c r="I105" s="34">
        <v>125</v>
      </c>
      <c r="J105" s="34">
        <v>125</v>
      </c>
      <c r="K105" s="346" t="s">
        <v>143</v>
      </c>
      <c r="L105" s="34">
        <v>114</v>
      </c>
      <c r="M105" s="346" t="s">
        <v>143</v>
      </c>
      <c r="N105" s="34" t="s">
        <v>143</v>
      </c>
    </row>
    <row r="106" spans="1:14" ht="12" customHeight="1" x14ac:dyDescent="0.25">
      <c r="A106" s="48"/>
      <c r="B106" s="46">
        <v>2022</v>
      </c>
      <c r="C106" s="346">
        <v>141</v>
      </c>
      <c r="D106" s="34">
        <v>145</v>
      </c>
      <c r="E106" s="346">
        <v>145</v>
      </c>
      <c r="F106" s="346">
        <v>145</v>
      </c>
      <c r="G106" s="346" t="s">
        <v>143</v>
      </c>
      <c r="H106" s="346">
        <v>145</v>
      </c>
      <c r="I106" s="34">
        <v>150</v>
      </c>
      <c r="J106" s="34">
        <v>170</v>
      </c>
      <c r="K106" s="346">
        <v>170</v>
      </c>
      <c r="L106" s="34">
        <v>170</v>
      </c>
      <c r="M106" s="346">
        <v>170</v>
      </c>
      <c r="N106" s="34">
        <v>170</v>
      </c>
    </row>
    <row r="107" spans="1:14" ht="12" customHeight="1" x14ac:dyDescent="0.25">
      <c r="A107" s="48"/>
      <c r="B107" s="46">
        <v>2023</v>
      </c>
      <c r="C107" s="346">
        <v>170</v>
      </c>
      <c r="D107" s="346">
        <v>170</v>
      </c>
      <c r="E107" s="346">
        <v>170</v>
      </c>
      <c r="F107" s="346">
        <v>175</v>
      </c>
      <c r="G107" s="346">
        <v>175</v>
      </c>
      <c r="H107" s="346">
        <v>175</v>
      </c>
      <c r="I107" s="346">
        <v>175</v>
      </c>
      <c r="J107" s="346">
        <v>175</v>
      </c>
      <c r="K107" s="346">
        <v>175</v>
      </c>
      <c r="L107" s="346">
        <v>175</v>
      </c>
      <c r="M107" s="346">
        <v>175</v>
      </c>
      <c r="N107" s="346">
        <v>175</v>
      </c>
    </row>
    <row r="108" spans="1:14" ht="12" customHeight="1" x14ac:dyDescent="0.25">
      <c r="A108" s="310"/>
      <c r="B108" s="311">
        <v>2024</v>
      </c>
      <c r="C108" s="350">
        <v>175</v>
      </c>
      <c r="D108" s="356">
        <v>155</v>
      </c>
      <c r="E108" s="346">
        <v>148</v>
      </c>
      <c r="F108" s="350"/>
      <c r="G108" s="350"/>
      <c r="H108" s="350"/>
      <c r="I108" s="350"/>
      <c r="J108" s="350"/>
      <c r="K108" s="350"/>
      <c r="L108" s="350"/>
      <c r="M108" s="350"/>
      <c r="N108" s="350"/>
    </row>
    <row r="109" spans="1:14" ht="12" customHeight="1" x14ac:dyDescent="0.2">
      <c r="A109" s="334"/>
      <c r="B109" s="335"/>
      <c r="C109" s="234"/>
      <c r="D109" s="234"/>
      <c r="E109" s="233"/>
      <c r="F109" s="234"/>
      <c r="G109" s="234"/>
      <c r="H109" s="234"/>
      <c r="I109" s="234"/>
      <c r="J109" s="234"/>
      <c r="K109" s="234"/>
      <c r="L109" s="234"/>
      <c r="M109" s="358"/>
      <c r="N109" s="235" t="s">
        <v>79</v>
      </c>
    </row>
    <row r="110" spans="1:14" ht="12" customHeight="1" x14ac:dyDescent="0.25">
      <c r="A110" s="911" t="s">
        <v>555</v>
      </c>
      <c r="B110" s="911"/>
      <c r="C110" s="911"/>
      <c r="D110" s="911"/>
      <c r="E110" s="911"/>
      <c r="F110" s="911"/>
      <c r="G110" s="16"/>
      <c r="H110" s="16"/>
      <c r="I110" s="17"/>
      <c r="J110" s="216"/>
      <c r="K110" s="216"/>
      <c r="L110" s="216"/>
      <c r="M110" s="216"/>
      <c r="N110" s="34"/>
    </row>
    <row r="111" spans="1:14" ht="15.95" customHeight="1" x14ac:dyDescent="0.2">
      <c r="A111" s="507" t="s">
        <v>491</v>
      </c>
      <c r="B111" s="507" t="s">
        <v>546</v>
      </c>
      <c r="C111" s="507" t="s">
        <v>470</v>
      </c>
      <c r="D111" s="507" t="s">
        <v>471</v>
      </c>
      <c r="E111" s="507" t="s">
        <v>472</v>
      </c>
      <c r="F111" s="507" t="s">
        <v>473</v>
      </c>
      <c r="G111" s="507" t="s">
        <v>474</v>
      </c>
      <c r="H111" s="507" t="s">
        <v>475</v>
      </c>
      <c r="I111" s="507" t="s">
        <v>476</v>
      </c>
      <c r="J111" s="507" t="s">
        <v>477</v>
      </c>
      <c r="K111" s="507" t="s">
        <v>478</v>
      </c>
      <c r="L111" s="507" t="s">
        <v>479</v>
      </c>
      <c r="M111" s="507" t="s">
        <v>480</v>
      </c>
      <c r="N111" s="507" t="s">
        <v>481</v>
      </c>
    </row>
    <row r="112" spans="1:14" ht="3.95" customHeight="1" x14ac:dyDescent="0.25">
      <c r="A112" s="517"/>
      <c r="B112" s="518"/>
      <c r="C112" s="527"/>
      <c r="D112" s="528"/>
      <c r="E112" s="528"/>
      <c r="F112" s="527"/>
      <c r="G112" s="527"/>
      <c r="H112" s="527"/>
      <c r="I112" s="527"/>
      <c r="J112" s="527"/>
      <c r="K112" s="527"/>
      <c r="L112" s="527"/>
      <c r="M112" s="527"/>
      <c r="N112" s="527"/>
    </row>
    <row r="113" spans="1:14" ht="12" customHeight="1" x14ac:dyDescent="0.25">
      <c r="A113" s="48" t="s">
        <v>121</v>
      </c>
      <c r="B113" s="46">
        <v>2018</v>
      </c>
      <c r="C113" s="352">
        <v>96.25</v>
      </c>
      <c r="D113" s="351">
        <v>100</v>
      </c>
      <c r="E113" s="352">
        <v>100</v>
      </c>
      <c r="F113" s="346">
        <v>100</v>
      </c>
      <c r="G113" s="346">
        <v>100</v>
      </c>
      <c r="H113" s="346">
        <v>100</v>
      </c>
      <c r="I113" s="34">
        <v>100</v>
      </c>
      <c r="J113" s="34">
        <v>100</v>
      </c>
      <c r="K113" s="346">
        <v>100</v>
      </c>
      <c r="L113" s="34">
        <v>100</v>
      </c>
      <c r="M113" s="346">
        <v>105</v>
      </c>
      <c r="N113" s="34">
        <v>105</v>
      </c>
    </row>
    <row r="114" spans="1:14" ht="12" customHeight="1" x14ac:dyDescent="0.25">
      <c r="A114" s="48"/>
      <c r="B114" s="46">
        <v>2019</v>
      </c>
      <c r="C114" s="346">
        <v>105</v>
      </c>
      <c r="D114" s="34">
        <v>105</v>
      </c>
      <c r="E114" s="346">
        <v>105</v>
      </c>
      <c r="F114" s="346">
        <v>105</v>
      </c>
      <c r="G114" s="346">
        <v>105</v>
      </c>
      <c r="H114" s="346">
        <v>105</v>
      </c>
      <c r="I114" s="34">
        <v>105</v>
      </c>
      <c r="J114" s="351">
        <v>105</v>
      </c>
      <c r="K114" s="352">
        <v>105</v>
      </c>
      <c r="L114" s="34">
        <v>105</v>
      </c>
      <c r="M114" s="346">
        <v>105</v>
      </c>
      <c r="N114" s="34">
        <v>105</v>
      </c>
    </row>
    <row r="115" spans="1:14" ht="12" customHeight="1" x14ac:dyDescent="0.25">
      <c r="A115" s="48"/>
      <c r="B115" s="46">
        <v>2020</v>
      </c>
      <c r="C115" s="346">
        <v>105</v>
      </c>
      <c r="D115" s="34">
        <v>105</v>
      </c>
      <c r="E115" s="346" t="s">
        <v>143</v>
      </c>
      <c r="F115" s="346" t="s">
        <v>143</v>
      </c>
      <c r="G115" s="346" t="s">
        <v>143</v>
      </c>
      <c r="H115" s="346">
        <v>105</v>
      </c>
      <c r="I115" s="34">
        <v>107.5</v>
      </c>
      <c r="J115" s="34">
        <v>107.5</v>
      </c>
      <c r="K115" s="346" t="s">
        <v>143</v>
      </c>
      <c r="L115" s="34" t="s">
        <v>143</v>
      </c>
      <c r="M115" s="346">
        <v>105</v>
      </c>
      <c r="N115" s="34">
        <v>107.5</v>
      </c>
    </row>
    <row r="116" spans="1:14" ht="12" customHeight="1" x14ac:dyDescent="0.25">
      <c r="A116" s="48"/>
      <c r="B116" s="46">
        <v>2021</v>
      </c>
      <c r="C116" s="346">
        <v>115</v>
      </c>
      <c r="D116" s="34">
        <v>110</v>
      </c>
      <c r="E116" s="346">
        <v>110</v>
      </c>
      <c r="F116" s="346">
        <v>110</v>
      </c>
      <c r="G116" s="346">
        <v>110</v>
      </c>
      <c r="H116" s="346">
        <v>110</v>
      </c>
      <c r="I116" s="34">
        <v>110</v>
      </c>
      <c r="J116" s="34">
        <v>110</v>
      </c>
      <c r="K116" s="346">
        <v>110</v>
      </c>
      <c r="L116" s="347" t="s">
        <v>557</v>
      </c>
      <c r="M116" s="359" t="s">
        <v>557</v>
      </c>
      <c r="N116" s="347" t="s">
        <v>557</v>
      </c>
    </row>
    <row r="117" spans="1:14" ht="12" customHeight="1" x14ac:dyDescent="0.25">
      <c r="A117" s="48"/>
      <c r="B117" s="46">
        <v>2022</v>
      </c>
      <c r="C117" s="346">
        <v>110</v>
      </c>
      <c r="D117" s="34">
        <v>120</v>
      </c>
      <c r="E117" s="346">
        <v>120</v>
      </c>
      <c r="F117" s="346">
        <v>120</v>
      </c>
      <c r="G117" s="346">
        <v>120</v>
      </c>
      <c r="H117" s="346">
        <v>120</v>
      </c>
      <c r="I117" s="34">
        <v>120</v>
      </c>
      <c r="J117" s="34">
        <v>120</v>
      </c>
      <c r="K117" s="346">
        <v>122</v>
      </c>
      <c r="L117" s="34">
        <v>120</v>
      </c>
      <c r="M117" s="346">
        <v>120</v>
      </c>
      <c r="N117" s="34">
        <v>125</v>
      </c>
    </row>
    <row r="118" spans="1:14" ht="12" customHeight="1" x14ac:dyDescent="0.25">
      <c r="A118" s="48"/>
      <c r="B118" s="46">
        <v>2023</v>
      </c>
      <c r="C118" s="346">
        <v>125</v>
      </c>
      <c r="D118" s="346">
        <v>125</v>
      </c>
      <c r="E118" s="346">
        <v>122</v>
      </c>
      <c r="F118" s="346">
        <v>110</v>
      </c>
      <c r="G118" s="346">
        <v>110</v>
      </c>
      <c r="H118" s="346">
        <v>110</v>
      </c>
      <c r="I118" s="346">
        <v>120</v>
      </c>
      <c r="J118" s="346">
        <v>120</v>
      </c>
      <c r="K118" s="346">
        <v>118</v>
      </c>
      <c r="L118" s="346">
        <v>130</v>
      </c>
      <c r="M118" s="346">
        <v>118</v>
      </c>
      <c r="N118" s="346">
        <v>118</v>
      </c>
    </row>
    <row r="119" spans="1:14" ht="12" customHeight="1" x14ac:dyDescent="0.25">
      <c r="A119" s="310"/>
      <c r="B119" s="311">
        <v>2024</v>
      </c>
      <c r="C119" s="356" t="s">
        <v>29</v>
      </c>
      <c r="D119" s="356">
        <v>170</v>
      </c>
      <c r="E119" s="356">
        <v>163</v>
      </c>
      <c r="F119" s="350"/>
      <c r="G119" s="350"/>
      <c r="H119" s="350"/>
      <c r="I119" s="350"/>
      <c r="J119" s="350"/>
      <c r="K119" s="350"/>
      <c r="L119" s="350"/>
      <c r="M119" s="350"/>
      <c r="N119" s="350"/>
    </row>
    <row r="120" spans="1:14" ht="12" customHeight="1" x14ac:dyDescent="0.25">
      <c r="A120" s="48" t="s">
        <v>126</v>
      </c>
      <c r="B120" s="46">
        <v>2018</v>
      </c>
      <c r="C120" s="352">
        <v>50</v>
      </c>
      <c r="D120" s="351">
        <v>50</v>
      </c>
      <c r="E120" s="352">
        <v>50</v>
      </c>
      <c r="F120" s="346">
        <v>49</v>
      </c>
      <c r="G120" s="346">
        <v>49</v>
      </c>
      <c r="H120" s="346">
        <v>49</v>
      </c>
      <c r="I120" s="34">
        <v>49</v>
      </c>
      <c r="J120" s="34">
        <v>49</v>
      </c>
      <c r="K120" s="346">
        <v>49</v>
      </c>
      <c r="L120" s="34">
        <v>49</v>
      </c>
      <c r="M120" s="346">
        <v>49</v>
      </c>
      <c r="N120" s="34">
        <v>48</v>
      </c>
    </row>
    <row r="121" spans="1:14" ht="12" customHeight="1" x14ac:dyDescent="0.25">
      <c r="A121" s="48"/>
      <c r="B121" s="46">
        <v>2019</v>
      </c>
      <c r="C121" s="346">
        <v>50</v>
      </c>
      <c r="D121" s="34">
        <v>50</v>
      </c>
      <c r="E121" s="346">
        <v>50</v>
      </c>
      <c r="F121" s="346">
        <v>54</v>
      </c>
      <c r="G121" s="346">
        <v>55</v>
      </c>
      <c r="H121" s="346">
        <v>50</v>
      </c>
      <c r="I121" s="34">
        <v>50</v>
      </c>
      <c r="J121" s="351">
        <v>50</v>
      </c>
      <c r="K121" s="352">
        <v>65</v>
      </c>
      <c r="L121" s="34">
        <v>70</v>
      </c>
      <c r="M121" s="346">
        <v>70</v>
      </c>
      <c r="N121" s="34">
        <v>73</v>
      </c>
    </row>
    <row r="122" spans="1:14" ht="12" customHeight="1" x14ac:dyDescent="0.25">
      <c r="A122" s="48"/>
      <c r="B122" s="46">
        <v>2020</v>
      </c>
      <c r="C122" s="346">
        <v>70</v>
      </c>
      <c r="D122" s="34">
        <v>70</v>
      </c>
      <c r="E122" s="346">
        <v>70</v>
      </c>
      <c r="F122" s="346">
        <v>70</v>
      </c>
      <c r="G122" s="346">
        <v>60</v>
      </c>
      <c r="H122" s="346">
        <v>60</v>
      </c>
      <c r="I122" s="34">
        <v>60</v>
      </c>
      <c r="J122" s="351">
        <v>70</v>
      </c>
      <c r="K122" s="346">
        <v>60</v>
      </c>
      <c r="L122" s="34">
        <v>52.5</v>
      </c>
      <c r="M122" s="346">
        <v>60</v>
      </c>
      <c r="N122" s="34">
        <v>60</v>
      </c>
    </row>
    <row r="123" spans="1:14" ht="12" customHeight="1" x14ac:dyDescent="0.25">
      <c r="A123" s="48"/>
      <c r="B123" s="46">
        <v>2021</v>
      </c>
      <c r="C123" s="346">
        <v>72.5</v>
      </c>
      <c r="D123" s="34">
        <v>77.5</v>
      </c>
      <c r="E123" s="346">
        <v>75</v>
      </c>
      <c r="F123" s="346">
        <v>75</v>
      </c>
      <c r="G123" s="346">
        <v>75</v>
      </c>
      <c r="H123" s="346">
        <v>75</v>
      </c>
      <c r="I123" s="34">
        <v>75</v>
      </c>
      <c r="J123" s="34">
        <v>75</v>
      </c>
      <c r="K123" s="346">
        <v>85</v>
      </c>
      <c r="L123" s="34">
        <v>75</v>
      </c>
      <c r="M123" s="346">
        <v>75</v>
      </c>
      <c r="N123" s="34">
        <v>75</v>
      </c>
    </row>
    <row r="124" spans="1:14" ht="12" customHeight="1" x14ac:dyDescent="0.25">
      <c r="A124" s="48"/>
      <c r="B124" s="46">
        <v>2022</v>
      </c>
      <c r="C124" s="346">
        <v>75</v>
      </c>
      <c r="D124" s="34">
        <v>75</v>
      </c>
      <c r="E124" s="346">
        <v>73</v>
      </c>
      <c r="F124" s="346">
        <v>73</v>
      </c>
      <c r="G124" s="346">
        <v>80</v>
      </c>
      <c r="H124" s="346">
        <v>80</v>
      </c>
      <c r="I124" s="34">
        <v>80</v>
      </c>
      <c r="J124" s="34">
        <v>112</v>
      </c>
      <c r="K124" s="346">
        <v>123</v>
      </c>
      <c r="L124" s="34">
        <v>123</v>
      </c>
      <c r="M124" s="346">
        <v>80</v>
      </c>
      <c r="N124" s="34">
        <v>97.5</v>
      </c>
    </row>
    <row r="125" spans="1:14" ht="12" customHeight="1" x14ac:dyDescent="0.25">
      <c r="A125" s="48"/>
      <c r="B125" s="46">
        <v>2023</v>
      </c>
      <c r="C125" s="346">
        <v>125</v>
      </c>
      <c r="D125" s="346">
        <v>125</v>
      </c>
      <c r="E125" s="346">
        <v>125</v>
      </c>
      <c r="F125" s="346">
        <v>145</v>
      </c>
      <c r="G125" s="346">
        <v>125</v>
      </c>
      <c r="H125" s="346">
        <v>125</v>
      </c>
      <c r="I125" s="346">
        <v>125</v>
      </c>
      <c r="J125" s="346">
        <v>125</v>
      </c>
      <c r="K125" s="346">
        <v>125</v>
      </c>
      <c r="L125" s="346">
        <v>125</v>
      </c>
      <c r="M125" s="346">
        <v>125</v>
      </c>
      <c r="N125" s="346">
        <v>125</v>
      </c>
    </row>
    <row r="126" spans="1:14" ht="12" customHeight="1" x14ac:dyDescent="0.25">
      <c r="A126" s="310"/>
      <c r="B126" s="311">
        <v>2024</v>
      </c>
      <c r="C126" s="350">
        <v>105</v>
      </c>
      <c r="D126" s="349">
        <v>95</v>
      </c>
      <c r="E126" s="356">
        <v>86</v>
      </c>
      <c r="F126" s="350"/>
      <c r="G126" s="350"/>
      <c r="H126" s="350"/>
      <c r="I126" s="350"/>
      <c r="J126" s="350"/>
      <c r="K126" s="350"/>
      <c r="L126" s="350"/>
      <c r="M126" s="350"/>
      <c r="N126" s="350"/>
    </row>
    <row r="127" spans="1:14" ht="12" customHeight="1" x14ac:dyDescent="0.25">
      <c r="A127" s="48" t="s">
        <v>558</v>
      </c>
      <c r="B127" s="46">
        <v>2018</v>
      </c>
      <c r="C127" s="352">
        <v>56.5</v>
      </c>
      <c r="D127" s="351">
        <v>56</v>
      </c>
      <c r="E127" s="352">
        <v>58</v>
      </c>
      <c r="F127" s="346">
        <v>60</v>
      </c>
      <c r="G127" s="346">
        <v>59</v>
      </c>
      <c r="H127" s="346">
        <v>59</v>
      </c>
      <c r="I127" s="34">
        <v>58</v>
      </c>
      <c r="J127" s="34">
        <v>58</v>
      </c>
      <c r="K127" s="346">
        <v>58</v>
      </c>
      <c r="L127" s="34">
        <v>60</v>
      </c>
      <c r="M127" s="346">
        <v>60</v>
      </c>
      <c r="N127" s="34">
        <v>60</v>
      </c>
    </row>
    <row r="128" spans="1:14" ht="12" customHeight="1" x14ac:dyDescent="0.25">
      <c r="A128" s="48"/>
      <c r="B128" s="46">
        <v>2019</v>
      </c>
      <c r="C128" s="346">
        <v>60</v>
      </c>
      <c r="D128" s="34">
        <v>60</v>
      </c>
      <c r="E128" s="346">
        <v>63</v>
      </c>
      <c r="F128" s="346">
        <v>62.5</v>
      </c>
      <c r="G128" s="346">
        <v>62.5</v>
      </c>
      <c r="H128" s="346">
        <v>60</v>
      </c>
      <c r="I128" s="34">
        <v>60</v>
      </c>
      <c r="J128" s="351">
        <v>62</v>
      </c>
      <c r="K128" s="352">
        <v>62.5</v>
      </c>
      <c r="L128" s="34">
        <v>62.5</v>
      </c>
      <c r="M128" s="34">
        <v>62.5</v>
      </c>
      <c r="N128" s="34">
        <v>62.5</v>
      </c>
    </row>
    <row r="129" spans="1:14" ht="12" customHeight="1" x14ac:dyDescent="0.25">
      <c r="A129" s="48"/>
      <c r="B129" s="46">
        <v>2020</v>
      </c>
      <c r="C129" s="346">
        <v>60</v>
      </c>
      <c r="D129" s="34">
        <v>62.5</v>
      </c>
      <c r="E129" s="346" t="s">
        <v>143</v>
      </c>
      <c r="F129" s="346" t="s">
        <v>143</v>
      </c>
      <c r="G129" s="346">
        <v>62.5</v>
      </c>
      <c r="H129" s="346">
        <v>62.5</v>
      </c>
      <c r="I129" s="34" t="s">
        <v>143</v>
      </c>
      <c r="J129" s="34">
        <v>62.5</v>
      </c>
      <c r="K129" s="352">
        <v>75</v>
      </c>
      <c r="L129" s="351">
        <v>75</v>
      </c>
      <c r="M129" s="351">
        <v>75</v>
      </c>
      <c r="N129" s="351">
        <v>75</v>
      </c>
    </row>
    <row r="130" spans="1:14" ht="12" customHeight="1" x14ac:dyDescent="0.25">
      <c r="A130" s="48"/>
      <c r="B130" s="46">
        <v>2021</v>
      </c>
      <c r="C130" s="346">
        <v>65</v>
      </c>
      <c r="D130" s="34">
        <v>65</v>
      </c>
      <c r="E130" s="346">
        <v>65</v>
      </c>
      <c r="F130" s="346">
        <v>65</v>
      </c>
      <c r="G130" s="346">
        <v>65</v>
      </c>
      <c r="H130" s="346">
        <v>66</v>
      </c>
      <c r="I130" s="34">
        <v>65</v>
      </c>
      <c r="J130" s="34">
        <v>70</v>
      </c>
      <c r="K130" s="346">
        <v>70</v>
      </c>
      <c r="L130" s="34">
        <v>70</v>
      </c>
      <c r="M130" s="34">
        <v>70</v>
      </c>
      <c r="N130" s="34">
        <v>70</v>
      </c>
    </row>
    <row r="131" spans="1:14" ht="12" customHeight="1" x14ac:dyDescent="0.25">
      <c r="A131" s="48"/>
      <c r="B131" s="46">
        <v>2022</v>
      </c>
      <c r="C131" s="346">
        <v>70</v>
      </c>
      <c r="D131" s="34">
        <v>70</v>
      </c>
      <c r="E131" s="346">
        <v>70</v>
      </c>
      <c r="F131" s="346">
        <v>75</v>
      </c>
      <c r="G131" s="346">
        <v>71</v>
      </c>
      <c r="H131" s="346">
        <v>75</v>
      </c>
      <c r="I131" s="34">
        <v>75</v>
      </c>
      <c r="J131" s="34">
        <v>75</v>
      </c>
      <c r="K131" s="346">
        <v>75</v>
      </c>
      <c r="L131" s="34">
        <v>75</v>
      </c>
      <c r="M131" s="34">
        <v>75</v>
      </c>
      <c r="N131" s="34">
        <v>75</v>
      </c>
    </row>
    <row r="132" spans="1:14" ht="12" customHeight="1" x14ac:dyDescent="0.25">
      <c r="A132" s="48"/>
      <c r="B132" s="46">
        <v>2023</v>
      </c>
      <c r="C132" s="346">
        <v>80</v>
      </c>
      <c r="D132" s="346">
        <v>90</v>
      </c>
      <c r="E132" s="346">
        <v>95</v>
      </c>
      <c r="F132" s="346">
        <v>95</v>
      </c>
      <c r="G132" s="346">
        <v>95</v>
      </c>
      <c r="H132" s="346">
        <v>95</v>
      </c>
      <c r="I132" s="346">
        <v>95</v>
      </c>
      <c r="J132" s="346">
        <v>95</v>
      </c>
      <c r="K132" s="346">
        <v>95</v>
      </c>
      <c r="L132" s="346">
        <v>95</v>
      </c>
      <c r="M132" s="34" t="s">
        <v>143</v>
      </c>
      <c r="N132" s="34" t="s">
        <v>143</v>
      </c>
    </row>
    <row r="133" spans="1:14" ht="12" customHeight="1" x14ac:dyDescent="0.25">
      <c r="A133" s="310"/>
      <c r="B133" s="311">
        <v>2024</v>
      </c>
      <c r="C133" s="356" t="s">
        <v>29</v>
      </c>
      <c r="D133" s="356" t="s">
        <v>29</v>
      </c>
      <c r="E133" s="356">
        <v>88</v>
      </c>
      <c r="F133" s="350"/>
      <c r="G133" s="350"/>
      <c r="H133" s="350"/>
      <c r="I133" s="350"/>
      <c r="J133" s="350"/>
      <c r="K133" s="350"/>
      <c r="L133" s="350"/>
      <c r="M133" s="350"/>
      <c r="N133" s="350"/>
    </row>
    <row r="134" spans="1:14" ht="12" customHeight="1" x14ac:dyDescent="0.25">
      <c r="A134" s="48" t="s">
        <v>171</v>
      </c>
      <c r="B134" s="46">
        <v>2018</v>
      </c>
      <c r="C134" s="352">
        <v>170</v>
      </c>
      <c r="D134" s="351">
        <v>170</v>
      </c>
      <c r="E134" s="352">
        <v>170</v>
      </c>
      <c r="F134" s="346">
        <v>170</v>
      </c>
      <c r="G134" s="346">
        <v>170</v>
      </c>
      <c r="H134" s="346">
        <v>170</v>
      </c>
      <c r="I134" s="34">
        <v>170</v>
      </c>
      <c r="J134" s="34">
        <v>170</v>
      </c>
      <c r="K134" s="346">
        <v>170</v>
      </c>
      <c r="L134" s="34">
        <v>170</v>
      </c>
      <c r="M134" s="34">
        <v>170</v>
      </c>
      <c r="N134" s="34">
        <v>170</v>
      </c>
    </row>
    <row r="135" spans="1:14" ht="12" customHeight="1" x14ac:dyDescent="0.25">
      <c r="A135" s="48"/>
      <c r="B135" s="46">
        <v>2019</v>
      </c>
      <c r="C135" s="346">
        <v>119</v>
      </c>
      <c r="D135" s="34">
        <v>119</v>
      </c>
      <c r="E135" s="346">
        <v>119</v>
      </c>
      <c r="F135" s="346">
        <v>121</v>
      </c>
      <c r="G135" s="346">
        <v>121</v>
      </c>
      <c r="H135" s="346">
        <v>119</v>
      </c>
      <c r="I135" s="34">
        <v>119</v>
      </c>
      <c r="J135" s="351">
        <v>121</v>
      </c>
      <c r="K135" s="352">
        <v>125</v>
      </c>
      <c r="L135" s="34">
        <v>125</v>
      </c>
      <c r="M135" s="34">
        <v>125</v>
      </c>
      <c r="N135" s="34">
        <v>125</v>
      </c>
    </row>
    <row r="136" spans="1:14" ht="12" customHeight="1" x14ac:dyDescent="0.25">
      <c r="A136" s="48"/>
      <c r="B136" s="46">
        <v>2020</v>
      </c>
      <c r="C136" s="346">
        <v>125</v>
      </c>
      <c r="D136" s="34">
        <v>125</v>
      </c>
      <c r="E136" s="346">
        <v>125</v>
      </c>
      <c r="F136" s="346">
        <v>125</v>
      </c>
      <c r="G136" s="346">
        <v>125</v>
      </c>
      <c r="H136" s="346">
        <v>125</v>
      </c>
      <c r="I136" s="34">
        <v>125</v>
      </c>
      <c r="J136" s="34">
        <v>125</v>
      </c>
      <c r="K136" s="346">
        <v>125</v>
      </c>
      <c r="L136" s="34">
        <v>125</v>
      </c>
      <c r="M136" s="34">
        <v>125</v>
      </c>
      <c r="N136" s="34">
        <v>125</v>
      </c>
    </row>
    <row r="137" spans="1:14" ht="12" customHeight="1" x14ac:dyDescent="0.25">
      <c r="A137" s="48"/>
      <c r="B137" s="46">
        <v>2021</v>
      </c>
      <c r="C137" s="346" t="s">
        <v>143</v>
      </c>
      <c r="D137" s="34" t="s">
        <v>143</v>
      </c>
      <c r="E137" s="346" t="s">
        <v>143</v>
      </c>
      <c r="F137" s="346" t="s">
        <v>143</v>
      </c>
      <c r="G137" s="346" t="s">
        <v>143</v>
      </c>
      <c r="H137" s="346" t="s">
        <v>143</v>
      </c>
      <c r="I137" s="34" t="s">
        <v>143</v>
      </c>
      <c r="J137" s="34" t="s">
        <v>143</v>
      </c>
      <c r="K137" s="346" t="s">
        <v>143</v>
      </c>
      <c r="L137" s="34" t="s">
        <v>143</v>
      </c>
      <c r="M137" s="34" t="s">
        <v>143</v>
      </c>
      <c r="N137" s="34" t="s">
        <v>143</v>
      </c>
    </row>
    <row r="138" spans="1:14" ht="12" customHeight="1" x14ac:dyDescent="0.25">
      <c r="A138" s="48"/>
      <c r="B138" s="46">
        <v>2022</v>
      </c>
      <c r="C138" s="346">
        <v>72.5</v>
      </c>
      <c r="D138" s="34">
        <v>72.5</v>
      </c>
      <c r="E138" s="346">
        <v>75</v>
      </c>
      <c r="F138" s="346">
        <v>70</v>
      </c>
      <c r="G138" s="346" t="s">
        <v>143</v>
      </c>
      <c r="H138" s="346" t="s">
        <v>143</v>
      </c>
      <c r="I138" s="34" t="s">
        <v>143</v>
      </c>
      <c r="J138" s="34">
        <v>77.5</v>
      </c>
      <c r="K138" s="346">
        <v>75</v>
      </c>
      <c r="L138" s="34">
        <v>75</v>
      </c>
      <c r="M138" s="34">
        <v>77.5</v>
      </c>
      <c r="N138" s="34">
        <v>70</v>
      </c>
    </row>
    <row r="139" spans="1:14" ht="12" customHeight="1" x14ac:dyDescent="0.25">
      <c r="A139" s="48"/>
      <c r="B139" s="46">
        <v>2023</v>
      </c>
      <c r="C139" s="346">
        <v>150</v>
      </c>
      <c r="D139" s="346">
        <v>123</v>
      </c>
      <c r="E139" s="346" t="s">
        <v>143</v>
      </c>
      <c r="F139" s="346">
        <v>125</v>
      </c>
      <c r="G139" s="346">
        <v>125</v>
      </c>
      <c r="H139" s="346">
        <v>125</v>
      </c>
      <c r="I139" s="346">
        <v>125</v>
      </c>
      <c r="J139" s="346">
        <v>125</v>
      </c>
      <c r="K139" s="346">
        <v>125</v>
      </c>
      <c r="L139" s="346">
        <v>125</v>
      </c>
      <c r="M139" s="346">
        <v>120</v>
      </c>
      <c r="N139" s="346">
        <v>120</v>
      </c>
    </row>
    <row r="140" spans="1:14" ht="12" customHeight="1" x14ac:dyDescent="0.25">
      <c r="A140" s="310"/>
      <c r="B140" s="311">
        <v>2024</v>
      </c>
      <c r="C140" s="356" t="s">
        <v>29</v>
      </c>
      <c r="D140" s="349">
        <v>70</v>
      </c>
      <c r="E140" s="356">
        <v>70</v>
      </c>
      <c r="F140" s="350"/>
      <c r="G140" s="350"/>
      <c r="H140" s="350"/>
      <c r="I140" s="350"/>
      <c r="J140" s="350"/>
      <c r="K140" s="350"/>
      <c r="L140" s="350"/>
      <c r="M140" s="350"/>
      <c r="N140" s="350"/>
    </row>
    <row r="141" spans="1:14" ht="12" customHeight="1" x14ac:dyDescent="0.25">
      <c r="A141" s="48" t="s">
        <v>130</v>
      </c>
      <c r="B141" s="46">
        <v>2018</v>
      </c>
      <c r="C141" s="352">
        <v>132.5</v>
      </c>
      <c r="D141" s="351">
        <v>127.5</v>
      </c>
      <c r="E141" s="352">
        <v>135</v>
      </c>
      <c r="F141" s="346">
        <v>132.5</v>
      </c>
      <c r="G141" s="346">
        <v>125</v>
      </c>
      <c r="H141" s="346">
        <v>127.5</v>
      </c>
      <c r="I141" s="34">
        <v>107.5</v>
      </c>
      <c r="J141" s="34">
        <v>132.5</v>
      </c>
      <c r="K141" s="346">
        <v>112.5</v>
      </c>
      <c r="L141" s="34">
        <v>132.5</v>
      </c>
      <c r="M141" s="34">
        <v>132.5</v>
      </c>
      <c r="N141" s="34">
        <v>132.5</v>
      </c>
    </row>
    <row r="142" spans="1:14" ht="12" customHeight="1" x14ac:dyDescent="0.25">
      <c r="A142" s="48"/>
      <c r="B142" s="46">
        <v>2019</v>
      </c>
      <c r="C142" s="346">
        <v>132.5</v>
      </c>
      <c r="D142" s="34">
        <v>132.5</v>
      </c>
      <c r="E142" s="346">
        <v>132.5</v>
      </c>
      <c r="F142" s="346">
        <v>132.5</v>
      </c>
      <c r="G142" s="346">
        <v>132.5</v>
      </c>
      <c r="H142" s="346">
        <v>127.5</v>
      </c>
      <c r="I142" s="34">
        <v>127.5</v>
      </c>
      <c r="J142" s="351">
        <v>132.5</v>
      </c>
      <c r="K142" s="352">
        <v>140</v>
      </c>
      <c r="L142" s="34">
        <v>140</v>
      </c>
      <c r="M142" s="34">
        <v>140</v>
      </c>
      <c r="N142" s="34">
        <v>115</v>
      </c>
    </row>
    <row r="143" spans="1:14" ht="12" customHeight="1" x14ac:dyDescent="0.25">
      <c r="A143" s="85"/>
      <c r="B143" s="46">
        <v>2020</v>
      </c>
      <c r="C143" s="346">
        <v>135</v>
      </c>
      <c r="D143" s="34">
        <v>135</v>
      </c>
      <c r="E143" s="346">
        <v>135</v>
      </c>
      <c r="F143" s="346">
        <v>135</v>
      </c>
      <c r="G143" s="346">
        <v>135</v>
      </c>
      <c r="H143" s="346">
        <v>135</v>
      </c>
      <c r="I143" s="34">
        <v>135</v>
      </c>
      <c r="J143" s="351">
        <v>125</v>
      </c>
      <c r="K143" s="352">
        <v>125</v>
      </c>
      <c r="L143" s="34">
        <v>135</v>
      </c>
      <c r="M143" s="34">
        <v>140</v>
      </c>
      <c r="N143" s="34">
        <v>135</v>
      </c>
    </row>
    <row r="144" spans="1:14" ht="12" customHeight="1" x14ac:dyDescent="0.25">
      <c r="A144" s="85"/>
      <c r="B144" s="46">
        <v>2021</v>
      </c>
      <c r="C144" s="346">
        <v>135</v>
      </c>
      <c r="D144" s="34">
        <v>115</v>
      </c>
      <c r="E144" s="346">
        <v>95</v>
      </c>
      <c r="F144" s="346">
        <v>95</v>
      </c>
      <c r="G144" s="346">
        <v>140</v>
      </c>
      <c r="H144" s="346">
        <v>140</v>
      </c>
      <c r="I144" s="34">
        <v>140</v>
      </c>
      <c r="J144" s="34">
        <v>140</v>
      </c>
      <c r="K144" s="346">
        <v>140</v>
      </c>
      <c r="L144" s="34">
        <v>140</v>
      </c>
      <c r="M144" s="34">
        <v>140</v>
      </c>
      <c r="N144" s="34">
        <v>140</v>
      </c>
    </row>
    <row r="145" spans="1:14" ht="12" customHeight="1" x14ac:dyDescent="0.25">
      <c r="A145" s="85"/>
      <c r="B145" s="46">
        <v>2022</v>
      </c>
      <c r="C145" s="346">
        <v>130</v>
      </c>
      <c r="D145" s="34">
        <v>130</v>
      </c>
      <c r="E145" s="346">
        <v>125</v>
      </c>
      <c r="F145" s="346">
        <v>125</v>
      </c>
      <c r="G145" s="346">
        <v>125</v>
      </c>
      <c r="H145" s="346">
        <v>125</v>
      </c>
      <c r="I145" s="34">
        <v>125</v>
      </c>
      <c r="J145" s="34">
        <v>125</v>
      </c>
      <c r="K145" s="346">
        <v>125</v>
      </c>
      <c r="L145" s="34">
        <v>125</v>
      </c>
      <c r="M145" s="346">
        <v>125</v>
      </c>
      <c r="N145" s="34">
        <v>125</v>
      </c>
    </row>
    <row r="146" spans="1:14" ht="12" customHeight="1" x14ac:dyDescent="0.25">
      <c r="A146" s="85"/>
      <c r="B146" s="46">
        <v>2023</v>
      </c>
      <c r="C146" s="346">
        <v>125</v>
      </c>
      <c r="D146" s="346">
        <v>130</v>
      </c>
      <c r="E146" s="346">
        <v>130</v>
      </c>
      <c r="F146" s="346">
        <v>125</v>
      </c>
      <c r="G146" s="346">
        <v>135</v>
      </c>
      <c r="H146" s="346">
        <v>125</v>
      </c>
      <c r="I146" s="346">
        <v>125</v>
      </c>
      <c r="J146" s="346">
        <v>125</v>
      </c>
      <c r="K146" s="346">
        <v>130</v>
      </c>
      <c r="L146" s="346">
        <v>130</v>
      </c>
      <c r="M146" s="34">
        <v>120</v>
      </c>
      <c r="N146" s="346">
        <v>120</v>
      </c>
    </row>
    <row r="147" spans="1:14" ht="12" customHeight="1" x14ac:dyDescent="0.25">
      <c r="A147" s="336"/>
      <c r="B147" s="311">
        <v>2024</v>
      </c>
      <c r="C147" s="350">
        <v>105</v>
      </c>
      <c r="D147" s="350">
        <v>120</v>
      </c>
      <c r="E147" s="350">
        <v>115</v>
      </c>
      <c r="F147" s="350"/>
      <c r="G147" s="350"/>
      <c r="H147" s="350"/>
      <c r="I147" s="350"/>
      <c r="J147" s="350"/>
      <c r="K147" s="350"/>
      <c r="L147" s="350"/>
      <c r="M147" s="348"/>
      <c r="N147" s="350"/>
    </row>
    <row r="148" spans="1:14" ht="13.5" x14ac:dyDescent="0.25">
      <c r="A148" s="360" t="s">
        <v>136</v>
      </c>
      <c r="B148" s="209"/>
      <c r="C148" s="361"/>
      <c r="D148" s="362"/>
      <c r="E148" s="362"/>
      <c r="F148" s="362"/>
      <c r="G148" s="362"/>
      <c r="H148" s="362"/>
      <c r="I148" s="362"/>
      <c r="J148" s="362"/>
      <c r="K148" s="362"/>
      <c r="L148" s="362"/>
      <c r="M148" s="362"/>
      <c r="N148" s="362"/>
    </row>
    <row r="149" spans="1:14" ht="13.5" x14ac:dyDescent="0.25">
      <c r="A149" s="363" t="s">
        <v>486</v>
      </c>
      <c r="B149" s="363"/>
      <c r="C149" s="364"/>
      <c r="D149" s="365"/>
      <c r="E149" s="365"/>
      <c r="F149" s="365"/>
      <c r="G149" s="365"/>
      <c r="H149" s="362"/>
      <c r="I149" s="362"/>
      <c r="J149" s="362"/>
      <c r="K149" s="362"/>
      <c r="L149" s="362"/>
      <c r="M149" s="362"/>
      <c r="N149" s="362"/>
    </row>
    <row r="150" spans="1:14" x14ac:dyDescent="0.2">
      <c r="A150" s="366"/>
      <c r="B150" s="366"/>
      <c r="C150" s="366"/>
      <c r="D150" s="366"/>
      <c r="E150" s="366"/>
      <c r="F150" s="366"/>
      <c r="G150" s="366"/>
      <c r="H150" s="366"/>
      <c r="I150" s="366"/>
      <c r="J150" s="366"/>
      <c r="K150" s="366"/>
      <c r="L150" s="366"/>
      <c r="M150" s="366"/>
      <c r="N150" s="366"/>
    </row>
    <row r="151" spans="1:14" x14ac:dyDescent="0.2">
      <c r="A151" s="366"/>
      <c r="B151" s="366"/>
      <c r="C151" s="366"/>
      <c r="D151" s="366"/>
      <c r="E151" s="366"/>
      <c r="F151" s="366"/>
      <c r="G151" s="366"/>
      <c r="H151" s="366"/>
      <c r="I151" s="366"/>
      <c r="J151" s="366"/>
      <c r="K151" s="366"/>
      <c r="L151" s="366"/>
      <c r="M151" s="366"/>
      <c r="N151" s="366"/>
    </row>
    <row r="152" spans="1:14" x14ac:dyDescent="0.2">
      <c r="A152" s="366"/>
      <c r="B152" s="366"/>
      <c r="C152" s="366"/>
      <c r="D152" s="366"/>
      <c r="E152" s="366"/>
      <c r="F152" s="366"/>
      <c r="G152" s="366"/>
      <c r="H152" s="366"/>
      <c r="I152" s="366"/>
      <c r="J152" s="366"/>
      <c r="K152" s="366"/>
      <c r="L152" s="366"/>
      <c r="M152" s="366"/>
      <c r="N152" s="366"/>
    </row>
    <row r="153" spans="1:14" x14ac:dyDescent="0.2">
      <c r="A153" s="366"/>
      <c r="B153" s="366"/>
      <c r="C153" s="366"/>
      <c r="D153" s="366"/>
      <c r="E153" s="366"/>
      <c r="F153" s="366"/>
      <c r="G153" s="366"/>
      <c r="H153" s="366"/>
      <c r="I153" s="366"/>
      <c r="J153" s="366"/>
      <c r="K153" s="366"/>
      <c r="L153" s="366"/>
      <c r="M153" s="366"/>
      <c r="N153" s="366"/>
    </row>
    <row r="154" spans="1:14" x14ac:dyDescent="0.2">
      <c r="A154" s="366"/>
      <c r="B154" s="366"/>
      <c r="C154" s="366"/>
      <c r="D154" s="366"/>
      <c r="E154" s="366"/>
      <c r="F154" s="366"/>
      <c r="G154" s="366"/>
      <c r="H154" s="366"/>
      <c r="I154" s="366"/>
      <c r="J154" s="366"/>
      <c r="K154" s="366"/>
      <c r="L154" s="366"/>
      <c r="M154" s="366"/>
      <c r="N154" s="366"/>
    </row>
    <row r="155" spans="1:14" x14ac:dyDescent="0.2">
      <c r="A155" s="366"/>
      <c r="B155" s="366"/>
      <c r="C155" s="366"/>
      <c r="D155" s="366"/>
      <c r="E155" s="366"/>
      <c r="F155" s="366"/>
      <c r="G155" s="366"/>
      <c r="H155" s="366"/>
      <c r="I155" s="366"/>
      <c r="J155" s="366"/>
      <c r="K155" s="366"/>
      <c r="L155" s="366"/>
      <c r="M155" s="366"/>
      <c r="N155" s="366"/>
    </row>
    <row r="156" spans="1:14" x14ac:dyDescent="0.2">
      <c r="A156" s="366"/>
      <c r="B156" s="366"/>
      <c r="C156" s="366"/>
      <c r="D156" s="366"/>
      <c r="E156" s="366"/>
      <c r="F156" s="366"/>
      <c r="G156" s="366"/>
      <c r="H156" s="366"/>
      <c r="I156" s="366"/>
      <c r="J156" s="366"/>
      <c r="K156" s="366"/>
      <c r="L156" s="366"/>
      <c r="M156" s="366"/>
      <c r="N156" s="366"/>
    </row>
    <row r="157" spans="1:14" x14ac:dyDescent="0.2">
      <c r="A157" s="366"/>
      <c r="B157" s="366"/>
      <c r="C157" s="366"/>
      <c r="D157" s="366"/>
      <c r="E157" s="366"/>
      <c r="F157" s="366"/>
      <c r="G157" s="366"/>
      <c r="H157" s="366"/>
      <c r="I157" s="366"/>
      <c r="J157" s="366"/>
      <c r="K157" s="366"/>
      <c r="L157" s="366"/>
      <c r="M157" s="366"/>
      <c r="N157" s="366"/>
    </row>
    <row r="158" spans="1:14" x14ac:dyDescent="0.2">
      <c r="A158" s="366"/>
      <c r="B158" s="366"/>
      <c r="C158" s="366"/>
      <c r="D158" s="366"/>
      <c r="E158" s="366"/>
      <c r="F158" s="366"/>
      <c r="G158" s="366"/>
      <c r="H158" s="366"/>
      <c r="I158" s="366"/>
      <c r="J158" s="366"/>
      <c r="K158" s="366"/>
      <c r="L158" s="366"/>
      <c r="M158" s="366"/>
      <c r="N158" s="366"/>
    </row>
  </sheetData>
  <mergeCells count="3">
    <mergeCell ref="A1:N1"/>
    <mergeCell ref="A57:F57"/>
    <mergeCell ref="A110:F110"/>
  </mergeCells>
  <pageMargins left="0" right="0" top="0" bottom="0" header="0" footer="0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D215F-E935-4C32-8540-5EF5D2A0C38F}">
  <dimension ref="A2:G176"/>
  <sheetViews>
    <sheetView showGridLines="0" topLeftCell="A166" zoomScale="200" zoomScaleNormal="200" workbookViewId="0">
      <selection activeCell="E136" sqref="E136"/>
    </sheetView>
  </sheetViews>
  <sheetFormatPr baseColWidth="10" defaultColWidth="10.85546875" defaultRowHeight="12.75" x14ac:dyDescent="0.2"/>
  <cols>
    <col min="1" max="1" width="15" style="81" customWidth="1"/>
    <col min="2" max="7" width="9.7109375" style="81" customWidth="1"/>
    <col min="8" max="16384" width="10.85546875" style="81"/>
  </cols>
  <sheetData>
    <row r="2" spans="1:7" ht="13.5" x14ac:dyDescent="0.25">
      <c r="A2" s="367" t="s">
        <v>559</v>
      </c>
      <c r="B2" s="198"/>
      <c r="C2" s="198"/>
      <c r="D2" s="198"/>
      <c r="E2" s="198"/>
      <c r="F2" s="198"/>
      <c r="G2" s="2"/>
    </row>
    <row r="3" spans="1:7" ht="13.5" x14ac:dyDescent="0.25">
      <c r="A3" s="368" t="s">
        <v>640</v>
      </c>
      <c r="B3" s="198"/>
      <c r="C3" s="198"/>
      <c r="D3" s="198"/>
      <c r="E3" s="198"/>
      <c r="F3" s="198"/>
      <c r="G3" s="2"/>
    </row>
    <row r="4" spans="1:7" ht="6" customHeight="1" x14ac:dyDescent="0.25">
      <c r="A4" s="369"/>
      <c r="B4" s="198"/>
      <c r="C4" s="198"/>
      <c r="D4" s="198"/>
      <c r="E4" s="198"/>
      <c r="F4" s="198"/>
      <c r="G4" s="2"/>
    </row>
    <row r="5" spans="1:7" ht="14.1" customHeight="1" x14ac:dyDescent="0.2">
      <c r="A5" s="914" t="s">
        <v>504</v>
      </c>
      <c r="B5" s="916" t="s">
        <v>560</v>
      </c>
      <c r="C5" s="917"/>
      <c r="D5" s="918"/>
      <c r="E5" s="916" t="s">
        <v>561</v>
      </c>
      <c r="F5" s="917"/>
      <c r="G5" s="918"/>
    </row>
    <row r="6" spans="1:7" ht="18.75" customHeight="1" x14ac:dyDescent="0.2">
      <c r="A6" s="915"/>
      <c r="B6" s="530" t="s">
        <v>562</v>
      </c>
      <c r="C6" s="530" t="s">
        <v>563</v>
      </c>
      <c r="D6" s="531" t="s">
        <v>23</v>
      </c>
      <c r="E6" s="530" t="s">
        <v>562</v>
      </c>
      <c r="F6" s="530" t="s">
        <v>563</v>
      </c>
      <c r="G6" s="531" t="s">
        <v>23</v>
      </c>
    </row>
    <row r="7" spans="1:7" ht="6.75" customHeight="1" x14ac:dyDescent="0.2">
      <c r="A7" s="370"/>
      <c r="B7" s="371"/>
      <c r="C7" s="371"/>
      <c r="D7" s="372"/>
      <c r="E7" s="371"/>
      <c r="F7" s="371"/>
      <c r="G7" s="372"/>
    </row>
    <row r="8" spans="1:7" ht="12" customHeight="1" x14ac:dyDescent="0.25">
      <c r="A8" s="516" t="s">
        <v>24</v>
      </c>
      <c r="B8" s="377"/>
      <c r="C8" s="373"/>
      <c r="D8" s="378"/>
      <c r="E8" s="377"/>
      <c r="F8" s="379"/>
      <c r="G8" s="70"/>
    </row>
    <row r="9" spans="1:7" ht="12" customHeight="1" x14ac:dyDescent="0.25">
      <c r="A9" s="258" t="s">
        <v>25</v>
      </c>
      <c r="B9" s="346">
        <v>85</v>
      </c>
      <c r="C9" s="374">
        <v>80</v>
      </c>
      <c r="D9" s="375">
        <f t="shared" ref="D9" si="0">((C9/B9)-    1)*100</f>
        <v>-5.8823529411764719</v>
      </c>
      <c r="E9" s="380">
        <v>110</v>
      </c>
      <c r="F9" s="381">
        <v>125</v>
      </c>
      <c r="G9" s="375">
        <f t="shared" ref="G9" si="1">((F9/E9)-    1)*100</f>
        <v>13.636363636363647</v>
      </c>
    </row>
    <row r="10" spans="1:7" ht="12" customHeight="1" x14ac:dyDescent="0.25">
      <c r="A10" s="258" t="s">
        <v>564</v>
      </c>
      <c r="B10" s="373" t="s">
        <v>565</v>
      </c>
      <c r="C10" s="374">
        <v>68</v>
      </c>
      <c r="D10" s="378" t="s">
        <v>141</v>
      </c>
      <c r="E10" s="382" t="s">
        <v>565</v>
      </c>
      <c r="F10" s="381">
        <v>115</v>
      </c>
      <c r="G10" s="378" t="s">
        <v>141</v>
      </c>
    </row>
    <row r="11" spans="1:7" ht="12" customHeight="1" x14ac:dyDescent="0.25">
      <c r="A11" s="258" t="s">
        <v>323</v>
      </c>
      <c r="B11" s="373" t="s">
        <v>565</v>
      </c>
      <c r="C11" s="374">
        <v>109</v>
      </c>
      <c r="D11" s="378" t="s">
        <v>141</v>
      </c>
      <c r="E11" s="382" t="s">
        <v>565</v>
      </c>
      <c r="F11" s="374">
        <v>200</v>
      </c>
      <c r="G11" s="378" t="s">
        <v>141</v>
      </c>
    </row>
    <row r="12" spans="1:7" ht="12" customHeight="1" x14ac:dyDescent="0.25">
      <c r="A12" s="258" t="s">
        <v>509</v>
      </c>
      <c r="B12" s="373" t="s">
        <v>565</v>
      </c>
      <c r="C12" s="374">
        <v>63</v>
      </c>
      <c r="D12" s="378" t="s">
        <v>141</v>
      </c>
      <c r="E12" s="382" t="s">
        <v>565</v>
      </c>
      <c r="F12" s="381">
        <v>105</v>
      </c>
      <c r="G12" s="378" t="s">
        <v>141</v>
      </c>
    </row>
    <row r="13" spans="1:7" ht="12" customHeight="1" x14ac:dyDescent="0.25">
      <c r="A13" s="516" t="s">
        <v>566</v>
      </c>
      <c r="B13" s="373"/>
      <c r="C13" s="374"/>
      <c r="D13" s="378"/>
      <c r="E13" s="382"/>
      <c r="F13" s="374"/>
      <c r="G13" s="378"/>
    </row>
    <row r="14" spans="1:7" ht="12" customHeight="1" x14ac:dyDescent="0.25">
      <c r="A14" s="259" t="s">
        <v>30</v>
      </c>
      <c r="B14" s="373" t="s">
        <v>565</v>
      </c>
      <c r="C14" s="374">
        <v>100</v>
      </c>
      <c r="D14" s="378" t="s">
        <v>141</v>
      </c>
      <c r="E14" s="382" t="s">
        <v>565</v>
      </c>
      <c r="F14" s="381">
        <v>198</v>
      </c>
      <c r="G14" s="378" t="s">
        <v>141</v>
      </c>
    </row>
    <row r="15" spans="1:7" ht="12" customHeight="1" x14ac:dyDescent="0.25">
      <c r="A15" s="259" t="s">
        <v>512</v>
      </c>
      <c r="B15" s="373" t="s">
        <v>565</v>
      </c>
      <c r="C15" s="374">
        <v>120</v>
      </c>
      <c r="D15" s="378" t="s">
        <v>141</v>
      </c>
      <c r="E15" s="382" t="s">
        <v>565</v>
      </c>
      <c r="F15" s="374" t="s">
        <v>565</v>
      </c>
      <c r="G15" s="378" t="s">
        <v>141</v>
      </c>
    </row>
    <row r="16" spans="1:7" ht="12" customHeight="1" x14ac:dyDescent="0.25">
      <c r="A16" s="259" t="s">
        <v>514</v>
      </c>
      <c r="B16" s="373" t="s">
        <v>565</v>
      </c>
      <c r="C16" s="374">
        <v>140</v>
      </c>
      <c r="D16" s="378" t="s">
        <v>141</v>
      </c>
      <c r="E16" s="382" t="s">
        <v>565</v>
      </c>
      <c r="F16" s="381">
        <v>275</v>
      </c>
      <c r="G16" s="378" t="s">
        <v>141</v>
      </c>
    </row>
    <row r="17" spans="1:7" ht="12" customHeight="1" x14ac:dyDescent="0.25">
      <c r="A17" s="259" t="s">
        <v>334</v>
      </c>
      <c r="B17" s="373" t="s">
        <v>565</v>
      </c>
      <c r="C17" s="374">
        <v>135</v>
      </c>
      <c r="D17" s="378" t="s">
        <v>141</v>
      </c>
      <c r="E17" s="382" t="s">
        <v>565</v>
      </c>
      <c r="F17" s="374" t="s">
        <v>565</v>
      </c>
      <c r="G17" s="378" t="s">
        <v>141</v>
      </c>
    </row>
    <row r="18" spans="1:7" ht="12" customHeight="1" x14ac:dyDescent="0.25">
      <c r="A18" s="259" t="s">
        <v>567</v>
      </c>
      <c r="B18" s="373" t="s">
        <v>565</v>
      </c>
      <c r="C18" s="374">
        <v>115</v>
      </c>
      <c r="D18" s="378" t="s">
        <v>141</v>
      </c>
      <c r="E18" s="382" t="s">
        <v>565</v>
      </c>
      <c r="F18" s="374">
        <v>105</v>
      </c>
      <c r="G18" s="378" t="s">
        <v>141</v>
      </c>
    </row>
    <row r="19" spans="1:7" ht="12" customHeight="1" x14ac:dyDescent="0.25">
      <c r="A19" s="259" t="s">
        <v>463</v>
      </c>
      <c r="B19" s="373" t="s">
        <v>565</v>
      </c>
      <c r="C19" s="374">
        <v>78</v>
      </c>
      <c r="D19" s="378" t="s">
        <v>141</v>
      </c>
      <c r="E19" s="382" t="s">
        <v>565</v>
      </c>
      <c r="F19" s="381">
        <v>235</v>
      </c>
      <c r="G19" s="378" t="s">
        <v>141</v>
      </c>
    </row>
    <row r="20" spans="1:7" ht="12" customHeight="1" x14ac:dyDescent="0.25">
      <c r="A20" s="259" t="s">
        <v>337</v>
      </c>
      <c r="B20" s="373" t="s">
        <v>565</v>
      </c>
      <c r="C20" s="374">
        <v>169</v>
      </c>
      <c r="D20" s="378" t="s">
        <v>141</v>
      </c>
      <c r="E20" s="382" t="s">
        <v>565</v>
      </c>
      <c r="F20" s="374" t="s">
        <v>565</v>
      </c>
      <c r="G20" s="378" t="s">
        <v>141</v>
      </c>
    </row>
    <row r="21" spans="1:7" ht="12" customHeight="1" x14ac:dyDescent="0.25">
      <c r="A21" s="259" t="s">
        <v>516</v>
      </c>
      <c r="B21" s="373" t="s">
        <v>565</v>
      </c>
      <c r="C21" s="374">
        <v>105</v>
      </c>
      <c r="D21" s="378" t="s">
        <v>141</v>
      </c>
      <c r="E21" s="382" t="s">
        <v>565</v>
      </c>
      <c r="F21" s="381">
        <v>140</v>
      </c>
      <c r="G21" s="378" t="s">
        <v>141</v>
      </c>
    </row>
    <row r="22" spans="1:7" ht="12" customHeight="1" x14ac:dyDescent="0.25">
      <c r="A22" s="516" t="s">
        <v>32</v>
      </c>
      <c r="B22" s="373"/>
      <c r="C22" s="377"/>
      <c r="D22" s="383"/>
      <c r="E22" s="339"/>
      <c r="F22" s="381"/>
      <c r="G22" s="70"/>
    </row>
    <row r="23" spans="1:7" ht="12" customHeight="1" x14ac:dyDescent="0.25">
      <c r="A23" s="384" t="s">
        <v>33</v>
      </c>
      <c r="B23" s="374">
        <v>100</v>
      </c>
      <c r="C23" s="374">
        <v>75</v>
      </c>
      <c r="D23" s="375">
        <f t="shared" ref="D23:D47" si="2">((C23/B23)-    1)*100</f>
        <v>-25</v>
      </c>
      <c r="E23" s="374">
        <v>75</v>
      </c>
      <c r="F23" s="374">
        <v>125</v>
      </c>
      <c r="G23" s="385">
        <f t="shared" ref="G23:G47" si="3">((F23/E23)-    1)*100</f>
        <v>66.666666666666671</v>
      </c>
    </row>
    <row r="24" spans="1:7" ht="12" customHeight="1" x14ac:dyDescent="0.25">
      <c r="A24" s="386" t="s">
        <v>34</v>
      </c>
      <c r="B24" s="374">
        <v>90</v>
      </c>
      <c r="C24" s="374">
        <v>130</v>
      </c>
      <c r="D24" s="375">
        <f t="shared" si="2"/>
        <v>44.444444444444443</v>
      </c>
      <c r="E24" s="374">
        <v>80</v>
      </c>
      <c r="F24" s="374">
        <v>103</v>
      </c>
      <c r="G24" s="385">
        <f t="shared" si="3"/>
        <v>28.750000000000007</v>
      </c>
    </row>
    <row r="25" spans="1:7" ht="12" customHeight="1" x14ac:dyDescent="0.25">
      <c r="A25" s="386" t="s">
        <v>568</v>
      </c>
      <c r="B25" s="374">
        <v>80</v>
      </c>
      <c r="C25" s="374">
        <v>75</v>
      </c>
      <c r="D25" s="375">
        <f t="shared" si="2"/>
        <v>-6.25</v>
      </c>
      <c r="E25" s="379" t="s">
        <v>565</v>
      </c>
      <c r="F25" s="374">
        <v>65</v>
      </c>
      <c r="G25" s="378" t="s">
        <v>141</v>
      </c>
    </row>
    <row r="26" spans="1:7" ht="12" customHeight="1" x14ac:dyDescent="0.25">
      <c r="A26" s="386" t="s">
        <v>35</v>
      </c>
      <c r="B26" s="374">
        <v>82.5</v>
      </c>
      <c r="C26" s="374">
        <v>65</v>
      </c>
      <c r="D26" s="375">
        <f t="shared" si="2"/>
        <v>-21.212121212121215</v>
      </c>
      <c r="E26" s="374">
        <v>100</v>
      </c>
      <c r="F26" s="374">
        <v>85</v>
      </c>
      <c r="G26" s="385">
        <f t="shared" si="3"/>
        <v>-15.000000000000002</v>
      </c>
    </row>
    <row r="27" spans="1:7" ht="12" customHeight="1" x14ac:dyDescent="0.25">
      <c r="A27" s="386" t="s">
        <v>36</v>
      </c>
      <c r="B27" s="374">
        <v>80</v>
      </c>
      <c r="C27" s="374">
        <v>70</v>
      </c>
      <c r="D27" s="375">
        <f t="shared" si="2"/>
        <v>-12.5</v>
      </c>
      <c r="E27" s="387">
        <v>90</v>
      </c>
      <c r="F27" s="374">
        <v>110</v>
      </c>
      <c r="G27" s="385">
        <f t="shared" si="3"/>
        <v>22.222222222222232</v>
      </c>
    </row>
    <row r="28" spans="1:7" ht="12" customHeight="1" x14ac:dyDescent="0.25">
      <c r="A28" s="386" t="s">
        <v>37</v>
      </c>
      <c r="B28" s="374">
        <v>95</v>
      </c>
      <c r="C28" s="374">
        <v>105</v>
      </c>
      <c r="D28" s="375">
        <f t="shared" si="2"/>
        <v>10.526315789473696</v>
      </c>
      <c r="E28" s="374">
        <v>95</v>
      </c>
      <c r="F28" s="374">
        <v>103</v>
      </c>
      <c r="G28" s="385">
        <f t="shared" si="3"/>
        <v>8.4210526315789522</v>
      </c>
    </row>
    <row r="29" spans="1:7" ht="12" customHeight="1" x14ac:dyDescent="0.25">
      <c r="A29" s="386" t="s">
        <v>38</v>
      </c>
      <c r="B29" s="374">
        <v>95</v>
      </c>
      <c r="C29" s="374">
        <v>110</v>
      </c>
      <c r="D29" s="375">
        <f t="shared" si="2"/>
        <v>15.789473684210531</v>
      </c>
      <c r="E29" s="387">
        <v>105</v>
      </c>
      <c r="F29" s="387">
        <v>140</v>
      </c>
      <c r="G29" s="385">
        <f t="shared" si="3"/>
        <v>33.333333333333329</v>
      </c>
    </row>
    <row r="30" spans="1:7" ht="12" customHeight="1" x14ac:dyDescent="0.25">
      <c r="A30" s="386" t="s">
        <v>39</v>
      </c>
      <c r="B30" s="374">
        <v>82.5</v>
      </c>
      <c r="C30" s="374">
        <v>95</v>
      </c>
      <c r="D30" s="375">
        <f t="shared" si="2"/>
        <v>15.151515151515159</v>
      </c>
      <c r="E30" s="374">
        <v>105</v>
      </c>
      <c r="F30" s="374">
        <v>135</v>
      </c>
      <c r="G30" s="385">
        <f t="shared" si="3"/>
        <v>28.57142857142858</v>
      </c>
    </row>
    <row r="31" spans="1:7" ht="12" customHeight="1" x14ac:dyDescent="0.25">
      <c r="A31" s="386" t="s">
        <v>42</v>
      </c>
      <c r="B31" s="374">
        <v>100</v>
      </c>
      <c r="C31" s="374">
        <v>95</v>
      </c>
      <c r="D31" s="375">
        <f t="shared" si="2"/>
        <v>-5.0000000000000044</v>
      </c>
      <c r="E31" s="374">
        <v>105</v>
      </c>
      <c r="F31" s="374">
        <v>105</v>
      </c>
      <c r="G31" s="385">
        <f t="shared" si="3"/>
        <v>0</v>
      </c>
    </row>
    <row r="32" spans="1:7" ht="12" customHeight="1" x14ac:dyDescent="0.25">
      <c r="A32" s="386" t="s">
        <v>159</v>
      </c>
      <c r="B32" s="374">
        <v>100</v>
      </c>
      <c r="C32" s="374">
        <v>135</v>
      </c>
      <c r="D32" s="375">
        <f t="shared" si="2"/>
        <v>35.000000000000007</v>
      </c>
      <c r="E32" s="374">
        <v>105</v>
      </c>
      <c r="F32" s="374">
        <v>75</v>
      </c>
      <c r="G32" s="385">
        <f t="shared" si="3"/>
        <v>-28.571428571428569</v>
      </c>
    </row>
    <row r="33" spans="1:7" ht="12" customHeight="1" x14ac:dyDescent="0.25">
      <c r="A33" s="386" t="s">
        <v>40</v>
      </c>
      <c r="B33" s="374">
        <v>103</v>
      </c>
      <c r="C33" s="374">
        <v>100</v>
      </c>
      <c r="D33" s="375">
        <f t="shared" si="2"/>
        <v>-2.9126213592232997</v>
      </c>
      <c r="E33" s="387">
        <v>95</v>
      </c>
      <c r="F33" s="387">
        <v>135</v>
      </c>
      <c r="G33" s="385">
        <f t="shared" si="3"/>
        <v>42.105263157894733</v>
      </c>
    </row>
    <row r="34" spans="1:7" ht="12" customHeight="1" x14ac:dyDescent="0.25">
      <c r="A34" s="516" t="s">
        <v>43</v>
      </c>
      <c r="B34" s="373"/>
      <c r="C34" s="373"/>
      <c r="D34" s="388"/>
      <c r="E34" s="389"/>
      <c r="F34" s="381"/>
      <c r="G34" s="70"/>
    </row>
    <row r="35" spans="1:7" ht="12" customHeight="1" x14ac:dyDescent="0.25">
      <c r="A35" s="390" t="s">
        <v>160</v>
      </c>
      <c r="B35" s="374">
        <v>77.5</v>
      </c>
      <c r="C35" s="374">
        <v>120</v>
      </c>
      <c r="D35" s="375">
        <f t="shared" si="2"/>
        <v>54.838709677419352</v>
      </c>
      <c r="E35" s="374">
        <v>115</v>
      </c>
      <c r="F35" s="387">
        <v>78</v>
      </c>
      <c r="G35" s="385">
        <f t="shared" si="3"/>
        <v>-32.173913043478265</v>
      </c>
    </row>
    <row r="36" spans="1:7" ht="12" customHeight="1" x14ac:dyDescent="0.25">
      <c r="A36" s="390" t="s">
        <v>464</v>
      </c>
      <c r="B36" s="374">
        <v>145</v>
      </c>
      <c r="C36" s="374">
        <v>105</v>
      </c>
      <c r="D36" s="375">
        <f t="shared" si="2"/>
        <v>-27.586206896551722</v>
      </c>
      <c r="E36" s="374">
        <v>80</v>
      </c>
      <c r="F36" s="387">
        <v>110</v>
      </c>
      <c r="G36" s="385">
        <f t="shared" si="3"/>
        <v>37.5</v>
      </c>
    </row>
    <row r="37" spans="1:7" ht="12" customHeight="1" x14ac:dyDescent="0.25">
      <c r="A37" s="390" t="s">
        <v>569</v>
      </c>
      <c r="B37" s="374">
        <v>77.5</v>
      </c>
      <c r="C37" s="374">
        <v>87.5</v>
      </c>
      <c r="D37" s="375">
        <f t="shared" si="2"/>
        <v>12.903225806451623</v>
      </c>
      <c r="E37" s="387">
        <v>92.5</v>
      </c>
      <c r="F37" s="387">
        <v>110</v>
      </c>
      <c r="G37" s="385">
        <f t="shared" si="3"/>
        <v>18.918918918918926</v>
      </c>
    </row>
    <row r="38" spans="1:7" ht="12" customHeight="1" x14ac:dyDescent="0.25">
      <c r="A38" s="390" t="s">
        <v>45</v>
      </c>
      <c r="B38" s="374">
        <v>145</v>
      </c>
      <c r="C38" s="374">
        <v>90</v>
      </c>
      <c r="D38" s="375">
        <f t="shared" si="2"/>
        <v>-37.931034482758619</v>
      </c>
      <c r="E38" s="387">
        <v>105</v>
      </c>
      <c r="F38" s="387">
        <v>105</v>
      </c>
      <c r="G38" s="385">
        <f t="shared" si="3"/>
        <v>0</v>
      </c>
    </row>
    <row r="39" spans="1:7" ht="12" customHeight="1" x14ac:dyDescent="0.25">
      <c r="A39" s="390" t="s">
        <v>177</v>
      </c>
      <c r="B39" s="374">
        <v>168</v>
      </c>
      <c r="C39" s="374">
        <v>138</v>
      </c>
      <c r="D39" s="391">
        <f t="shared" si="2"/>
        <v>-17.857142857142861</v>
      </c>
      <c r="E39" s="387">
        <v>85</v>
      </c>
      <c r="F39" s="387">
        <v>85</v>
      </c>
      <c r="G39" s="385">
        <f t="shared" si="3"/>
        <v>0</v>
      </c>
    </row>
    <row r="40" spans="1:7" ht="12" customHeight="1" x14ac:dyDescent="0.25">
      <c r="A40" s="390" t="s">
        <v>529</v>
      </c>
      <c r="B40" s="374">
        <v>73</v>
      </c>
      <c r="C40" s="374">
        <v>89</v>
      </c>
      <c r="D40" s="391">
        <f t="shared" si="2"/>
        <v>21.917808219178081</v>
      </c>
      <c r="E40" s="387">
        <v>90</v>
      </c>
      <c r="F40" s="387">
        <v>88</v>
      </c>
      <c r="G40" s="385">
        <f t="shared" si="3"/>
        <v>-2.2222222222222254</v>
      </c>
    </row>
    <row r="41" spans="1:7" ht="12" customHeight="1" x14ac:dyDescent="0.25">
      <c r="A41" s="390" t="s">
        <v>531</v>
      </c>
      <c r="B41" s="374">
        <v>67.5</v>
      </c>
      <c r="C41" s="374">
        <v>80</v>
      </c>
      <c r="D41" s="391">
        <f t="shared" si="2"/>
        <v>18.518518518518512</v>
      </c>
      <c r="E41" s="387">
        <v>95</v>
      </c>
      <c r="F41" s="387">
        <v>145</v>
      </c>
      <c r="G41" s="385">
        <f t="shared" si="3"/>
        <v>52.631578947368432</v>
      </c>
    </row>
    <row r="42" spans="1:7" ht="12" customHeight="1" x14ac:dyDescent="0.25">
      <c r="A42" s="390" t="s">
        <v>532</v>
      </c>
      <c r="B42" s="374">
        <v>105</v>
      </c>
      <c r="C42" s="374">
        <v>105</v>
      </c>
      <c r="D42" s="391">
        <f t="shared" si="2"/>
        <v>0</v>
      </c>
      <c r="E42" s="387">
        <v>95</v>
      </c>
      <c r="F42" s="374" t="s">
        <v>565</v>
      </c>
      <c r="G42" s="378" t="s">
        <v>141</v>
      </c>
    </row>
    <row r="43" spans="1:7" ht="12" customHeight="1" x14ac:dyDescent="0.25">
      <c r="A43" s="390" t="s">
        <v>533</v>
      </c>
      <c r="B43" s="374">
        <v>85</v>
      </c>
      <c r="C43" s="374">
        <v>105</v>
      </c>
      <c r="D43" s="391">
        <f t="shared" si="2"/>
        <v>23.529411764705888</v>
      </c>
      <c r="E43" s="387">
        <v>80</v>
      </c>
      <c r="F43" s="374" t="s">
        <v>565</v>
      </c>
      <c r="G43" s="385" t="e">
        <f t="shared" si="3"/>
        <v>#VALUE!</v>
      </c>
    </row>
    <row r="44" spans="1:7" ht="12" customHeight="1" x14ac:dyDescent="0.25">
      <c r="A44" s="390" t="s">
        <v>570</v>
      </c>
      <c r="B44" s="374">
        <v>75</v>
      </c>
      <c r="C44" s="374">
        <v>80</v>
      </c>
      <c r="D44" s="391">
        <f t="shared" si="2"/>
        <v>6.6666666666666652</v>
      </c>
      <c r="E44" s="387">
        <v>110</v>
      </c>
      <c r="F44" s="387">
        <v>110</v>
      </c>
      <c r="G44" s="385">
        <f t="shared" si="3"/>
        <v>0</v>
      </c>
    </row>
    <row r="45" spans="1:7" ht="12" customHeight="1" x14ac:dyDescent="0.25">
      <c r="A45" s="390" t="s">
        <v>161</v>
      </c>
      <c r="B45" s="374">
        <v>92.5</v>
      </c>
      <c r="C45" s="374">
        <v>110</v>
      </c>
      <c r="D45" s="391">
        <f t="shared" si="2"/>
        <v>18.918918918918926</v>
      </c>
      <c r="E45" s="387">
        <v>105</v>
      </c>
      <c r="F45" s="387">
        <v>100</v>
      </c>
      <c r="G45" s="385">
        <f t="shared" si="3"/>
        <v>-4.7619047619047672</v>
      </c>
    </row>
    <row r="46" spans="1:7" ht="12" customHeight="1" x14ac:dyDescent="0.25">
      <c r="A46" s="390" t="s">
        <v>48</v>
      </c>
      <c r="B46" s="374">
        <v>75</v>
      </c>
      <c r="C46" s="374">
        <v>150</v>
      </c>
      <c r="D46" s="391">
        <f t="shared" si="2"/>
        <v>100</v>
      </c>
      <c r="E46" s="387">
        <v>130</v>
      </c>
      <c r="F46" s="374">
        <v>75</v>
      </c>
      <c r="G46" s="385">
        <f t="shared" si="3"/>
        <v>-42.307692307692314</v>
      </c>
    </row>
    <row r="47" spans="1:7" ht="12" customHeight="1" x14ac:dyDescent="0.25">
      <c r="A47" s="390" t="s">
        <v>535</v>
      </c>
      <c r="B47" s="374">
        <v>85</v>
      </c>
      <c r="C47" s="374">
        <v>100</v>
      </c>
      <c r="D47" s="391">
        <f t="shared" si="2"/>
        <v>17.647058823529417</v>
      </c>
      <c r="E47" s="387">
        <v>115</v>
      </c>
      <c r="F47" s="374">
        <v>125</v>
      </c>
      <c r="G47" s="385">
        <f t="shared" si="3"/>
        <v>8.6956521739130377</v>
      </c>
    </row>
    <row r="48" spans="1:7" ht="13.5" x14ac:dyDescent="0.25">
      <c r="A48" s="392"/>
      <c r="B48" s="84"/>
      <c r="C48" s="84"/>
      <c r="D48" s="84"/>
      <c r="E48" s="393"/>
      <c r="F48" s="394"/>
      <c r="G48" s="395" t="s">
        <v>79</v>
      </c>
    </row>
    <row r="49" spans="1:7" ht="13.5" x14ac:dyDescent="0.25">
      <c r="A49" s="396" t="s">
        <v>572</v>
      </c>
      <c r="B49" s="397"/>
      <c r="C49" s="397"/>
      <c r="D49" s="398"/>
      <c r="E49" s="399"/>
      <c r="F49" s="400"/>
      <c r="G49" s="70"/>
    </row>
    <row r="50" spans="1:7" ht="14.1" customHeight="1" x14ac:dyDescent="0.2">
      <c r="A50" s="914" t="s">
        <v>504</v>
      </c>
      <c r="B50" s="916" t="s">
        <v>560</v>
      </c>
      <c r="C50" s="917"/>
      <c r="D50" s="918"/>
      <c r="E50" s="916" t="s">
        <v>561</v>
      </c>
      <c r="F50" s="917"/>
      <c r="G50" s="918"/>
    </row>
    <row r="51" spans="1:7" ht="14.1" customHeight="1" x14ac:dyDescent="0.2">
      <c r="A51" s="915"/>
      <c r="B51" s="530" t="s">
        <v>562</v>
      </c>
      <c r="C51" s="530" t="s">
        <v>563</v>
      </c>
      <c r="D51" s="531" t="s">
        <v>23</v>
      </c>
      <c r="E51" s="530" t="s">
        <v>562</v>
      </c>
      <c r="F51" s="530" t="s">
        <v>563</v>
      </c>
      <c r="G51" s="531" t="s">
        <v>23</v>
      </c>
    </row>
    <row r="52" spans="1:7" ht="6" customHeight="1" x14ac:dyDescent="0.25">
      <c r="A52" s="390"/>
      <c r="B52" s="374"/>
      <c r="C52" s="374"/>
      <c r="D52" s="391"/>
      <c r="E52" s="387"/>
      <c r="F52" s="374"/>
      <c r="G52" s="378"/>
    </row>
    <row r="53" spans="1:7" ht="11.85" customHeight="1" x14ac:dyDescent="0.25">
      <c r="A53" s="510" t="s">
        <v>49</v>
      </c>
      <c r="B53" s="373"/>
      <c r="C53" s="374"/>
      <c r="D53" s="378"/>
      <c r="E53" s="339"/>
      <c r="F53" s="387"/>
      <c r="G53" s="378"/>
    </row>
    <row r="54" spans="1:7" ht="11.85" customHeight="1" x14ac:dyDescent="0.25">
      <c r="A54" s="258" t="s">
        <v>50</v>
      </c>
      <c r="B54" s="373">
        <v>85</v>
      </c>
      <c r="C54" s="374">
        <v>85</v>
      </c>
      <c r="D54" s="391">
        <f t="shared" ref="D54:D64" si="4">((C54/B54)-    1)*100</f>
        <v>0</v>
      </c>
      <c r="E54" s="387">
        <v>82.5</v>
      </c>
      <c r="F54" s="387">
        <v>85</v>
      </c>
      <c r="G54" s="385">
        <f t="shared" ref="G54:G64" si="5">((F54/E54)-    1)*100</f>
        <v>3.0303030303030276</v>
      </c>
    </row>
    <row r="55" spans="1:7" ht="11.85" customHeight="1" x14ac:dyDescent="0.25">
      <c r="A55" s="258" t="s">
        <v>51</v>
      </c>
      <c r="B55" s="373">
        <v>72.5</v>
      </c>
      <c r="C55" s="374">
        <v>75</v>
      </c>
      <c r="D55" s="391">
        <f t="shared" si="4"/>
        <v>3.4482758620689724</v>
      </c>
      <c r="E55" s="387">
        <v>75</v>
      </c>
      <c r="F55" s="387">
        <v>75</v>
      </c>
      <c r="G55" s="385">
        <f t="shared" si="5"/>
        <v>0</v>
      </c>
    </row>
    <row r="56" spans="1:7" ht="11.85" customHeight="1" x14ac:dyDescent="0.25">
      <c r="A56" s="258" t="s">
        <v>178</v>
      </c>
      <c r="B56" s="373">
        <v>77.5</v>
      </c>
      <c r="C56" s="374">
        <v>80</v>
      </c>
      <c r="D56" s="391">
        <f t="shared" si="4"/>
        <v>3.2258064516129004</v>
      </c>
      <c r="E56" s="387">
        <v>110</v>
      </c>
      <c r="F56" s="387">
        <v>110</v>
      </c>
      <c r="G56" s="385">
        <f t="shared" si="5"/>
        <v>0</v>
      </c>
    </row>
    <row r="57" spans="1:7" ht="11.85" customHeight="1" x14ac:dyDescent="0.25">
      <c r="A57" s="258" t="s">
        <v>54</v>
      </c>
      <c r="B57" s="373">
        <v>67.5</v>
      </c>
      <c r="C57" s="374">
        <v>70</v>
      </c>
      <c r="D57" s="391">
        <f t="shared" si="4"/>
        <v>3.7037037037036979</v>
      </c>
      <c r="E57" s="379" t="s">
        <v>565</v>
      </c>
      <c r="F57" s="374" t="s">
        <v>565</v>
      </c>
      <c r="G57" s="378" t="s">
        <v>141</v>
      </c>
    </row>
    <row r="58" spans="1:7" ht="11.85" customHeight="1" x14ac:dyDescent="0.25">
      <c r="A58" s="258" t="s">
        <v>571</v>
      </c>
      <c r="B58" s="374">
        <v>77.5</v>
      </c>
      <c r="C58" s="374">
        <v>80</v>
      </c>
      <c r="D58" s="391">
        <f t="shared" si="4"/>
        <v>3.2258064516129004</v>
      </c>
      <c r="E58" s="379" t="s">
        <v>565</v>
      </c>
      <c r="F58" s="374" t="s">
        <v>565</v>
      </c>
      <c r="G58" s="378" t="s">
        <v>141</v>
      </c>
    </row>
    <row r="59" spans="1:7" ht="11.85" customHeight="1" x14ac:dyDescent="0.2">
      <c r="A59" s="258" t="s">
        <v>55</v>
      </c>
      <c r="B59" s="374">
        <v>87.5</v>
      </c>
      <c r="C59" s="374">
        <v>88</v>
      </c>
      <c r="D59" s="391">
        <f t="shared" si="4"/>
        <v>0.57142857142857828</v>
      </c>
      <c r="E59" s="387">
        <v>95</v>
      </c>
      <c r="F59" s="387">
        <v>95</v>
      </c>
      <c r="G59" s="385">
        <f t="shared" si="5"/>
        <v>0</v>
      </c>
    </row>
    <row r="60" spans="1:7" ht="11.85" customHeight="1" x14ac:dyDescent="0.25">
      <c r="A60" s="258" t="s">
        <v>56</v>
      </c>
      <c r="B60" s="373">
        <v>65</v>
      </c>
      <c r="C60" s="374">
        <v>78</v>
      </c>
      <c r="D60" s="391">
        <f t="shared" si="4"/>
        <v>19.999999999999996</v>
      </c>
      <c r="E60" s="379" t="s">
        <v>565</v>
      </c>
      <c r="F60" s="374"/>
      <c r="G60" s="378" t="s">
        <v>141</v>
      </c>
    </row>
    <row r="61" spans="1:7" ht="11.85" customHeight="1" x14ac:dyDescent="0.25">
      <c r="A61" s="258" t="s">
        <v>57</v>
      </c>
      <c r="B61" s="373">
        <v>62.5</v>
      </c>
      <c r="C61" s="374">
        <v>75</v>
      </c>
      <c r="D61" s="391">
        <f t="shared" si="4"/>
        <v>19.999999999999996</v>
      </c>
      <c r="E61" s="387">
        <v>70</v>
      </c>
      <c r="F61" s="387">
        <v>70</v>
      </c>
      <c r="G61" s="385">
        <f t="shared" si="5"/>
        <v>0</v>
      </c>
    </row>
    <row r="62" spans="1:7" ht="11.85" customHeight="1" x14ac:dyDescent="0.2">
      <c r="A62" s="258" t="s">
        <v>542</v>
      </c>
      <c r="B62" s="374">
        <v>84</v>
      </c>
      <c r="C62" s="374">
        <v>85</v>
      </c>
      <c r="D62" s="391">
        <f t="shared" si="4"/>
        <v>1.1904761904761862</v>
      </c>
      <c r="E62" s="387">
        <v>55</v>
      </c>
      <c r="F62" s="387">
        <v>65</v>
      </c>
      <c r="G62" s="385">
        <f t="shared" si="5"/>
        <v>18.181818181818187</v>
      </c>
    </row>
    <row r="63" spans="1:7" ht="11.85" customHeight="1" x14ac:dyDescent="0.25">
      <c r="A63" s="258" t="s">
        <v>60</v>
      </c>
      <c r="B63" s="374">
        <v>90</v>
      </c>
      <c r="C63" s="374">
        <v>90</v>
      </c>
      <c r="D63" s="391">
        <f t="shared" si="4"/>
        <v>0</v>
      </c>
      <c r="E63" s="387">
        <v>32.5</v>
      </c>
      <c r="F63" s="374">
        <v>70</v>
      </c>
      <c r="G63" s="378" t="s">
        <v>141</v>
      </c>
    </row>
    <row r="64" spans="1:7" ht="11.85" customHeight="1" x14ac:dyDescent="0.2">
      <c r="A64" s="258" t="s">
        <v>61</v>
      </c>
      <c r="B64" s="374">
        <v>82.5</v>
      </c>
      <c r="C64" s="374">
        <v>90</v>
      </c>
      <c r="D64" s="391">
        <f t="shared" si="4"/>
        <v>9.0909090909090828</v>
      </c>
      <c r="E64" s="387">
        <v>70</v>
      </c>
      <c r="F64" s="387">
        <v>70</v>
      </c>
      <c r="G64" s="385">
        <f t="shared" si="5"/>
        <v>0</v>
      </c>
    </row>
    <row r="65" spans="1:7" ht="11.85" customHeight="1" x14ac:dyDescent="0.25">
      <c r="A65" s="516" t="s">
        <v>62</v>
      </c>
      <c r="B65" s="373"/>
      <c r="C65" s="377"/>
      <c r="D65" s="401"/>
      <c r="E65" s="339"/>
      <c r="F65" s="402"/>
      <c r="G65" s="70"/>
    </row>
    <row r="66" spans="1:7" ht="11.85" customHeight="1" x14ac:dyDescent="0.25">
      <c r="A66" s="386" t="s">
        <v>63</v>
      </c>
      <c r="B66" s="346">
        <v>65</v>
      </c>
      <c r="C66" s="374">
        <v>65</v>
      </c>
      <c r="D66" s="391">
        <f t="shared" ref="D66:D72" si="6">((C66/B66)-    1)*100</f>
        <v>0</v>
      </c>
      <c r="E66" s="387">
        <v>135</v>
      </c>
      <c r="F66" s="381">
        <v>135</v>
      </c>
      <c r="G66" s="385">
        <f t="shared" ref="G66:G72" si="7">((F66/E66)-    1)*100</f>
        <v>0</v>
      </c>
    </row>
    <row r="67" spans="1:7" ht="11.85" customHeight="1" x14ac:dyDescent="0.25">
      <c r="A67" s="386" t="s">
        <v>64</v>
      </c>
      <c r="B67" s="346">
        <v>105</v>
      </c>
      <c r="C67" s="374">
        <v>105</v>
      </c>
      <c r="D67" s="391">
        <f t="shared" si="6"/>
        <v>0</v>
      </c>
      <c r="E67" s="377">
        <v>110</v>
      </c>
      <c r="F67" s="381">
        <v>110</v>
      </c>
      <c r="G67" s="385">
        <f t="shared" si="7"/>
        <v>0</v>
      </c>
    </row>
    <row r="68" spans="1:7" ht="11.85" customHeight="1" x14ac:dyDescent="0.25">
      <c r="A68" s="386" t="s">
        <v>573</v>
      </c>
      <c r="B68" s="346">
        <v>67.5</v>
      </c>
      <c r="C68" s="374">
        <v>68</v>
      </c>
      <c r="D68" s="391">
        <f t="shared" si="6"/>
        <v>0.74074074074073071</v>
      </c>
      <c r="E68" s="387">
        <v>58</v>
      </c>
      <c r="F68" s="381">
        <v>58</v>
      </c>
      <c r="G68" s="385">
        <f t="shared" si="7"/>
        <v>0</v>
      </c>
    </row>
    <row r="69" spans="1:7" ht="11.85" customHeight="1" x14ac:dyDescent="0.25">
      <c r="A69" s="386" t="s">
        <v>65</v>
      </c>
      <c r="B69" s="346">
        <v>87.5</v>
      </c>
      <c r="C69" s="374">
        <v>88</v>
      </c>
      <c r="D69" s="391">
        <f t="shared" si="6"/>
        <v>0.57142857142857828</v>
      </c>
      <c r="E69" s="387">
        <v>88</v>
      </c>
      <c r="F69" s="381">
        <v>88</v>
      </c>
      <c r="G69" s="385">
        <f t="shared" si="7"/>
        <v>0</v>
      </c>
    </row>
    <row r="70" spans="1:7" ht="11.85" customHeight="1" x14ac:dyDescent="0.25">
      <c r="A70" s="386" t="s">
        <v>544</v>
      </c>
      <c r="B70" s="346">
        <v>72.5</v>
      </c>
      <c r="C70" s="374">
        <v>68</v>
      </c>
      <c r="D70" s="391">
        <f t="shared" si="6"/>
        <v>-6.2068965517241388</v>
      </c>
      <c r="E70" s="387">
        <v>73</v>
      </c>
      <c r="F70" s="381">
        <v>73</v>
      </c>
      <c r="G70" s="385">
        <f t="shared" si="7"/>
        <v>0</v>
      </c>
    </row>
    <row r="71" spans="1:7" ht="11.85" customHeight="1" x14ac:dyDescent="0.25">
      <c r="A71" s="386" t="s">
        <v>66</v>
      </c>
      <c r="B71" s="346">
        <v>108</v>
      </c>
      <c r="C71" s="374">
        <v>105</v>
      </c>
      <c r="D71" s="391">
        <f t="shared" si="6"/>
        <v>-2.777777777777779</v>
      </c>
      <c r="E71" s="387">
        <v>107.5</v>
      </c>
      <c r="F71" s="381">
        <v>95</v>
      </c>
      <c r="G71" s="385">
        <f t="shared" si="7"/>
        <v>-11.627906976744185</v>
      </c>
    </row>
    <row r="72" spans="1:7" ht="11.85" customHeight="1" x14ac:dyDescent="0.25">
      <c r="A72" s="386" t="s">
        <v>67</v>
      </c>
      <c r="B72" s="346">
        <v>85</v>
      </c>
      <c r="C72" s="374">
        <v>95</v>
      </c>
      <c r="D72" s="391">
        <f t="shared" si="6"/>
        <v>11.764705882352944</v>
      </c>
      <c r="E72" s="387">
        <v>92.5</v>
      </c>
      <c r="F72" s="381">
        <v>140</v>
      </c>
      <c r="G72" s="385">
        <f t="shared" si="7"/>
        <v>51.351351351351362</v>
      </c>
    </row>
    <row r="73" spans="1:7" ht="11.85" customHeight="1" x14ac:dyDescent="0.25">
      <c r="A73" s="516" t="s">
        <v>68</v>
      </c>
      <c r="B73" s="373"/>
      <c r="C73" s="377"/>
      <c r="D73" s="403"/>
      <c r="E73" s="339"/>
      <c r="F73" s="402"/>
      <c r="G73" s="70"/>
    </row>
    <row r="74" spans="1:7" ht="11.85" customHeight="1" x14ac:dyDescent="0.25">
      <c r="A74" s="386" t="s">
        <v>69</v>
      </c>
      <c r="B74" s="374">
        <v>120</v>
      </c>
      <c r="C74" s="374">
        <v>120</v>
      </c>
      <c r="D74" s="404">
        <f t="shared" ref="D74:D84" si="8">((C74/B74)-    1)*100</f>
        <v>0</v>
      </c>
      <c r="E74" s="405">
        <v>95</v>
      </c>
      <c r="F74" s="79">
        <v>105</v>
      </c>
      <c r="G74" s="385">
        <f t="shared" ref="G74:G84" si="9">((F74/E74)-    1)*100</f>
        <v>10.526315789473696</v>
      </c>
    </row>
    <row r="75" spans="1:7" ht="11.85" customHeight="1" x14ac:dyDescent="0.25">
      <c r="A75" s="386" t="s">
        <v>70</v>
      </c>
      <c r="B75" s="374">
        <v>130</v>
      </c>
      <c r="C75" s="374">
        <v>110</v>
      </c>
      <c r="D75" s="404">
        <f t="shared" si="8"/>
        <v>-15.384615384615385</v>
      </c>
      <c r="E75" s="405">
        <v>100</v>
      </c>
      <c r="F75" s="79">
        <v>100</v>
      </c>
      <c r="G75" s="385">
        <f t="shared" si="9"/>
        <v>0</v>
      </c>
    </row>
    <row r="76" spans="1:7" ht="11.85" customHeight="1" x14ac:dyDescent="0.25">
      <c r="A76" s="386" t="s">
        <v>71</v>
      </c>
      <c r="B76" s="406" t="s">
        <v>152</v>
      </c>
      <c r="C76" s="374">
        <v>140</v>
      </c>
      <c r="D76" s="404" t="s">
        <v>141</v>
      </c>
      <c r="E76" s="407" t="s">
        <v>152</v>
      </c>
      <c r="F76" s="79">
        <v>123</v>
      </c>
      <c r="G76" s="378" t="s">
        <v>141</v>
      </c>
    </row>
    <row r="77" spans="1:7" ht="11.85" customHeight="1" x14ac:dyDescent="0.25">
      <c r="A77" s="386" t="s">
        <v>72</v>
      </c>
      <c r="B77" s="406" t="s">
        <v>152</v>
      </c>
      <c r="C77" s="400" t="s">
        <v>152</v>
      </c>
      <c r="D77" s="404" t="s">
        <v>141</v>
      </c>
      <c r="E77" s="405">
        <v>125</v>
      </c>
      <c r="F77" s="79">
        <v>150</v>
      </c>
      <c r="G77" s="385">
        <f t="shared" si="9"/>
        <v>19.999999999999996</v>
      </c>
    </row>
    <row r="78" spans="1:7" ht="11.85" customHeight="1" x14ac:dyDescent="0.25">
      <c r="A78" s="386" t="s">
        <v>73</v>
      </c>
      <c r="B78" s="374">
        <v>95</v>
      </c>
      <c r="C78" s="374">
        <v>98</v>
      </c>
      <c r="D78" s="404">
        <f t="shared" si="8"/>
        <v>3.1578947368421151</v>
      </c>
      <c r="E78" s="405">
        <v>110</v>
      </c>
      <c r="F78" s="79">
        <v>115</v>
      </c>
      <c r="G78" s="385">
        <f t="shared" si="9"/>
        <v>4.5454545454545414</v>
      </c>
    </row>
    <row r="79" spans="1:7" ht="11.85" customHeight="1" x14ac:dyDescent="0.25">
      <c r="A79" s="386" t="s">
        <v>506</v>
      </c>
      <c r="B79" s="374">
        <v>128</v>
      </c>
      <c r="C79" s="374">
        <v>128</v>
      </c>
      <c r="D79" s="404">
        <f t="shared" si="8"/>
        <v>0</v>
      </c>
      <c r="E79" s="405">
        <v>120</v>
      </c>
      <c r="F79" s="79">
        <v>135</v>
      </c>
      <c r="G79" s="385">
        <f t="shared" si="9"/>
        <v>12.5</v>
      </c>
    </row>
    <row r="80" spans="1:7" ht="11.85" customHeight="1" x14ac:dyDescent="0.25">
      <c r="A80" s="386" t="s">
        <v>574</v>
      </c>
      <c r="B80" s="374">
        <v>175</v>
      </c>
      <c r="C80" s="374">
        <v>178</v>
      </c>
      <c r="D80" s="404">
        <f t="shared" si="8"/>
        <v>1.7142857142857126</v>
      </c>
      <c r="E80" s="407" t="s">
        <v>152</v>
      </c>
      <c r="F80" s="79" t="s">
        <v>565</v>
      </c>
      <c r="G80" s="378" t="s">
        <v>141</v>
      </c>
    </row>
    <row r="81" spans="1:7" ht="11.85" customHeight="1" x14ac:dyDescent="0.25">
      <c r="A81" s="386" t="s">
        <v>75</v>
      </c>
      <c r="B81" s="374" t="s">
        <v>565</v>
      </c>
      <c r="C81" s="374" t="s">
        <v>565</v>
      </c>
      <c r="D81" s="404" t="s">
        <v>141</v>
      </c>
      <c r="E81" s="405">
        <v>125</v>
      </c>
      <c r="F81" s="79">
        <v>150</v>
      </c>
      <c r="G81" s="385">
        <f t="shared" si="9"/>
        <v>19.999999999999996</v>
      </c>
    </row>
    <row r="82" spans="1:7" ht="11.85" customHeight="1" x14ac:dyDescent="0.25">
      <c r="A82" s="386" t="s">
        <v>76</v>
      </c>
      <c r="B82" s="374">
        <v>105</v>
      </c>
      <c r="C82" s="374">
        <v>108</v>
      </c>
      <c r="D82" s="404">
        <f t="shared" si="8"/>
        <v>2.857142857142847</v>
      </c>
      <c r="E82" s="405">
        <v>105</v>
      </c>
      <c r="F82" s="79">
        <v>108</v>
      </c>
      <c r="G82" s="385">
        <f t="shared" si="9"/>
        <v>2.857142857142847</v>
      </c>
    </row>
    <row r="83" spans="1:7" ht="11.85" customHeight="1" x14ac:dyDescent="0.25">
      <c r="A83" s="386" t="s">
        <v>195</v>
      </c>
      <c r="B83" s="374">
        <v>235</v>
      </c>
      <c r="C83" s="374">
        <v>155</v>
      </c>
      <c r="D83" s="404">
        <f t="shared" si="8"/>
        <v>-34.042553191489368</v>
      </c>
      <c r="E83" s="408" t="s">
        <v>565</v>
      </c>
      <c r="F83" s="374" t="s">
        <v>565</v>
      </c>
      <c r="G83" s="378" t="s">
        <v>141</v>
      </c>
    </row>
    <row r="84" spans="1:7" ht="11.85" customHeight="1" x14ac:dyDescent="0.25">
      <c r="A84" s="386" t="s">
        <v>507</v>
      </c>
      <c r="B84" s="374">
        <v>135</v>
      </c>
      <c r="C84" s="374">
        <v>135</v>
      </c>
      <c r="D84" s="404">
        <f t="shared" si="8"/>
        <v>0</v>
      </c>
      <c r="E84" s="405">
        <v>75</v>
      </c>
      <c r="F84" s="79">
        <v>75</v>
      </c>
      <c r="G84" s="385">
        <f t="shared" si="9"/>
        <v>0</v>
      </c>
    </row>
    <row r="85" spans="1:7" ht="11.85" customHeight="1" x14ac:dyDescent="0.25">
      <c r="A85" s="513" t="s">
        <v>77</v>
      </c>
      <c r="B85" s="373"/>
      <c r="C85" s="374"/>
      <c r="D85" s="404"/>
      <c r="E85" s="339"/>
      <c r="F85" s="79"/>
      <c r="G85" s="385"/>
    </row>
    <row r="86" spans="1:7" ht="11.85" customHeight="1" x14ac:dyDescent="0.25">
      <c r="A86" s="259" t="s">
        <v>510</v>
      </c>
      <c r="B86" s="374" t="s">
        <v>565</v>
      </c>
      <c r="C86" s="374">
        <v>173</v>
      </c>
      <c r="D86" s="404" t="s">
        <v>141</v>
      </c>
      <c r="E86" s="382" t="s">
        <v>565</v>
      </c>
      <c r="F86" s="79">
        <v>100</v>
      </c>
      <c r="G86" s="378" t="s">
        <v>141</v>
      </c>
    </row>
    <row r="87" spans="1:7" ht="11.85" customHeight="1" x14ac:dyDescent="0.25">
      <c r="A87" s="259" t="s">
        <v>194</v>
      </c>
      <c r="B87" s="374" t="s">
        <v>565</v>
      </c>
      <c r="C87" s="374">
        <v>145</v>
      </c>
      <c r="D87" s="404" t="s">
        <v>141</v>
      </c>
      <c r="E87" s="382" t="s">
        <v>565</v>
      </c>
      <c r="F87" s="79">
        <v>89</v>
      </c>
      <c r="G87" s="378" t="s">
        <v>141</v>
      </c>
    </row>
    <row r="88" spans="1:7" ht="11.85" customHeight="1" x14ac:dyDescent="0.25">
      <c r="A88" s="259" t="s">
        <v>511</v>
      </c>
      <c r="B88" s="374" t="s">
        <v>565</v>
      </c>
      <c r="C88" s="374">
        <v>133</v>
      </c>
      <c r="D88" s="404" t="s">
        <v>141</v>
      </c>
      <c r="E88" s="382" t="s">
        <v>565</v>
      </c>
      <c r="F88" s="374">
        <v>95</v>
      </c>
      <c r="G88" s="378" t="s">
        <v>141</v>
      </c>
    </row>
    <row r="89" spans="1:7" ht="11.85" customHeight="1" x14ac:dyDescent="0.25">
      <c r="A89" s="259" t="s">
        <v>513</v>
      </c>
      <c r="B89" s="374" t="s">
        <v>565</v>
      </c>
      <c r="C89" s="374">
        <v>125</v>
      </c>
      <c r="D89" s="404" t="s">
        <v>141</v>
      </c>
      <c r="E89" s="382" t="s">
        <v>565</v>
      </c>
      <c r="F89" s="79">
        <v>110</v>
      </c>
      <c r="G89" s="378" t="s">
        <v>141</v>
      </c>
    </row>
    <row r="90" spans="1:7" ht="11.85" customHeight="1" x14ac:dyDescent="0.25">
      <c r="A90" s="259" t="s">
        <v>326</v>
      </c>
      <c r="B90" s="374" t="s">
        <v>565</v>
      </c>
      <c r="C90" s="374">
        <v>125</v>
      </c>
      <c r="D90" s="404" t="s">
        <v>141</v>
      </c>
      <c r="E90" s="382" t="s">
        <v>565</v>
      </c>
      <c r="F90" s="79">
        <v>153</v>
      </c>
      <c r="G90" s="378" t="s">
        <v>141</v>
      </c>
    </row>
    <row r="91" spans="1:7" ht="18" customHeight="1" x14ac:dyDescent="0.25">
      <c r="A91" s="516" t="s">
        <v>515</v>
      </c>
      <c r="B91" s="373"/>
      <c r="C91" s="374"/>
      <c r="D91" s="409"/>
      <c r="E91" s="339"/>
      <c r="F91" s="410"/>
      <c r="G91" s="70"/>
    </row>
    <row r="92" spans="1:7" ht="11.85" customHeight="1" x14ac:dyDescent="0.25">
      <c r="A92" s="295" t="s">
        <v>196</v>
      </c>
      <c r="B92" s="374" t="s">
        <v>565</v>
      </c>
      <c r="C92" s="374">
        <v>295</v>
      </c>
      <c r="D92" s="404" t="s">
        <v>141</v>
      </c>
      <c r="E92" s="374" t="s">
        <v>565</v>
      </c>
      <c r="F92" s="374" t="s">
        <v>565</v>
      </c>
      <c r="G92" s="378" t="s">
        <v>141</v>
      </c>
    </row>
    <row r="93" spans="1:7" ht="11.85" customHeight="1" x14ac:dyDescent="0.25">
      <c r="A93" s="295" t="s">
        <v>197</v>
      </c>
      <c r="B93" s="374">
        <v>110</v>
      </c>
      <c r="C93" s="374">
        <v>125</v>
      </c>
      <c r="D93" s="411">
        <f t="shared" ref="D93:D99" si="10">((C93/B93)-    1)*100</f>
        <v>13.636363636363647</v>
      </c>
      <c r="E93" s="410">
        <v>135</v>
      </c>
      <c r="F93" s="410">
        <v>130</v>
      </c>
      <c r="G93" s="385">
        <f t="shared" ref="G93:G95" si="11">((F93/E93)-    1)*100</f>
        <v>-3.703703703703709</v>
      </c>
    </row>
    <row r="94" spans="1:7" ht="11.85" customHeight="1" x14ac:dyDescent="0.25">
      <c r="A94" s="412" t="s">
        <v>83</v>
      </c>
      <c r="B94" s="374">
        <v>110</v>
      </c>
      <c r="C94" s="374">
        <v>130</v>
      </c>
      <c r="D94" s="411">
        <f t="shared" si="10"/>
        <v>18.181818181818187</v>
      </c>
      <c r="E94" s="410">
        <v>115</v>
      </c>
      <c r="F94" s="410">
        <v>150</v>
      </c>
      <c r="G94" s="385">
        <f t="shared" si="11"/>
        <v>30.434782608695656</v>
      </c>
    </row>
    <row r="95" spans="1:7" ht="11.85" customHeight="1" x14ac:dyDescent="0.25">
      <c r="A95" s="412" t="s">
        <v>84</v>
      </c>
      <c r="B95" s="374">
        <v>112</v>
      </c>
      <c r="C95" s="374">
        <v>115</v>
      </c>
      <c r="D95" s="411">
        <f t="shared" si="10"/>
        <v>2.6785714285714191</v>
      </c>
      <c r="E95" s="410">
        <v>150</v>
      </c>
      <c r="F95" s="410">
        <v>150</v>
      </c>
      <c r="G95" s="385">
        <f t="shared" si="11"/>
        <v>0</v>
      </c>
    </row>
    <row r="96" spans="1:7" ht="11.85" customHeight="1" x14ac:dyDescent="0.25">
      <c r="A96" s="412" t="s">
        <v>519</v>
      </c>
      <c r="B96" s="374">
        <v>122</v>
      </c>
      <c r="C96" s="374">
        <v>130</v>
      </c>
      <c r="D96" s="411">
        <f t="shared" si="10"/>
        <v>6.5573770491803351</v>
      </c>
      <c r="E96" s="374" t="s">
        <v>565</v>
      </c>
      <c r="F96" s="374" t="s">
        <v>565</v>
      </c>
      <c r="G96" s="378" t="s">
        <v>141</v>
      </c>
    </row>
    <row r="97" spans="1:7" ht="11.85" customHeight="1" x14ac:dyDescent="0.25">
      <c r="A97" s="412" t="s">
        <v>86</v>
      </c>
      <c r="B97" s="374">
        <v>200</v>
      </c>
      <c r="C97" s="374">
        <v>250</v>
      </c>
      <c r="D97" s="411">
        <f t="shared" si="10"/>
        <v>25</v>
      </c>
      <c r="E97" s="374" t="s">
        <v>565</v>
      </c>
      <c r="F97" s="374" t="s">
        <v>565</v>
      </c>
      <c r="G97" s="378" t="s">
        <v>141</v>
      </c>
    </row>
    <row r="98" spans="1:7" ht="11.85" customHeight="1" x14ac:dyDescent="0.25">
      <c r="A98" s="295" t="s">
        <v>87</v>
      </c>
      <c r="B98" s="374">
        <v>110</v>
      </c>
      <c r="C98" s="374">
        <v>135</v>
      </c>
      <c r="D98" s="411">
        <f t="shared" si="10"/>
        <v>22.72727272727273</v>
      </c>
      <c r="E98" s="410">
        <v>143</v>
      </c>
      <c r="F98" s="410">
        <v>170</v>
      </c>
      <c r="G98" s="385">
        <f t="shared" ref="G98" si="12">((F98/E98)-    1)*100</f>
        <v>18.881118881118873</v>
      </c>
    </row>
    <row r="99" spans="1:7" ht="11.85" customHeight="1" x14ac:dyDescent="0.25">
      <c r="A99" s="295" t="s">
        <v>88</v>
      </c>
      <c r="B99" s="374">
        <v>115</v>
      </c>
      <c r="C99" s="374">
        <v>110</v>
      </c>
      <c r="D99" s="411">
        <f t="shared" si="10"/>
        <v>-4.3478260869565188</v>
      </c>
      <c r="E99" s="374" t="s">
        <v>565</v>
      </c>
      <c r="F99" s="374" t="s">
        <v>565</v>
      </c>
      <c r="G99" s="378" t="s">
        <v>141</v>
      </c>
    </row>
    <row r="100" spans="1:7" ht="11.85" customHeight="1" x14ac:dyDescent="0.25">
      <c r="A100" s="516" t="s">
        <v>89</v>
      </c>
      <c r="B100" s="344"/>
      <c r="C100" s="381"/>
      <c r="D100" s="413"/>
      <c r="E100" s="413"/>
      <c r="F100" s="413"/>
      <c r="G100" s="70"/>
    </row>
    <row r="101" spans="1:7" ht="11.85" customHeight="1" x14ac:dyDescent="0.25">
      <c r="A101" s="295" t="s">
        <v>90</v>
      </c>
      <c r="B101" s="374">
        <v>175</v>
      </c>
      <c r="C101" s="374">
        <v>180</v>
      </c>
      <c r="D101" s="411">
        <f>((C101/B101)-    1)*100</f>
        <v>2.857142857142847</v>
      </c>
      <c r="E101" s="374">
        <v>160</v>
      </c>
      <c r="F101" s="374">
        <v>175</v>
      </c>
      <c r="G101" s="385">
        <f t="shared" ref="G101" si="13">((F101/E101)-    1)*100</f>
        <v>9.375</v>
      </c>
    </row>
    <row r="102" spans="1:7" ht="11.85" customHeight="1" x14ac:dyDescent="0.25">
      <c r="A102" s="295" t="s">
        <v>91</v>
      </c>
      <c r="B102" s="374">
        <v>155</v>
      </c>
      <c r="C102" s="374">
        <v>165</v>
      </c>
      <c r="D102" s="411">
        <f>((C102/B102)-    1)*100</f>
        <v>6.4516129032258007</v>
      </c>
      <c r="E102" s="374" t="s">
        <v>565</v>
      </c>
      <c r="F102" s="374" t="s">
        <v>565</v>
      </c>
      <c r="G102" s="378" t="s">
        <v>141</v>
      </c>
    </row>
    <row r="103" spans="1:7" ht="11.85" customHeight="1" x14ac:dyDescent="0.25">
      <c r="A103" s="295" t="s">
        <v>92</v>
      </c>
      <c r="B103" s="374">
        <v>140</v>
      </c>
      <c r="C103" s="374">
        <v>150</v>
      </c>
      <c r="D103" s="411">
        <f t="shared" ref="D103:D110" si="14">((C103/B103)-    1)*100</f>
        <v>7.1428571428571397</v>
      </c>
      <c r="E103" s="374">
        <v>135</v>
      </c>
      <c r="F103" s="374">
        <v>200</v>
      </c>
      <c r="G103" s="385">
        <f t="shared" ref="G103:G110" si="15">((F103/E103)-    1)*100</f>
        <v>48.148148148148138</v>
      </c>
    </row>
    <row r="104" spans="1:7" ht="11.85" customHeight="1" x14ac:dyDescent="0.25">
      <c r="A104" s="295" t="s">
        <v>575</v>
      </c>
      <c r="B104" s="374" t="s">
        <v>565</v>
      </c>
      <c r="C104" s="374">
        <v>85</v>
      </c>
      <c r="D104" s="404" t="s">
        <v>141</v>
      </c>
      <c r="E104" s="374" t="s">
        <v>565</v>
      </c>
      <c r="F104" s="374">
        <v>85</v>
      </c>
      <c r="G104" s="378" t="s">
        <v>141</v>
      </c>
    </row>
    <row r="105" spans="1:7" ht="11.85" customHeight="1" x14ac:dyDescent="0.25">
      <c r="A105" s="295" t="s">
        <v>93</v>
      </c>
      <c r="B105" s="374">
        <v>90</v>
      </c>
      <c r="C105" s="374">
        <v>95</v>
      </c>
      <c r="D105" s="411">
        <f t="shared" si="14"/>
        <v>5.555555555555558</v>
      </c>
      <c r="E105" s="374">
        <v>80</v>
      </c>
      <c r="F105" s="374">
        <v>98</v>
      </c>
      <c r="G105" s="385">
        <f t="shared" si="15"/>
        <v>22.500000000000007</v>
      </c>
    </row>
    <row r="106" spans="1:7" ht="11.85" customHeight="1" x14ac:dyDescent="0.25">
      <c r="A106" s="295" t="s">
        <v>198</v>
      </c>
      <c r="B106" s="374" t="s">
        <v>565</v>
      </c>
      <c r="C106" s="374">
        <v>170</v>
      </c>
      <c r="D106" s="404" t="s">
        <v>141</v>
      </c>
      <c r="E106" s="374" t="s">
        <v>565</v>
      </c>
      <c r="F106" s="374">
        <v>145</v>
      </c>
      <c r="G106" s="378" t="s">
        <v>141</v>
      </c>
    </row>
    <row r="107" spans="1:7" ht="11.85" customHeight="1" x14ac:dyDescent="0.25">
      <c r="A107" s="295" t="s">
        <v>576</v>
      </c>
      <c r="B107" s="374">
        <v>110</v>
      </c>
      <c r="C107" s="374">
        <v>125</v>
      </c>
      <c r="D107" s="411">
        <f t="shared" si="14"/>
        <v>13.636363636363647</v>
      </c>
      <c r="E107" s="374">
        <v>140</v>
      </c>
      <c r="F107" s="374">
        <v>110</v>
      </c>
      <c r="G107" s="385">
        <f t="shared" si="15"/>
        <v>-21.428571428571431</v>
      </c>
    </row>
    <row r="108" spans="1:7" ht="11.85" customHeight="1" x14ac:dyDescent="0.25">
      <c r="A108" s="295" t="s">
        <v>95</v>
      </c>
      <c r="B108" s="374">
        <v>80</v>
      </c>
      <c r="C108" s="374">
        <v>85</v>
      </c>
      <c r="D108" s="411">
        <f t="shared" si="14"/>
        <v>6.25</v>
      </c>
      <c r="E108" s="374">
        <v>90</v>
      </c>
      <c r="F108" s="374">
        <v>105</v>
      </c>
      <c r="G108" s="385">
        <f t="shared" si="15"/>
        <v>16.666666666666675</v>
      </c>
    </row>
    <row r="109" spans="1:7" ht="11.85" customHeight="1" x14ac:dyDescent="0.25">
      <c r="A109" s="295" t="s">
        <v>96</v>
      </c>
      <c r="B109" s="374">
        <v>70</v>
      </c>
      <c r="C109" s="374">
        <v>70</v>
      </c>
      <c r="D109" s="411">
        <f t="shared" si="14"/>
        <v>0</v>
      </c>
      <c r="E109" s="374">
        <v>65</v>
      </c>
      <c r="F109" s="374">
        <v>65</v>
      </c>
      <c r="G109" s="385">
        <f t="shared" si="15"/>
        <v>0</v>
      </c>
    </row>
    <row r="110" spans="1:7" ht="11.85" customHeight="1" x14ac:dyDescent="0.25">
      <c r="A110" s="295" t="s">
        <v>97</v>
      </c>
      <c r="B110" s="374">
        <v>123</v>
      </c>
      <c r="C110" s="374">
        <v>140</v>
      </c>
      <c r="D110" s="411">
        <f t="shared" si="14"/>
        <v>13.821138211382111</v>
      </c>
      <c r="E110" s="374">
        <v>130</v>
      </c>
      <c r="F110" s="374">
        <v>125</v>
      </c>
      <c r="G110" s="385">
        <f t="shared" si="15"/>
        <v>-3.8461538461538436</v>
      </c>
    </row>
    <row r="111" spans="1:7" ht="13.5" x14ac:dyDescent="0.25">
      <c r="A111" s="392"/>
      <c r="B111" s="84"/>
      <c r="C111" s="84"/>
      <c r="D111" s="84"/>
      <c r="E111" s="415"/>
      <c r="F111" s="84"/>
      <c r="G111" s="416" t="s">
        <v>79</v>
      </c>
    </row>
    <row r="112" spans="1:7" ht="13.5" x14ac:dyDescent="0.25">
      <c r="A112" s="396" t="s">
        <v>572</v>
      </c>
      <c r="B112" s="397"/>
      <c r="C112" s="397"/>
      <c r="D112" s="398"/>
      <c r="E112" s="417"/>
      <c r="F112" s="397"/>
      <c r="G112" s="2"/>
    </row>
    <row r="113" spans="1:7" ht="14.1" customHeight="1" x14ac:dyDescent="0.2">
      <c r="A113" s="914" t="s">
        <v>504</v>
      </c>
      <c r="B113" s="916" t="s">
        <v>560</v>
      </c>
      <c r="C113" s="917"/>
      <c r="D113" s="918"/>
      <c r="E113" s="916" t="s">
        <v>561</v>
      </c>
      <c r="F113" s="917"/>
      <c r="G113" s="918"/>
    </row>
    <row r="114" spans="1:7" ht="14.1" customHeight="1" x14ac:dyDescent="0.2">
      <c r="A114" s="915"/>
      <c r="B114" s="530" t="s">
        <v>562</v>
      </c>
      <c r="C114" s="530" t="s">
        <v>563</v>
      </c>
      <c r="D114" s="531" t="s">
        <v>23</v>
      </c>
      <c r="E114" s="530" t="s">
        <v>562</v>
      </c>
      <c r="F114" s="530" t="s">
        <v>563</v>
      </c>
      <c r="G114" s="531" t="s">
        <v>23</v>
      </c>
    </row>
    <row r="115" spans="1:7" ht="5.0999999999999996" customHeight="1" x14ac:dyDescent="0.25">
      <c r="A115" s="295"/>
      <c r="B115" s="374"/>
      <c r="C115" s="374"/>
      <c r="D115" s="411"/>
      <c r="E115" s="374"/>
      <c r="F115" s="374"/>
      <c r="G115" s="378"/>
    </row>
    <row r="116" spans="1:7" ht="12" customHeight="1" x14ac:dyDescent="0.25">
      <c r="A116" s="516" t="s">
        <v>98</v>
      </c>
      <c r="B116" s="374"/>
      <c r="C116" s="374"/>
      <c r="D116" s="414"/>
      <c r="E116" s="374" t="s">
        <v>577</v>
      </c>
      <c r="F116" s="374"/>
      <c r="G116" s="70"/>
    </row>
    <row r="117" spans="1:7" ht="12" customHeight="1" x14ac:dyDescent="0.25">
      <c r="A117" s="295" t="s">
        <v>99</v>
      </c>
      <c r="B117" s="374">
        <v>180</v>
      </c>
      <c r="C117" s="374">
        <v>175</v>
      </c>
      <c r="D117" s="411">
        <f t="shared" ref="D117:D119" si="16">((C117/B117)-    1)*100</f>
        <v>-2.777777777777779</v>
      </c>
      <c r="E117" s="374">
        <v>90</v>
      </c>
      <c r="F117" s="374">
        <v>90</v>
      </c>
      <c r="G117" s="385">
        <f t="shared" ref="G117:G119" si="17">((F117/E117)-    1)*100</f>
        <v>0</v>
      </c>
    </row>
    <row r="118" spans="1:7" ht="12" customHeight="1" x14ac:dyDescent="0.25">
      <c r="A118" s="295" t="s">
        <v>100</v>
      </c>
      <c r="B118" s="374">
        <v>180</v>
      </c>
      <c r="C118" s="374">
        <v>178</v>
      </c>
      <c r="D118" s="411">
        <f t="shared" si="16"/>
        <v>-1.1111111111111072</v>
      </c>
      <c r="E118" s="374">
        <v>103</v>
      </c>
      <c r="F118" s="374">
        <v>103</v>
      </c>
      <c r="G118" s="385">
        <f t="shared" si="17"/>
        <v>0</v>
      </c>
    </row>
    <row r="119" spans="1:7" ht="12" customHeight="1" x14ac:dyDescent="0.25">
      <c r="A119" s="295" t="s">
        <v>101</v>
      </c>
      <c r="B119" s="374">
        <v>180</v>
      </c>
      <c r="C119" s="374">
        <v>175</v>
      </c>
      <c r="D119" s="411">
        <f t="shared" si="16"/>
        <v>-2.777777777777779</v>
      </c>
      <c r="E119" s="374">
        <v>90</v>
      </c>
      <c r="F119" s="374">
        <v>90</v>
      </c>
      <c r="G119" s="385">
        <f t="shared" si="17"/>
        <v>0</v>
      </c>
    </row>
    <row r="120" spans="1:7" ht="12" customHeight="1" x14ac:dyDescent="0.2">
      <c r="A120" s="532" t="s">
        <v>530</v>
      </c>
      <c r="B120" s="374">
        <v>100</v>
      </c>
      <c r="C120" s="374">
        <v>252</v>
      </c>
      <c r="D120" s="411">
        <f>((C120/B120)-    1)*100</f>
        <v>152</v>
      </c>
      <c r="E120" s="374">
        <v>140</v>
      </c>
      <c r="F120" s="374">
        <v>270</v>
      </c>
      <c r="G120" s="385">
        <f>((F120/E120)-    1)*100</f>
        <v>92.857142857142861</v>
      </c>
    </row>
    <row r="121" spans="1:7" ht="12" customHeight="1" x14ac:dyDescent="0.25">
      <c r="A121" s="516" t="s">
        <v>179</v>
      </c>
      <c r="B121" s="374"/>
      <c r="C121" s="374"/>
      <c r="D121" s="418"/>
      <c r="E121" s="374"/>
      <c r="F121" s="374"/>
      <c r="G121" s="2"/>
    </row>
    <row r="122" spans="1:7" ht="12" customHeight="1" x14ac:dyDescent="0.25">
      <c r="A122" s="376" t="s">
        <v>145</v>
      </c>
      <c r="B122" s="374" t="s">
        <v>565</v>
      </c>
      <c r="C122" s="374">
        <v>95</v>
      </c>
      <c r="D122" s="404" t="s">
        <v>141</v>
      </c>
      <c r="E122" s="374">
        <v>165</v>
      </c>
      <c r="F122" s="374">
        <v>225</v>
      </c>
      <c r="G122" s="385">
        <f t="shared" ref="G122:G123" si="18">((F122/E122)-    1)*100</f>
        <v>36.363636363636353</v>
      </c>
    </row>
    <row r="123" spans="1:7" ht="12" customHeight="1" x14ac:dyDescent="0.25">
      <c r="A123" s="376" t="s">
        <v>104</v>
      </c>
      <c r="B123" s="374">
        <v>170</v>
      </c>
      <c r="C123" s="374">
        <v>180</v>
      </c>
      <c r="D123" s="411">
        <f>((C123/B123)-    1)*100</f>
        <v>5.8823529411764719</v>
      </c>
      <c r="E123" s="374">
        <v>235</v>
      </c>
      <c r="F123" s="374">
        <v>245</v>
      </c>
      <c r="G123" s="385">
        <f t="shared" si="18"/>
        <v>4.2553191489361764</v>
      </c>
    </row>
    <row r="124" spans="1:7" ht="12" customHeight="1" x14ac:dyDescent="0.25">
      <c r="A124" s="376" t="s">
        <v>534</v>
      </c>
      <c r="B124" s="374" t="s">
        <v>565</v>
      </c>
      <c r="C124" s="374">
        <v>175</v>
      </c>
      <c r="D124" s="404" t="s">
        <v>141</v>
      </c>
      <c r="E124" s="374" t="s">
        <v>565</v>
      </c>
      <c r="F124" s="374">
        <v>100</v>
      </c>
      <c r="G124" s="378" t="s">
        <v>141</v>
      </c>
    </row>
    <row r="125" spans="1:7" ht="12" customHeight="1" x14ac:dyDescent="0.25">
      <c r="A125" s="533" t="s">
        <v>108</v>
      </c>
      <c r="B125" s="374"/>
      <c r="C125" s="374"/>
      <c r="D125" s="404"/>
      <c r="E125" s="374"/>
      <c r="F125" s="374"/>
      <c r="G125" s="378"/>
    </row>
    <row r="126" spans="1:7" ht="12" customHeight="1" x14ac:dyDescent="0.25">
      <c r="A126" s="376" t="s">
        <v>110</v>
      </c>
      <c r="B126" s="374" t="s">
        <v>565</v>
      </c>
      <c r="C126" s="374">
        <v>165</v>
      </c>
      <c r="D126" s="404" t="s">
        <v>141</v>
      </c>
      <c r="E126" s="374" t="s">
        <v>565</v>
      </c>
      <c r="F126" s="374" t="s">
        <v>565</v>
      </c>
      <c r="G126" s="378" t="s">
        <v>141</v>
      </c>
    </row>
    <row r="127" spans="1:7" ht="12" customHeight="1" x14ac:dyDescent="0.25">
      <c r="A127" s="376" t="s">
        <v>109</v>
      </c>
      <c r="B127" s="374" t="s">
        <v>565</v>
      </c>
      <c r="C127" s="374">
        <v>135</v>
      </c>
      <c r="D127" s="404" t="s">
        <v>141</v>
      </c>
      <c r="E127" s="374" t="s">
        <v>565</v>
      </c>
      <c r="F127" s="374" t="s">
        <v>565</v>
      </c>
      <c r="G127" s="378" t="s">
        <v>141</v>
      </c>
    </row>
    <row r="128" spans="1:7" ht="12" customHeight="1" x14ac:dyDescent="0.25">
      <c r="A128" s="376" t="s">
        <v>644</v>
      </c>
      <c r="B128" s="374" t="s">
        <v>565</v>
      </c>
      <c r="C128" s="374">
        <v>110</v>
      </c>
      <c r="D128" s="404" t="s">
        <v>141</v>
      </c>
      <c r="E128" s="374" t="s">
        <v>565</v>
      </c>
      <c r="F128" s="374" t="s">
        <v>565</v>
      </c>
      <c r="G128" s="378" t="s">
        <v>141</v>
      </c>
    </row>
    <row r="129" spans="1:7" ht="12" customHeight="1" x14ac:dyDescent="0.25">
      <c r="A129" s="533" t="s">
        <v>113</v>
      </c>
      <c r="B129" s="374"/>
      <c r="C129" s="374"/>
      <c r="D129" s="418"/>
      <c r="E129" s="374"/>
      <c r="F129" s="374"/>
      <c r="G129" s="70"/>
    </row>
    <row r="130" spans="1:7" ht="12" customHeight="1" x14ac:dyDescent="0.25">
      <c r="A130" s="376" t="s">
        <v>540</v>
      </c>
      <c r="B130" s="374" t="s">
        <v>565</v>
      </c>
      <c r="C130" s="374">
        <v>155</v>
      </c>
      <c r="D130" s="414" t="s">
        <v>141</v>
      </c>
      <c r="E130" s="374" t="s">
        <v>565</v>
      </c>
      <c r="F130" s="374" t="s">
        <v>565</v>
      </c>
      <c r="G130" s="378" t="s">
        <v>141</v>
      </c>
    </row>
    <row r="131" spans="1:7" ht="12" customHeight="1" x14ac:dyDescent="0.25">
      <c r="A131" s="376" t="s">
        <v>115</v>
      </c>
      <c r="B131" s="374" t="s">
        <v>565</v>
      </c>
      <c r="C131" s="374">
        <v>155</v>
      </c>
      <c r="D131" s="414" t="s">
        <v>141</v>
      </c>
      <c r="E131" s="374" t="s">
        <v>565</v>
      </c>
      <c r="F131" s="374" t="s">
        <v>565</v>
      </c>
      <c r="G131" s="378" t="s">
        <v>141</v>
      </c>
    </row>
    <row r="132" spans="1:7" ht="12" customHeight="1" x14ac:dyDescent="0.25">
      <c r="A132" s="376" t="s">
        <v>114</v>
      </c>
      <c r="B132" s="374" t="s">
        <v>565</v>
      </c>
      <c r="C132" s="374">
        <v>155</v>
      </c>
      <c r="D132" s="414" t="s">
        <v>141</v>
      </c>
      <c r="E132" s="374" t="s">
        <v>565</v>
      </c>
      <c r="F132" s="374" t="s">
        <v>565</v>
      </c>
      <c r="G132" s="378" t="s">
        <v>141</v>
      </c>
    </row>
    <row r="133" spans="1:7" ht="12" customHeight="1" x14ac:dyDescent="0.25">
      <c r="A133" s="534" t="s">
        <v>116</v>
      </c>
      <c r="B133" s="410"/>
      <c r="C133" s="374"/>
      <c r="D133" s="411"/>
      <c r="E133" s="374"/>
      <c r="F133" s="374"/>
      <c r="G133" s="378"/>
    </row>
    <row r="134" spans="1:7" ht="12" customHeight="1" x14ac:dyDescent="0.2">
      <c r="A134" s="258" t="s">
        <v>147</v>
      </c>
      <c r="B134" s="374">
        <v>65</v>
      </c>
      <c r="C134" s="374">
        <v>95</v>
      </c>
      <c r="D134" s="411">
        <f t="shared" ref="D134:D135" si="19">((C134/B134)-    1)*100</f>
        <v>46.153846153846146</v>
      </c>
      <c r="E134" s="374">
        <v>170</v>
      </c>
      <c r="F134" s="374">
        <v>260</v>
      </c>
      <c r="G134" s="411">
        <f t="shared" ref="G134" si="20">((F134/E134)-    1)*100</f>
        <v>52.941176470588225</v>
      </c>
    </row>
    <row r="135" spans="1:7" ht="12" customHeight="1" x14ac:dyDescent="0.25">
      <c r="A135" s="258" t="s">
        <v>117</v>
      </c>
      <c r="B135" s="374">
        <v>105</v>
      </c>
      <c r="C135" s="374">
        <v>105</v>
      </c>
      <c r="D135" s="411">
        <f t="shared" si="19"/>
        <v>0</v>
      </c>
      <c r="E135" s="374" t="s">
        <v>565</v>
      </c>
      <c r="F135" s="374">
        <v>115</v>
      </c>
      <c r="G135" s="378" t="s">
        <v>141</v>
      </c>
    </row>
    <row r="136" spans="1:7" ht="12" customHeight="1" x14ac:dyDescent="0.25">
      <c r="A136" s="534" t="s">
        <v>118</v>
      </c>
      <c r="B136" s="410"/>
      <c r="C136" s="374"/>
      <c r="D136" s="411"/>
      <c r="E136" s="374"/>
      <c r="F136" s="374"/>
      <c r="G136" s="378"/>
    </row>
    <row r="137" spans="1:7" ht="12" customHeight="1" x14ac:dyDescent="0.25">
      <c r="A137" s="376" t="s">
        <v>119</v>
      </c>
      <c r="B137" s="374">
        <v>130</v>
      </c>
      <c r="C137" s="374">
        <v>110</v>
      </c>
      <c r="D137" s="403">
        <f>((C137/B137)-          1)*100</f>
        <v>-15.384615384615385</v>
      </c>
      <c r="E137" s="374">
        <v>125</v>
      </c>
      <c r="F137" s="374">
        <v>200</v>
      </c>
      <c r="G137" s="411">
        <f t="shared" ref="G137" si="21">((F137/E137)-    1)*100</f>
        <v>60.000000000000007</v>
      </c>
    </row>
    <row r="138" spans="1:7" ht="12" customHeight="1" x14ac:dyDescent="0.25">
      <c r="A138" s="376" t="s">
        <v>120</v>
      </c>
      <c r="B138" s="374">
        <v>150</v>
      </c>
      <c r="C138" s="374">
        <v>185</v>
      </c>
      <c r="D138" s="403">
        <f>((C138/B138)-          1)*100</f>
        <v>23.333333333333339</v>
      </c>
      <c r="E138" s="374">
        <v>100</v>
      </c>
      <c r="F138" s="374" t="s">
        <v>565</v>
      </c>
      <c r="G138" s="378" t="s">
        <v>141</v>
      </c>
    </row>
    <row r="139" spans="1:7" ht="12" customHeight="1" x14ac:dyDescent="0.25">
      <c r="A139" s="376" t="s">
        <v>121</v>
      </c>
      <c r="B139" s="374">
        <v>135</v>
      </c>
      <c r="C139" s="374">
        <v>110</v>
      </c>
      <c r="D139" s="403">
        <f t="shared" ref="D139" si="22">((C139/B139)-          1)*100</f>
        <v>-18.518518518518523</v>
      </c>
      <c r="E139" s="374">
        <v>115</v>
      </c>
      <c r="F139" s="374">
        <v>115</v>
      </c>
      <c r="G139" s="411">
        <f t="shared" ref="G139" si="23">((F139/E139)-    1)*100</f>
        <v>0</v>
      </c>
    </row>
    <row r="140" spans="1:7" ht="12" customHeight="1" x14ac:dyDescent="0.25">
      <c r="A140" s="533" t="s">
        <v>122</v>
      </c>
      <c r="B140" s="374"/>
      <c r="C140" s="374"/>
      <c r="D140" s="409"/>
      <c r="E140" s="374"/>
      <c r="F140" s="374"/>
      <c r="G140" s="70"/>
    </row>
    <row r="141" spans="1:7" ht="12" customHeight="1" x14ac:dyDescent="0.25">
      <c r="A141" s="376" t="s">
        <v>124</v>
      </c>
      <c r="B141" s="374">
        <v>105</v>
      </c>
      <c r="C141" s="374">
        <v>105</v>
      </c>
      <c r="D141" s="403">
        <f>((C141/B141)-          1)*100</f>
        <v>0</v>
      </c>
      <c r="E141" s="374">
        <v>65</v>
      </c>
      <c r="F141" s="374">
        <v>65</v>
      </c>
      <c r="G141" s="385">
        <f t="shared" ref="G141:G144" si="24">((F141/E141)-    1)*100</f>
        <v>0</v>
      </c>
    </row>
    <row r="142" spans="1:7" ht="12" customHeight="1" x14ac:dyDescent="0.25">
      <c r="A142" s="376" t="s">
        <v>125</v>
      </c>
      <c r="B142" s="374">
        <v>170</v>
      </c>
      <c r="C142" s="374">
        <v>198</v>
      </c>
      <c r="D142" s="403">
        <f>((C142/B142)-          1)*100</f>
        <v>16.470588235294127</v>
      </c>
      <c r="E142" s="374">
        <v>55</v>
      </c>
      <c r="F142" s="374">
        <v>95</v>
      </c>
      <c r="G142" s="385">
        <f t="shared" si="24"/>
        <v>72.727272727272734</v>
      </c>
    </row>
    <row r="143" spans="1:7" ht="12" customHeight="1" x14ac:dyDescent="0.25">
      <c r="A143" s="376" t="s">
        <v>126</v>
      </c>
      <c r="B143" s="374">
        <v>150</v>
      </c>
      <c r="C143" s="374">
        <v>155</v>
      </c>
      <c r="D143" s="403">
        <f t="shared" ref="D143:D159" si="25">((C143/B143)-          1)*100</f>
        <v>3.3333333333333437</v>
      </c>
      <c r="E143" s="374">
        <v>82.5</v>
      </c>
      <c r="F143" s="374">
        <v>135</v>
      </c>
      <c r="G143" s="385">
        <f t="shared" si="24"/>
        <v>63.636363636363647</v>
      </c>
    </row>
    <row r="144" spans="1:7" ht="12" customHeight="1" x14ac:dyDescent="0.25">
      <c r="A144" s="376" t="s">
        <v>127</v>
      </c>
      <c r="B144" s="374">
        <v>170</v>
      </c>
      <c r="C144" s="374">
        <v>198</v>
      </c>
      <c r="D144" s="403">
        <f t="shared" si="25"/>
        <v>16.470588235294127</v>
      </c>
      <c r="E144" s="374">
        <v>55</v>
      </c>
      <c r="F144" s="374">
        <v>75</v>
      </c>
      <c r="G144" s="385">
        <f t="shared" si="24"/>
        <v>36.363636363636353</v>
      </c>
    </row>
    <row r="145" spans="1:7" ht="12" customHeight="1" x14ac:dyDescent="0.25">
      <c r="A145" s="533" t="s">
        <v>328</v>
      </c>
      <c r="B145" s="346"/>
      <c r="C145" s="346"/>
      <c r="D145" s="419"/>
      <c r="E145" s="346"/>
      <c r="F145" s="374"/>
      <c r="G145" s="414"/>
    </row>
    <row r="146" spans="1:7" ht="12" customHeight="1" x14ac:dyDescent="0.25">
      <c r="A146" s="255" t="s">
        <v>190</v>
      </c>
      <c r="B146" s="374">
        <v>130</v>
      </c>
      <c r="C146" s="353">
        <v>155</v>
      </c>
      <c r="D146" s="419">
        <f t="shared" ref="D146:D152" si="26">((C146/B146)-          1)*100</f>
        <v>19.23076923076923</v>
      </c>
      <c r="E146" s="346" t="s">
        <v>505</v>
      </c>
      <c r="F146" s="374" t="s">
        <v>565</v>
      </c>
      <c r="G146" s="378" t="s">
        <v>141</v>
      </c>
    </row>
    <row r="147" spans="1:7" ht="12" customHeight="1" x14ac:dyDescent="0.25">
      <c r="A147" s="255" t="s">
        <v>645</v>
      </c>
      <c r="B147" s="374">
        <v>160</v>
      </c>
      <c r="C147" s="353">
        <v>158</v>
      </c>
      <c r="D147" s="419">
        <f t="shared" si="26"/>
        <v>-1.2499999999999956</v>
      </c>
      <c r="E147" s="346" t="s">
        <v>505</v>
      </c>
      <c r="F147" s="374" t="s">
        <v>565</v>
      </c>
      <c r="G147" s="378" t="s">
        <v>141</v>
      </c>
    </row>
    <row r="148" spans="1:7" ht="12" customHeight="1" x14ac:dyDescent="0.25">
      <c r="A148" s="255" t="s">
        <v>329</v>
      </c>
      <c r="B148" s="374">
        <v>150</v>
      </c>
      <c r="C148" s="353">
        <v>190</v>
      </c>
      <c r="D148" s="419">
        <f t="shared" si="26"/>
        <v>26.666666666666661</v>
      </c>
      <c r="E148" s="346" t="s">
        <v>505</v>
      </c>
      <c r="F148" s="374" t="s">
        <v>565</v>
      </c>
      <c r="G148" s="378" t="s">
        <v>141</v>
      </c>
    </row>
    <row r="149" spans="1:7" ht="12" customHeight="1" x14ac:dyDescent="0.25">
      <c r="A149" s="255" t="s">
        <v>331</v>
      </c>
      <c r="B149" s="374">
        <v>125</v>
      </c>
      <c r="C149" s="353">
        <v>150</v>
      </c>
      <c r="D149" s="419">
        <f t="shared" si="26"/>
        <v>19.999999999999996</v>
      </c>
      <c r="E149" s="346" t="s">
        <v>505</v>
      </c>
      <c r="F149" s="374" t="s">
        <v>565</v>
      </c>
      <c r="G149" s="378" t="s">
        <v>141</v>
      </c>
    </row>
    <row r="150" spans="1:7" ht="12" customHeight="1" x14ac:dyDescent="0.25">
      <c r="A150" s="255" t="s">
        <v>593</v>
      </c>
      <c r="B150" s="374">
        <v>175</v>
      </c>
      <c r="C150" s="353">
        <v>163</v>
      </c>
      <c r="D150" s="419">
        <f t="shared" si="26"/>
        <v>-6.8571428571428612</v>
      </c>
      <c r="E150" s="346" t="s">
        <v>505</v>
      </c>
      <c r="F150" s="374" t="s">
        <v>565</v>
      </c>
      <c r="G150" s="378" t="s">
        <v>141</v>
      </c>
    </row>
    <row r="151" spans="1:7" ht="12" customHeight="1" x14ac:dyDescent="0.25">
      <c r="A151" s="255" t="s">
        <v>192</v>
      </c>
      <c r="B151" s="374">
        <v>150</v>
      </c>
      <c r="C151" s="353">
        <v>135</v>
      </c>
      <c r="D151" s="419" t="s">
        <v>141</v>
      </c>
      <c r="E151" s="346" t="s">
        <v>505</v>
      </c>
      <c r="F151" s="374" t="s">
        <v>565</v>
      </c>
      <c r="G151" s="378" t="s">
        <v>141</v>
      </c>
    </row>
    <row r="152" spans="1:7" ht="12" customHeight="1" x14ac:dyDescent="0.25">
      <c r="A152" s="255" t="s">
        <v>330</v>
      </c>
      <c r="B152" s="374">
        <v>147.5</v>
      </c>
      <c r="C152" s="353">
        <v>175</v>
      </c>
      <c r="D152" s="419">
        <f t="shared" si="26"/>
        <v>18.644067796610166</v>
      </c>
      <c r="E152" s="346" t="s">
        <v>505</v>
      </c>
      <c r="F152" s="374" t="s">
        <v>565</v>
      </c>
      <c r="G152" s="378" t="s">
        <v>141</v>
      </c>
    </row>
    <row r="153" spans="1:7" ht="12" customHeight="1" x14ac:dyDescent="0.25">
      <c r="A153" s="255" t="s">
        <v>191</v>
      </c>
      <c r="B153" s="346" t="s">
        <v>505</v>
      </c>
      <c r="C153" s="353">
        <v>150</v>
      </c>
      <c r="D153" s="419" t="s">
        <v>141</v>
      </c>
      <c r="E153" s="346" t="s">
        <v>505</v>
      </c>
      <c r="F153" s="374" t="s">
        <v>565</v>
      </c>
      <c r="G153" s="378" t="s">
        <v>141</v>
      </c>
    </row>
    <row r="154" spans="1:7" ht="12" customHeight="1" x14ac:dyDescent="0.25">
      <c r="A154" s="719" t="s">
        <v>199</v>
      </c>
      <c r="B154" s="346" t="s">
        <v>505</v>
      </c>
      <c r="C154" s="353">
        <v>140</v>
      </c>
      <c r="D154" s="419" t="s">
        <v>141</v>
      </c>
      <c r="E154" s="346" t="s">
        <v>505</v>
      </c>
      <c r="F154" s="374" t="s">
        <v>565</v>
      </c>
      <c r="G154" s="378" t="s">
        <v>141</v>
      </c>
    </row>
    <row r="155" spans="1:7" ht="12" customHeight="1" x14ac:dyDescent="0.25">
      <c r="A155" s="570" t="s">
        <v>646</v>
      </c>
      <c r="B155" s="346" t="s">
        <v>505</v>
      </c>
      <c r="C155" s="353">
        <v>135</v>
      </c>
      <c r="D155" s="419" t="s">
        <v>141</v>
      </c>
      <c r="E155" s="346" t="s">
        <v>505</v>
      </c>
      <c r="F155" s="374" t="s">
        <v>565</v>
      </c>
      <c r="G155" s="378" t="s">
        <v>141</v>
      </c>
    </row>
    <row r="156" spans="1:7" ht="12" customHeight="1" x14ac:dyDescent="0.25">
      <c r="A156" s="535" t="s">
        <v>170</v>
      </c>
      <c r="B156" s="374"/>
      <c r="C156" s="374"/>
      <c r="D156" s="414"/>
      <c r="E156" s="374"/>
      <c r="F156" s="374"/>
      <c r="G156" s="70"/>
    </row>
    <row r="157" spans="1:7" ht="12" customHeight="1" x14ac:dyDescent="0.25">
      <c r="A157" s="420" t="s">
        <v>517</v>
      </c>
      <c r="B157" s="374">
        <v>75</v>
      </c>
      <c r="C157" s="861" t="s">
        <v>565</v>
      </c>
      <c r="D157" s="419" t="s">
        <v>141</v>
      </c>
      <c r="E157" s="374">
        <v>80</v>
      </c>
      <c r="F157" s="374">
        <v>70</v>
      </c>
      <c r="G157" s="385">
        <f t="shared" ref="G157" si="27">((F157/E157)-    1)*100</f>
        <v>-12.5</v>
      </c>
    </row>
    <row r="158" spans="1:7" ht="12" customHeight="1" x14ac:dyDescent="0.25">
      <c r="A158" s="420" t="s">
        <v>518</v>
      </c>
      <c r="B158" s="374">
        <v>85</v>
      </c>
      <c r="C158" s="421">
        <v>105</v>
      </c>
      <c r="D158" s="419">
        <f t="shared" si="25"/>
        <v>23.529411764705888</v>
      </c>
      <c r="E158" s="374" t="s">
        <v>565</v>
      </c>
      <c r="F158" s="374" t="s">
        <v>565</v>
      </c>
      <c r="G158" s="378" t="s">
        <v>141</v>
      </c>
    </row>
    <row r="159" spans="1:7" ht="12" customHeight="1" x14ac:dyDescent="0.25">
      <c r="A159" s="420" t="s">
        <v>171</v>
      </c>
      <c r="B159" s="374">
        <v>75</v>
      </c>
      <c r="C159" s="421">
        <v>105</v>
      </c>
      <c r="D159" s="419">
        <f t="shared" si="25"/>
        <v>39.999999999999993</v>
      </c>
      <c r="E159" s="374" t="s">
        <v>565</v>
      </c>
      <c r="F159" s="374" t="s">
        <v>565</v>
      </c>
      <c r="G159" s="378" t="s">
        <v>141</v>
      </c>
    </row>
    <row r="160" spans="1:7" ht="12" customHeight="1" x14ac:dyDescent="0.25">
      <c r="A160" s="533" t="s">
        <v>128</v>
      </c>
      <c r="B160" s="374"/>
      <c r="C160" s="421"/>
      <c r="D160" s="419"/>
      <c r="E160" s="374"/>
      <c r="F160" s="374"/>
      <c r="G160" s="70"/>
    </row>
    <row r="161" spans="1:7" ht="12" customHeight="1" x14ac:dyDescent="0.25">
      <c r="A161" s="376" t="s">
        <v>129</v>
      </c>
      <c r="B161" s="374">
        <v>95</v>
      </c>
      <c r="C161" s="374">
        <v>130</v>
      </c>
      <c r="D161" s="419">
        <f t="shared" ref="D161:D163" si="28">((C161/B161)-          1)*100</f>
        <v>36.842105263157897</v>
      </c>
      <c r="E161" s="374" t="s">
        <v>565</v>
      </c>
      <c r="F161" s="374" t="s">
        <v>565</v>
      </c>
      <c r="G161" s="378" t="s">
        <v>141</v>
      </c>
    </row>
    <row r="162" spans="1:7" ht="12" customHeight="1" x14ac:dyDescent="0.25">
      <c r="A162" s="376" t="s">
        <v>130</v>
      </c>
      <c r="B162" s="374">
        <v>130</v>
      </c>
      <c r="C162" s="374">
        <v>150</v>
      </c>
      <c r="D162" s="419">
        <f t="shared" si="28"/>
        <v>15.384615384615374</v>
      </c>
      <c r="E162" s="374">
        <v>85</v>
      </c>
      <c r="F162" s="374">
        <v>95</v>
      </c>
      <c r="G162" s="385">
        <f t="shared" ref="G162:G163" si="29">((F162/E162)-    1)*100</f>
        <v>11.764705882352944</v>
      </c>
    </row>
    <row r="163" spans="1:7" ht="12" customHeight="1" x14ac:dyDescent="0.25">
      <c r="A163" s="376" t="s">
        <v>131</v>
      </c>
      <c r="B163" s="374">
        <v>160</v>
      </c>
      <c r="C163" s="374">
        <v>160</v>
      </c>
      <c r="D163" s="419">
        <f t="shared" si="28"/>
        <v>0</v>
      </c>
      <c r="E163" s="374">
        <v>160</v>
      </c>
      <c r="F163" s="374">
        <v>135</v>
      </c>
      <c r="G163" s="385">
        <f t="shared" si="29"/>
        <v>-15.625</v>
      </c>
    </row>
    <row r="164" spans="1:7" ht="12" customHeight="1" x14ac:dyDescent="0.25">
      <c r="A164" s="533" t="s">
        <v>132</v>
      </c>
      <c r="B164" s="374"/>
      <c r="C164" s="374"/>
      <c r="D164" s="419"/>
      <c r="E164" s="374"/>
      <c r="F164" s="374"/>
      <c r="G164" s="70"/>
    </row>
    <row r="165" spans="1:7" ht="12" customHeight="1" x14ac:dyDescent="0.25">
      <c r="A165" s="376" t="s">
        <v>148</v>
      </c>
      <c r="B165" s="374">
        <v>135</v>
      </c>
      <c r="C165" s="374">
        <v>125</v>
      </c>
      <c r="D165" s="419">
        <f>((C165/B165)-          1)*100</f>
        <v>-7.4074074074074066</v>
      </c>
      <c r="E165" s="374" t="s">
        <v>565</v>
      </c>
      <c r="F165" s="374" t="s">
        <v>565</v>
      </c>
      <c r="G165" s="378" t="s">
        <v>141</v>
      </c>
    </row>
    <row r="166" spans="1:7" ht="12" customHeight="1" x14ac:dyDescent="0.25">
      <c r="A166" s="376" t="s">
        <v>134</v>
      </c>
      <c r="B166" s="374">
        <v>125</v>
      </c>
      <c r="C166" s="374">
        <v>130</v>
      </c>
      <c r="D166" s="419">
        <f t="shared" ref="D166:D167" si="30">((C166/B166)-          1)*100</f>
        <v>4.0000000000000036</v>
      </c>
      <c r="E166" s="374" t="s">
        <v>565</v>
      </c>
      <c r="F166" s="374" t="s">
        <v>565</v>
      </c>
      <c r="G166" s="378" t="s">
        <v>141</v>
      </c>
    </row>
    <row r="167" spans="1:7" ht="12" customHeight="1" x14ac:dyDescent="0.25">
      <c r="A167" s="422" t="s">
        <v>135</v>
      </c>
      <c r="B167" s="423">
        <v>130</v>
      </c>
      <c r="C167" s="423">
        <v>165</v>
      </c>
      <c r="D167" s="424">
        <f t="shared" si="30"/>
        <v>26.923076923076916</v>
      </c>
      <c r="E167" s="423" t="s">
        <v>565</v>
      </c>
      <c r="F167" s="423" t="s">
        <v>565</v>
      </c>
      <c r="G167" s="425" t="s">
        <v>141</v>
      </c>
    </row>
    <row r="168" spans="1:7" ht="13.5" x14ac:dyDescent="0.25">
      <c r="A168" s="426" t="s">
        <v>136</v>
      </c>
      <c r="B168" s="427"/>
      <c r="C168" s="426"/>
      <c r="D168" s="426"/>
      <c r="E168" s="426"/>
      <c r="F168" s="426"/>
      <c r="G168" s="70"/>
    </row>
    <row r="169" spans="1:7" ht="13.5" x14ac:dyDescent="0.25">
      <c r="A169" s="913" t="s">
        <v>578</v>
      </c>
      <c r="B169" s="913"/>
      <c r="C169" s="913"/>
      <c r="D169" s="913"/>
      <c r="E169" s="913"/>
      <c r="F169" s="913"/>
      <c r="G169" s="70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</sheetData>
  <mergeCells count="10">
    <mergeCell ref="A169:F169"/>
    <mergeCell ref="A5:A6"/>
    <mergeCell ref="B5:D5"/>
    <mergeCell ref="E5:G5"/>
    <mergeCell ref="A50:A51"/>
    <mergeCell ref="B50:D50"/>
    <mergeCell ref="E50:G50"/>
    <mergeCell ref="A113:A114"/>
    <mergeCell ref="B113:D113"/>
    <mergeCell ref="E113:G113"/>
  </mergeCells>
  <pageMargins left="0" right="0" top="0" bottom="0" header="0" footer="0"/>
  <pageSetup paperSize="9" orientation="portrait" r:id="rId1"/>
  <ignoredErrors>
    <ignoredError sqref="B6:G6 B51:G51 B114:G114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029"/>
  <sheetViews>
    <sheetView showGridLines="0" zoomScale="200" zoomScaleNormal="200" workbookViewId="0"/>
  </sheetViews>
  <sheetFormatPr baseColWidth="10" defaultColWidth="11.42578125" defaultRowHeight="15" customHeight="1" x14ac:dyDescent="0.2"/>
  <cols>
    <col min="1" max="1" width="12.5703125" style="81" customWidth="1"/>
    <col min="2" max="16384" width="11.42578125" style="81"/>
  </cols>
  <sheetData>
    <row r="1" spans="1:7" ht="18.95" customHeight="1" x14ac:dyDescent="0.25">
      <c r="A1" s="116" t="s">
        <v>339</v>
      </c>
      <c r="B1" s="116"/>
      <c r="C1" s="117"/>
      <c r="D1" s="118"/>
      <c r="E1" s="117"/>
      <c r="F1" s="117"/>
      <c r="G1" s="119"/>
    </row>
    <row r="2" spans="1:7" ht="12" customHeight="1" x14ac:dyDescent="0.25">
      <c r="A2" s="116" t="s">
        <v>717</v>
      </c>
      <c r="B2" s="116"/>
      <c r="C2" s="120"/>
      <c r="D2" s="121"/>
      <c r="E2" s="120"/>
      <c r="F2" s="120"/>
      <c r="G2" s="122"/>
    </row>
    <row r="3" spans="1:7" ht="5.0999999999999996" customHeight="1" x14ac:dyDescent="0.25">
      <c r="A3"/>
      <c r="B3" s="116" t="s">
        <v>201</v>
      </c>
      <c r="C3" s="116"/>
      <c r="D3" s="116"/>
      <c r="E3" s="116"/>
      <c r="F3" s="116"/>
      <c r="G3" s="123"/>
    </row>
    <row r="4" spans="1:7" ht="19.5" customHeight="1" x14ac:dyDescent="0.2">
      <c r="A4" s="536" t="s">
        <v>340</v>
      </c>
      <c r="B4" s="536" t="s">
        <v>203</v>
      </c>
      <c r="C4" s="536" t="s">
        <v>204</v>
      </c>
      <c r="D4" s="536" t="s">
        <v>205</v>
      </c>
      <c r="E4" s="536" t="s">
        <v>341</v>
      </c>
      <c r="F4" s="536" t="s">
        <v>207</v>
      </c>
      <c r="G4" s="536" t="s">
        <v>342</v>
      </c>
    </row>
    <row r="5" spans="1:7" ht="12.95" customHeight="1" x14ac:dyDescent="0.25">
      <c r="A5" s="922" t="s">
        <v>343</v>
      </c>
      <c r="B5" s="665" t="s">
        <v>213</v>
      </c>
      <c r="C5" s="665" t="s">
        <v>299</v>
      </c>
      <c r="D5" s="665" t="s">
        <v>209</v>
      </c>
      <c r="E5" s="665" t="s">
        <v>209</v>
      </c>
      <c r="F5" s="666">
        <v>30900</v>
      </c>
      <c r="G5" s="667">
        <v>5.5</v>
      </c>
    </row>
    <row r="6" spans="1:7" ht="12.95" customHeight="1" x14ac:dyDescent="0.25">
      <c r="A6" s="922"/>
      <c r="B6" s="665" t="s">
        <v>215</v>
      </c>
      <c r="C6" s="665" t="s">
        <v>344</v>
      </c>
      <c r="D6" s="665" t="s">
        <v>209</v>
      </c>
      <c r="E6" s="665" t="s">
        <v>210</v>
      </c>
      <c r="F6" s="666">
        <v>210</v>
      </c>
      <c r="G6" s="667">
        <v>12</v>
      </c>
    </row>
    <row r="7" spans="1:7" ht="12.95" customHeight="1" x14ac:dyDescent="0.25">
      <c r="A7" s="922"/>
      <c r="B7" s="665" t="s">
        <v>215</v>
      </c>
      <c r="C7" s="665" t="s">
        <v>344</v>
      </c>
      <c r="D7" s="665" t="s">
        <v>209</v>
      </c>
      <c r="E7" s="665" t="s">
        <v>212</v>
      </c>
      <c r="F7" s="666">
        <v>400</v>
      </c>
      <c r="G7" s="667">
        <v>11</v>
      </c>
    </row>
    <row r="8" spans="1:7" ht="12.95" customHeight="1" x14ac:dyDescent="0.25">
      <c r="A8" s="922"/>
      <c r="B8" s="665" t="s">
        <v>216</v>
      </c>
      <c r="C8" s="665" t="s">
        <v>345</v>
      </c>
      <c r="D8" s="665" t="s">
        <v>209</v>
      </c>
      <c r="E8" s="665" t="s">
        <v>210</v>
      </c>
      <c r="F8" s="666">
        <v>90</v>
      </c>
      <c r="G8" s="667">
        <v>13</v>
      </c>
    </row>
    <row r="9" spans="1:7" ht="12.95" customHeight="1" x14ac:dyDescent="0.25">
      <c r="A9" s="922"/>
      <c r="B9" s="665" t="s">
        <v>216</v>
      </c>
      <c r="C9" s="665" t="s">
        <v>217</v>
      </c>
      <c r="D9" s="665" t="s">
        <v>209</v>
      </c>
      <c r="E9" s="665" t="s">
        <v>210</v>
      </c>
      <c r="F9" s="666">
        <v>90</v>
      </c>
      <c r="G9" s="667">
        <v>12</v>
      </c>
    </row>
    <row r="10" spans="1:7" ht="12.95" customHeight="1" x14ac:dyDescent="0.25">
      <c r="A10" s="922"/>
      <c r="B10" s="665" t="s">
        <v>216</v>
      </c>
      <c r="C10" s="665" t="s">
        <v>217</v>
      </c>
      <c r="D10" s="665" t="s">
        <v>209</v>
      </c>
      <c r="E10" s="665" t="s">
        <v>212</v>
      </c>
      <c r="F10" s="666">
        <v>60</v>
      </c>
      <c r="G10" s="667">
        <v>11</v>
      </c>
    </row>
    <row r="11" spans="1:7" ht="12.95" customHeight="1" x14ac:dyDescent="0.25">
      <c r="A11" s="922"/>
      <c r="B11" s="665" t="s">
        <v>219</v>
      </c>
      <c r="C11" s="665" t="s">
        <v>220</v>
      </c>
      <c r="D11" s="665" t="s">
        <v>209</v>
      </c>
      <c r="E11" s="665" t="s">
        <v>218</v>
      </c>
      <c r="F11" s="666">
        <v>8710</v>
      </c>
      <c r="G11" s="667">
        <v>7</v>
      </c>
    </row>
    <row r="12" spans="1:7" ht="12.95" customHeight="1" x14ac:dyDescent="0.25">
      <c r="A12" s="922"/>
      <c r="B12" s="665" t="s">
        <v>221</v>
      </c>
      <c r="C12" s="665" t="s">
        <v>346</v>
      </c>
      <c r="D12" s="665" t="s">
        <v>209</v>
      </c>
      <c r="E12" s="665" t="s">
        <v>209</v>
      </c>
      <c r="F12" s="666">
        <v>1000</v>
      </c>
      <c r="G12" s="667">
        <v>5</v>
      </c>
    </row>
    <row r="13" spans="1:7" ht="12.95" customHeight="1" x14ac:dyDescent="0.25">
      <c r="A13" s="922"/>
      <c r="B13" s="665" t="s">
        <v>300</v>
      </c>
      <c r="C13" s="665" t="s">
        <v>301</v>
      </c>
      <c r="D13" s="665" t="s">
        <v>209</v>
      </c>
      <c r="E13" s="665" t="s">
        <v>209</v>
      </c>
      <c r="F13" s="666">
        <v>12900</v>
      </c>
      <c r="G13" s="667">
        <v>5</v>
      </c>
    </row>
    <row r="14" spans="1:7" ht="12.95" customHeight="1" x14ac:dyDescent="0.25">
      <c r="A14" s="923"/>
      <c r="B14" s="863" t="s">
        <v>300</v>
      </c>
      <c r="C14" s="863" t="s">
        <v>301</v>
      </c>
      <c r="D14" s="863" t="s">
        <v>209</v>
      </c>
      <c r="E14" s="863" t="s">
        <v>209</v>
      </c>
      <c r="F14" s="864">
        <v>2500</v>
      </c>
      <c r="G14" s="865">
        <v>5</v>
      </c>
    </row>
    <row r="15" spans="1:7" ht="12.95" customHeight="1" x14ac:dyDescent="0.25">
      <c r="A15" s="919" t="s">
        <v>30</v>
      </c>
      <c r="B15" s="866" t="s">
        <v>718</v>
      </c>
      <c r="C15" s="866" t="s">
        <v>719</v>
      </c>
      <c r="D15" s="866" t="s">
        <v>209</v>
      </c>
      <c r="E15" s="866" t="s">
        <v>209</v>
      </c>
      <c r="F15" s="124">
        <v>2525</v>
      </c>
      <c r="G15" s="867">
        <v>5.5</v>
      </c>
    </row>
    <row r="16" spans="1:7" ht="12.95" customHeight="1" x14ac:dyDescent="0.25">
      <c r="A16" s="921"/>
      <c r="B16" s="866" t="s">
        <v>221</v>
      </c>
      <c r="C16" s="866" t="s">
        <v>720</v>
      </c>
      <c r="D16" s="866" t="s">
        <v>209</v>
      </c>
      <c r="E16" s="866" t="s">
        <v>210</v>
      </c>
      <c r="F16" s="124">
        <v>1700</v>
      </c>
      <c r="G16" s="867">
        <v>5</v>
      </c>
    </row>
    <row r="17" spans="1:7" ht="12.95" customHeight="1" x14ac:dyDescent="0.25">
      <c r="A17" s="920"/>
      <c r="B17" s="863" t="s">
        <v>221</v>
      </c>
      <c r="C17" s="863" t="s">
        <v>720</v>
      </c>
      <c r="D17" s="863" t="s">
        <v>209</v>
      </c>
      <c r="E17" s="866" t="s">
        <v>209</v>
      </c>
      <c r="F17" s="864">
        <v>4150</v>
      </c>
      <c r="G17" s="867">
        <v>3.5</v>
      </c>
    </row>
    <row r="18" spans="1:7" ht="12.95" customHeight="1" x14ac:dyDescent="0.25">
      <c r="A18" s="868" t="s">
        <v>347</v>
      </c>
      <c r="B18" s="665" t="s">
        <v>350</v>
      </c>
      <c r="C18" s="665" t="s">
        <v>349</v>
      </c>
      <c r="D18" s="869" t="s">
        <v>209</v>
      </c>
      <c r="E18" s="869" t="s">
        <v>212</v>
      </c>
      <c r="F18" s="124">
        <v>1100</v>
      </c>
      <c r="G18" s="870">
        <v>8</v>
      </c>
    </row>
    <row r="19" spans="1:7" ht="12.95" customHeight="1" x14ac:dyDescent="0.25">
      <c r="A19" s="871"/>
      <c r="B19" s="665" t="s">
        <v>350</v>
      </c>
      <c r="C19" s="665" t="s">
        <v>302</v>
      </c>
      <c r="D19" s="665" t="s">
        <v>209</v>
      </c>
      <c r="E19" s="665" t="s">
        <v>210</v>
      </c>
      <c r="F19" s="666">
        <v>2076</v>
      </c>
      <c r="G19" s="667">
        <v>7</v>
      </c>
    </row>
    <row r="20" spans="1:7" ht="12.95" customHeight="1" x14ac:dyDescent="0.25">
      <c r="A20" s="871"/>
      <c r="B20" s="665" t="s">
        <v>214</v>
      </c>
      <c r="C20" s="665" t="s">
        <v>303</v>
      </c>
      <c r="D20" s="665" t="s">
        <v>209</v>
      </c>
      <c r="E20" s="665" t="s">
        <v>210</v>
      </c>
      <c r="F20" s="666">
        <v>100</v>
      </c>
      <c r="G20" s="667">
        <v>9</v>
      </c>
    </row>
    <row r="21" spans="1:7" ht="12.95" customHeight="1" x14ac:dyDescent="0.25">
      <c r="A21" s="862"/>
      <c r="B21" s="863" t="s">
        <v>221</v>
      </c>
      <c r="C21" s="863" t="s">
        <v>351</v>
      </c>
      <c r="D21" s="863" t="s">
        <v>209</v>
      </c>
      <c r="E21" s="863" t="s">
        <v>212</v>
      </c>
      <c r="F21" s="864">
        <v>1350</v>
      </c>
      <c r="G21" s="865">
        <v>8</v>
      </c>
    </row>
    <row r="22" spans="1:7" ht="12.95" customHeight="1" x14ac:dyDescent="0.25">
      <c r="A22" s="919" t="s">
        <v>352</v>
      </c>
      <c r="B22" s="665" t="s">
        <v>211</v>
      </c>
      <c r="C22" s="665" t="s">
        <v>353</v>
      </c>
      <c r="D22" s="665" t="s">
        <v>209</v>
      </c>
      <c r="E22" s="665" t="s">
        <v>212</v>
      </c>
      <c r="F22" s="666">
        <v>824</v>
      </c>
      <c r="G22" s="667">
        <v>18</v>
      </c>
    </row>
    <row r="23" spans="1:7" ht="21" customHeight="1" x14ac:dyDescent="0.25">
      <c r="A23" s="921"/>
      <c r="B23" s="665" t="s">
        <v>211</v>
      </c>
      <c r="C23" s="665" t="s">
        <v>354</v>
      </c>
      <c r="D23" s="665" t="s">
        <v>209</v>
      </c>
      <c r="E23" s="665" t="s">
        <v>210</v>
      </c>
      <c r="F23" s="124">
        <v>956</v>
      </c>
      <c r="G23" s="667">
        <v>20</v>
      </c>
    </row>
    <row r="24" spans="1:7" ht="15.95" customHeight="1" x14ac:dyDescent="0.25">
      <c r="A24" s="920"/>
      <c r="B24" s="863" t="s">
        <v>211</v>
      </c>
      <c r="C24" s="863" t="s">
        <v>355</v>
      </c>
      <c r="D24" s="863" t="s">
        <v>209</v>
      </c>
      <c r="E24" s="863" t="s">
        <v>210</v>
      </c>
      <c r="F24" s="864">
        <v>178</v>
      </c>
      <c r="G24" s="865">
        <v>20</v>
      </c>
    </row>
    <row r="25" spans="1:7" ht="21.75" customHeight="1" x14ac:dyDescent="0.25">
      <c r="A25" s="668" t="s">
        <v>356</v>
      </c>
      <c r="B25" s="669" t="s">
        <v>357</v>
      </c>
      <c r="C25" s="669" t="s">
        <v>358</v>
      </c>
      <c r="D25" s="669" t="s">
        <v>209</v>
      </c>
      <c r="E25" s="669" t="s">
        <v>209</v>
      </c>
      <c r="F25" s="670">
        <v>525</v>
      </c>
      <c r="G25" s="671">
        <v>7.2</v>
      </c>
    </row>
    <row r="26" spans="1:7" ht="12.95" customHeight="1" x14ac:dyDescent="0.25">
      <c r="A26" s="668" t="s">
        <v>359</v>
      </c>
      <c r="B26" s="669" t="s">
        <v>222</v>
      </c>
      <c r="C26" s="669" t="s">
        <v>348</v>
      </c>
      <c r="D26" s="669" t="s">
        <v>209</v>
      </c>
      <c r="E26" s="669" t="s">
        <v>209</v>
      </c>
      <c r="F26" s="670">
        <v>2075</v>
      </c>
      <c r="G26" s="671">
        <v>13</v>
      </c>
    </row>
    <row r="27" spans="1:7" ht="12.95" customHeight="1" x14ac:dyDescent="0.25">
      <c r="A27" s="919" t="s">
        <v>360</v>
      </c>
      <c r="B27" s="665" t="s">
        <v>208</v>
      </c>
      <c r="C27" s="665" t="s">
        <v>361</v>
      </c>
      <c r="D27" s="665" t="s">
        <v>209</v>
      </c>
      <c r="E27" s="665" t="s">
        <v>210</v>
      </c>
      <c r="F27" s="666">
        <v>80</v>
      </c>
      <c r="G27" s="667">
        <v>500</v>
      </c>
    </row>
    <row r="28" spans="1:7" ht="12.95" customHeight="1" x14ac:dyDescent="0.25">
      <c r="A28" s="921"/>
      <c r="B28" s="665" t="s">
        <v>208</v>
      </c>
      <c r="C28" s="665" t="s">
        <v>361</v>
      </c>
      <c r="D28" s="665" t="s">
        <v>209</v>
      </c>
      <c r="E28" s="665" t="s">
        <v>209</v>
      </c>
      <c r="F28" s="666">
        <v>80</v>
      </c>
      <c r="G28" s="667">
        <v>3.5</v>
      </c>
    </row>
    <row r="29" spans="1:7" ht="12.95" customHeight="1" x14ac:dyDescent="0.25">
      <c r="A29" s="921"/>
      <c r="B29" s="665" t="s">
        <v>208</v>
      </c>
      <c r="C29" s="665" t="s">
        <v>361</v>
      </c>
      <c r="D29" s="665" t="s">
        <v>209</v>
      </c>
      <c r="E29" s="665" t="s">
        <v>212</v>
      </c>
      <c r="F29" s="666">
        <v>760</v>
      </c>
      <c r="G29" s="667">
        <v>10.47</v>
      </c>
    </row>
    <row r="30" spans="1:7" ht="12.95" customHeight="1" x14ac:dyDescent="0.25">
      <c r="A30" s="921"/>
      <c r="B30" s="665" t="s">
        <v>208</v>
      </c>
      <c r="C30" s="665" t="s">
        <v>231</v>
      </c>
      <c r="D30" s="665" t="s">
        <v>209</v>
      </c>
      <c r="E30" s="665" t="s">
        <v>209</v>
      </c>
      <c r="F30" s="666">
        <v>40</v>
      </c>
      <c r="G30" s="667">
        <v>3.5</v>
      </c>
    </row>
    <row r="31" spans="1:7" ht="12.95" customHeight="1" x14ac:dyDescent="0.25">
      <c r="A31" s="921"/>
      <c r="B31" s="665" t="s">
        <v>208</v>
      </c>
      <c r="C31" s="665" t="s">
        <v>231</v>
      </c>
      <c r="D31" s="665" t="s">
        <v>209</v>
      </c>
      <c r="E31" s="665" t="s">
        <v>210</v>
      </c>
      <c r="F31" s="666">
        <v>60</v>
      </c>
      <c r="G31" s="667">
        <v>500</v>
      </c>
    </row>
    <row r="32" spans="1:7" ht="12.95" customHeight="1" x14ac:dyDescent="0.25">
      <c r="A32" s="921"/>
      <c r="B32" s="665" t="s">
        <v>208</v>
      </c>
      <c r="C32" s="665" t="s">
        <v>231</v>
      </c>
      <c r="D32" s="665" t="s">
        <v>209</v>
      </c>
      <c r="E32" s="665" t="s">
        <v>212</v>
      </c>
      <c r="F32" s="666">
        <v>2360</v>
      </c>
      <c r="G32" s="667">
        <v>10.47</v>
      </c>
    </row>
    <row r="33" spans="1:7" ht="12.95" customHeight="1" x14ac:dyDescent="0.25">
      <c r="A33" s="921"/>
      <c r="B33" s="665" t="s">
        <v>208</v>
      </c>
      <c r="C33" s="665" t="s">
        <v>362</v>
      </c>
      <c r="D33" s="665" t="s">
        <v>209</v>
      </c>
      <c r="E33" s="665" t="s">
        <v>210</v>
      </c>
      <c r="F33" s="666">
        <v>40</v>
      </c>
      <c r="G33" s="667">
        <v>500</v>
      </c>
    </row>
    <row r="34" spans="1:7" ht="12.95" customHeight="1" x14ac:dyDescent="0.25">
      <c r="A34" s="921"/>
      <c r="B34" s="665" t="s">
        <v>208</v>
      </c>
      <c r="C34" s="665" t="s">
        <v>362</v>
      </c>
      <c r="D34" s="665" t="s">
        <v>209</v>
      </c>
      <c r="E34" s="665" t="s">
        <v>212</v>
      </c>
      <c r="F34" s="666">
        <v>3160</v>
      </c>
      <c r="G34" s="667">
        <v>10.47</v>
      </c>
    </row>
    <row r="35" spans="1:7" ht="12.95" customHeight="1" x14ac:dyDescent="0.25">
      <c r="A35" s="921"/>
      <c r="B35" s="665" t="s">
        <v>208</v>
      </c>
      <c r="C35" s="665" t="s">
        <v>232</v>
      </c>
      <c r="D35" s="665" t="s">
        <v>209</v>
      </c>
      <c r="E35" s="665" t="s">
        <v>209</v>
      </c>
      <c r="F35" s="666">
        <v>40</v>
      </c>
      <c r="G35" s="667">
        <v>3.5</v>
      </c>
    </row>
    <row r="36" spans="1:7" ht="12.95" customHeight="1" x14ac:dyDescent="0.25">
      <c r="A36" s="921"/>
      <c r="B36" s="665" t="s">
        <v>208</v>
      </c>
      <c r="C36" s="665" t="s">
        <v>304</v>
      </c>
      <c r="D36" s="665" t="s">
        <v>209</v>
      </c>
      <c r="E36" s="665" t="s">
        <v>210</v>
      </c>
      <c r="F36" s="666">
        <v>40</v>
      </c>
      <c r="G36" s="667">
        <v>500</v>
      </c>
    </row>
    <row r="37" spans="1:7" ht="12.95" customHeight="1" x14ac:dyDescent="0.25">
      <c r="A37" s="921"/>
      <c r="B37" s="665" t="s">
        <v>208</v>
      </c>
      <c r="C37" s="665" t="s">
        <v>304</v>
      </c>
      <c r="D37" s="665" t="s">
        <v>209</v>
      </c>
      <c r="E37" s="665" t="s">
        <v>209</v>
      </c>
      <c r="F37" s="666">
        <v>960</v>
      </c>
      <c r="G37" s="667">
        <v>3.5</v>
      </c>
    </row>
    <row r="38" spans="1:7" ht="12.95" customHeight="1" x14ac:dyDescent="0.25">
      <c r="A38" s="921"/>
      <c r="B38" s="665" t="s">
        <v>363</v>
      </c>
      <c r="C38" s="665" t="s">
        <v>364</v>
      </c>
      <c r="D38" s="665" t="s">
        <v>209</v>
      </c>
      <c r="E38" s="665" t="s">
        <v>218</v>
      </c>
      <c r="F38" s="666">
        <v>572</v>
      </c>
      <c r="G38" s="667">
        <v>22.3</v>
      </c>
    </row>
    <row r="39" spans="1:7" ht="12.95" customHeight="1" x14ac:dyDescent="0.25">
      <c r="A39" s="921"/>
      <c r="B39" s="665" t="s">
        <v>363</v>
      </c>
      <c r="C39" s="665" t="s">
        <v>365</v>
      </c>
      <c r="D39" s="665" t="s">
        <v>209</v>
      </c>
      <c r="E39" s="665" t="s">
        <v>209</v>
      </c>
      <c r="F39" s="666">
        <v>1328</v>
      </c>
      <c r="G39" s="667">
        <v>10</v>
      </c>
    </row>
    <row r="40" spans="1:7" ht="12.95" customHeight="1" x14ac:dyDescent="0.25">
      <c r="A40" s="921"/>
      <c r="B40" s="665" t="s">
        <v>363</v>
      </c>
      <c r="C40" s="665" t="s">
        <v>305</v>
      </c>
      <c r="D40" s="665" t="s">
        <v>209</v>
      </c>
      <c r="E40" s="665" t="s">
        <v>212</v>
      </c>
      <c r="F40" s="666">
        <v>440</v>
      </c>
      <c r="G40" s="667">
        <v>20</v>
      </c>
    </row>
    <row r="41" spans="1:7" ht="12.95" customHeight="1" x14ac:dyDescent="0.25">
      <c r="A41" s="921"/>
      <c r="B41" s="665" t="s">
        <v>363</v>
      </c>
      <c r="C41" s="665" t="s">
        <v>305</v>
      </c>
      <c r="D41" s="665" t="s">
        <v>209</v>
      </c>
      <c r="E41" s="665" t="s">
        <v>209</v>
      </c>
      <c r="F41" s="666">
        <v>3740</v>
      </c>
      <c r="G41" s="667">
        <v>10</v>
      </c>
    </row>
    <row r="42" spans="1:7" ht="11.1" customHeight="1" x14ac:dyDescent="0.25">
      <c r="A42" s="920"/>
      <c r="B42" s="863" t="s">
        <v>363</v>
      </c>
      <c r="C42" s="863" t="s">
        <v>305</v>
      </c>
      <c r="D42" s="863" t="s">
        <v>209</v>
      </c>
      <c r="E42" s="863" t="s">
        <v>210</v>
      </c>
      <c r="F42" s="864">
        <v>1140</v>
      </c>
      <c r="G42" s="865">
        <v>50</v>
      </c>
    </row>
    <row r="43" spans="1:7" ht="20.25" customHeight="1" x14ac:dyDescent="0.2">
      <c r="A43" s="125"/>
      <c r="B43" s="126"/>
      <c r="C43" s="59"/>
      <c r="D43" s="127"/>
      <c r="E43" s="128"/>
      <c r="F43"/>
      <c r="G43" s="129" t="s">
        <v>200</v>
      </c>
    </row>
    <row r="44" spans="1:7" ht="11.25" customHeight="1" x14ac:dyDescent="0.25">
      <c r="A44" s="130" t="s">
        <v>366</v>
      </c>
      <c r="B44"/>
      <c r="C44"/>
      <c r="D44"/>
      <c r="E44"/>
      <c r="F44"/>
      <c r="G44" s="672"/>
    </row>
    <row r="45" spans="1:7" ht="12" customHeight="1" x14ac:dyDescent="0.2">
      <c r="A45" s="536" t="s">
        <v>340</v>
      </c>
      <c r="B45" s="536" t="s">
        <v>203</v>
      </c>
      <c r="C45" s="536" t="s">
        <v>204</v>
      </c>
      <c r="D45" s="536" t="s">
        <v>205</v>
      </c>
      <c r="E45" s="536" t="s">
        <v>341</v>
      </c>
      <c r="F45" s="536" t="s">
        <v>207</v>
      </c>
      <c r="G45" s="536" t="s">
        <v>342</v>
      </c>
    </row>
    <row r="46" spans="1:7" ht="12.95" customHeight="1" x14ac:dyDescent="0.2">
      <c r="A46"/>
      <c r="B46"/>
      <c r="C46"/>
      <c r="D46"/>
      <c r="E46"/>
      <c r="F46"/>
      <c r="G46"/>
    </row>
    <row r="47" spans="1:7" ht="12.95" customHeight="1" x14ac:dyDescent="0.2">
      <c r="A47" s="924" t="s">
        <v>367</v>
      </c>
      <c r="B47" s="537" t="s">
        <v>211</v>
      </c>
      <c r="C47" s="537" t="s">
        <v>368</v>
      </c>
      <c r="D47" s="537" t="s">
        <v>209</v>
      </c>
      <c r="E47" s="537" t="s">
        <v>209</v>
      </c>
      <c r="F47" s="538">
        <v>1580</v>
      </c>
      <c r="G47" s="539">
        <v>17</v>
      </c>
    </row>
    <row r="48" spans="1:7" ht="12.95" customHeight="1" x14ac:dyDescent="0.2">
      <c r="A48" s="924"/>
      <c r="B48" s="537" t="s">
        <v>211</v>
      </c>
      <c r="C48" s="537" t="s">
        <v>354</v>
      </c>
      <c r="D48" s="537" t="s">
        <v>209</v>
      </c>
      <c r="E48" s="537" t="s">
        <v>209</v>
      </c>
      <c r="F48" s="538">
        <v>2430</v>
      </c>
      <c r="G48" s="539">
        <v>15</v>
      </c>
    </row>
    <row r="49" spans="1:7" ht="12.95" customHeight="1" x14ac:dyDescent="0.2">
      <c r="A49" s="924"/>
      <c r="B49" s="537" t="s">
        <v>211</v>
      </c>
      <c r="C49" s="537" t="s">
        <v>369</v>
      </c>
      <c r="D49" s="537" t="s">
        <v>209</v>
      </c>
      <c r="E49" s="537" t="s">
        <v>209</v>
      </c>
      <c r="F49" s="538">
        <v>1377</v>
      </c>
      <c r="G49" s="539">
        <v>17</v>
      </c>
    </row>
    <row r="50" spans="1:7" ht="12.95" customHeight="1" x14ac:dyDescent="0.2">
      <c r="A50" s="924"/>
      <c r="B50" s="537" t="s">
        <v>211</v>
      </c>
      <c r="C50" s="537" t="s">
        <v>370</v>
      </c>
      <c r="D50" s="537" t="s">
        <v>209</v>
      </c>
      <c r="E50" s="537" t="s">
        <v>209</v>
      </c>
      <c r="F50" s="540">
        <v>1051</v>
      </c>
      <c r="G50" s="539">
        <v>10</v>
      </c>
    </row>
    <row r="51" spans="1:7" ht="12.95" customHeight="1" x14ac:dyDescent="0.2">
      <c r="A51" s="920"/>
      <c r="B51" s="872" t="s">
        <v>211</v>
      </c>
      <c r="C51" s="872" t="s">
        <v>371</v>
      </c>
      <c r="D51" s="872" t="s">
        <v>209</v>
      </c>
      <c r="E51" s="872" t="s">
        <v>209</v>
      </c>
      <c r="F51" s="873">
        <v>1292</v>
      </c>
      <c r="G51" s="874">
        <v>17</v>
      </c>
    </row>
    <row r="52" spans="1:7" ht="12.95" customHeight="1" x14ac:dyDescent="0.2">
      <c r="A52" s="919" t="s">
        <v>372</v>
      </c>
      <c r="B52" s="537" t="s">
        <v>363</v>
      </c>
      <c r="C52" s="537" t="s">
        <v>373</v>
      </c>
      <c r="D52" s="537" t="s">
        <v>209</v>
      </c>
      <c r="E52" s="537" t="s">
        <v>209</v>
      </c>
      <c r="F52" s="538">
        <v>2350</v>
      </c>
      <c r="G52" s="539">
        <v>6.4</v>
      </c>
    </row>
    <row r="53" spans="1:7" ht="15.95" customHeight="1" x14ac:dyDescent="0.2">
      <c r="A53" s="920"/>
      <c r="B53" s="872" t="s">
        <v>357</v>
      </c>
      <c r="C53" s="872" t="s">
        <v>220</v>
      </c>
      <c r="D53" s="872" t="s">
        <v>209</v>
      </c>
      <c r="E53" s="872" t="s">
        <v>209</v>
      </c>
      <c r="F53" s="873">
        <v>440</v>
      </c>
      <c r="G53" s="874">
        <v>6.4</v>
      </c>
    </row>
    <row r="54" spans="1:7" ht="15.95" customHeight="1" x14ac:dyDescent="0.2">
      <c r="A54" s="919" t="s">
        <v>374</v>
      </c>
      <c r="B54" s="537" t="s">
        <v>208</v>
      </c>
      <c r="C54" s="541" t="s">
        <v>361</v>
      </c>
      <c r="D54" s="537" t="s">
        <v>209</v>
      </c>
      <c r="E54" s="541" t="s">
        <v>209</v>
      </c>
      <c r="F54" s="538">
        <v>4280</v>
      </c>
      <c r="G54" s="539">
        <v>3.5</v>
      </c>
    </row>
    <row r="55" spans="1:7" ht="12.95" customHeight="1" x14ac:dyDescent="0.2">
      <c r="A55" s="920"/>
      <c r="B55" s="541" t="s">
        <v>363</v>
      </c>
      <c r="C55" s="872" t="s">
        <v>305</v>
      </c>
      <c r="D55" s="541" t="s">
        <v>209</v>
      </c>
      <c r="E55" s="872" t="s">
        <v>209</v>
      </c>
      <c r="F55" s="542">
        <v>3248</v>
      </c>
      <c r="G55" s="543">
        <v>5</v>
      </c>
    </row>
    <row r="56" spans="1:7" ht="12.95" customHeight="1" x14ac:dyDescent="0.2">
      <c r="A56" s="919" t="s">
        <v>375</v>
      </c>
      <c r="B56" s="537" t="s">
        <v>376</v>
      </c>
      <c r="C56" s="537" t="s">
        <v>377</v>
      </c>
      <c r="D56" s="537" t="s">
        <v>209</v>
      </c>
      <c r="E56" s="537" t="s">
        <v>210</v>
      </c>
      <c r="F56" s="538">
        <v>6550</v>
      </c>
      <c r="G56" s="539">
        <v>5</v>
      </c>
    </row>
    <row r="57" spans="1:7" ht="12.95" customHeight="1" x14ac:dyDescent="0.2">
      <c r="A57" s="921"/>
      <c r="B57" s="537" t="s">
        <v>215</v>
      </c>
      <c r="C57" s="537" t="s">
        <v>378</v>
      </c>
      <c r="D57" s="537" t="s">
        <v>209</v>
      </c>
      <c r="E57" s="537" t="s">
        <v>212</v>
      </c>
      <c r="F57" s="538">
        <v>200</v>
      </c>
      <c r="G57" s="539">
        <v>5</v>
      </c>
    </row>
    <row r="58" spans="1:7" ht="12.95" customHeight="1" x14ac:dyDescent="0.2">
      <c r="A58" s="921"/>
      <c r="B58" s="537" t="s">
        <v>211</v>
      </c>
      <c r="C58" s="537" t="s">
        <v>379</v>
      </c>
      <c r="D58" s="537" t="s">
        <v>209</v>
      </c>
      <c r="E58" s="537" t="s">
        <v>210</v>
      </c>
      <c r="F58" s="538">
        <v>198</v>
      </c>
      <c r="G58" s="539">
        <v>12</v>
      </c>
    </row>
    <row r="59" spans="1:7" ht="12.95" customHeight="1" x14ac:dyDescent="0.2">
      <c r="A59" s="920"/>
      <c r="B59" s="872" t="s">
        <v>221</v>
      </c>
      <c r="C59" s="872" t="s">
        <v>380</v>
      </c>
      <c r="D59" s="872" t="s">
        <v>209</v>
      </c>
      <c r="E59" s="872" t="s">
        <v>210</v>
      </c>
      <c r="F59" s="873">
        <v>900</v>
      </c>
      <c r="G59" s="874">
        <v>6</v>
      </c>
    </row>
    <row r="60" spans="1:7" ht="12.95" customHeight="1" x14ac:dyDescent="0.2">
      <c r="A60" s="919" t="s">
        <v>381</v>
      </c>
      <c r="B60" s="537" t="s">
        <v>208</v>
      </c>
      <c r="C60" s="537" t="s">
        <v>223</v>
      </c>
      <c r="D60" s="537" t="s">
        <v>209</v>
      </c>
      <c r="E60" s="537" t="s">
        <v>212</v>
      </c>
      <c r="F60" s="538">
        <v>280</v>
      </c>
      <c r="G60" s="539">
        <v>10.47</v>
      </c>
    </row>
    <row r="61" spans="1:7" ht="12.95" customHeight="1" x14ac:dyDescent="0.2">
      <c r="A61" s="921"/>
      <c r="B61" s="537" t="s">
        <v>208</v>
      </c>
      <c r="C61" s="537" t="s">
        <v>223</v>
      </c>
      <c r="D61" s="537" t="s">
        <v>209</v>
      </c>
      <c r="E61" s="537" t="s">
        <v>210</v>
      </c>
      <c r="F61" s="538">
        <v>274</v>
      </c>
      <c r="G61" s="539">
        <v>500</v>
      </c>
    </row>
    <row r="62" spans="1:7" ht="12.95" customHeight="1" x14ac:dyDescent="0.2">
      <c r="A62" s="921"/>
      <c r="B62" s="537" t="s">
        <v>208</v>
      </c>
      <c r="C62" s="537" t="s">
        <v>224</v>
      </c>
      <c r="D62" s="537" t="s">
        <v>209</v>
      </c>
      <c r="E62" s="537" t="s">
        <v>212</v>
      </c>
      <c r="F62" s="538">
        <v>400</v>
      </c>
      <c r="G62" s="539">
        <v>10.47</v>
      </c>
    </row>
    <row r="63" spans="1:7" ht="12.95" customHeight="1" x14ac:dyDescent="0.2">
      <c r="A63" s="921"/>
      <c r="B63" s="537" t="s">
        <v>208</v>
      </c>
      <c r="C63" s="537" t="s">
        <v>224</v>
      </c>
      <c r="D63" s="537" t="s">
        <v>209</v>
      </c>
      <c r="E63" s="537" t="s">
        <v>210</v>
      </c>
      <c r="F63" s="538">
        <v>430</v>
      </c>
      <c r="G63" s="539">
        <v>500</v>
      </c>
    </row>
    <row r="64" spans="1:7" ht="12.95" customHeight="1" x14ac:dyDescent="0.2">
      <c r="A64" s="921"/>
      <c r="B64" s="537" t="s">
        <v>208</v>
      </c>
      <c r="C64" s="537" t="s">
        <v>225</v>
      </c>
      <c r="D64" s="537" t="s">
        <v>209</v>
      </c>
      <c r="E64" s="537" t="s">
        <v>210</v>
      </c>
      <c r="F64" s="538">
        <v>291</v>
      </c>
      <c r="G64" s="539">
        <v>500</v>
      </c>
    </row>
    <row r="65" spans="1:7" ht="12.95" customHeight="1" x14ac:dyDescent="0.2">
      <c r="A65" s="921"/>
      <c r="B65" s="537" t="s">
        <v>208</v>
      </c>
      <c r="C65" s="537" t="s">
        <v>225</v>
      </c>
      <c r="D65" s="537" t="s">
        <v>209</v>
      </c>
      <c r="E65" s="537" t="s">
        <v>212</v>
      </c>
      <c r="F65" s="538">
        <v>1665</v>
      </c>
      <c r="G65" s="539">
        <v>10.47</v>
      </c>
    </row>
    <row r="66" spans="1:7" ht="12.95" customHeight="1" x14ac:dyDescent="0.2">
      <c r="A66" s="921"/>
      <c r="B66" s="537" t="s">
        <v>208</v>
      </c>
      <c r="C66" s="537" t="s">
        <v>226</v>
      </c>
      <c r="D66" s="537" t="s">
        <v>209</v>
      </c>
      <c r="E66" s="537" t="s">
        <v>212</v>
      </c>
      <c r="F66" s="538">
        <v>1225</v>
      </c>
      <c r="G66" s="539">
        <v>10.47</v>
      </c>
    </row>
    <row r="67" spans="1:7" ht="12.95" customHeight="1" x14ac:dyDescent="0.2">
      <c r="A67" s="921"/>
      <c r="B67" s="537" t="s">
        <v>208</v>
      </c>
      <c r="C67" s="537" t="s">
        <v>382</v>
      </c>
      <c r="D67" s="537" t="s">
        <v>209</v>
      </c>
      <c r="E67" s="537" t="s">
        <v>210</v>
      </c>
      <c r="F67" s="538">
        <v>512</v>
      </c>
      <c r="G67" s="539">
        <v>500</v>
      </c>
    </row>
    <row r="68" spans="1:7" ht="12.95" customHeight="1" x14ac:dyDescent="0.2">
      <c r="A68" s="921"/>
      <c r="B68" s="537" t="s">
        <v>208</v>
      </c>
      <c r="C68" s="537" t="s">
        <v>227</v>
      </c>
      <c r="D68" s="537" t="s">
        <v>209</v>
      </c>
      <c r="E68" s="537" t="s">
        <v>210</v>
      </c>
      <c r="F68" s="538">
        <v>714</v>
      </c>
      <c r="G68" s="539">
        <v>500</v>
      </c>
    </row>
    <row r="69" spans="1:7" ht="12.95" customHeight="1" x14ac:dyDescent="0.2">
      <c r="A69" s="921"/>
      <c r="B69" s="537" t="s">
        <v>208</v>
      </c>
      <c r="C69" s="537" t="s">
        <v>227</v>
      </c>
      <c r="D69" s="537" t="s">
        <v>209</v>
      </c>
      <c r="E69" s="537" t="s">
        <v>212</v>
      </c>
      <c r="F69" s="538">
        <v>1240</v>
      </c>
      <c r="G69" s="539">
        <v>10.47</v>
      </c>
    </row>
    <row r="70" spans="1:7" ht="12.95" customHeight="1" x14ac:dyDescent="0.2">
      <c r="A70" s="921"/>
      <c r="B70" s="537" t="s">
        <v>208</v>
      </c>
      <c r="C70" s="537" t="s">
        <v>383</v>
      </c>
      <c r="D70" s="537" t="s">
        <v>209</v>
      </c>
      <c r="E70" s="537" t="s">
        <v>210</v>
      </c>
      <c r="F70" s="538">
        <v>846</v>
      </c>
      <c r="G70" s="539">
        <v>500</v>
      </c>
    </row>
    <row r="71" spans="1:7" ht="12.95" customHeight="1" x14ac:dyDescent="0.2">
      <c r="A71" s="921"/>
      <c r="B71" s="537" t="s">
        <v>208</v>
      </c>
      <c r="C71" s="537" t="s">
        <v>383</v>
      </c>
      <c r="D71" s="537" t="s">
        <v>209</v>
      </c>
      <c r="E71" s="537" t="s">
        <v>212</v>
      </c>
      <c r="F71" s="538">
        <v>2318</v>
      </c>
      <c r="G71" s="539">
        <v>12.15</v>
      </c>
    </row>
    <row r="72" spans="1:7" ht="12.95" customHeight="1" x14ac:dyDescent="0.2">
      <c r="A72" s="921"/>
      <c r="B72" s="537" t="s">
        <v>208</v>
      </c>
      <c r="C72" s="537" t="s">
        <v>228</v>
      </c>
      <c r="D72" s="537" t="s">
        <v>209</v>
      </c>
      <c r="E72" s="537" t="s">
        <v>210</v>
      </c>
      <c r="F72" s="538">
        <v>503</v>
      </c>
      <c r="G72" s="539">
        <v>500</v>
      </c>
    </row>
    <row r="73" spans="1:7" ht="12.95" customHeight="1" x14ac:dyDescent="0.2">
      <c r="A73" s="921"/>
      <c r="B73" s="537" t="s">
        <v>208</v>
      </c>
      <c r="C73" s="537" t="s">
        <v>228</v>
      </c>
      <c r="D73" s="537" t="s">
        <v>209</v>
      </c>
      <c r="E73" s="537" t="s">
        <v>212</v>
      </c>
      <c r="F73" s="538">
        <v>1920</v>
      </c>
      <c r="G73" s="539">
        <v>10.47</v>
      </c>
    </row>
    <row r="74" spans="1:7" ht="12.95" customHeight="1" x14ac:dyDescent="0.2">
      <c r="A74" s="921"/>
      <c r="B74" s="537" t="s">
        <v>384</v>
      </c>
      <c r="C74" s="537" t="s">
        <v>385</v>
      </c>
      <c r="D74" s="537" t="s">
        <v>209</v>
      </c>
      <c r="E74" s="537" t="s">
        <v>210</v>
      </c>
      <c r="F74" s="538">
        <v>51</v>
      </c>
      <c r="G74" s="539">
        <v>15</v>
      </c>
    </row>
    <row r="75" spans="1:7" ht="12.95" customHeight="1" x14ac:dyDescent="0.2">
      <c r="A75" s="921"/>
      <c r="B75" s="537" t="s">
        <v>384</v>
      </c>
      <c r="C75" s="537" t="s">
        <v>229</v>
      </c>
      <c r="D75" s="537" t="s">
        <v>209</v>
      </c>
      <c r="E75" s="537" t="s">
        <v>210</v>
      </c>
      <c r="F75" s="538">
        <v>583</v>
      </c>
      <c r="G75" s="539">
        <v>15</v>
      </c>
    </row>
    <row r="76" spans="1:7" ht="12.95" customHeight="1" x14ac:dyDescent="0.2">
      <c r="A76" s="921"/>
      <c r="B76" s="537" t="s">
        <v>384</v>
      </c>
      <c r="C76" s="537" t="s">
        <v>229</v>
      </c>
      <c r="D76" s="537" t="s">
        <v>209</v>
      </c>
      <c r="E76" s="537" t="s">
        <v>212</v>
      </c>
      <c r="F76" s="538">
        <v>160</v>
      </c>
      <c r="G76" s="539">
        <v>12</v>
      </c>
    </row>
    <row r="77" spans="1:7" ht="12.95" customHeight="1" x14ac:dyDescent="0.2">
      <c r="A77" s="921"/>
      <c r="B77" s="537" t="s">
        <v>384</v>
      </c>
      <c r="C77" s="537" t="s">
        <v>386</v>
      </c>
      <c r="D77" s="537" t="s">
        <v>209</v>
      </c>
      <c r="E77" s="537" t="s">
        <v>212</v>
      </c>
      <c r="F77" s="538">
        <v>383</v>
      </c>
      <c r="G77" s="539">
        <v>12</v>
      </c>
    </row>
    <row r="78" spans="1:7" ht="12.95" customHeight="1" x14ac:dyDescent="0.2">
      <c r="A78" s="921"/>
      <c r="B78" s="537" t="s">
        <v>384</v>
      </c>
      <c r="C78" s="537" t="s">
        <v>386</v>
      </c>
      <c r="D78" s="537" t="s">
        <v>209</v>
      </c>
      <c r="E78" s="537" t="s">
        <v>210</v>
      </c>
      <c r="F78" s="538">
        <v>312</v>
      </c>
      <c r="G78" s="539">
        <v>15</v>
      </c>
    </row>
    <row r="79" spans="1:7" ht="12.95" customHeight="1" x14ac:dyDescent="0.2">
      <c r="A79" s="921"/>
      <c r="B79" s="537" t="s">
        <v>363</v>
      </c>
      <c r="C79" s="537" t="s">
        <v>387</v>
      </c>
      <c r="D79" s="537" t="s">
        <v>209</v>
      </c>
      <c r="E79" s="537" t="s">
        <v>218</v>
      </c>
      <c r="F79" s="538">
        <v>13</v>
      </c>
      <c r="G79" s="539">
        <v>16.670000000000002</v>
      </c>
    </row>
    <row r="80" spans="1:7" ht="12.95" customHeight="1" x14ac:dyDescent="0.2">
      <c r="A80" s="921"/>
      <c r="B80" s="537" t="s">
        <v>363</v>
      </c>
      <c r="C80" s="537" t="s">
        <v>388</v>
      </c>
      <c r="D80" s="537" t="s">
        <v>230</v>
      </c>
      <c r="E80" s="537"/>
      <c r="F80" s="538">
        <v>2874</v>
      </c>
      <c r="G80" s="539">
        <v>100</v>
      </c>
    </row>
    <row r="81" spans="1:7" ht="11.1" customHeight="1" x14ac:dyDescent="0.2">
      <c r="A81" s="920"/>
      <c r="B81" s="872" t="s">
        <v>363</v>
      </c>
      <c r="C81" s="537" t="s">
        <v>389</v>
      </c>
      <c r="D81" s="537" t="s">
        <v>230</v>
      </c>
      <c r="E81" s="872"/>
      <c r="F81" s="873">
        <v>1488</v>
      </c>
      <c r="G81" s="539">
        <v>100</v>
      </c>
    </row>
    <row r="82" spans="1:7" ht="9" customHeight="1" x14ac:dyDescent="0.2">
      <c r="A82" s="131" t="s">
        <v>390</v>
      </c>
      <c r="B82" s="131"/>
      <c r="C82" s="432"/>
      <c r="D82" s="432"/>
      <c r="G82" s="432"/>
    </row>
    <row r="83" spans="1:7" ht="11.1" customHeight="1" x14ac:dyDescent="0.2">
      <c r="A83" s="131" t="s">
        <v>137</v>
      </c>
      <c r="B83" s="131"/>
    </row>
    <row r="84" spans="1:7" ht="11.1" customHeight="1" x14ac:dyDescent="0.2"/>
    <row r="85" spans="1:7" ht="11.1" customHeight="1" x14ac:dyDescent="0.2"/>
    <row r="86" spans="1:7" ht="11.1" customHeight="1" x14ac:dyDescent="0.2"/>
    <row r="87" spans="1:7" ht="11.1" customHeight="1" x14ac:dyDescent="0.2"/>
    <row r="88" spans="1:7" ht="11.1" customHeight="1" x14ac:dyDescent="0.2"/>
    <row r="89" spans="1:7" ht="11.1" customHeight="1" x14ac:dyDescent="0.2"/>
    <row r="90" spans="1:7" ht="11.1" customHeight="1" x14ac:dyDescent="0.2"/>
    <row r="91" spans="1:7" ht="11.1" customHeight="1" x14ac:dyDescent="0.2"/>
    <row r="92" spans="1:7" ht="11.1" customHeight="1" x14ac:dyDescent="0.2"/>
    <row r="93" spans="1:7" ht="11.1" customHeight="1" x14ac:dyDescent="0.2"/>
    <row r="94" spans="1:7" ht="11.1" customHeight="1" x14ac:dyDescent="0.2"/>
    <row r="95" spans="1:7" ht="11.1" customHeight="1" x14ac:dyDescent="0.2"/>
    <row r="96" spans="1:7" ht="11.1" customHeight="1" x14ac:dyDescent="0.2"/>
    <row r="97" ht="11.1" customHeight="1" x14ac:dyDescent="0.2"/>
    <row r="98" ht="11.1" customHeight="1" x14ac:dyDescent="0.2"/>
    <row r="99" ht="11.1" customHeight="1" x14ac:dyDescent="0.2"/>
    <row r="100" ht="9.9499999999999993" customHeight="1" x14ac:dyDescent="0.2"/>
    <row r="101" ht="9.9499999999999993" customHeight="1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  <row r="215" ht="12.75" x14ac:dyDescent="0.2"/>
    <row r="216" ht="12.75" x14ac:dyDescent="0.2"/>
    <row r="217" ht="12.75" x14ac:dyDescent="0.2"/>
    <row r="218" ht="12.75" x14ac:dyDescent="0.2"/>
    <row r="219" ht="12.75" x14ac:dyDescent="0.2"/>
    <row r="220" ht="12.75" x14ac:dyDescent="0.2"/>
    <row r="221" ht="12.75" x14ac:dyDescent="0.2"/>
    <row r="222" ht="12.75" x14ac:dyDescent="0.2"/>
    <row r="223" ht="12.75" x14ac:dyDescent="0.2"/>
    <row r="224" ht="12.75" x14ac:dyDescent="0.2"/>
    <row r="225" ht="12.75" x14ac:dyDescent="0.2"/>
    <row r="226" ht="12.75" x14ac:dyDescent="0.2"/>
    <row r="227" ht="12.75" x14ac:dyDescent="0.2"/>
    <row r="228" ht="12.75" x14ac:dyDescent="0.2"/>
    <row r="229" ht="12.75" x14ac:dyDescent="0.2"/>
    <row r="230" ht="12.75" x14ac:dyDescent="0.2"/>
    <row r="231" ht="12.75" x14ac:dyDescent="0.2"/>
    <row r="232" ht="12.75" x14ac:dyDescent="0.2"/>
    <row r="233" ht="12.75" x14ac:dyDescent="0.2"/>
    <row r="234" ht="12.75" x14ac:dyDescent="0.2"/>
    <row r="235" ht="12.75" x14ac:dyDescent="0.2"/>
    <row r="236" ht="12.75" x14ac:dyDescent="0.2"/>
    <row r="237" ht="12.75" x14ac:dyDescent="0.2"/>
    <row r="238" ht="12.75" x14ac:dyDescent="0.2"/>
    <row r="239" ht="12.75" x14ac:dyDescent="0.2"/>
    <row r="240" ht="12.75" x14ac:dyDescent="0.2"/>
    <row r="241" ht="12.75" x14ac:dyDescent="0.2"/>
    <row r="242" ht="12.75" x14ac:dyDescent="0.2"/>
    <row r="243" ht="12.75" x14ac:dyDescent="0.2"/>
    <row r="244" ht="12.75" x14ac:dyDescent="0.2"/>
    <row r="245" ht="12.75" x14ac:dyDescent="0.2"/>
    <row r="246" ht="12.75" x14ac:dyDescent="0.2"/>
    <row r="247" ht="12.75" x14ac:dyDescent="0.2"/>
    <row r="248" ht="12.75" x14ac:dyDescent="0.2"/>
    <row r="249" ht="12.75" x14ac:dyDescent="0.2"/>
    <row r="250" ht="12.75" x14ac:dyDescent="0.2"/>
    <row r="251" ht="12.75" x14ac:dyDescent="0.2"/>
    <row r="252" ht="12.75" x14ac:dyDescent="0.2"/>
    <row r="253" ht="12.75" x14ac:dyDescent="0.2"/>
    <row r="254" ht="12.75" x14ac:dyDescent="0.2"/>
    <row r="255" ht="12.75" x14ac:dyDescent="0.2"/>
    <row r="256" ht="12.75" x14ac:dyDescent="0.2"/>
    <row r="257" ht="12.75" x14ac:dyDescent="0.2"/>
    <row r="258" ht="12.75" x14ac:dyDescent="0.2"/>
    <row r="259" ht="12.75" x14ac:dyDescent="0.2"/>
    <row r="260" ht="12.75" x14ac:dyDescent="0.2"/>
    <row r="261" ht="12.75" x14ac:dyDescent="0.2"/>
    <row r="262" ht="12.75" x14ac:dyDescent="0.2"/>
    <row r="263" ht="12.75" x14ac:dyDescent="0.2"/>
    <row r="264" ht="12.75" x14ac:dyDescent="0.2"/>
    <row r="265" ht="12.75" x14ac:dyDescent="0.2"/>
    <row r="266" ht="12.75" x14ac:dyDescent="0.2"/>
    <row r="267" ht="12.75" x14ac:dyDescent="0.2"/>
    <row r="268" ht="12.75" x14ac:dyDescent="0.2"/>
    <row r="269" ht="12.75" x14ac:dyDescent="0.2"/>
    <row r="270" ht="12.75" x14ac:dyDescent="0.2"/>
    <row r="271" ht="12.75" x14ac:dyDescent="0.2"/>
    <row r="272" ht="12.75" x14ac:dyDescent="0.2"/>
    <row r="273" ht="12.75" x14ac:dyDescent="0.2"/>
    <row r="274" ht="12.75" x14ac:dyDescent="0.2"/>
    <row r="275" ht="12.75" x14ac:dyDescent="0.2"/>
    <row r="276" ht="12.75" x14ac:dyDescent="0.2"/>
    <row r="277" ht="12.75" x14ac:dyDescent="0.2"/>
    <row r="278" ht="12.75" x14ac:dyDescent="0.2"/>
    <row r="279" ht="12.75" x14ac:dyDescent="0.2"/>
    <row r="280" ht="12.75" x14ac:dyDescent="0.2"/>
    <row r="281" ht="12.75" x14ac:dyDescent="0.2"/>
    <row r="282" ht="12.75" x14ac:dyDescent="0.2"/>
    <row r="283" ht="12.75" x14ac:dyDescent="0.2"/>
    <row r="284" ht="12.75" x14ac:dyDescent="0.2"/>
    <row r="285" ht="12.75" x14ac:dyDescent="0.2"/>
    <row r="286" ht="12.75" x14ac:dyDescent="0.2"/>
    <row r="287" ht="12.75" x14ac:dyDescent="0.2"/>
    <row r="288" ht="12.75" x14ac:dyDescent="0.2"/>
    <row r="289" ht="12.75" x14ac:dyDescent="0.2"/>
    <row r="290" ht="12.75" x14ac:dyDescent="0.2"/>
    <row r="291" ht="12.75" x14ac:dyDescent="0.2"/>
    <row r="292" ht="12.75" x14ac:dyDescent="0.2"/>
    <row r="293" ht="12.75" x14ac:dyDescent="0.2"/>
    <row r="294" ht="12.75" x14ac:dyDescent="0.2"/>
    <row r="295" ht="12.75" x14ac:dyDescent="0.2"/>
    <row r="296" ht="12.75" x14ac:dyDescent="0.2"/>
    <row r="297" ht="12.75" x14ac:dyDescent="0.2"/>
    <row r="298" ht="12.75" x14ac:dyDescent="0.2"/>
    <row r="299" ht="12.75" x14ac:dyDescent="0.2"/>
    <row r="300" ht="12.75" x14ac:dyDescent="0.2"/>
    <row r="301" ht="12.75" x14ac:dyDescent="0.2"/>
    <row r="302" ht="12.75" x14ac:dyDescent="0.2"/>
    <row r="303" ht="12.75" x14ac:dyDescent="0.2"/>
    <row r="304" ht="12.75" x14ac:dyDescent="0.2"/>
    <row r="305" ht="12.75" x14ac:dyDescent="0.2"/>
    <row r="306" ht="12.75" x14ac:dyDescent="0.2"/>
    <row r="307" ht="12.75" x14ac:dyDescent="0.2"/>
    <row r="308" ht="12.75" x14ac:dyDescent="0.2"/>
    <row r="309" ht="12.75" x14ac:dyDescent="0.2"/>
    <row r="310" ht="12.75" x14ac:dyDescent="0.2"/>
    <row r="311" ht="12.75" x14ac:dyDescent="0.2"/>
    <row r="312" ht="12.75" x14ac:dyDescent="0.2"/>
    <row r="313" ht="12.75" x14ac:dyDescent="0.2"/>
    <row r="314" ht="12.75" x14ac:dyDescent="0.2"/>
    <row r="315" ht="12.75" x14ac:dyDescent="0.2"/>
    <row r="316" ht="12.75" x14ac:dyDescent="0.2"/>
    <row r="317" ht="12.75" x14ac:dyDescent="0.2"/>
    <row r="318" ht="12.75" x14ac:dyDescent="0.2"/>
    <row r="319" ht="12.75" x14ac:dyDescent="0.2"/>
    <row r="320" ht="12.75" x14ac:dyDescent="0.2"/>
    <row r="321" ht="12.75" x14ac:dyDescent="0.2"/>
    <row r="322" ht="12.75" x14ac:dyDescent="0.2"/>
    <row r="323" ht="12.75" x14ac:dyDescent="0.2"/>
    <row r="324" ht="12.75" x14ac:dyDescent="0.2"/>
    <row r="325" ht="12.75" x14ac:dyDescent="0.2"/>
    <row r="326" ht="12.75" x14ac:dyDescent="0.2"/>
    <row r="327" ht="12.75" x14ac:dyDescent="0.2"/>
    <row r="328" ht="12.75" x14ac:dyDescent="0.2"/>
    <row r="329" ht="12.75" x14ac:dyDescent="0.2"/>
    <row r="330" ht="12.75" x14ac:dyDescent="0.2"/>
    <row r="331" ht="12.75" x14ac:dyDescent="0.2"/>
    <row r="332" ht="12.75" x14ac:dyDescent="0.2"/>
    <row r="333" ht="12.75" x14ac:dyDescent="0.2"/>
    <row r="334" ht="12.75" x14ac:dyDescent="0.2"/>
    <row r="335" ht="12.75" x14ac:dyDescent="0.2"/>
    <row r="336" ht="12.75" x14ac:dyDescent="0.2"/>
    <row r="337" ht="12.75" x14ac:dyDescent="0.2"/>
    <row r="338" ht="12.75" x14ac:dyDescent="0.2"/>
    <row r="339" ht="12.75" x14ac:dyDescent="0.2"/>
    <row r="340" ht="12.75" x14ac:dyDescent="0.2"/>
    <row r="341" ht="12.75" x14ac:dyDescent="0.2"/>
    <row r="342" ht="12.75" x14ac:dyDescent="0.2"/>
    <row r="343" ht="12.75" x14ac:dyDescent="0.2"/>
    <row r="344" ht="12.75" x14ac:dyDescent="0.2"/>
    <row r="345" ht="12.75" x14ac:dyDescent="0.2"/>
    <row r="346" ht="12.75" x14ac:dyDescent="0.2"/>
    <row r="347" ht="12.75" x14ac:dyDescent="0.2"/>
    <row r="348" ht="12.75" x14ac:dyDescent="0.2"/>
    <row r="349" ht="12.75" x14ac:dyDescent="0.2"/>
    <row r="350" ht="12.75" x14ac:dyDescent="0.2"/>
    <row r="351" ht="12.75" x14ac:dyDescent="0.2"/>
    <row r="352" ht="12.75" x14ac:dyDescent="0.2"/>
    <row r="353" ht="12.75" x14ac:dyDescent="0.2"/>
    <row r="354" ht="12.75" x14ac:dyDescent="0.2"/>
    <row r="355" ht="12.75" x14ac:dyDescent="0.2"/>
    <row r="356" ht="12.75" x14ac:dyDescent="0.2"/>
    <row r="357" ht="12.75" x14ac:dyDescent="0.2"/>
    <row r="358" ht="12.75" x14ac:dyDescent="0.2"/>
    <row r="359" ht="12.75" x14ac:dyDescent="0.2"/>
    <row r="360" ht="12.75" x14ac:dyDescent="0.2"/>
    <row r="361" ht="12.75" x14ac:dyDescent="0.2"/>
    <row r="362" ht="12.75" x14ac:dyDescent="0.2"/>
    <row r="363" ht="12.75" x14ac:dyDescent="0.2"/>
    <row r="364" ht="12.75" x14ac:dyDescent="0.2"/>
    <row r="365" ht="12.75" x14ac:dyDescent="0.2"/>
    <row r="366" ht="12.75" x14ac:dyDescent="0.2"/>
    <row r="367" ht="12.75" x14ac:dyDescent="0.2"/>
    <row r="368" ht="12.75" x14ac:dyDescent="0.2"/>
    <row r="369" ht="12.75" x14ac:dyDescent="0.2"/>
    <row r="370" ht="12.75" x14ac:dyDescent="0.2"/>
    <row r="371" ht="12.75" x14ac:dyDescent="0.2"/>
    <row r="372" ht="12.75" x14ac:dyDescent="0.2"/>
    <row r="373" ht="12.75" x14ac:dyDescent="0.2"/>
    <row r="374" ht="12.75" x14ac:dyDescent="0.2"/>
    <row r="375" ht="12.75" x14ac:dyDescent="0.2"/>
    <row r="376" ht="12.75" x14ac:dyDescent="0.2"/>
    <row r="377" ht="12.75" x14ac:dyDescent="0.2"/>
    <row r="378" ht="12.75" x14ac:dyDescent="0.2"/>
    <row r="379" ht="12.75" x14ac:dyDescent="0.2"/>
    <row r="380" ht="12.75" x14ac:dyDescent="0.2"/>
    <row r="381" ht="12.75" x14ac:dyDescent="0.2"/>
    <row r="382" ht="12.75" x14ac:dyDescent="0.2"/>
    <row r="383" ht="12.75" x14ac:dyDescent="0.2"/>
    <row r="384" ht="12.75" x14ac:dyDescent="0.2"/>
    <row r="385" ht="12.75" x14ac:dyDescent="0.2"/>
    <row r="386" ht="12.75" x14ac:dyDescent="0.2"/>
    <row r="387" ht="12.75" x14ac:dyDescent="0.2"/>
    <row r="388" ht="12.75" x14ac:dyDescent="0.2"/>
    <row r="389" ht="12.75" x14ac:dyDescent="0.2"/>
    <row r="390" ht="12.75" x14ac:dyDescent="0.2"/>
    <row r="391" ht="12.75" x14ac:dyDescent="0.2"/>
    <row r="392" ht="12.75" x14ac:dyDescent="0.2"/>
    <row r="393" ht="12.75" x14ac:dyDescent="0.2"/>
    <row r="394" ht="12.75" x14ac:dyDescent="0.2"/>
    <row r="395" ht="12.75" x14ac:dyDescent="0.2"/>
    <row r="396" ht="12.75" x14ac:dyDescent="0.2"/>
    <row r="397" ht="12.75" x14ac:dyDescent="0.2"/>
    <row r="398" ht="12.75" x14ac:dyDescent="0.2"/>
    <row r="399" ht="12.75" x14ac:dyDescent="0.2"/>
    <row r="400" ht="12.75" x14ac:dyDescent="0.2"/>
    <row r="401" ht="12.75" x14ac:dyDescent="0.2"/>
    <row r="402" ht="12.75" x14ac:dyDescent="0.2"/>
    <row r="403" ht="12.75" x14ac:dyDescent="0.2"/>
    <row r="404" ht="12.75" x14ac:dyDescent="0.2"/>
    <row r="405" ht="12.75" x14ac:dyDescent="0.2"/>
    <row r="406" ht="12.75" x14ac:dyDescent="0.2"/>
    <row r="407" ht="12.75" x14ac:dyDescent="0.2"/>
    <row r="408" ht="12.75" x14ac:dyDescent="0.2"/>
    <row r="409" ht="12.75" x14ac:dyDescent="0.2"/>
    <row r="410" ht="12.75" x14ac:dyDescent="0.2"/>
    <row r="411" ht="12.75" x14ac:dyDescent="0.2"/>
    <row r="412" ht="12.75" x14ac:dyDescent="0.2"/>
    <row r="413" ht="12.75" x14ac:dyDescent="0.2"/>
    <row r="414" ht="12.75" x14ac:dyDescent="0.2"/>
    <row r="415" ht="12.75" x14ac:dyDescent="0.2"/>
    <row r="416" ht="12.75" x14ac:dyDescent="0.2"/>
    <row r="417" ht="12.75" x14ac:dyDescent="0.2"/>
    <row r="418" ht="12.75" x14ac:dyDescent="0.2"/>
    <row r="419" ht="12.75" x14ac:dyDescent="0.2"/>
    <row r="420" ht="12.75" x14ac:dyDescent="0.2"/>
    <row r="421" ht="12.75" x14ac:dyDescent="0.2"/>
    <row r="422" ht="12.75" x14ac:dyDescent="0.2"/>
    <row r="423" ht="12.75" x14ac:dyDescent="0.2"/>
    <row r="424" ht="12.75" x14ac:dyDescent="0.2"/>
    <row r="425" ht="12.75" x14ac:dyDescent="0.2"/>
    <row r="426" ht="12.75" x14ac:dyDescent="0.2"/>
    <row r="427" ht="12.75" x14ac:dyDescent="0.2"/>
    <row r="428" ht="12.75" x14ac:dyDescent="0.2"/>
    <row r="429" ht="12.75" x14ac:dyDescent="0.2"/>
    <row r="430" ht="12.75" x14ac:dyDescent="0.2"/>
    <row r="431" ht="12.75" x14ac:dyDescent="0.2"/>
    <row r="432" ht="12.75" x14ac:dyDescent="0.2"/>
    <row r="433" ht="12.75" x14ac:dyDescent="0.2"/>
    <row r="434" ht="12.75" x14ac:dyDescent="0.2"/>
    <row r="435" ht="12.75" x14ac:dyDescent="0.2"/>
    <row r="436" ht="12.75" x14ac:dyDescent="0.2"/>
    <row r="437" ht="12.75" x14ac:dyDescent="0.2"/>
    <row r="438" ht="12.75" x14ac:dyDescent="0.2"/>
    <row r="439" ht="12.75" x14ac:dyDescent="0.2"/>
    <row r="440" ht="12.75" x14ac:dyDescent="0.2"/>
    <row r="441" ht="12.75" x14ac:dyDescent="0.2"/>
    <row r="442" ht="12.75" x14ac:dyDescent="0.2"/>
    <row r="443" ht="12.75" x14ac:dyDescent="0.2"/>
    <row r="444" ht="12.75" x14ac:dyDescent="0.2"/>
    <row r="445" ht="12.75" x14ac:dyDescent="0.2"/>
    <row r="446" ht="12.75" x14ac:dyDescent="0.2"/>
    <row r="447" ht="12.75" x14ac:dyDescent="0.2"/>
    <row r="448" ht="12.75" x14ac:dyDescent="0.2"/>
    <row r="449" ht="12.75" x14ac:dyDescent="0.2"/>
    <row r="450" ht="12.75" x14ac:dyDescent="0.2"/>
    <row r="451" ht="12.75" x14ac:dyDescent="0.2"/>
    <row r="452" ht="12.75" x14ac:dyDescent="0.2"/>
    <row r="453" ht="12.75" x14ac:dyDescent="0.2"/>
    <row r="454" ht="12.75" x14ac:dyDescent="0.2"/>
    <row r="455" ht="12.75" x14ac:dyDescent="0.2"/>
    <row r="456" ht="12.75" x14ac:dyDescent="0.2"/>
    <row r="457" ht="12.75" x14ac:dyDescent="0.2"/>
    <row r="458" ht="12.75" x14ac:dyDescent="0.2"/>
    <row r="459" ht="12.75" x14ac:dyDescent="0.2"/>
    <row r="460" ht="12.75" x14ac:dyDescent="0.2"/>
    <row r="461" ht="12.75" x14ac:dyDescent="0.2"/>
    <row r="462" ht="12.75" x14ac:dyDescent="0.2"/>
    <row r="463" ht="12.75" x14ac:dyDescent="0.2"/>
    <row r="464" ht="12.75" x14ac:dyDescent="0.2"/>
    <row r="465" ht="12.75" x14ac:dyDescent="0.2"/>
    <row r="466" ht="12.75" x14ac:dyDescent="0.2"/>
    <row r="467" ht="12.75" x14ac:dyDescent="0.2"/>
    <row r="468" ht="12.75" x14ac:dyDescent="0.2"/>
    <row r="469" ht="12.75" x14ac:dyDescent="0.2"/>
    <row r="470" ht="12.75" x14ac:dyDescent="0.2"/>
    <row r="471" ht="12.75" x14ac:dyDescent="0.2"/>
    <row r="472" ht="12.75" x14ac:dyDescent="0.2"/>
    <row r="473" ht="12.75" x14ac:dyDescent="0.2"/>
    <row r="474" ht="12.75" x14ac:dyDescent="0.2"/>
    <row r="475" ht="12.75" x14ac:dyDescent="0.2"/>
    <row r="476" ht="12.75" x14ac:dyDescent="0.2"/>
    <row r="477" ht="12.75" x14ac:dyDescent="0.2"/>
    <row r="478" ht="12.75" x14ac:dyDescent="0.2"/>
    <row r="479" ht="12.75" x14ac:dyDescent="0.2"/>
    <row r="480" ht="12.75" x14ac:dyDescent="0.2"/>
    <row r="481" ht="12.75" x14ac:dyDescent="0.2"/>
    <row r="482" ht="12.75" x14ac:dyDescent="0.2"/>
    <row r="483" ht="12.75" x14ac:dyDescent="0.2"/>
    <row r="484" ht="12.75" x14ac:dyDescent="0.2"/>
    <row r="485" ht="12.75" x14ac:dyDescent="0.2"/>
    <row r="486" ht="12.75" x14ac:dyDescent="0.2"/>
    <row r="487" ht="12.75" x14ac:dyDescent="0.2"/>
    <row r="488" ht="12.75" x14ac:dyDescent="0.2"/>
    <row r="489" ht="12.75" x14ac:dyDescent="0.2"/>
    <row r="490" ht="12.75" x14ac:dyDescent="0.2"/>
    <row r="491" ht="12.75" x14ac:dyDescent="0.2"/>
    <row r="492" ht="12.75" x14ac:dyDescent="0.2"/>
    <row r="493" ht="12.75" x14ac:dyDescent="0.2"/>
    <row r="494" ht="12.75" x14ac:dyDescent="0.2"/>
    <row r="495" ht="12.75" x14ac:dyDescent="0.2"/>
    <row r="496" ht="12.75" x14ac:dyDescent="0.2"/>
    <row r="497" ht="12.75" x14ac:dyDescent="0.2"/>
    <row r="498" ht="12.75" x14ac:dyDescent="0.2"/>
    <row r="499" ht="12.75" x14ac:dyDescent="0.2"/>
    <row r="500" ht="12.75" x14ac:dyDescent="0.2"/>
    <row r="501" ht="12.75" x14ac:dyDescent="0.2"/>
    <row r="502" ht="12.75" x14ac:dyDescent="0.2"/>
    <row r="503" ht="12.75" x14ac:dyDescent="0.2"/>
    <row r="504" ht="12.75" x14ac:dyDescent="0.2"/>
    <row r="505" ht="12.75" x14ac:dyDescent="0.2"/>
    <row r="506" ht="12.75" x14ac:dyDescent="0.2"/>
    <row r="507" ht="12.75" x14ac:dyDescent="0.2"/>
    <row r="508" ht="12.75" x14ac:dyDescent="0.2"/>
    <row r="509" ht="12.75" x14ac:dyDescent="0.2"/>
    <row r="510" ht="12.75" x14ac:dyDescent="0.2"/>
    <row r="511" ht="12.75" x14ac:dyDescent="0.2"/>
    <row r="512" ht="12.75" x14ac:dyDescent="0.2"/>
    <row r="513" ht="12.75" x14ac:dyDescent="0.2"/>
    <row r="514" ht="12.75" x14ac:dyDescent="0.2"/>
    <row r="515" ht="12.75" x14ac:dyDescent="0.2"/>
    <row r="516" ht="12.75" x14ac:dyDescent="0.2"/>
    <row r="517" ht="12.75" x14ac:dyDescent="0.2"/>
    <row r="518" ht="12.75" x14ac:dyDescent="0.2"/>
    <row r="519" ht="12.75" x14ac:dyDescent="0.2"/>
    <row r="520" ht="12.75" x14ac:dyDescent="0.2"/>
    <row r="521" ht="12.75" x14ac:dyDescent="0.2"/>
    <row r="522" ht="12.75" x14ac:dyDescent="0.2"/>
    <row r="523" ht="12.75" x14ac:dyDescent="0.2"/>
    <row r="524" ht="12.75" x14ac:dyDescent="0.2"/>
    <row r="525" ht="12.75" x14ac:dyDescent="0.2"/>
    <row r="526" ht="12.75" x14ac:dyDescent="0.2"/>
    <row r="527" ht="12.75" x14ac:dyDescent="0.2"/>
    <row r="528" ht="12.75" x14ac:dyDescent="0.2"/>
    <row r="529" ht="12.75" x14ac:dyDescent="0.2"/>
    <row r="530" ht="12.75" x14ac:dyDescent="0.2"/>
    <row r="531" ht="12.75" x14ac:dyDescent="0.2"/>
    <row r="532" ht="12.75" x14ac:dyDescent="0.2"/>
    <row r="533" ht="12.75" x14ac:dyDescent="0.2"/>
    <row r="534" ht="12.75" x14ac:dyDescent="0.2"/>
    <row r="535" ht="12.75" x14ac:dyDescent="0.2"/>
    <row r="536" ht="12.75" x14ac:dyDescent="0.2"/>
    <row r="537" ht="12.75" x14ac:dyDescent="0.2"/>
    <row r="538" ht="12.75" x14ac:dyDescent="0.2"/>
    <row r="539" ht="12.75" x14ac:dyDescent="0.2"/>
    <row r="540" ht="12.75" x14ac:dyDescent="0.2"/>
    <row r="541" ht="12.75" x14ac:dyDescent="0.2"/>
    <row r="542" ht="12.75" x14ac:dyDescent="0.2"/>
    <row r="543" ht="12.75" x14ac:dyDescent="0.2"/>
    <row r="544" ht="12.75" x14ac:dyDescent="0.2"/>
    <row r="545" ht="12.75" x14ac:dyDescent="0.2"/>
    <row r="546" ht="12.75" x14ac:dyDescent="0.2"/>
    <row r="547" ht="12.75" x14ac:dyDescent="0.2"/>
    <row r="548" ht="12.75" x14ac:dyDescent="0.2"/>
    <row r="549" ht="12.75" x14ac:dyDescent="0.2"/>
    <row r="550" ht="12.75" x14ac:dyDescent="0.2"/>
    <row r="551" ht="12.75" x14ac:dyDescent="0.2"/>
    <row r="552" ht="12.75" x14ac:dyDescent="0.2"/>
    <row r="553" ht="12.75" x14ac:dyDescent="0.2"/>
    <row r="554" ht="12.75" x14ac:dyDescent="0.2"/>
    <row r="555" ht="12.75" x14ac:dyDescent="0.2"/>
    <row r="556" ht="12.75" x14ac:dyDescent="0.2"/>
    <row r="557" ht="12.75" x14ac:dyDescent="0.2"/>
    <row r="558" ht="12.75" x14ac:dyDescent="0.2"/>
    <row r="559" ht="12.75" x14ac:dyDescent="0.2"/>
    <row r="560" ht="12.75" x14ac:dyDescent="0.2"/>
    <row r="561" ht="12.75" x14ac:dyDescent="0.2"/>
    <row r="562" ht="12.75" x14ac:dyDescent="0.2"/>
    <row r="563" ht="12.75" x14ac:dyDescent="0.2"/>
    <row r="564" ht="12.75" x14ac:dyDescent="0.2"/>
    <row r="565" ht="12.75" x14ac:dyDescent="0.2"/>
    <row r="566" ht="12.75" x14ac:dyDescent="0.2"/>
    <row r="567" ht="12.75" x14ac:dyDescent="0.2"/>
    <row r="568" ht="12.75" x14ac:dyDescent="0.2"/>
    <row r="569" ht="12.75" x14ac:dyDescent="0.2"/>
    <row r="570" ht="12.75" x14ac:dyDescent="0.2"/>
    <row r="571" ht="12.75" x14ac:dyDescent="0.2"/>
    <row r="572" ht="12.75" x14ac:dyDescent="0.2"/>
    <row r="573" ht="12.75" x14ac:dyDescent="0.2"/>
    <row r="574" ht="12.75" x14ac:dyDescent="0.2"/>
    <row r="575" ht="12.75" x14ac:dyDescent="0.2"/>
    <row r="576" ht="12.75" x14ac:dyDescent="0.2"/>
    <row r="577" ht="12.75" x14ac:dyDescent="0.2"/>
    <row r="578" ht="12.75" x14ac:dyDescent="0.2"/>
    <row r="579" ht="12.75" x14ac:dyDescent="0.2"/>
    <row r="580" ht="12.75" x14ac:dyDescent="0.2"/>
    <row r="581" ht="12.75" x14ac:dyDescent="0.2"/>
    <row r="582" ht="12.75" x14ac:dyDescent="0.2"/>
    <row r="583" ht="12.75" x14ac:dyDescent="0.2"/>
    <row r="584" ht="12.75" x14ac:dyDescent="0.2"/>
    <row r="585" ht="12.75" x14ac:dyDescent="0.2"/>
    <row r="586" ht="12.75" x14ac:dyDescent="0.2"/>
    <row r="587" ht="12.75" x14ac:dyDescent="0.2"/>
    <row r="588" ht="12.75" x14ac:dyDescent="0.2"/>
    <row r="589" ht="12.75" x14ac:dyDescent="0.2"/>
    <row r="590" ht="12.75" x14ac:dyDescent="0.2"/>
    <row r="591" ht="12.75" x14ac:dyDescent="0.2"/>
    <row r="592" ht="12.75" x14ac:dyDescent="0.2"/>
    <row r="593" ht="12.75" x14ac:dyDescent="0.2"/>
    <row r="594" ht="12.75" x14ac:dyDescent="0.2"/>
    <row r="595" ht="12.75" x14ac:dyDescent="0.2"/>
    <row r="596" ht="12.75" x14ac:dyDescent="0.2"/>
    <row r="597" ht="12.75" x14ac:dyDescent="0.2"/>
    <row r="598" ht="12.75" x14ac:dyDescent="0.2"/>
    <row r="599" ht="12.75" x14ac:dyDescent="0.2"/>
    <row r="600" ht="12.75" x14ac:dyDescent="0.2"/>
    <row r="601" ht="12.75" x14ac:dyDescent="0.2"/>
    <row r="602" ht="12.75" x14ac:dyDescent="0.2"/>
    <row r="603" ht="12.75" x14ac:dyDescent="0.2"/>
    <row r="604" ht="12.75" x14ac:dyDescent="0.2"/>
    <row r="605" ht="12.75" x14ac:dyDescent="0.2"/>
    <row r="606" ht="12.75" x14ac:dyDescent="0.2"/>
    <row r="607" ht="12.75" x14ac:dyDescent="0.2"/>
    <row r="608" ht="12.75" x14ac:dyDescent="0.2"/>
    <row r="609" ht="12.75" x14ac:dyDescent="0.2"/>
    <row r="610" ht="12.75" x14ac:dyDescent="0.2"/>
    <row r="611" ht="12.75" x14ac:dyDescent="0.2"/>
    <row r="612" ht="12.75" x14ac:dyDescent="0.2"/>
    <row r="613" ht="12.75" x14ac:dyDescent="0.2"/>
    <row r="614" ht="12.75" x14ac:dyDescent="0.2"/>
    <row r="615" ht="12.75" x14ac:dyDescent="0.2"/>
    <row r="616" ht="12.75" x14ac:dyDescent="0.2"/>
    <row r="617" ht="12.75" x14ac:dyDescent="0.2"/>
    <row r="618" ht="12.75" x14ac:dyDescent="0.2"/>
    <row r="619" ht="12.75" x14ac:dyDescent="0.2"/>
    <row r="620" ht="12.75" x14ac:dyDescent="0.2"/>
    <row r="621" ht="12.75" x14ac:dyDescent="0.2"/>
    <row r="622" ht="12.75" x14ac:dyDescent="0.2"/>
    <row r="623" ht="12.75" x14ac:dyDescent="0.2"/>
    <row r="624" ht="12.75" x14ac:dyDescent="0.2"/>
    <row r="625" ht="12.75" x14ac:dyDescent="0.2"/>
    <row r="626" ht="12.75" x14ac:dyDescent="0.2"/>
    <row r="627" ht="12.75" x14ac:dyDescent="0.2"/>
    <row r="628" ht="12.75" x14ac:dyDescent="0.2"/>
    <row r="629" ht="12.75" x14ac:dyDescent="0.2"/>
    <row r="630" ht="12.75" x14ac:dyDescent="0.2"/>
    <row r="631" ht="12.75" x14ac:dyDescent="0.2"/>
    <row r="632" ht="12.75" x14ac:dyDescent="0.2"/>
    <row r="633" ht="12.75" x14ac:dyDescent="0.2"/>
    <row r="634" ht="12.75" x14ac:dyDescent="0.2"/>
    <row r="635" ht="12.75" x14ac:dyDescent="0.2"/>
    <row r="636" ht="12.75" x14ac:dyDescent="0.2"/>
    <row r="637" ht="12.75" x14ac:dyDescent="0.2"/>
    <row r="638" ht="12.75" x14ac:dyDescent="0.2"/>
    <row r="639" ht="12.75" x14ac:dyDescent="0.2"/>
    <row r="640" ht="12.75" x14ac:dyDescent="0.2"/>
    <row r="641" ht="12.75" x14ac:dyDescent="0.2"/>
    <row r="642" ht="12.75" x14ac:dyDescent="0.2"/>
    <row r="643" ht="12.75" x14ac:dyDescent="0.2"/>
    <row r="644" ht="12.75" x14ac:dyDescent="0.2"/>
    <row r="645" ht="12.75" x14ac:dyDescent="0.2"/>
    <row r="646" ht="12.75" x14ac:dyDescent="0.2"/>
    <row r="647" ht="12.75" x14ac:dyDescent="0.2"/>
    <row r="648" ht="12.75" x14ac:dyDescent="0.2"/>
    <row r="649" ht="12.75" x14ac:dyDescent="0.2"/>
    <row r="650" ht="12.75" x14ac:dyDescent="0.2"/>
    <row r="651" ht="12.75" x14ac:dyDescent="0.2"/>
    <row r="652" ht="12.75" x14ac:dyDescent="0.2"/>
    <row r="653" ht="12.75" x14ac:dyDescent="0.2"/>
    <row r="654" ht="12.75" x14ac:dyDescent="0.2"/>
    <row r="655" ht="12.75" x14ac:dyDescent="0.2"/>
    <row r="656" ht="12.75" x14ac:dyDescent="0.2"/>
    <row r="657" ht="12.75" x14ac:dyDescent="0.2"/>
    <row r="658" ht="12.75" x14ac:dyDescent="0.2"/>
    <row r="659" ht="12.75" x14ac:dyDescent="0.2"/>
    <row r="660" ht="12.75" x14ac:dyDescent="0.2"/>
    <row r="661" ht="12.75" x14ac:dyDescent="0.2"/>
    <row r="662" ht="12.75" x14ac:dyDescent="0.2"/>
    <row r="663" ht="12.75" x14ac:dyDescent="0.2"/>
    <row r="664" ht="12.75" x14ac:dyDescent="0.2"/>
    <row r="665" ht="12.75" x14ac:dyDescent="0.2"/>
    <row r="666" ht="12.75" x14ac:dyDescent="0.2"/>
    <row r="667" ht="12.75" x14ac:dyDescent="0.2"/>
    <row r="668" ht="12.75" x14ac:dyDescent="0.2"/>
    <row r="669" ht="12.75" x14ac:dyDescent="0.2"/>
    <row r="670" ht="12.75" x14ac:dyDescent="0.2"/>
    <row r="671" ht="12.75" x14ac:dyDescent="0.2"/>
    <row r="672" ht="12.75" x14ac:dyDescent="0.2"/>
    <row r="673" ht="12.75" x14ac:dyDescent="0.2"/>
    <row r="674" ht="12.75" x14ac:dyDescent="0.2"/>
    <row r="675" ht="12.75" x14ac:dyDescent="0.2"/>
    <row r="676" ht="12.75" x14ac:dyDescent="0.2"/>
    <row r="677" ht="12.75" x14ac:dyDescent="0.2"/>
    <row r="678" ht="12.75" x14ac:dyDescent="0.2"/>
    <row r="679" ht="12.75" x14ac:dyDescent="0.2"/>
    <row r="680" ht="12.75" x14ac:dyDescent="0.2"/>
    <row r="681" ht="12.75" x14ac:dyDescent="0.2"/>
    <row r="682" ht="12.75" x14ac:dyDescent="0.2"/>
    <row r="683" ht="12.75" x14ac:dyDescent="0.2"/>
    <row r="684" ht="12.75" x14ac:dyDescent="0.2"/>
    <row r="685" ht="12.75" x14ac:dyDescent="0.2"/>
    <row r="686" ht="12.75" x14ac:dyDescent="0.2"/>
    <row r="687" ht="12.75" x14ac:dyDescent="0.2"/>
    <row r="688" ht="12.75" x14ac:dyDescent="0.2"/>
    <row r="689" ht="12.75" x14ac:dyDescent="0.2"/>
    <row r="690" ht="12.75" x14ac:dyDescent="0.2"/>
    <row r="691" ht="12.75" x14ac:dyDescent="0.2"/>
    <row r="692" ht="12.75" x14ac:dyDescent="0.2"/>
    <row r="693" ht="12.75" x14ac:dyDescent="0.2"/>
    <row r="694" ht="12.75" x14ac:dyDescent="0.2"/>
    <row r="695" ht="12.75" x14ac:dyDescent="0.2"/>
    <row r="696" ht="12.75" x14ac:dyDescent="0.2"/>
    <row r="697" ht="12.75" x14ac:dyDescent="0.2"/>
    <row r="698" ht="12.75" x14ac:dyDescent="0.2"/>
    <row r="699" ht="12.75" x14ac:dyDescent="0.2"/>
    <row r="700" ht="12.75" x14ac:dyDescent="0.2"/>
    <row r="701" ht="12.75" x14ac:dyDescent="0.2"/>
    <row r="702" ht="12.75" x14ac:dyDescent="0.2"/>
    <row r="703" ht="12.75" x14ac:dyDescent="0.2"/>
    <row r="704" ht="12.75" x14ac:dyDescent="0.2"/>
    <row r="705" ht="12.75" x14ac:dyDescent="0.2"/>
    <row r="706" ht="12.75" x14ac:dyDescent="0.2"/>
    <row r="707" ht="12.75" x14ac:dyDescent="0.2"/>
    <row r="708" ht="12.75" x14ac:dyDescent="0.2"/>
    <row r="709" ht="12.75" x14ac:dyDescent="0.2"/>
    <row r="710" ht="12.75" x14ac:dyDescent="0.2"/>
    <row r="711" ht="12.75" x14ac:dyDescent="0.2"/>
    <row r="712" ht="12.75" x14ac:dyDescent="0.2"/>
    <row r="713" ht="12.75" x14ac:dyDescent="0.2"/>
    <row r="714" ht="12.75" x14ac:dyDescent="0.2"/>
    <row r="715" ht="12.75" x14ac:dyDescent="0.2"/>
    <row r="716" ht="12.75" x14ac:dyDescent="0.2"/>
    <row r="717" ht="12.75" x14ac:dyDescent="0.2"/>
    <row r="718" ht="12.75" x14ac:dyDescent="0.2"/>
    <row r="719" ht="12.75" x14ac:dyDescent="0.2"/>
    <row r="720" ht="12.75" x14ac:dyDescent="0.2"/>
    <row r="721" ht="12.75" x14ac:dyDescent="0.2"/>
    <row r="722" ht="12.75" x14ac:dyDescent="0.2"/>
    <row r="723" ht="12.75" x14ac:dyDescent="0.2"/>
    <row r="724" ht="12.75" x14ac:dyDescent="0.2"/>
    <row r="725" ht="12.75" x14ac:dyDescent="0.2"/>
    <row r="726" ht="12.75" x14ac:dyDescent="0.2"/>
    <row r="727" ht="12.75" x14ac:dyDescent="0.2"/>
    <row r="728" ht="12.75" x14ac:dyDescent="0.2"/>
    <row r="729" ht="12.75" x14ac:dyDescent="0.2"/>
    <row r="730" ht="12.75" x14ac:dyDescent="0.2"/>
    <row r="731" ht="12.75" x14ac:dyDescent="0.2"/>
    <row r="732" ht="12.75" x14ac:dyDescent="0.2"/>
    <row r="733" ht="12.75" x14ac:dyDescent="0.2"/>
    <row r="734" ht="12.75" x14ac:dyDescent="0.2"/>
    <row r="735" ht="12.75" x14ac:dyDescent="0.2"/>
    <row r="736" ht="12.75" x14ac:dyDescent="0.2"/>
    <row r="737" ht="12.75" x14ac:dyDescent="0.2"/>
    <row r="738" ht="12.75" x14ac:dyDescent="0.2"/>
    <row r="739" ht="12.75" x14ac:dyDescent="0.2"/>
    <row r="740" ht="12.75" x14ac:dyDescent="0.2"/>
    <row r="741" ht="12.75" x14ac:dyDescent="0.2"/>
    <row r="742" ht="12.75" x14ac:dyDescent="0.2"/>
    <row r="743" ht="12.75" x14ac:dyDescent="0.2"/>
    <row r="744" ht="12.75" x14ac:dyDescent="0.2"/>
    <row r="745" ht="12.75" x14ac:dyDescent="0.2"/>
    <row r="746" ht="12.75" x14ac:dyDescent="0.2"/>
    <row r="747" ht="12.75" x14ac:dyDescent="0.2"/>
    <row r="748" ht="12.75" x14ac:dyDescent="0.2"/>
    <row r="749" ht="12.75" x14ac:dyDescent="0.2"/>
    <row r="750" ht="12.75" x14ac:dyDescent="0.2"/>
    <row r="751" ht="12.75" x14ac:dyDescent="0.2"/>
    <row r="752" ht="12.75" x14ac:dyDescent="0.2"/>
    <row r="753" ht="12.75" x14ac:dyDescent="0.2"/>
    <row r="754" ht="12.75" x14ac:dyDescent="0.2"/>
    <row r="755" ht="12.75" x14ac:dyDescent="0.2"/>
    <row r="756" ht="12.75" x14ac:dyDescent="0.2"/>
    <row r="757" ht="12.75" x14ac:dyDescent="0.2"/>
    <row r="758" ht="12.75" x14ac:dyDescent="0.2"/>
    <row r="759" ht="12.75" x14ac:dyDescent="0.2"/>
    <row r="760" ht="12.75" x14ac:dyDescent="0.2"/>
    <row r="761" ht="12.75" x14ac:dyDescent="0.2"/>
    <row r="762" ht="12.75" x14ac:dyDescent="0.2"/>
    <row r="763" ht="12.75" x14ac:dyDescent="0.2"/>
    <row r="764" ht="12.75" x14ac:dyDescent="0.2"/>
    <row r="765" ht="12.75" x14ac:dyDescent="0.2"/>
    <row r="766" ht="12.75" x14ac:dyDescent="0.2"/>
    <row r="767" ht="12.75" x14ac:dyDescent="0.2"/>
    <row r="768" ht="12.75" x14ac:dyDescent="0.2"/>
    <row r="769" ht="12.75" x14ac:dyDescent="0.2"/>
    <row r="770" ht="12.75" x14ac:dyDescent="0.2"/>
    <row r="771" ht="12.75" x14ac:dyDescent="0.2"/>
    <row r="772" ht="12.75" x14ac:dyDescent="0.2"/>
    <row r="773" ht="12.75" x14ac:dyDescent="0.2"/>
    <row r="774" ht="12.75" x14ac:dyDescent="0.2"/>
    <row r="775" ht="12.75" x14ac:dyDescent="0.2"/>
    <row r="776" ht="12.75" x14ac:dyDescent="0.2"/>
    <row r="777" ht="12.75" x14ac:dyDescent="0.2"/>
    <row r="778" ht="12.75" x14ac:dyDescent="0.2"/>
    <row r="779" ht="12.75" x14ac:dyDescent="0.2"/>
    <row r="780" ht="12.75" x14ac:dyDescent="0.2"/>
    <row r="781" ht="12.75" x14ac:dyDescent="0.2"/>
    <row r="782" ht="12.75" x14ac:dyDescent="0.2"/>
    <row r="783" ht="12.75" x14ac:dyDescent="0.2"/>
    <row r="784" ht="12.75" x14ac:dyDescent="0.2"/>
    <row r="785" ht="12.75" x14ac:dyDescent="0.2"/>
    <row r="786" ht="12.75" x14ac:dyDescent="0.2"/>
    <row r="787" ht="12.75" x14ac:dyDescent="0.2"/>
    <row r="788" ht="12.75" x14ac:dyDescent="0.2"/>
    <row r="789" ht="12.75" x14ac:dyDescent="0.2"/>
    <row r="790" ht="12.75" x14ac:dyDescent="0.2"/>
    <row r="791" ht="12.75" x14ac:dyDescent="0.2"/>
    <row r="792" ht="12.75" x14ac:dyDescent="0.2"/>
    <row r="793" ht="12.75" x14ac:dyDescent="0.2"/>
    <row r="794" ht="12.75" x14ac:dyDescent="0.2"/>
    <row r="795" ht="12.75" x14ac:dyDescent="0.2"/>
    <row r="796" ht="12.75" x14ac:dyDescent="0.2"/>
    <row r="797" ht="12.75" x14ac:dyDescent="0.2"/>
    <row r="798" ht="12.75" x14ac:dyDescent="0.2"/>
    <row r="799" ht="12.75" x14ac:dyDescent="0.2"/>
    <row r="800" ht="12.75" x14ac:dyDescent="0.2"/>
    <row r="801" ht="12.75" x14ac:dyDescent="0.2"/>
    <row r="802" ht="12.75" x14ac:dyDescent="0.2"/>
    <row r="803" ht="12.75" x14ac:dyDescent="0.2"/>
    <row r="804" ht="12.75" x14ac:dyDescent="0.2"/>
    <row r="805" ht="12.75" x14ac:dyDescent="0.2"/>
    <row r="806" ht="12.75" x14ac:dyDescent="0.2"/>
    <row r="807" ht="12.75" x14ac:dyDescent="0.2"/>
    <row r="808" ht="12.75" x14ac:dyDescent="0.2"/>
    <row r="809" ht="12.75" x14ac:dyDescent="0.2"/>
    <row r="810" ht="12.75" x14ac:dyDescent="0.2"/>
    <row r="811" ht="12.75" x14ac:dyDescent="0.2"/>
    <row r="812" ht="12.75" x14ac:dyDescent="0.2"/>
    <row r="813" ht="12.75" x14ac:dyDescent="0.2"/>
    <row r="814" ht="12.75" x14ac:dyDescent="0.2"/>
    <row r="815" ht="12.75" x14ac:dyDescent="0.2"/>
    <row r="816" ht="12.75" x14ac:dyDescent="0.2"/>
    <row r="817" ht="12.75" x14ac:dyDescent="0.2"/>
    <row r="818" ht="12.75" x14ac:dyDescent="0.2"/>
    <row r="819" ht="12.75" x14ac:dyDescent="0.2"/>
    <row r="820" ht="12.75" x14ac:dyDescent="0.2"/>
    <row r="821" ht="12.75" x14ac:dyDescent="0.2"/>
    <row r="822" ht="12.75" x14ac:dyDescent="0.2"/>
    <row r="823" ht="12.75" x14ac:dyDescent="0.2"/>
    <row r="824" ht="12.75" x14ac:dyDescent="0.2"/>
    <row r="825" ht="12.75" x14ac:dyDescent="0.2"/>
    <row r="826" ht="12.75" x14ac:dyDescent="0.2"/>
    <row r="827" ht="12.75" x14ac:dyDescent="0.2"/>
    <row r="828" ht="12.75" x14ac:dyDescent="0.2"/>
    <row r="829" ht="12.75" x14ac:dyDescent="0.2"/>
    <row r="830" ht="12.75" x14ac:dyDescent="0.2"/>
    <row r="831" ht="12.75" x14ac:dyDescent="0.2"/>
    <row r="832" ht="12.75" x14ac:dyDescent="0.2"/>
    <row r="833" ht="12.75" x14ac:dyDescent="0.2"/>
    <row r="834" ht="12.75" x14ac:dyDescent="0.2"/>
    <row r="835" ht="12.75" x14ac:dyDescent="0.2"/>
    <row r="836" ht="12.75" x14ac:dyDescent="0.2"/>
    <row r="837" ht="12.75" x14ac:dyDescent="0.2"/>
    <row r="838" ht="12.75" x14ac:dyDescent="0.2"/>
    <row r="839" ht="12.75" x14ac:dyDescent="0.2"/>
    <row r="840" ht="12.75" x14ac:dyDescent="0.2"/>
    <row r="841" ht="12.75" x14ac:dyDescent="0.2"/>
    <row r="842" ht="12.75" x14ac:dyDescent="0.2"/>
    <row r="843" ht="12.75" x14ac:dyDescent="0.2"/>
    <row r="844" ht="12.75" x14ac:dyDescent="0.2"/>
    <row r="845" ht="12.75" x14ac:dyDescent="0.2"/>
    <row r="846" ht="12.75" x14ac:dyDescent="0.2"/>
    <row r="847" ht="12.75" x14ac:dyDescent="0.2"/>
    <row r="848" ht="12.75" x14ac:dyDescent="0.2"/>
    <row r="849" ht="12.75" x14ac:dyDescent="0.2"/>
    <row r="850" ht="12.75" x14ac:dyDescent="0.2"/>
    <row r="851" ht="12.75" x14ac:dyDescent="0.2"/>
    <row r="852" ht="12.75" x14ac:dyDescent="0.2"/>
    <row r="853" ht="12.75" x14ac:dyDescent="0.2"/>
    <row r="854" ht="12.75" x14ac:dyDescent="0.2"/>
    <row r="855" ht="12.75" x14ac:dyDescent="0.2"/>
    <row r="856" ht="12.75" x14ac:dyDescent="0.2"/>
    <row r="857" ht="12.75" x14ac:dyDescent="0.2"/>
    <row r="858" ht="12.75" x14ac:dyDescent="0.2"/>
    <row r="859" ht="12.75" x14ac:dyDescent="0.2"/>
    <row r="860" ht="12.75" x14ac:dyDescent="0.2"/>
    <row r="861" ht="12.75" x14ac:dyDescent="0.2"/>
    <row r="862" ht="12.75" x14ac:dyDescent="0.2"/>
    <row r="863" ht="12.75" x14ac:dyDescent="0.2"/>
    <row r="864" ht="12.75" x14ac:dyDescent="0.2"/>
    <row r="865" ht="12.75" x14ac:dyDescent="0.2"/>
    <row r="866" ht="12.75" x14ac:dyDescent="0.2"/>
    <row r="867" ht="12.75" x14ac:dyDescent="0.2"/>
    <row r="868" ht="12.75" x14ac:dyDescent="0.2"/>
    <row r="869" ht="12.75" x14ac:dyDescent="0.2"/>
    <row r="870" ht="12.75" x14ac:dyDescent="0.2"/>
    <row r="871" ht="12.75" x14ac:dyDescent="0.2"/>
    <row r="872" ht="12.75" x14ac:dyDescent="0.2"/>
    <row r="873" ht="12.75" x14ac:dyDescent="0.2"/>
    <row r="874" ht="12.75" x14ac:dyDescent="0.2"/>
    <row r="875" ht="12.75" x14ac:dyDescent="0.2"/>
    <row r="876" ht="12.75" x14ac:dyDescent="0.2"/>
    <row r="877" ht="12.75" x14ac:dyDescent="0.2"/>
    <row r="878" ht="12.75" x14ac:dyDescent="0.2"/>
    <row r="879" ht="12.75" x14ac:dyDescent="0.2"/>
    <row r="880" ht="12.75" x14ac:dyDescent="0.2"/>
    <row r="881" ht="12.75" x14ac:dyDescent="0.2"/>
    <row r="882" ht="12.75" x14ac:dyDescent="0.2"/>
    <row r="883" ht="12.75" x14ac:dyDescent="0.2"/>
    <row r="884" ht="12.75" x14ac:dyDescent="0.2"/>
    <row r="885" ht="12.75" x14ac:dyDescent="0.2"/>
    <row r="886" ht="12.75" x14ac:dyDescent="0.2"/>
    <row r="887" ht="12.75" x14ac:dyDescent="0.2"/>
    <row r="888" ht="12.75" x14ac:dyDescent="0.2"/>
    <row r="889" ht="12.75" x14ac:dyDescent="0.2"/>
    <row r="890" ht="12.75" x14ac:dyDescent="0.2"/>
    <row r="891" ht="12.75" x14ac:dyDescent="0.2"/>
    <row r="892" ht="12.75" x14ac:dyDescent="0.2"/>
    <row r="893" ht="12.75" x14ac:dyDescent="0.2"/>
    <row r="894" ht="12.75" x14ac:dyDescent="0.2"/>
    <row r="895" ht="12.75" x14ac:dyDescent="0.2"/>
    <row r="896" ht="12.75" x14ac:dyDescent="0.2"/>
    <row r="897" ht="12.75" x14ac:dyDescent="0.2"/>
    <row r="898" ht="12.75" x14ac:dyDescent="0.2"/>
    <row r="899" ht="12.75" x14ac:dyDescent="0.2"/>
    <row r="900" ht="12.75" x14ac:dyDescent="0.2"/>
    <row r="901" ht="12.75" x14ac:dyDescent="0.2"/>
    <row r="902" ht="12.75" x14ac:dyDescent="0.2"/>
    <row r="903" ht="12.75" x14ac:dyDescent="0.2"/>
    <row r="904" ht="12.75" x14ac:dyDescent="0.2"/>
    <row r="905" ht="12.75" x14ac:dyDescent="0.2"/>
    <row r="906" ht="12.75" x14ac:dyDescent="0.2"/>
    <row r="907" ht="12.75" x14ac:dyDescent="0.2"/>
    <row r="908" ht="12.75" x14ac:dyDescent="0.2"/>
    <row r="909" ht="12.75" x14ac:dyDescent="0.2"/>
    <row r="910" ht="12.75" x14ac:dyDescent="0.2"/>
    <row r="911" ht="12.75" x14ac:dyDescent="0.2"/>
    <row r="912" ht="12.75" x14ac:dyDescent="0.2"/>
    <row r="913" ht="12.75" x14ac:dyDescent="0.2"/>
    <row r="914" ht="12.75" x14ac:dyDescent="0.2"/>
    <row r="915" ht="12.75" x14ac:dyDescent="0.2"/>
    <row r="916" ht="12.75" x14ac:dyDescent="0.2"/>
    <row r="917" ht="12.75" x14ac:dyDescent="0.2"/>
    <row r="918" ht="12.75" x14ac:dyDescent="0.2"/>
    <row r="919" ht="12.75" x14ac:dyDescent="0.2"/>
    <row r="920" ht="12.75" x14ac:dyDescent="0.2"/>
    <row r="921" ht="12.75" x14ac:dyDescent="0.2"/>
    <row r="922" ht="12.75" x14ac:dyDescent="0.2"/>
    <row r="923" ht="12.75" x14ac:dyDescent="0.2"/>
    <row r="924" ht="12.75" x14ac:dyDescent="0.2"/>
    <row r="925" ht="12.75" x14ac:dyDescent="0.2"/>
    <row r="926" ht="12.75" x14ac:dyDescent="0.2"/>
    <row r="927" ht="12.75" x14ac:dyDescent="0.2"/>
    <row r="928" ht="12.75" x14ac:dyDescent="0.2"/>
    <row r="929" ht="12.75" x14ac:dyDescent="0.2"/>
    <row r="930" ht="12.75" x14ac:dyDescent="0.2"/>
    <row r="931" ht="12.75" x14ac:dyDescent="0.2"/>
    <row r="932" ht="12.75" x14ac:dyDescent="0.2"/>
    <row r="933" ht="12.75" x14ac:dyDescent="0.2"/>
    <row r="934" ht="12.75" x14ac:dyDescent="0.2"/>
    <row r="935" ht="12.75" x14ac:dyDescent="0.2"/>
    <row r="936" ht="12.75" x14ac:dyDescent="0.2"/>
    <row r="937" ht="12.75" x14ac:dyDescent="0.2"/>
    <row r="938" ht="12.75" x14ac:dyDescent="0.2"/>
    <row r="939" ht="12.75" x14ac:dyDescent="0.2"/>
    <row r="940" ht="12.75" x14ac:dyDescent="0.2"/>
    <row r="941" ht="12.75" x14ac:dyDescent="0.2"/>
    <row r="942" ht="12.75" x14ac:dyDescent="0.2"/>
    <row r="943" ht="12.75" x14ac:dyDescent="0.2"/>
    <row r="944" ht="12.75" x14ac:dyDescent="0.2"/>
    <row r="945" ht="12.75" x14ac:dyDescent="0.2"/>
    <row r="946" ht="12.75" x14ac:dyDescent="0.2"/>
    <row r="947" ht="12.75" x14ac:dyDescent="0.2"/>
    <row r="948" ht="12.75" x14ac:dyDescent="0.2"/>
    <row r="949" ht="12.75" x14ac:dyDescent="0.2"/>
    <row r="950" ht="12.75" x14ac:dyDescent="0.2"/>
    <row r="951" ht="12.75" x14ac:dyDescent="0.2"/>
    <row r="952" ht="12.75" x14ac:dyDescent="0.2"/>
    <row r="953" ht="12.75" x14ac:dyDescent="0.2"/>
    <row r="954" ht="12.75" x14ac:dyDescent="0.2"/>
    <row r="955" ht="12.75" x14ac:dyDescent="0.2"/>
    <row r="956" ht="12.75" x14ac:dyDescent="0.2"/>
    <row r="957" ht="12.75" x14ac:dyDescent="0.2"/>
    <row r="958" ht="12.75" x14ac:dyDescent="0.2"/>
    <row r="959" ht="12.75" x14ac:dyDescent="0.2"/>
    <row r="960" ht="12.75" x14ac:dyDescent="0.2"/>
    <row r="961" ht="12.75" x14ac:dyDescent="0.2"/>
    <row r="962" ht="12.75" x14ac:dyDescent="0.2"/>
    <row r="963" ht="12.75" x14ac:dyDescent="0.2"/>
    <row r="964" ht="12.75" x14ac:dyDescent="0.2"/>
    <row r="965" ht="12.75" x14ac:dyDescent="0.2"/>
    <row r="966" ht="12.75" x14ac:dyDescent="0.2"/>
    <row r="967" ht="12.75" x14ac:dyDescent="0.2"/>
    <row r="968" ht="12.75" x14ac:dyDescent="0.2"/>
    <row r="969" ht="12.75" x14ac:dyDescent="0.2"/>
    <row r="970" ht="12.75" x14ac:dyDescent="0.2"/>
    <row r="971" ht="12.75" x14ac:dyDescent="0.2"/>
    <row r="972" ht="12.75" x14ac:dyDescent="0.2"/>
    <row r="973" ht="12.75" x14ac:dyDescent="0.2"/>
    <row r="974" ht="12.75" x14ac:dyDescent="0.2"/>
    <row r="975" ht="12.75" x14ac:dyDescent="0.2"/>
    <row r="976" ht="12.75" x14ac:dyDescent="0.2"/>
    <row r="977" ht="12.75" x14ac:dyDescent="0.2"/>
    <row r="978" ht="12.75" x14ac:dyDescent="0.2"/>
    <row r="979" ht="12.75" x14ac:dyDescent="0.2"/>
    <row r="980" ht="12.75" x14ac:dyDescent="0.2"/>
    <row r="981" ht="12.75" x14ac:dyDescent="0.2"/>
    <row r="982" ht="12.75" x14ac:dyDescent="0.2"/>
    <row r="983" ht="12.75" x14ac:dyDescent="0.2"/>
    <row r="984" ht="12.75" x14ac:dyDescent="0.2"/>
    <row r="985" ht="12.75" x14ac:dyDescent="0.2"/>
    <row r="986" ht="12.75" x14ac:dyDescent="0.2"/>
    <row r="987" ht="12.75" x14ac:dyDescent="0.2"/>
    <row r="988" ht="12.75" x14ac:dyDescent="0.2"/>
    <row r="989" ht="12.75" x14ac:dyDescent="0.2"/>
    <row r="990" ht="12.75" x14ac:dyDescent="0.2"/>
    <row r="991" ht="12.75" x14ac:dyDescent="0.2"/>
    <row r="992" ht="12.75" x14ac:dyDescent="0.2"/>
    <row r="993" ht="12.75" x14ac:dyDescent="0.2"/>
    <row r="994" ht="12.75" x14ac:dyDescent="0.2"/>
    <row r="995" ht="12.75" x14ac:dyDescent="0.2"/>
    <row r="996" ht="12.75" x14ac:dyDescent="0.2"/>
    <row r="997" ht="12.75" x14ac:dyDescent="0.2"/>
    <row r="998" ht="12.75" x14ac:dyDescent="0.2"/>
    <row r="999" ht="12.75" x14ac:dyDescent="0.2"/>
    <row r="1000" ht="12.75" x14ac:dyDescent="0.2"/>
    <row r="1001" ht="12.75" x14ac:dyDescent="0.2"/>
    <row r="1002" ht="12.75" x14ac:dyDescent="0.2"/>
    <row r="1003" ht="12.75" x14ac:dyDescent="0.2"/>
    <row r="1004" ht="12.75" x14ac:dyDescent="0.2"/>
    <row r="1005" ht="12.75" x14ac:dyDescent="0.2"/>
    <row r="1006" ht="12.75" x14ac:dyDescent="0.2"/>
    <row r="1007" ht="12.75" x14ac:dyDescent="0.2"/>
    <row r="1008" ht="12.75" x14ac:dyDescent="0.2"/>
    <row r="1009" ht="12.75" x14ac:dyDescent="0.2"/>
    <row r="1010" ht="12.75" x14ac:dyDescent="0.2"/>
    <row r="1011" ht="12.75" x14ac:dyDescent="0.2"/>
    <row r="1012" ht="12.75" x14ac:dyDescent="0.2"/>
    <row r="1013" ht="12.75" x14ac:dyDescent="0.2"/>
    <row r="1014" ht="12.75" x14ac:dyDescent="0.2"/>
    <row r="1015" ht="12.75" x14ac:dyDescent="0.2"/>
    <row r="1016" ht="12.75" x14ac:dyDescent="0.2"/>
    <row r="1017" ht="12.75" x14ac:dyDescent="0.2"/>
    <row r="1018" ht="12.75" x14ac:dyDescent="0.2"/>
    <row r="1019" ht="12.75" x14ac:dyDescent="0.2"/>
    <row r="1020" ht="12.75" x14ac:dyDescent="0.2"/>
    <row r="1021" ht="12.75" x14ac:dyDescent="0.2"/>
    <row r="1022" ht="12.75" x14ac:dyDescent="0.2"/>
    <row r="1023" ht="12.75" x14ac:dyDescent="0.2"/>
    <row r="1024" ht="12.75" x14ac:dyDescent="0.2"/>
    <row r="1025" ht="12.75" x14ac:dyDescent="0.2"/>
    <row r="1026" ht="12.75" x14ac:dyDescent="0.2"/>
    <row r="1027" ht="12.75" x14ac:dyDescent="0.2"/>
    <row r="1028" ht="12.75" x14ac:dyDescent="0.2"/>
    <row r="1029" ht="12.75" x14ac:dyDescent="0.2"/>
  </sheetData>
  <mergeCells count="9">
    <mergeCell ref="A52:A53"/>
    <mergeCell ref="A54:A55"/>
    <mergeCell ref="A56:A59"/>
    <mergeCell ref="A60:A81"/>
    <mergeCell ref="A5:A14"/>
    <mergeCell ref="A15:A17"/>
    <mergeCell ref="A22:A24"/>
    <mergeCell ref="A27:A42"/>
    <mergeCell ref="A47:A51"/>
  </mergeCells>
  <phoneticPr fontId="17" type="noConversion"/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57EAC-4E76-47B0-955B-8A40D22C2646}">
  <dimension ref="A1:P99"/>
  <sheetViews>
    <sheetView showGridLines="0" zoomScaleNormal="100" workbookViewId="0">
      <selection activeCell="P12" sqref="P12"/>
    </sheetView>
  </sheetViews>
  <sheetFormatPr baseColWidth="10" defaultColWidth="10.85546875" defaultRowHeight="12.75" x14ac:dyDescent="0.2"/>
  <cols>
    <col min="1" max="1" width="11.140625" style="81" customWidth="1"/>
    <col min="2" max="2" width="5.42578125" style="81" customWidth="1"/>
    <col min="3" max="3" width="7" style="81" customWidth="1"/>
    <col min="4" max="16" width="6.7109375" style="81" customWidth="1"/>
    <col min="17" max="16384" width="10.85546875" style="81"/>
  </cols>
  <sheetData>
    <row r="1" spans="1:16" ht="18" customHeight="1" x14ac:dyDescent="0.25">
      <c r="A1" s="182" t="s">
        <v>618</v>
      </c>
      <c r="B1" s="183"/>
      <c r="C1" s="183"/>
      <c r="D1" s="184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</row>
    <row r="2" spans="1:16" ht="18" customHeight="1" x14ac:dyDescent="0.25">
      <c r="A2" s="182"/>
      <c r="B2" s="183"/>
      <c r="C2" s="183"/>
      <c r="D2" s="184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</row>
    <row r="3" spans="1:16" ht="18" customHeight="1" x14ac:dyDescent="0.2">
      <c r="A3" s="447" t="s">
        <v>467</v>
      </c>
      <c r="B3" s="447" t="s">
        <v>468</v>
      </c>
      <c r="C3" s="447" t="s">
        <v>643</v>
      </c>
      <c r="D3" s="447" t="s">
        <v>470</v>
      </c>
      <c r="E3" s="447" t="s">
        <v>471</v>
      </c>
      <c r="F3" s="447" t="s">
        <v>472</v>
      </c>
      <c r="G3" s="447" t="s">
        <v>473</v>
      </c>
      <c r="H3" s="447" t="s">
        <v>474</v>
      </c>
      <c r="I3" s="447" t="s">
        <v>475</v>
      </c>
      <c r="J3" s="447" t="s">
        <v>476</v>
      </c>
      <c r="K3" s="447" t="s">
        <v>477</v>
      </c>
      <c r="L3" s="447" t="s">
        <v>478</v>
      </c>
      <c r="M3" s="447" t="s">
        <v>479</v>
      </c>
      <c r="N3" s="447" t="s">
        <v>480</v>
      </c>
      <c r="O3" s="447" t="s">
        <v>481</v>
      </c>
      <c r="P3" s="448" t="s">
        <v>469</v>
      </c>
    </row>
    <row r="4" spans="1:16" ht="12" customHeight="1" x14ac:dyDescent="0.2">
      <c r="A4" s="882" t="s">
        <v>617</v>
      </c>
      <c r="B4" s="449">
        <v>2015</v>
      </c>
      <c r="C4" s="450">
        <f t="shared" ref="C4:C15" si="0">SUM(D4:F4)</f>
        <v>281047.168091</v>
      </c>
      <c r="D4" s="450">
        <f t="shared" ref="D4:O4" si="1">SUM(D14,D24,D34,D44,D57,D67,D77,D87)</f>
        <v>107453.84950000001</v>
      </c>
      <c r="E4" s="450">
        <f t="shared" si="1"/>
        <v>80187.48559099999</v>
      </c>
      <c r="F4" s="450">
        <f t="shared" si="1"/>
        <v>93405.832999999984</v>
      </c>
      <c r="G4" s="450">
        <f t="shared" si="1"/>
        <v>82563.778928999993</v>
      </c>
      <c r="H4" s="450">
        <f t="shared" si="1"/>
        <v>63602.246119999989</v>
      </c>
      <c r="I4" s="450">
        <f t="shared" si="1"/>
        <v>110816.413</v>
      </c>
      <c r="J4" s="450">
        <f t="shared" si="1"/>
        <v>58324.169000000002</v>
      </c>
      <c r="K4" s="450">
        <f t="shared" si="1"/>
        <v>66018.396500000003</v>
      </c>
      <c r="L4" s="450">
        <f t="shared" si="1"/>
        <v>106905.41649999999</v>
      </c>
      <c r="M4" s="450">
        <f t="shared" si="1"/>
        <v>68972.104000000007</v>
      </c>
      <c r="N4" s="450">
        <f t="shared" si="1"/>
        <v>44188.361120999994</v>
      </c>
      <c r="O4" s="450">
        <f t="shared" si="1"/>
        <v>119693.065</v>
      </c>
      <c r="P4" s="452">
        <f t="shared" ref="P4:P12" si="2">SUM(P14,P24,P34,P44,P57,P67,P77,P87)</f>
        <v>1002131.1182609999</v>
      </c>
    </row>
    <row r="5" spans="1:16" ht="12" customHeight="1" x14ac:dyDescent="0.2">
      <c r="A5" s="883"/>
      <c r="B5" s="451">
        <v>2016</v>
      </c>
      <c r="C5" s="573">
        <f t="shared" si="0"/>
        <v>218712.123999</v>
      </c>
      <c r="D5" s="452">
        <f t="shared" ref="D5:O5" si="3">SUM(D15,D25,D35,D45,D58,D68,D78,D88)</f>
        <v>68094.185099999988</v>
      </c>
      <c r="E5" s="452">
        <f t="shared" si="3"/>
        <v>98670.593000000008</v>
      </c>
      <c r="F5" s="452">
        <f t="shared" si="3"/>
        <v>51947.345899</v>
      </c>
      <c r="G5" s="452">
        <f t="shared" si="3"/>
        <v>36936.814810000003</v>
      </c>
      <c r="H5" s="452">
        <f t="shared" si="3"/>
        <v>49775.575720000001</v>
      </c>
      <c r="I5" s="452">
        <f t="shared" si="3"/>
        <v>89995.391478000005</v>
      </c>
      <c r="J5" s="452">
        <f t="shared" si="3"/>
        <v>78813.739499999996</v>
      </c>
      <c r="K5" s="452">
        <f t="shared" si="3"/>
        <v>101163.15000000001</v>
      </c>
      <c r="L5" s="452">
        <f t="shared" si="3"/>
        <v>84900.840533999988</v>
      </c>
      <c r="M5" s="452">
        <f t="shared" si="3"/>
        <v>154564.05161299999</v>
      </c>
      <c r="N5" s="452">
        <f t="shared" si="3"/>
        <v>106835.90216599999</v>
      </c>
      <c r="O5" s="452">
        <f t="shared" si="3"/>
        <v>126523.012</v>
      </c>
      <c r="P5" s="452">
        <f t="shared" si="2"/>
        <v>1048220.6018200001</v>
      </c>
    </row>
    <row r="6" spans="1:16" ht="12" customHeight="1" x14ac:dyDescent="0.2">
      <c r="A6" s="883"/>
      <c r="B6" s="451">
        <v>2017</v>
      </c>
      <c r="C6" s="573">
        <f t="shared" si="0"/>
        <v>259641.61418</v>
      </c>
      <c r="D6" s="452">
        <f t="shared" ref="D6:O6" si="4">SUM(D16,D26,D36,D46,D59,D69,D79,D89)</f>
        <v>92723.36778</v>
      </c>
      <c r="E6" s="452">
        <f t="shared" si="4"/>
        <v>35583.096400000002</v>
      </c>
      <c r="F6" s="452">
        <f t="shared" si="4"/>
        <v>131335.15</v>
      </c>
      <c r="G6" s="452">
        <f t="shared" si="4"/>
        <v>131448.990552</v>
      </c>
      <c r="H6" s="452">
        <f t="shared" si="4"/>
        <v>105002.94959999999</v>
      </c>
      <c r="I6" s="452">
        <f t="shared" si="4"/>
        <v>108320.33707199999</v>
      </c>
      <c r="J6" s="452">
        <f t="shared" si="4"/>
        <v>77715.872100000008</v>
      </c>
      <c r="K6" s="452">
        <f t="shared" si="4"/>
        <v>125768.514058</v>
      </c>
      <c r="L6" s="452">
        <f t="shared" si="4"/>
        <v>48153.560132999999</v>
      </c>
      <c r="M6" s="452">
        <f t="shared" si="4"/>
        <v>108077.72999999998</v>
      </c>
      <c r="N6" s="452">
        <f t="shared" si="4"/>
        <v>92771.465691999998</v>
      </c>
      <c r="O6" s="452">
        <f t="shared" si="4"/>
        <v>203804.95549999998</v>
      </c>
      <c r="P6" s="452">
        <f t="shared" si="2"/>
        <v>1260705.9888869999</v>
      </c>
    </row>
    <row r="7" spans="1:16" ht="12" customHeight="1" x14ac:dyDescent="0.2">
      <c r="A7" s="883"/>
      <c r="B7" s="451">
        <v>2018</v>
      </c>
      <c r="C7" s="573">
        <f t="shared" si="0"/>
        <v>236226.55455900001</v>
      </c>
      <c r="D7" s="452">
        <f t="shared" ref="D7:O7" si="5">SUM(D17,D27,D37,D47,D60,D70,D80,D90)</f>
        <v>49484.383000000002</v>
      </c>
      <c r="E7" s="452">
        <f t="shared" si="5"/>
        <v>58261.469059000003</v>
      </c>
      <c r="F7" s="452">
        <f t="shared" si="5"/>
        <v>128480.7025</v>
      </c>
      <c r="G7" s="452">
        <f t="shared" si="5"/>
        <v>64754.514219999997</v>
      </c>
      <c r="H7" s="452">
        <f t="shared" si="5"/>
        <v>68527.326499999996</v>
      </c>
      <c r="I7" s="452">
        <f t="shared" si="5"/>
        <v>27569.705000000002</v>
      </c>
      <c r="J7" s="452">
        <f t="shared" si="5"/>
        <v>112890.64899999999</v>
      </c>
      <c r="K7" s="452">
        <f t="shared" si="5"/>
        <v>116210.026237</v>
      </c>
      <c r="L7" s="452">
        <f t="shared" si="5"/>
        <v>89880.993999999992</v>
      </c>
      <c r="M7" s="452">
        <f t="shared" si="5"/>
        <v>159047.40380500001</v>
      </c>
      <c r="N7" s="452">
        <f t="shared" si="5"/>
        <v>39801.206959999996</v>
      </c>
      <c r="O7" s="452">
        <f t="shared" si="5"/>
        <v>72860.983999999997</v>
      </c>
      <c r="P7" s="452">
        <f t="shared" si="2"/>
        <v>987769.36428099999</v>
      </c>
    </row>
    <row r="8" spans="1:16" ht="12" customHeight="1" x14ac:dyDescent="0.2">
      <c r="A8" s="883"/>
      <c r="B8" s="451">
        <v>2019</v>
      </c>
      <c r="C8" s="573">
        <f t="shared" si="0"/>
        <v>259013.08800000005</v>
      </c>
      <c r="D8" s="452">
        <f t="shared" ref="D8:O8" si="6">SUM(D18,D28,D38,D48,D61,D71,D81,D91)</f>
        <v>28102.462500000001</v>
      </c>
      <c r="E8" s="452">
        <f t="shared" si="6"/>
        <v>150143.17700000003</v>
      </c>
      <c r="F8" s="452">
        <f t="shared" si="6"/>
        <v>80767.448500000013</v>
      </c>
      <c r="G8" s="452">
        <f t="shared" si="6"/>
        <v>155149.28037399999</v>
      </c>
      <c r="H8" s="452">
        <f t="shared" si="6"/>
        <v>160924.85224199999</v>
      </c>
      <c r="I8" s="452">
        <f t="shared" si="6"/>
        <v>62410.352499999994</v>
      </c>
      <c r="J8" s="452">
        <f t="shared" si="6"/>
        <v>51947.361713999999</v>
      </c>
      <c r="K8" s="452">
        <f t="shared" si="6"/>
        <v>61988.266665000003</v>
      </c>
      <c r="L8" s="452">
        <f t="shared" si="6"/>
        <v>144081.15729599999</v>
      </c>
      <c r="M8" s="452">
        <f t="shared" si="6"/>
        <v>65257.217950000006</v>
      </c>
      <c r="N8" s="452">
        <f t="shared" si="6"/>
        <v>130538.64549999998</v>
      </c>
      <c r="O8" s="452">
        <f t="shared" si="6"/>
        <v>111354.298429</v>
      </c>
      <c r="P8" s="452">
        <f t="shared" si="2"/>
        <v>1202664.52067</v>
      </c>
    </row>
    <row r="9" spans="1:16" ht="12" customHeight="1" x14ac:dyDescent="0.2">
      <c r="A9" s="883"/>
      <c r="B9" s="451">
        <v>2020</v>
      </c>
      <c r="C9" s="573">
        <f t="shared" si="0"/>
        <v>186633.12158000001</v>
      </c>
      <c r="D9" s="452">
        <f t="shared" ref="D9:O9" si="7">SUM(D19,D29,D39,D49,D62,D72,D82,D92)</f>
        <v>44090.572</v>
      </c>
      <c r="E9" s="452">
        <f t="shared" si="7"/>
        <v>80768.157580000014</v>
      </c>
      <c r="F9" s="452">
        <f t="shared" si="7"/>
        <v>61774.391999999993</v>
      </c>
      <c r="G9" s="452">
        <f t="shared" si="7"/>
        <v>113917.280036</v>
      </c>
      <c r="H9" s="452">
        <f t="shared" si="7"/>
        <v>90072.00529999999</v>
      </c>
      <c r="I9" s="452">
        <f t="shared" si="7"/>
        <v>90446.288</v>
      </c>
      <c r="J9" s="452">
        <f t="shared" si="7"/>
        <v>200418.50399999999</v>
      </c>
      <c r="K9" s="452">
        <f t="shared" si="7"/>
        <v>76831.721609999993</v>
      </c>
      <c r="L9" s="452">
        <f t="shared" si="7"/>
        <v>62321.084000000003</v>
      </c>
      <c r="M9" s="452">
        <f t="shared" si="7"/>
        <v>167820.02308000001</v>
      </c>
      <c r="N9" s="452">
        <f t="shared" si="7"/>
        <v>103355.895</v>
      </c>
      <c r="O9" s="452">
        <f t="shared" si="7"/>
        <v>175630.94399999999</v>
      </c>
      <c r="P9" s="452">
        <f t="shared" si="2"/>
        <v>1267446.8666059999</v>
      </c>
    </row>
    <row r="10" spans="1:16" ht="12" customHeight="1" x14ac:dyDescent="0.2">
      <c r="A10" s="883"/>
      <c r="B10" s="451">
        <v>2021</v>
      </c>
      <c r="C10" s="573">
        <f t="shared" si="0"/>
        <v>232169.78849999997</v>
      </c>
      <c r="D10" s="452">
        <f t="shared" ref="D10:O10" si="8">SUM(D20,D30,D40,D50,D63,D73,D83,D93)</f>
        <v>46729.076999999997</v>
      </c>
      <c r="E10" s="452">
        <f t="shared" si="8"/>
        <v>53232.084000000003</v>
      </c>
      <c r="F10" s="452">
        <f t="shared" si="8"/>
        <v>132208.62749999997</v>
      </c>
      <c r="G10" s="452">
        <f t="shared" si="8"/>
        <v>93833.010999999999</v>
      </c>
      <c r="H10" s="452">
        <f t="shared" si="8"/>
        <v>109433.54399999999</v>
      </c>
      <c r="I10" s="452">
        <f t="shared" si="8"/>
        <v>101062.514</v>
      </c>
      <c r="J10" s="452">
        <f t="shared" si="8"/>
        <v>120553.962</v>
      </c>
      <c r="K10" s="452">
        <f t="shared" si="8"/>
        <v>76897.616590000005</v>
      </c>
      <c r="L10" s="452">
        <f t="shared" si="8"/>
        <v>116950.61664999998</v>
      </c>
      <c r="M10" s="452">
        <f t="shared" si="8"/>
        <v>115622.65899999999</v>
      </c>
      <c r="N10" s="452">
        <f t="shared" si="8"/>
        <v>114810.10629999998</v>
      </c>
      <c r="O10" s="452">
        <f t="shared" si="8"/>
        <v>125672.42701</v>
      </c>
      <c r="P10" s="452">
        <f t="shared" si="2"/>
        <v>1207006.24505</v>
      </c>
    </row>
    <row r="11" spans="1:16" ht="12" customHeight="1" x14ac:dyDescent="0.2">
      <c r="A11" s="883"/>
      <c r="B11" s="451">
        <v>2022</v>
      </c>
      <c r="C11" s="573">
        <f t="shared" si="0"/>
        <v>198566.16882999998</v>
      </c>
      <c r="D11" s="452">
        <f t="shared" ref="D11:O11" si="9">SUM(D21,D31,D41,D51,D64,D74,D84,D94)</f>
        <v>57584.665210000006</v>
      </c>
      <c r="E11" s="452">
        <f t="shared" si="9"/>
        <v>57323.518119999993</v>
      </c>
      <c r="F11" s="452">
        <f t="shared" si="9"/>
        <v>83657.985499999995</v>
      </c>
      <c r="G11" s="452">
        <f t="shared" si="9"/>
        <v>64792.617560000006</v>
      </c>
      <c r="H11" s="452">
        <f t="shared" si="9"/>
        <v>86914.500780000002</v>
      </c>
      <c r="I11" s="452">
        <f t="shared" si="9"/>
        <v>75939.010330000019</v>
      </c>
      <c r="J11" s="452">
        <f t="shared" si="9"/>
        <v>110065.02743999999</v>
      </c>
      <c r="K11" s="452">
        <f t="shared" si="9"/>
        <v>141106.20243</v>
      </c>
      <c r="L11" s="452">
        <f t="shared" si="9"/>
        <v>94921.134919999997</v>
      </c>
      <c r="M11" s="452">
        <f t="shared" si="9"/>
        <v>62887.413089999995</v>
      </c>
      <c r="N11" s="452">
        <f t="shared" si="9"/>
        <v>47229.510719999998</v>
      </c>
      <c r="O11" s="452">
        <f t="shared" si="9"/>
        <v>148891.00518999997</v>
      </c>
      <c r="P11" s="452">
        <f t="shared" si="2"/>
        <v>1031312.5912899998</v>
      </c>
    </row>
    <row r="12" spans="1:16" ht="12" customHeight="1" x14ac:dyDescent="0.2">
      <c r="A12" s="883"/>
      <c r="B12" s="451">
        <v>2023</v>
      </c>
      <c r="C12" s="573">
        <f t="shared" si="0"/>
        <v>252305.29796</v>
      </c>
      <c r="D12" s="452">
        <f t="shared" ref="D12:N12" si="10">SUM(D22,D32,D42,D52,D65,D75,D85,D96)</f>
        <v>103337.45329999999</v>
      </c>
      <c r="E12" s="452">
        <f t="shared" si="10"/>
        <v>64126.903240000007</v>
      </c>
      <c r="F12" s="452">
        <f t="shared" si="10"/>
        <v>84840.941419999988</v>
      </c>
      <c r="G12" s="452">
        <f t="shared" si="10"/>
        <v>74662.905869999988</v>
      </c>
      <c r="H12" s="452">
        <f t="shared" si="10"/>
        <v>9303.82</v>
      </c>
      <c r="I12" s="452">
        <f t="shared" si="10"/>
        <v>63410.984450000004</v>
      </c>
      <c r="J12" s="452">
        <f t="shared" si="10"/>
        <v>44322.429120000001</v>
      </c>
      <c r="K12" s="452">
        <f t="shared" si="10"/>
        <v>90546.846120000002</v>
      </c>
      <c r="L12" s="452">
        <f t="shared" si="10"/>
        <v>96964.320580000014</v>
      </c>
      <c r="M12" s="452">
        <f t="shared" si="10"/>
        <v>47497.671389999996</v>
      </c>
      <c r="N12" s="452">
        <f t="shared" si="10"/>
        <v>105167.84012000002</v>
      </c>
      <c r="O12" s="452">
        <f>SUM(O22,O32,O42,O52,O65,O75,O85,O96)</f>
        <v>99725.625</v>
      </c>
      <c r="P12" s="452">
        <f t="shared" si="2"/>
        <v>912876.80460999999</v>
      </c>
    </row>
    <row r="13" spans="1:16" ht="12" customHeight="1" x14ac:dyDescent="0.2">
      <c r="A13" s="551"/>
      <c r="B13" s="451">
        <v>2024</v>
      </c>
      <c r="C13" s="699">
        <f t="shared" si="0"/>
        <v>421986.58201000001</v>
      </c>
      <c r="D13" s="452">
        <f>SUM(D23,D33,D43,D53,D66,D76,D86,D96)</f>
        <v>114431.02000000002</v>
      </c>
      <c r="E13" s="452">
        <f>SUM(E23,E33,E43,E53,E66,E76,E86,E96)</f>
        <v>211799.45475999996</v>
      </c>
      <c r="F13" s="452">
        <f>SUM(F23,F33,F43,F53,F66,F76,F86,F96)</f>
        <v>95756.107250000001</v>
      </c>
      <c r="G13" s="452"/>
      <c r="H13" s="452"/>
      <c r="I13" s="452"/>
      <c r="J13" s="452"/>
      <c r="K13" s="452"/>
      <c r="L13" s="452"/>
      <c r="M13" s="452"/>
      <c r="N13" s="452"/>
      <c r="O13" s="452"/>
      <c r="P13" s="574"/>
    </row>
    <row r="14" spans="1:16" ht="12" customHeight="1" x14ac:dyDescent="0.2">
      <c r="A14" s="879" t="s">
        <v>482</v>
      </c>
      <c r="B14" s="453">
        <v>2015</v>
      </c>
      <c r="C14" s="573">
        <f t="shared" si="0"/>
        <v>118728.308</v>
      </c>
      <c r="D14" s="454">
        <v>20142.518</v>
      </c>
      <c r="E14" s="455">
        <v>34887.99</v>
      </c>
      <c r="F14" s="455">
        <v>63697.8</v>
      </c>
      <c r="G14" s="455">
        <v>32069.08</v>
      </c>
      <c r="H14" s="455">
        <v>24125.11</v>
      </c>
      <c r="I14" s="455">
        <v>45333.54</v>
      </c>
      <c r="J14" s="455">
        <v>40801.019999999997</v>
      </c>
      <c r="K14" s="455">
        <v>21792.156999999999</v>
      </c>
      <c r="L14" s="455">
        <v>20164.055</v>
      </c>
      <c r="M14" s="455">
        <v>68521.278000000006</v>
      </c>
      <c r="N14" s="455">
        <v>4362.91</v>
      </c>
      <c r="O14" s="455">
        <v>48411.44</v>
      </c>
      <c r="P14" s="573">
        <f t="shared" ref="P14:P52" si="11">SUM(D14:O14)</f>
        <v>424308.89799999999</v>
      </c>
    </row>
    <row r="15" spans="1:16" ht="12" customHeight="1" x14ac:dyDescent="0.2">
      <c r="A15" s="880"/>
      <c r="B15" s="5">
        <v>2016</v>
      </c>
      <c r="C15" s="573">
        <f t="shared" si="0"/>
        <v>87774.305999999982</v>
      </c>
      <c r="D15" s="185">
        <v>29334.712</v>
      </c>
      <c r="E15" s="457">
        <v>48120.77</v>
      </c>
      <c r="F15" s="457">
        <v>10318.824000000001</v>
      </c>
      <c r="G15" s="457">
        <v>18763.096000000001</v>
      </c>
      <c r="H15" s="457">
        <v>12701.21</v>
      </c>
      <c r="I15" s="457">
        <v>5748.589782</v>
      </c>
      <c r="J15" s="457">
        <v>32731.17</v>
      </c>
      <c r="K15" s="457">
        <v>47096.51</v>
      </c>
      <c r="L15" s="457">
        <v>17188.25</v>
      </c>
      <c r="M15" s="457">
        <v>22901.482613</v>
      </c>
      <c r="N15" s="457">
        <v>55502.26</v>
      </c>
      <c r="O15" s="457">
        <v>57647.26</v>
      </c>
      <c r="P15" s="573">
        <f t="shared" si="11"/>
        <v>358054.134395</v>
      </c>
    </row>
    <row r="16" spans="1:16" ht="12" customHeight="1" x14ac:dyDescent="0.2">
      <c r="A16" s="880"/>
      <c r="B16" s="5">
        <v>2017</v>
      </c>
      <c r="C16" s="573">
        <f t="shared" ref="C16:C22" si="12">SUM(D16:F16)</f>
        <v>53720.399999999994</v>
      </c>
      <c r="D16" s="185">
        <v>2863.82</v>
      </c>
      <c r="E16" s="457">
        <v>18136.439999999999</v>
      </c>
      <c r="F16" s="457">
        <v>32720.14</v>
      </c>
      <c r="G16" s="457">
        <v>58983.3</v>
      </c>
      <c r="H16" s="457">
        <v>54269.59</v>
      </c>
      <c r="I16" s="457">
        <v>57058.563999999998</v>
      </c>
      <c r="J16" s="457">
        <v>40290.89</v>
      </c>
      <c r="K16" s="457">
        <v>15893.65</v>
      </c>
      <c r="L16" s="457">
        <v>27926.710999999999</v>
      </c>
      <c r="M16" s="457">
        <v>5899.77</v>
      </c>
      <c r="N16" s="457">
        <v>36304.802000000003</v>
      </c>
      <c r="O16" s="457">
        <v>63341.123</v>
      </c>
      <c r="P16" s="573">
        <f t="shared" si="11"/>
        <v>413688.8000000001</v>
      </c>
    </row>
    <row r="17" spans="1:16" ht="12" customHeight="1" x14ac:dyDescent="0.2">
      <c r="A17" s="880"/>
      <c r="B17" s="5">
        <v>2018</v>
      </c>
      <c r="C17" s="573">
        <f t="shared" si="12"/>
        <v>69946.644</v>
      </c>
      <c r="D17" s="185">
        <v>19507.517</v>
      </c>
      <c r="E17" s="457">
        <v>14270.177</v>
      </c>
      <c r="F17" s="457">
        <v>36168.949999999997</v>
      </c>
      <c r="G17" s="457">
        <v>0</v>
      </c>
      <c r="H17" s="457">
        <v>18482.18</v>
      </c>
      <c r="I17" s="457">
        <v>14245.05</v>
      </c>
      <c r="J17" s="457">
        <v>12814.61</v>
      </c>
      <c r="K17" s="457">
        <v>30441.012920000001</v>
      </c>
      <c r="L17" s="457">
        <v>43806.485000000001</v>
      </c>
      <c r="M17" s="457">
        <v>42351.240325000006</v>
      </c>
      <c r="N17" s="457">
        <v>3522.7620000000002</v>
      </c>
      <c r="O17" s="457">
        <v>21290.560000000001</v>
      </c>
      <c r="P17" s="573">
        <f t="shared" si="11"/>
        <v>256900.544245</v>
      </c>
    </row>
    <row r="18" spans="1:16" ht="12" customHeight="1" x14ac:dyDescent="0.2">
      <c r="A18" s="880"/>
      <c r="B18" s="5">
        <v>2019</v>
      </c>
      <c r="C18" s="573">
        <f t="shared" si="12"/>
        <v>87462.07</v>
      </c>
      <c r="D18" s="185">
        <v>83.4</v>
      </c>
      <c r="E18" s="457">
        <v>64448.69</v>
      </c>
      <c r="F18" s="457">
        <v>22929.98</v>
      </c>
      <c r="G18" s="457">
        <v>57947.76</v>
      </c>
      <c r="H18" s="457">
        <v>76256.649999999994</v>
      </c>
      <c r="I18" s="457">
        <v>63.01</v>
      </c>
      <c r="J18" s="457">
        <v>31460.23</v>
      </c>
      <c r="K18" s="457">
        <v>20043.944664999999</v>
      </c>
      <c r="L18" s="457">
        <v>44880.097545999997</v>
      </c>
      <c r="M18" s="457">
        <v>10259.129999999999</v>
      </c>
      <c r="N18" s="457">
        <v>35640.904999999999</v>
      </c>
      <c r="O18" s="457">
        <v>34990.29</v>
      </c>
      <c r="P18" s="573">
        <f t="shared" si="11"/>
        <v>399004.08721099998</v>
      </c>
    </row>
    <row r="19" spans="1:16" ht="12" customHeight="1" x14ac:dyDescent="0.2">
      <c r="A19" s="880"/>
      <c r="B19" s="5">
        <v>2020</v>
      </c>
      <c r="C19" s="573">
        <f t="shared" si="12"/>
        <v>50740.262990000003</v>
      </c>
      <c r="D19" s="185">
        <v>10205.470000000001</v>
      </c>
      <c r="E19" s="457">
        <v>40386.874990000004</v>
      </c>
      <c r="F19" s="457">
        <v>147.91800000000001</v>
      </c>
      <c r="G19" s="457">
        <v>49777.279000000002</v>
      </c>
      <c r="H19" s="457">
        <v>9773.2672999999995</v>
      </c>
      <c r="I19" s="457">
        <v>22797.53</v>
      </c>
      <c r="J19" s="457">
        <v>111215.495</v>
      </c>
      <c r="K19" s="457">
        <v>13427.25</v>
      </c>
      <c r="L19" s="457">
        <v>14957.990000000002</v>
      </c>
      <c r="M19" s="457">
        <v>39719.240000000005</v>
      </c>
      <c r="N19" s="457">
        <v>3127.52</v>
      </c>
      <c r="O19" s="457">
        <v>58064.187999999995</v>
      </c>
      <c r="P19" s="573">
        <f t="shared" si="11"/>
        <v>373600.02228999999</v>
      </c>
    </row>
    <row r="20" spans="1:16" ht="12" customHeight="1" x14ac:dyDescent="0.2">
      <c r="A20" s="880"/>
      <c r="B20" s="5">
        <v>2021</v>
      </c>
      <c r="C20" s="573">
        <f t="shared" si="12"/>
        <v>96886.278999999995</v>
      </c>
      <c r="D20" s="185">
        <v>4610.16</v>
      </c>
      <c r="E20" s="457">
        <v>32199.059000000001</v>
      </c>
      <c r="F20" s="457">
        <v>60077.06</v>
      </c>
      <c r="G20" s="457">
        <v>12945.6</v>
      </c>
      <c r="H20" s="457">
        <v>9229.86</v>
      </c>
      <c r="I20" s="457">
        <v>34595</v>
      </c>
      <c r="J20" s="457">
        <v>22753.260000000002</v>
      </c>
      <c r="K20" s="457">
        <v>24906.11404</v>
      </c>
      <c r="L20" s="457">
        <v>33606.99</v>
      </c>
      <c r="M20" s="457">
        <v>52030.149999999987</v>
      </c>
      <c r="N20" s="457">
        <v>20340.78</v>
      </c>
      <c r="O20" s="457">
        <v>18137.2</v>
      </c>
      <c r="P20" s="573">
        <f t="shared" si="11"/>
        <v>325431.23304000002</v>
      </c>
    </row>
    <row r="21" spans="1:16" ht="12" customHeight="1" x14ac:dyDescent="0.2">
      <c r="A21" s="880"/>
      <c r="B21" s="5">
        <v>2022</v>
      </c>
      <c r="C21" s="573">
        <f t="shared" si="12"/>
        <v>15265.231</v>
      </c>
      <c r="D21" s="185">
        <v>12634.89</v>
      </c>
      <c r="E21" s="185">
        <v>528.65</v>
      </c>
      <c r="F21" s="457">
        <v>2101.6909999999998</v>
      </c>
      <c r="G21" s="457">
        <v>37896.707669999996</v>
      </c>
      <c r="H21" s="457">
        <v>7527.716999999996</v>
      </c>
      <c r="I21" s="457">
        <v>42028.459330000005</v>
      </c>
      <c r="J21" s="457">
        <v>26867.431</v>
      </c>
      <c r="K21" s="457">
        <v>58812.74699</v>
      </c>
      <c r="L21" s="457">
        <v>17358.323289999997</v>
      </c>
      <c r="M21" s="457">
        <v>24949.995999999999</v>
      </c>
      <c r="N21" s="457">
        <v>22203.17</v>
      </c>
      <c r="O21" s="457">
        <v>77377.01999999999</v>
      </c>
      <c r="P21" s="573">
        <f t="shared" si="11"/>
        <v>330286.80227999995</v>
      </c>
    </row>
    <row r="22" spans="1:16" ht="12" customHeight="1" x14ac:dyDescent="0.2">
      <c r="A22" s="880"/>
      <c r="B22" s="5">
        <v>2023</v>
      </c>
      <c r="C22" s="573">
        <f t="shared" si="12"/>
        <v>81362.481419999996</v>
      </c>
      <c r="D22" s="185">
        <v>42422.149299999997</v>
      </c>
      <c r="E22" s="185">
        <v>2.2120000000000001E-2</v>
      </c>
      <c r="F22" s="457">
        <v>38940.31</v>
      </c>
      <c r="G22" s="457">
        <v>42527.927139999985</v>
      </c>
      <c r="H22" s="457">
        <v>282.98</v>
      </c>
      <c r="I22" s="457">
        <v>4277.9582499999988</v>
      </c>
      <c r="J22" s="457">
        <v>10585.77</v>
      </c>
      <c r="K22" s="457">
        <v>14704.82</v>
      </c>
      <c r="L22" s="457">
        <v>34167.340000000004</v>
      </c>
      <c r="M22" s="457">
        <v>30517.813499999997</v>
      </c>
      <c r="N22" s="457">
        <v>22173.8</v>
      </c>
      <c r="O22" s="457">
        <v>14957.94</v>
      </c>
      <c r="P22" s="573">
        <f t="shared" si="11"/>
        <v>255558.83030999996</v>
      </c>
    </row>
    <row r="23" spans="1:16" ht="12" customHeight="1" x14ac:dyDescent="0.2">
      <c r="A23" s="456"/>
      <c r="B23" s="5">
        <v>2024</v>
      </c>
      <c r="C23" s="699">
        <f>SUM(D23:F23)</f>
        <v>147619.64000000001</v>
      </c>
      <c r="D23" s="466">
        <v>39338.630000000012</v>
      </c>
      <c r="E23" s="466">
        <v>85021.95</v>
      </c>
      <c r="F23" s="185">
        <v>23259.059999999998</v>
      </c>
      <c r="G23" s="457"/>
      <c r="H23" s="457"/>
      <c r="I23" s="457"/>
      <c r="J23" s="457"/>
      <c r="K23" s="457"/>
      <c r="L23" s="457"/>
      <c r="M23" s="457"/>
      <c r="N23" s="457"/>
      <c r="O23" s="457"/>
      <c r="P23" s="574"/>
    </row>
    <row r="24" spans="1:16" ht="12" customHeight="1" x14ac:dyDescent="0.2">
      <c r="A24" s="879" t="s">
        <v>21</v>
      </c>
      <c r="B24" s="453">
        <v>2015</v>
      </c>
      <c r="C24" s="573">
        <f t="shared" ref="C24:C29" si="13">SUM(D24:F24)</f>
        <v>10887.08</v>
      </c>
      <c r="D24" s="185">
        <v>10887.08</v>
      </c>
      <c r="E24" s="185">
        <v>0</v>
      </c>
      <c r="F24" s="455">
        <v>0</v>
      </c>
      <c r="G24" s="455">
        <v>30705.66</v>
      </c>
      <c r="H24" s="455">
        <v>8979.23</v>
      </c>
      <c r="I24" s="454">
        <v>0</v>
      </c>
      <c r="J24" s="454">
        <v>0</v>
      </c>
      <c r="K24" s="454">
        <v>0</v>
      </c>
      <c r="L24" s="454">
        <v>0</v>
      </c>
      <c r="M24" s="454">
        <v>0</v>
      </c>
      <c r="N24" s="454">
        <v>0</v>
      </c>
      <c r="O24" s="454">
        <v>0</v>
      </c>
      <c r="P24" s="573">
        <f t="shared" si="11"/>
        <v>50571.97</v>
      </c>
    </row>
    <row r="25" spans="1:16" ht="12" customHeight="1" x14ac:dyDescent="0.2">
      <c r="A25" s="880"/>
      <c r="B25" s="5">
        <v>2016</v>
      </c>
      <c r="C25" s="573">
        <f t="shared" si="13"/>
        <v>0</v>
      </c>
      <c r="D25" s="185">
        <v>0</v>
      </c>
      <c r="E25" s="457">
        <v>0</v>
      </c>
      <c r="F25" s="457">
        <v>0</v>
      </c>
      <c r="G25" s="457">
        <v>0</v>
      </c>
      <c r="H25" s="457">
        <v>5.0000000000000001E-4</v>
      </c>
      <c r="I25" s="457">
        <v>23639.71</v>
      </c>
      <c r="J25" s="457">
        <v>12322.61</v>
      </c>
      <c r="K25" s="457">
        <v>0</v>
      </c>
      <c r="L25" s="457">
        <v>25454.42</v>
      </c>
      <c r="M25" s="457">
        <v>33083.11</v>
      </c>
      <c r="N25" s="457">
        <v>0</v>
      </c>
      <c r="O25" s="457">
        <v>33505.699999999997</v>
      </c>
      <c r="P25" s="573">
        <f t="shared" si="11"/>
        <v>128005.5505</v>
      </c>
    </row>
    <row r="26" spans="1:16" ht="12" customHeight="1" x14ac:dyDescent="0.2">
      <c r="A26" s="880"/>
      <c r="B26" s="5">
        <v>2017</v>
      </c>
      <c r="C26" s="573">
        <f t="shared" si="13"/>
        <v>32894.26</v>
      </c>
      <c r="D26" s="185">
        <v>0</v>
      </c>
      <c r="E26" s="457">
        <v>0</v>
      </c>
      <c r="F26" s="457">
        <v>32894.26</v>
      </c>
      <c r="G26" s="457">
        <v>5012.6499999999996</v>
      </c>
      <c r="H26" s="457">
        <v>27996.473000000002</v>
      </c>
      <c r="I26" s="457">
        <v>0</v>
      </c>
      <c r="J26" s="457">
        <v>0</v>
      </c>
      <c r="K26" s="457">
        <v>33073.26</v>
      </c>
      <c r="L26" s="457">
        <v>0</v>
      </c>
      <c r="M26" s="457">
        <v>32127.71</v>
      </c>
      <c r="N26" s="457">
        <v>0</v>
      </c>
      <c r="O26" s="457">
        <v>22005.119999999999</v>
      </c>
      <c r="P26" s="573">
        <f t="shared" si="11"/>
        <v>153109.473</v>
      </c>
    </row>
    <row r="27" spans="1:16" ht="12" customHeight="1" x14ac:dyDescent="0.2">
      <c r="A27" s="880"/>
      <c r="B27" s="5">
        <v>2018</v>
      </c>
      <c r="C27" s="573">
        <f t="shared" si="13"/>
        <v>38305.1</v>
      </c>
      <c r="D27" s="185">
        <v>8025.15</v>
      </c>
      <c r="E27" s="185">
        <v>30279.35</v>
      </c>
      <c r="F27" s="185">
        <v>0.6</v>
      </c>
      <c r="G27" s="185">
        <v>32928.31</v>
      </c>
      <c r="H27" s="457">
        <v>0</v>
      </c>
      <c r="I27" s="457">
        <v>0</v>
      </c>
      <c r="J27" s="185">
        <v>13323.29</v>
      </c>
      <c r="K27" s="457">
        <v>21256.97</v>
      </c>
      <c r="L27" s="457">
        <v>13996.56</v>
      </c>
      <c r="M27" s="457">
        <v>32065.786</v>
      </c>
      <c r="N27" s="457">
        <v>19140.38</v>
      </c>
      <c r="O27" s="457">
        <v>0</v>
      </c>
      <c r="P27" s="573">
        <f t="shared" si="11"/>
        <v>171016.39600000001</v>
      </c>
    </row>
    <row r="28" spans="1:16" ht="12" customHeight="1" x14ac:dyDescent="0.2">
      <c r="A28" s="880"/>
      <c r="B28" s="5">
        <v>2019</v>
      </c>
      <c r="C28" s="573">
        <f t="shared" si="13"/>
        <v>46549.88</v>
      </c>
      <c r="D28" s="185">
        <v>12990.8</v>
      </c>
      <c r="E28" s="185">
        <v>19808.98</v>
      </c>
      <c r="F28" s="185">
        <v>13750.1</v>
      </c>
      <c r="G28" s="185">
        <v>19280.64</v>
      </c>
      <c r="H28" s="457">
        <v>8600.3696999999993</v>
      </c>
      <c r="I28" s="457">
        <v>23003</v>
      </c>
      <c r="J28" s="185">
        <v>4.8000000000000001E-2</v>
      </c>
      <c r="K28" s="457">
        <v>0</v>
      </c>
      <c r="L28" s="457">
        <v>35859.300000000003</v>
      </c>
      <c r="M28" s="457">
        <v>17496.59</v>
      </c>
      <c r="N28" s="457">
        <v>18546.98</v>
      </c>
      <c r="O28" s="457">
        <v>0</v>
      </c>
      <c r="P28" s="573">
        <f t="shared" si="11"/>
        <v>169336.8077</v>
      </c>
    </row>
    <row r="29" spans="1:16" ht="12" customHeight="1" x14ac:dyDescent="0.2">
      <c r="A29" s="880"/>
      <c r="B29" s="5">
        <v>2020</v>
      </c>
      <c r="C29" s="573">
        <f t="shared" si="13"/>
        <v>7608.34</v>
      </c>
      <c r="D29" s="457">
        <v>2.5000000000000001E-2</v>
      </c>
      <c r="E29" s="457">
        <v>2.5000000000000001E-2</v>
      </c>
      <c r="F29" s="185">
        <v>7608.29</v>
      </c>
      <c r="G29" s="185">
        <v>9998.93</v>
      </c>
      <c r="H29" s="457">
        <v>0</v>
      </c>
      <c r="I29" s="457">
        <v>20389.919999999998</v>
      </c>
      <c r="J29" s="185">
        <v>7021.83</v>
      </c>
      <c r="K29" s="457">
        <v>21707.4</v>
      </c>
      <c r="L29" s="457">
        <v>11996.65</v>
      </c>
      <c r="M29" s="457">
        <v>12015</v>
      </c>
      <c r="N29" s="457">
        <v>28514.12</v>
      </c>
      <c r="O29" s="457">
        <v>8001.02</v>
      </c>
      <c r="P29" s="573">
        <f t="shared" si="11"/>
        <v>127253.21</v>
      </c>
    </row>
    <row r="30" spans="1:16" ht="12" customHeight="1" x14ac:dyDescent="0.2">
      <c r="A30" s="880"/>
      <c r="B30" s="5">
        <v>2021</v>
      </c>
      <c r="C30" s="573">
        <f t="shared" ref="C30:C52" si="14">SUM(D30:F30)</f>
        <v>57996.020000000004</v>
      </c>
      <c r="D30" s="457">
        <v>29083.55</v>
      </c>
      <c r="E30" s="457">
        <v>15412.470000000001</v>
      </c>
      <c r="F30" s="185">
        <v>13500</v>
      </c>
      <c r="G30" s="185">
        <v>13677.57</v>
      </c>
      <c r="H30" s="457">
        <v>25764.17</v>
      </c>
      <c r="I30" s="457">
        <v>11000</v>
      </c>
      <c r="J30" s="185">
        <v>30971</v>
      </c>
      <c r="K30" s="457">
        <v>43270.130000000005</v>
      </c>
      <c r="L30" s="457">
        <v>7009.3899999999994</v>
      </c>
      <c r="M30" s="457">
        <v>21589.33</v>
      </c>
      <c r="N30" s="457">
        <v>41365.279999999999</v>
      </c>
      <c r="O30" s="457">
        <v>59836.44</v>
      </c>
      <c r="P30" s="573">
        <f t="shared" si="11"/>
        <v>312479.33000000007</v>
      </c>
    </row>
    <row r="31" spans="1:16" ht="12" customHeight="1" x14ac:dyDescent="0.2">
      <c r="A31" s="880"/>
      <c r="B31" s="5">
        <v>2022</v>
      </c>
      <c r="C31" s="573">
        <f t="shared" si="14"/>
        <v>12939.902120000001</v>
      </c>
      <c r="D31" s="457">
        <v>1010</v>
      </c>
      <c r="E31" s="185">
        <v>2.2120000000000001E-2</v>
      </c>
      <c r="F31" s="185">
        <v>11929.880000000001</v>
      </c>
      <c r="G31" s="185">
        <v>797.90000000000009</v>
      </c>
      <c r="H31" s="457">
        <v>42762.13</v>
      </c>
      <c r="I31" s="457">
        <v>18511.34</v>
      </c>
      <c r="J31" s="185">
        <v>14986.86</v>
      </c>
      <c r="K31" s="457">
        <v>18790.832999999995</v>
      </c>
      <c r="L31" s="457">
        <v>8216.6200000000008</v>
      </c>
      <c r="M31" s="457">
        <v>6009.66</v>
      </c>
      <c r="N31" s="457">
        <v>10505.14</v>
      </c>
      <c r="O31" s="185">
        <v>2.2120000000000001E-2</v>
      </c>
      <c r="P31" s="573">
        <f t="shared" si="11"/>
        <v>133520.40724</v>
      </c>
    </row>
    <row r="32" spans="1:16" ht="12" customHeight="1" x14ac:dyDescent="0.2">
      <c r="A32" s="880"/>
      <c r="B32" s="5">
        <v>2023</v>
      </c>
      <c r="C32" s="573">
        <f t="shared" si="14"/>
        <v>7198.2542399999993</v>
      </c>
      <c r="D32" s="457">
        <v>7198.21</v>
      </c>
      <c r="E32" s="185">
        <v>2.2120000000000001E-2</v>
      </c>
      <c r="F32" s="185">
        <v>2.2120000000000001E-2</v>
      </c>
      <c r="G32" s="185">
        <v>2734.82</v>
      </c>
      <c r="H32" s="185">
        <v>2.2120000000000001E-2</v>
      </c>
      <c r="I32" s="457">
        <v>34.934260000000002</v>
      </c>
      <c r="J32" s="185">
        <v>2.2120000000000001E-2</v>
      </c>
      <c r="K32" s="185">
        <v>2.2120000000000001E-2</v>
      </c>
      <c r="L32" s="457">
        <v>180</v>
      </c>
      <c r="M32" s="457">
        <v>6454.7799999999988</v>
      </c>
      <c r="N32" s="185">
        <v>2.2120000000000001E-2</v>
      </c>
      <c r="O32" s="185">
        <v>40926.69</v>
      </c>
      <c r="P32" s="573">
        <f t="shared" si="11"/>
        <v>57529.566980000003</v>
      </c>
    </row>
    <row r="33" spans="1:16" ht="12" customHeight="1" x14ac:dyDescent="0.2">
      <c r="A33" s="456"/>
      <c r="B33" s="5">
        <v>2024</v>
      </c>
      <c r="C33" s="699">
        <f>SUM(D33:F33)</f>
        <v>41457.32</v>
      </c>
      <c r="D33" s="457">
        <v>0</v>
      </c>
      <c r="E33" s="457">
        <v>26457.32</v>
      </c>
      <c r="F33" s="185">
        <v>15000</v>
      </c>
      <c r="G33" s="185"/>
      <c r="H33" s="185"/>
      <c r="I33" s="457"/>
      <c r="J33" s="185"/>
      <c r="K33" s="185"/>
      <c r="L33" s="457"/>
      <c r="M33" s="457"/>
      <c r="N33" s="185"/>
      <c r="O33" s="185"/>
      <c r="P33" s="574"/>
    </row>
    <row r="34" spans="1:16" ht="12" customHeight="1" x14ac:dyDescent="0.2">
      <c r="A34" s="879" t="s">
        <v>22</v>
      </c>
      <c r="B34" s="453">
        <v>2015</v>
      </c>
      <c r="C34" s="573">
        <f t="shared" ref="C34:C42" si="15">SUM(D34:F34)</f>
        <v>59309.760090999996</v>
      </c>
      <c r="D34" s="454">
        <v>24430.514500000001</v>
      </c>
      <c r="E34" s="454">
        <v>27865.295590999998</v>
      </c>
      <c r="F34" s="454">
        <v>7013.95</v>
      </c>
      <c r="G34" s="454">
        <v>4751.7489289999994</v>
      </c>
      <c r="H34" s="454">
        <v>11672.289280999999</v>
      </c>
      <c r="I34" s="454">
        <v>23958.5445</v>
      </c>
      <c r="J34" s="454">
        <v>3141.7809999999999</v>
      </c>
      <c r="K34" s="455">
        <v>14057.401</v>
      </c>
      <c r="L34" s="454">
        <v>30690.030500000001</v>
      </c>
      <c r="M34" s="455">
        <v>0</v>
      </c>
      <c r="N34" s="454">
        <v>15408.231</v>
      </c>
      <c r="O34" s="454">
        <v>24739.759999999998</v>
      </c>
      <c r="P34" s="573">
        <f t="shared" si="11"/>
        <v>187729.54630100002</v>
      </c>
    </row>
    <row r="35" spans="1:16" ht="12" customHeight="1" x14ac:dyDescent="0.2">
      <c r="A35" s="880"/>
      <c r="B35" s="5">
        <v>2016</v>
      </c>
      <c r="C35" s="573">
        <f t="shared" si="15"/>
        <v>76830.094100000002</v>
      </c>
      <c r="D35" s="185">
        <v>34701.6201</v>
      </c>
      <c r="E35" s="185">
        <v>14537.72</v>
      </c>
      <c r="F35" s="185">
        <v>27590.754000000001</v>
      </c>
      <c r="G35" s="185">
        <v>295.01559499999996</v>
      </c>
      <c r="H35" s="185">
        <v>8992.4599999999991</v>
      </c>
      <c r="I35" s="185">
        <v>34738.942000000003</v>
      </c>
      <c r="J35" s="185">
        <v>10675.98</v>
      </c>
      <c r="K35" s="457">
        <v>12483.14</v>
      </c>
      <c r="L35" s="185">
        <v>4759.6205339999997</v>
      </c>
      <c r="M35" s="185">
        <v>55882.002999999997</v>
      </c>
      <c r="N35" s="185">
        <v>5704.6295470000005</v>
      </c>
      <c r="O35" s="185">
        <v>16842.439999999999</v>
      </c>
      <c r="P35" s="573">
        <f t="shared" si="11"/>
        <v>227204.32477600002</v>
      </c>
    </row>
    <row r="36" spans="1:16" ht="12" customHeight="1" x14ac:dyDescent="0.2">
      <c r="A36" s="880"/>
      <c r="B36" s="5">
        <v>2017</v>
      </c>
      <c r="C36" s="573">
        <f t="shared" si="15"/>
        <v>51962.413596999999</v>
      </c>
      <c r="D36" s="185">
        <v>27103.393596999998</v>
      </c>
      <c r="E36" s="457">
        <v>0</v>
      </c>
      <c r="F36" s="185">
        <v>24859.02</v>
      </c>
      <c r="G36" s="185">
        <v>32481.697499999998</v>
      </c>
      <c r="H36" s="185">
        <v>5044.04</v>
      </c>
      <c r="I36" s="185">
        <v>9170.2380720000001</v>
      </c>
      <c r="J36" s="185">
        <v>33385.590100000001</v>
      </c>
      <c r="K36" s="185">
        <v>17461.531999999999</v>
      </c>
      <c r="L36" s="185">
        <v>1277.951153</v>
      </c>
      <c r="M36" s="457">
        <v>16584.281999999999</v>
      </c>
      <c r="N36" s="185">
        <v>19656.273000000001</v>
      </c>
      <c r="O36" s="185">
        <v>47925.47</v>
      </c>
      <c r="P36" s="573">
        <f t="shared" si="11"/>
        <v>234949.48742200001</v>
      </c>
    </row>
    <row r="37" spans="1:16" ht="12" customHeight="1" x14ac:dyDescent="0.2">
      <c r="A37" s="880"/>
      <c r="B37" s="5">
        <v>2018</v>
      </c>
      <c r="C37" s="573">
        <f t="shared" si="15"/>
        <v>30582.49</v>
      </c>
      <c r="D37" s="185">
        <v>0</v>
      </c>
      <c r="E37" s="457">
        <v>0</v>
      </c>
      <c r="F37" s="457">
        <v>30582.49</v>
      </c>
      <c r="G37" s="457">
        <v>24722.997719999999</v>
      </c>
      <c r="H37" s="457">
        <v>30169.5105</v>
      </c>
      <c r="I37" s="457">
        <v>0</v>
      </c>
      <c r="J37" s="457">
        <v>32617.5</v>
      </c>
      <c r="K37" s="185">
        <v>30360.610317000002</v>
      </c>
      <c r="L37" s="185">
        <v>5614.4</v>
      </c>
      <c r="M37" s="457">
        <v>41531.129999999997</v>
      </c>
      <c r="N37" s="185">
        <v>751.822</v>
      </c>
      <c r="O37" s="185">
        <v>360.76800000000003</v>
      </c>
      <c r="P37" s="573">
        <f t="shared" si="11"/>
        <v>196711.22853700002</v>
      </c>
    </row>
    <row r="38" spans="1:16" ht="12" customHeight="1" x14ac:dyDescent="0.2">
      <c r="A38" s="880"/>
      <c r="B38" s="5">
        <v>2019</v>
      </c>
      <c r="C38" s="573">
        <f t="shared" si="15"/>
        <v>74693.933999999994</v>
      </c>
      <c r="D38" s="185">
        <v>6802.6040000000003</v>
      </c>
      <c r="E38" s="185">
        <v>45682.03</v>
      </c>
      <c r="F38" s="457">
        <v>22209.3</v>
      </c>
      <c r="G38" s="457">
        <v>34192.199000000001</v>
      </c>
      <c r="H38" s="457">
        <v>18678.310541999999</v>
      </c>
      <c r="I38" s="185">
        <v>30938.184000000001</v>
      </c>
      <c r="J38" s="457">
        <v>17.609934000000003</v>
      </c>
      <c r="K38" s="185">
        <v>991.69</v>
      </c>
      <c r="L38" s="185">
        <v>21736.754000000001</v>
      </c>
      <c r="M38" s="457">
        <v>2526.1025</v>
      </c>
      <c r="N38" s="185">
        <v>33298.32</v>
      </c>
      <c r="O38" s="185">
        <v>47216.24</v>
      </c>
      <c r="P38" s="573">
        <f t="shared" si="11"/>
        <v>264289.34397600003</v>
      </c>
    </row>
    <row r="39" spans="1:16" ht="12" customHeight="1" x14ac:dyDescent="0.2">
      <c r="A39" s="880"/>
      <c r="B39" s="5">
        <v>2020</v>
      </c>
      <c r="C39" s="573">
        <f t="shared" si="15"/>
        <v>57581.483</v>
      </c>
      <c r="D39" s="185">
        <v>22481.86</v>
      </c>
      <c r="E39" s="61">
        <v>3253.92</v>
      </c>
      <c r="F39" s="457">
        <v>31845.703000000001</v>
      </c>
      <c r="G39" s="457">
        <v>16711.072255999999</v>
      </c>
      <c r="H39" s="457">
        <v>20547.150000000001</v>
      </c>
      <c r="I39" s="185">
        <v>33323.247000000003</v>
      </c>
      <c r="J39" s="457">
        <v>14353.795999999998</v>
      </c>
      <c r="K39" s="185">
        <v>5392.15</v>
      </c>
      <c r="L39" s="185">
        <v>1381.88</v>
      </c>
      <c r="M39" s="457">
        <v>30170.75</v>
      </c>
      <c r="N39" s="185">
        <v>31071.623999999996</v>
      </c>
      <c r="O39" s="185">
        <v>40278.552999999993</v>
      </c>
      <c r="P39" s="573">
        <f t="shared" si="11"/>
        <v>250811.70525599996</v>
      </c>
    </row>
    <row r="40" spans="1:16" ht="12" customHeight="1" x14ac:dyDescent="0.2">
      <c r="A40" s="880"/>
      <c r="B40" s="5">
        <v>2021</v>
      </c>
      <c r="C40" s="573">
        <f t="shared" si="15"/>
        <v>51822.904999999999</v>
      </c>
      <c r="D40" s="61">
        <v>312</v>
      </c>
      <c r="E40" s="61">
        <v>231.91499999999999</v>
      </c>
      <c r="F40" s="457">
        <v>51278.99</v>
      </c>
      <c r="G40" s="457">
        <v>37105.481</v>
      </c>
      <c r="H40" s="457">
        <v>23530.035</v>
      </c>
      <c r="I40" s="185">
        <v>1430</v>
      </c>
      <c r="J40" s="457">
        <v>47655.131999999998</v>
      </c>
      <c r="K40" s="185">
        <v>60.175550000000001</v>
      </c>
      <c r="L40" s="185">
        <v>20668.918239999995</v>
      </c>
      <c r="M40" s="457">
        <v>31906.489999999998</v>
      </c>
      <c r="N40" s="185">
        <v>16368.991</v>
      </c>
      <c r="O40" s="185">
        <v>25993.802</v>
      </c>
      <c r="P40" s="573">
        <f t="shared" si="11"/>
        <v>256541.92979000002</v>
      </c>
    </row>
    <row r="41" spans="1:16" ht="12" customHeight="1" x14ac:dyDescent="0.2">
      <c r="A41" s="880"/>
      <c r="B41" s="5">
        <v>2022</v>
      </c>
      <c r="C41" s="573">
        <f t="shared" si="15"/>
        <v>142732.94</v>
      </c>
      <c r="D41" s="185">
        <v>31217.99</v>
      </c>
      <c r="E41" s="61">
        <v>46381.099999999991</v>
      </c>
      <c r="F41" s="457">
        <v>65133.850000000006</v>
      </c>
      <c r="G41" s="457">
        <v>336.97218999999996</v>
      </c>
      <c r="H41" s="457">
        <v>31559.257999999998</v>
      </c>
      <c r="I41" s="185">
        <v>1348.732</v>
      </c>
      <c r="J41" s="457">
        <v>39149.36961999999</v>
      </c>
      <c r="K41" s="185">
        <v>23208.720000000001</v>
      </c>
      <c r="L41" s="185">
        <v>31454.190000000002</v>
      </c>
      <c r="M41" s="457">
        <v>15256.006090000001</v>
      </c>
      <c r="N41" s="185">
        <v>2.2120000000000001E-2</v>
      </c>
      <c r="O41" s="185">
        <v>30459.893039999999</v>
      </c>
      <c r="P41" s="573">
        <f t="shared" si="11"/>
        <v>315506.10305999994</v>
      </c>
    </row>
    <row r="42" spans="1:16" ht="12" customHeight="1" x14ac:dyDescent="0.2">
      <c r="A42" s="880"/>
      <c r="B42" s="5">
        <v>2023</v>
      </c>
      <c r="C42" s="573">
        <f t="shared" si="15"/>
        <v>116908.64905000001</v>
      </c>
      <c r="D42" s="185">
        <v>44357.65</v>
      </c>
      <c r="E42" s="61">
        <v>41562.362000000001</v>
      </c>
      <c r="F42" s="457">
        <v>30988.637050000001</v>
      </c>
      <c r="G42" s="457">
        <v>27</v>
      </c>
      <c r="H42" s="457">
        <v>260.95999999999998</v>
      </c>
      <c r="I42" s="185">
        <v>37847.442940000001</v>
      </c>
      <c r="J42" s="457">
        <v>10601.649999999998</v>
      </c>
      <c r="K42" s="185">
        <v>15007.300000000001</v>
      </c>
      <c r="L42" s="185">
        <v>26740.232580000004</v>
      </c>
      <c r="M42" s="457">
        <v>148.02726999999999</v>
      </c>
      <c r="N42" s="185">
        <v>48907.558000000012</v>
      </c>
      <c r="O42" s="185">
        <v>37183.449999999997</v>
      </c>
      <c r="P42" s="573">
        <f t="shared" si="11"/>
        <v>293632.26984000002</v>
      </c>
    </row>
    <row r="43" spans="1:16" ht="12" customHeight="1" x14ac:dyDescent="0.2">
      <c r="A43" s="456"/>
      <c r="B43" s="5">
        <v>2024</v>
      </c>
      <c r="C43" s="699">
        <f>SUM(D43:F43)</f>
        <v>126642.24726</v>
      </c>
      <c r="D43" s="185">
        <v>30866.730000000003</v>
      </c>
      <c r="E43" s="185">
        <v>64936.147260000005</v>
      </c>
      <c r="F43" s="457">
        <v>30839.37</v>
      </c>
      <c r="G43" s="457"/>
      <c r="H43" s="457"/>
      <c r="I43" s="185"/>
      <c r="J43" s="457"/>
      <c r="K43" s="185"/>
      <c r="L43" s="185"/>
      <c r="M43" s="457"/>
      <c r="N43" s="185"/>
      <c r="O43" s="185"/>
      <c r="P43" s="574"/>
    </row>
    <row r="44" spans="1:16" ht="12" customHeight="1" x14ac:dyDescent="0.2">
      <c r="A44" s="879" t="s">
        <v>138</v>
      </c>
      <c r="B44" s="453">
        <v>2015</v>
      </c>
      <c r="C44" s="573">
        <f t="shared" si="14"/>
        <v>40124.923000000003</v>
      </c>
      <c r="D44" s="454">
        <v>29358.352999999999</v>
      </c>
      <c r="E44" s="455">
        <v>429.04</v>
      </c>
      <c r="F44" s="455">
        <v>10337.530000000001</v>
      </c>
      <c r="G44" s="455">
        <v>0</v>
      </c>
      <c r="H44" s="455">
        <v>15253.703</v>
      </c>
      <c r="I44" s="455">
        <v>23797.249500000002</v>
      </c>
      <c r="J44" s="455">
        <v>8428.5820000000003</v>
      </c>
      <c r="K44" s="454">
        <v>11102.568499999999</v>
      </c>
      <c r="L44" s="455">
        <v>26141.469000000001</v>
      </c>
      <c r="M44" s="455">
        <v>0</v>
      </c>
      <c r="N44" s="454">
        <v>14252.7225</v>
      </c>
      <c r="O44" s="454">
        <v>30797.675999999999</v>
      </c>
      <c r="P44" s="573">
        <f t="shared" si="11"/>
        <v>169898.89350000001</v>
      </c>
    </row>
    <row r="45" spans="1:16" ht="12" customHeight="1" x14ac:dyDescent="0.2">
      <c r="A45" s="880"/>
      <c r="B45" s="5">
        <v>2016</v>
      </c>
      <c r="C45" s="573">
        <f t="shared" si="14"/>
        <v>20536.581999999999</v>
      </c>
      <c r="D45" s="185">
        <v>1982.723</v>
      </c>
      <c r="E45" s="457">
        <v>16567.873</v>
      </c>
      <c r="F45" s="457">
        <v>1985.9860000000001</v>
      </c>
      <c r="G45" s="457">
        <v>7860.11</v>
      </c>
      <c r="H45" s="457">
        <v>16685.990000000002</v>
      </c>
      <c r="I45" s="457">
        <v>18429.669999999998</v>
      </c>
      <c r="J45" s="457">
        <v>16093.307500000001</v>
      </c>
      <c r="K45" s="185">
        <v>12273.24</v>
      </c>
      <c r="L45" s="457">
        <v>16111.181</v>
      </c>
      <c r="M45" s="457">
        <v>32953.256000000001</v>
      </c>
      <c r="N45" s="185">
        <v>40039.656000000003</v>
      </c>
      <c r="O45" s="185">
        <v>8021.2950000000001</v>
      </c>
      <c r="P45" s="573">
        <f t="shared" si="11"/>
        <v>189004.28750000001</v>
      </c>
    </row>
    <row r="46" spans="1:16" ht="12" customHeight="1" x14ac:dyDescent="0.2">
      <c r="A46" s="880"/>
      <c r="B46" s="5">
        <v>2017</v>
      </c>
      <c r="C46" s="573">
        <f t="shared" si="14"/>
        <v>52041.702183000001</v>
      </c>
      <c r="D46" s="185">
        <v>17523.392183</v>
      </c>
      <c r="E46" s="457">
        <v>0</v>
      </c>
      <c r="F46" s="457">
        <v>34518.31</v>
      </c>
      <c r="G46" s="457">
        <v>16275.191999999999</v>
      </c>
      <c r="H46" s="457">
        <v>5507.3760000000002</v>
      </c>
      <c r="I46" s="457">
        <v>10922.05</v>
      </c>
      <c r="J46" s="457">
        <v>529.53</v>
      </c>
      <c r="K46" s="185">
        <v>37297.571468999995</v>
      </c>
      <c r="L46" s="457">
        <v>6675.4930000000004</v>
      </c>
      <c r="M46" s="457">
        <v>33016.31</v>
      </c>
      <c r="N46" s="185">
        <v>7342.6210000000001</v>
      </c>
      <c r="O46" s="185">
        <v>47840.451999999997</v>
      </c>
      <c r="P46" s="573">
        <f t="shared" si="11"/>
        <v>217448.29765200001</v>
      </c>
    </row>
    <row r="47" spans="1:16" ht="12" customHeight="1" x14ac:dyDescent="0.2">
      <c r="A47" s="880"/>
      <c r="B47" s="5">
        <v>2018</v>
      </c>
      <c r="C47" s="573">
        <f t="shared" si="14"/>
        <v>32983.781999999999</v>
      </c>
      <c r="D47" s="185">
        <v>19.399999999999999</v>
      </c>
      <c r="E47" s="457">
        <v>0</v>
      </c>
      <c r="F47" s="185">
        <v>32964.381999999998</v>
      </c>
      <c r="G47" s="185">
        <v>2584.886</v>
      </c>
      <c r="H47" s="457">
        <v>0</v>
      </c>
      <c r="I47" s="185">
        <v>49.712000000000003</v>
      </c>
      <c r="J47" s="185">
        <v>47347.360999999997</v>
      </c>
      <c r="K47" s="185">
        <v>23818.550999999999</v>
      </c>
      <c r="L47" s="457">
        <v>4603.3890000000001</v>
      </c>
      <c r="M47" s="457">
        <v>16292.180279999999</v>
      </c>
      <c r="N47" s="185">
        <v>4491.1899999999996</v>
      </c>
      <c r="O47" s="185">
        <v>30449.463</v>
      </c>
      <c r="P47" s="573">
        <f t="shared" si="11"/>
        <v>162620.51427999997</v>
      </c>
    </row>
    <row r="48" spans="1:16" ht="12" customHeight="1" x14ac:dyDescent="0.2">
      <c r="A48" s="880"/>
      <c r="B48" s="5">
        <v>2019</v>
      </c>
      <c r="C48" s="573">
        <f t="shared" si="14"/>
        <v>28395.792000000001</v>
      </c>
      <c r="D48" s="185">
        <v>1403.8215</v>
      </c>
      <c r="E48" s="457">
        <v>10498.653</v>
      </c>
      <c r="F48" s="185">
        <v>16493.317500000001</v>
      </c>
      <c r="G48" s="457">
        <v>36559.428999999996</v>
      </c>
      <c r="H48" s="457">
        <v>28747.01</v>
      </c>
      <c r="I48" s="185">
        <v>2679.0320000000002</v>
      </c>
      <c r="J48" s="457">
        <v>25</v>
      </c>
      <c r="K48" s="185">
        <v>28263.912</v>
      </c>
      <c r="L48" s="457">
        <v>13236.504000000001</v>
      </c>
      <c r="M48" s="457">
        <v>6058.8360499999999</v>
      </c>
      <c r="N48" s="185">
        <v>36510.410000000003</v>
      </c>
      <c r="O48" s="185">
        <v>9252.7984290000004</v>
      </c>
      <c r="P48" s="573">
        <f t="shared" si="11"/>
        <v>189728.72347900001</v>
      </c>
    </row>
    <row r="49" spans="1:16" ht="12" customHeight="1" x14ac:dyDescent="0.2">
      <c r="A49" s="880"/>
      <c r="B49" s="5">
        <v>2020</v>
      </c>
      <c r="C49" s="573">
        <f t="shared" si="14"/>
        <v>21924.376</v>
      </c>
      <c r="D49" s="185">
        <v>2901.91</v>
      </c>
      <c r="E49" s="185">
        <v>19022.465</v>
      </c>
      <c r="F49" s="185">
        <v>1E-3</v>
      </c>
      <c r="G49" s="457">
        <v>14047.47</v>
      </c>
      <c r="H49" s="457">
        <v>43832.156000000003</v>
      </c>
      <c r="I49" s="185">
        <v>2205.77</v>
      </c>
      <c r="J49" s="457">
        <v>17609.760000000002</v>
      </c>
      <c r="K49" s="185">
        <v>30583.25</v>
      </c>
      <c r="L49" s="457">
        <v>15579.98</v>
      </c>
      <c r="M49" s="457">
        <v>55212.966</v>
      </c>
      <c r="N49" s="185">
        <v>24899.940000000002</v>
      </c>
      <c r="O49" s="185">
        <v>22422.070000000003</v>
      </c>
      <c r="P49" s="573">
        <f t="shared" si="11"/>
        <v>248317.73800000001</v>
      </c>
    </row>
    <row r="50" spans="1:16" ht="12" customHeight="1" x14ac:dyDescent="0.2">
      <c r="A50" s="880"/>
      <c r="B50" s="5">
        <v>2021</v>
      </c>
      <c r="C50" s="573">
        <f t="shared" si="14"/>
        <v>9.0000000000000011E-3</v>
      </c>
      <c r="D50" s="185">
        <v>3.0000000000000001E-3</v>
      </c>
      <c r="E50" s="185">
        <v>3.0000000000000001E-3</v>
      </c>
      <c r="F50" s="185">
        <v>3.0000000000000001E-3</v>
      </c>
      <c r="G50" s="185">
        <v>3073</v>
      </c>
      <c r="H50" s="457">
        <v>16332.480000000001</v>
      </c>
      <c r="I50" s="185">
        <v>14501</v>
      </c>
      <c r="J50" s="61">
        <v>8468.0300000000007</v>
      </c>
      <c r="K50" s="61">
        <v>69</v>
      </c>
      <c r="L50" s="457">
        <v>42479.409999999996</v>
      </c>
      <c r="M50" s="457">
        <v>2233.6</v>
      </c>
      <c r="N50" s="185">
        <v>19971.319999999992</v>
      </c>
      <c r="O50" s="185">
        <v>20253.820000000003</v>
      </c>
      <c r="P50" s="573">
        <f t="shared" si="11"/>
        <v>127381.66900000001</v>
      </c>
    </row>
    <row r="51" spans="1:16" ht="12" customHeight="1" x14ac:dyDescent="0.2">
      <c r="A51" s="880"/>
      <c r="B51" s="5">
        <v>2022</v>
      </c>
      <c r="C51" s="573">
        <f t="shared" si="14"/>
        <v>1300.0414999999998</v>
      </c>
      <c r="D51" s="185">
        <v>3.0000000000000001E-3</v>
      </c>
      <c r="E51" s="458">
        <v>800</v>
      </c>
      <c r="F51" s="458">
        <v>500.03849999999983</v>
      </c>
      <c r="G51" s="458">
        <v>73.08</v>
      </c>
      <c r="H51" s="458">
        <v>29.37</v>
      </c>
      <c r="I51" s="458">
        <v>4145.9360000000006</v>
      </c>
      <c r="J51" s="459">
        <v>26332.262000000002</v>
      </c>
      <c r="K51" s="458">
        <v>16756.490000000002</v>
      </c>
      <c r="L51" s="458">
        <v>6339.692</v>
      </c>
      <c r="M51" s="458">
        <v>10843.004999999999</v>
      </c>
      <c r="N51" s="459">
        <v>3953.89</v>
      </c>
      <c r="O51" s="458">
        <v>25320.909769999998</v>
      </c>
      <c r="P51" s="573">
        <f t="shared" si="11"/>
        <v>95094.676269999996</v>
      </c>
    </row>
    <row r="52" spans="1:16" ht="12" customHeight="1" x14ac:dyDescent="0.2">
      <c r="A52" s="880"/>
      <c r="B52" s="5">
        <v>2023</v>
      </c>
      <c r="C52" s="573">
        <f t="shared" si="14"/>
        <v>17151.065999999999</v>
      </c>
      <c r="D52" s="185">
        <v>1038.8860000000002</v>
      </c>
      <c r="E52" s="458">
        <v>12681</v>
      </c>
      <c r="F52" s="458">
        <v>3431.1800000000003</v>
      </c>
      <c r="G52" s="458">
        <v>6669.9199999999992</v>
      </c>
      <c r="H52" s="458">
        <v>6699.8600000000006</v>
      </c>
      <c r="I52" s="458">
        <v>17847.251</v>
      </c>
      <c r="J52" s="459">
        <v>13494.51</v>
      </c>
      <c r="K52" s="458">
        <v>25103.49</v>
      </c>
      <c r="L52" s="458">
        <v>28137.472000000002</v>
      </c>
      <c r="M52" s="458">
        <v>947.77320000000009</v>
      </c>
      <c r="N52" s="459">
        <v>15424.625999999998</v>
      </c>
      <c r="O52" s="458">
        <v>2.12262</v>
      </c>
      <c r="P52" s="573">
        <f t="shared" si="11"/>
        <v>131478.09081999998</v>
      </c>
    </row>
    <row r="53" spans="1:16" ht="12" customHeight="1" x14ac:dyDescent="0.2">
      <c r="A53" s="473"/>
      <c r="B53" s="474">
        <v>2024</v>
      </c>
      <c r="C53" s="699">
        <f>SUM(D53:F53)</f>
        <v>56381.957280000002</v>
      </c>
      <c r="D53" s="475">
        <v>25022.5</v>
      </c>
      <c r="E53" s="475">
        <v>22202.2935</v>
      </c>
      <c r="F53" s="476">
        <v>9157.1637800000008</v>
      </c>
      <c r="G53" s="476"/>
      <c r="H53" s="476"/>
      <c r="I53" s="476"/>
      <c r="J53" s="477"/>
      <c r="K53" s="476"/>
      <c r="L53" s="476"/>
      <c r="M53" s="476"/>
      <c r="N53" s="477"/>
      <c r="O53" s="476"/>
      <c r="P53" s="574"/>
    </row>
    <row r="54" spans="1:16" ht="12" customHeight="1" x14ac:dyDescent="0.2">
      <c r="A54" s="467"/>
      <c r="B54" s="468"/>
      <c r="C54" s="478"/>
      <c r="D54" s="469"/>
      <c r="E54" s="470"/>
      <c r="F54" s="470"/>
      <c r="G54" s="470"/>
      <c r="H54" s="470"/>
      <c r="I54" s="470"/>
      <c r="J54" s="471"/>
      <c r="K54" s="470"/>
      <c r="L54" s="470"/>
      <c r="M54" s="470"/>
      <c r="N54" s="471"/>
      <c r="O54" s="472" t="s">
        <v>79</v>
      </c>
    </row>
    <row r="55" spans="1:16" ht="12" customHeight="1" x14ac:dyDescent="0.2">
      <c r="A55" s="80" t="s">
        <v>594</v>
      </c>
      <c r="B55" s="186"/>
      <c r="C55" s="479"/>
      <c r="D55" s="187"/>
      <c r="E55" s="188"/>
      <c r="F55" s="188"/>
      <c r="G55" s="188"/>
      <c r="H55" s="188"/>
      <c r="I55" s="188"/>
      <c r="J55" s="189"/>
      <c r="K55" s="188"/>
      <c r="L55" s="188"/>
      <c r="M55" s="188"/>
      <c r="N55" s="189"/>
      <c r="O55" s="188"/>
    </row>
    <row r="56" spans="1:16" ht="18" customHeight="1" x14ac:dyDescent="0.2">
      <c r="A56" s="448" t="s">
        <v>467</v>
      </c>
      <c r="B56" s="448" t="s">
        <v>468</v>
      </c>
      <c r="C56" s="448" t="s">
        <v>469</v>
      </c>
      <c r="D56" s="448" t="s">
        <v>470</v>
      </c>
      <c r="E56" s="448" t="s">
        <v>471</v>
      </c>
      <c r="F56" s="448" t="s">
        <v>472</v>
      </c>
      <c r="G56" s="448" t="s">
        <v>473</v>
      </c>
      <c r="H56" s="448" t="s">
        <v>474</v>
      </c>
      <c r="I56" s="448" t="s">
        <v>475</v>
      </c>
      <c r="J56" s="448" t="s">
        <v>476</v>
      </c>
      <c r="K56" s="448" t="s">
        <v>477</v>
      </c>
      <c r="L56" s="448" t="s">
        <v>478</v>
      </c>
      <c r="M56" s="448" t="s">
        <v>479</v>
      </c>
      <c r="N56" s="448" t="s">
        <v>480</v>
      </c>
      <c r="O56" s="448" t="s">
        <v>481</v>
      </c>
      <c r="P56" s="447" t="s">
        <v>469</v>
      </c>
    </row>
    <row r="57" spans="1:16" ht="12" customHeight="1" x14ac:dyDescent="0.2">
      <c r="A57" s="879" t="s">
        <v>483</v>
      </c>
      <c r="B57" s="453">
        <v>2015</v>
      </c>
      <c r="C57" s="573">
        <f>SUM(D57:F57)</f>
        <v>528.51499999999999</v>
      </c>
      <c r="D57" s="454">
        <v>0</v>
      </c>
      <c r="E57" s="455">
        <v>407.005</v>
      </c>
      <c r="F57" s="455">
        <v>121.51</v>
      </c>
      <c r="G57" s="455">
        <v>236.79</v>
      </c>
      <c r="H57" s="455">
        <v>419.66300000000001</v>
      </c>
      <c r="I57" s="455">
        <v>4.0640000000000001</v>
      </c>
      <c r="J57" s="455">
        <v>547.11199999999997</v>
      </c>
      <c r="K57" s="455">
        <v>270</v>
      </c>
      <c r="L57" s="455">
        <v>0</v>
      </c>
      <c r="M57" s="455">
        <v>164.86</v>
      </c>
      <c r="N57" s="455">
        <v>0</v>
      </c>
      <c r="O57" s="455">
        <v>0</v>
      </c>
      <c r="P57" s="573">
        <f t="shared" ref="P57:P95" si="16">SUM(D57:O57)</f>
        <v>2171.0039999999999</v>
      </c>
    </row>
    <row r="58" spans="1:16" ht="12" customHeight="1" x14ac:dyDescent="0.2">
      <c r="A58" s="880"/>
      <c r="B58" s="5">
        <v>2016</v>
      </c>
      <c r="C58" s="573">
        <f t="shared" ref="C58:C66" si="17">SUM(D58:F58)</f>
        <v>240.47414699999999</v>
      </c>
      <c r="D58" s="185">
        <v>215.60499999999999</v>
      </c>
      <c r="E58" s="36">
        <v>0</v>
      </c>
      <c r="F58" s="457">
        <v>24.869147000000002</v>
      </c>
      <c r="G58" s="457">
        <v>100</v>
      </c>
      <c r="H58" s="457">
        <v>804.76499999999999</v>
      </c>
      <c r="I58" s="457">
        <v>714.08500000000004</v>
      </c>
      <c r="J58" s="457">
        <v>531.64</v>
      </c>
      <c r="K58" s="36">
        <v>0</v>
      </c>
      <c r="L58" s="457">
        <v>471.74</v>
      </c>
      <c r="M58" s="457">
        <v>750.84500000000003</v>
      </c>
      <c r="N58" s="457">
        <v>125.18161900000001</v>
      </c>
      <c r="O58" s="36">
        <v>0</v>
      </c>
      <c r="P58" s="573">
        <f t="shared" si="16"/>
        <v>3738.7307660000006</v>
      </c>
    </row>
    <row r="59" spans="1:16" ht="12" customHeight="1" x14ac:dyDescent="0.2">
      <c r="A59" s="880"/>
      <c r="B59" s="5">
        <v>2017</v>
      </c>
      <c r="C59" s="573">
        <f t="shared" si="17"/>
        <v>2907.4059999999999</v>
      </c>
      <c r="D59" s="185">
        <v>1157.0700000000002</v>
      </c>
      <c r="E59" s="457">
        <v>1077.27</v>
      </c>
      <c r="F59" s="457">
        <v>673.06600000000003</v>
      </c>
      <c r="G59" s="457">
        <v>314.65705200000002</v>
      </c>
      <c r="H59" s="457">
        <v>504.34</v>
      </c>
      <c r="I59" s="457">
        <v>360</v>
      </c>
      <c r="J59" s="457">
        <v>149.63</v>
      </c>
      <c r="K59" s="36">
        <v>0</v>
      </c>
      <c r="L59" s="457">
        <v>168</v>
      </c>
      <c r="M59" s="185">
        <v>25.21</v>
      </c>
      <c r="N59" s="457">
        <v>253.66769199999999</v>
      </c>
      <c r="O59" s="457">
        <v>624.16999999999996</v>
      </c>
      <c r="P59" s="573">
        <f t="shared" si="16"/>
        <v>5307.0807439999999</v>
      </c>
    </row>
    <row r="60" spans="1:16" ht="12" customHeight="1" x14ac:dyDescent="0.2">
      <c r="A60" s="880"/>
      <c r="B60" s="5">
        <v>2018</v>
      </c>
      <c r="C60" s="573">
        <f t="shared" si="17"/>
        <v>191.76499999999999</v>
      </c>
      <c r="D60" s="185">
        <v>191.76499999999999</v>
      </c>
      <c r="E60" s="457">
        <v>0</v>
      </c>
      <c r="F60" s="457">
        <v>0</v>
      </c>
      <c r="G60" s="457">
        <v>0</v>
      </c>
      <c r="H60" s="457">
        <v>0</v>
      </c>
      <c r="I60" s="185">
        <v>309</v>
      </c>
      <c r="J60" s="457">
        <v>604.60599999999999</v>
      </c>
      <c r="K60" s="185">
        <v>380.58000000000004</v>
      </c>
      <c r="L60" s="457">
        <v>71.650000000000006</v>
      </c>
      <c r="M60" s="185">
        <v>995.03</v>
      </c>
      <c r="N60" s="185">
        <v>1.01</v>
      </c>
      <c r="O60" s="457">
        <v>349.61</v>
      </c>
      <c r="P60" s="573">
        <f t="shared" si="16"/>
        <v>2903.2510000000007</v>
      </c>
    </row>
    <row r="61" spans="1:16" ht="12" customHeight="1" x14ac:dyDescent="0.2">
      <c r="A61" s="880"/>
      <c r="B61" s="5">
        <v>2019</v>
      </c>
      <c r="C61" s="573">
        <f t="shared" si="17"/>
        <v>763.49</v>
      </c>
      <c r="D61" s="26">
        <v>365.52</v>
      </c>
      <c r="E61" s="36">
        <v>24</v>
      </c>
      <c r="F61" s="26">
        <v>373.97</v>
      </c>
      <c r="G61" s="26">
        <v>226.595</v>
      </c>
      <c r="H61" s="26">
        <v>103.96</v>
      </c>
      <c r="I61" s="26">
        <v>250.52</v>
      </c>
      <c r="J61" s="26">
        <v>3.3317800000000002</v>
      </c>
      <c r="K61" s="36">
        <v>0</v>
      </c>
      <c r="L61" s="26">
        <v>1953.31</v>
      </c>
      <c r="M61" s="26">
        <v>148.80000000000001</v>
      </c>
      <c r="N61" s="26">
        <v>48.036000000000001</v>
      </c>
      <c r="O61" s="36">
        <v>0</v>
      </c>
      <c r="P61" s="573">
        <f t="shared" si="16"/>
        <v>3498.0427800000002</v>
      </c>
    </row>
    <row r="62" spans="1:16" ht="12" customHeight="1" x14ac:dyDescent="0.2">
      <c r="A62" s="880"/>
      <c r="B62" s="5">
        <v>2020</v>
      </c>
      <c r="C62" s="573">
        <f>SUM(D62:F62)</f>
        <v>104</v>
      </c>
      <c r="D62" s="36">
        <v>104</v>
      </c>
      <c r="E62" s="457">
        <v>0</v>
      </c>
      <c r="F62" s="457">
        <v>0</v>
      </c>
      <c r="G62" s="26">
        <v>199.4</v>
      </c>
      <c r="H62" s="36">
        <v>24</v>
      </c>
      <c r="I62" s="460">
        <v>470.53999999999996</v>
      </c>
      <c r="J62" s="26">
        <v>700.7</v>
      </c>
      <c r="K62" s="457">
        <v>0</v>
      </c>
      <c r="L62" s="26">
        <v>5072.37</v>
      </c>
      <c r="M62" s="26">
        <v>2324.92</v>
      </c>
      <c r="N62" s="26">
        <v>24.4</v>
      </c>
      <c r="O62" s="36">
        <v>250</v>
      </c>
      <c r="P62" s="573">
        <f t="shared" si="16"/>
        <v>9170.33</v>
      </c>
    </row>
    <row r="63" spans="1:16" ht="12" customHeight="1" x14ac:dyDescent="0.2">
      <c r="A63" s="880"/>
      <c r="B63" s="5">
        <v>2021</v>
      </c>
      <c r="C63" s="573">
        <f t="shared" si="17"/>
        <v>0</v>
      </c>
      <c r="D63" s="457">
        <v>0</v>
      </c>
      <c r="E63" s="457">
        <v>0</v>
      </c>
      <c r="F63" s="457">
        <v>0</v>
      </c>
      <c r="G63" s="457">
        <v>0</v>
      </c>
      <c r="H63" s="457">
        <v>0</v>
      </c>
      <c r="I63" s="457">
        <v>0</v>
      </c>
      <c r="J63" s="457">
        <v>0</v>
      </c>
      <c r="K63" s="457">
        <v>0</v>
      </c>
      <c r="L63" s="26">
        <v>0</v>
      </c>
      <c r="M63" s="26">
        <v>0</v>
      </c>
      <c r="N63" s="26">
        <v>0</v>
      </c>
      <c r="O63" s="26">
        <v>0</v>
      </c>
      <c r="P63" s="573">
        <f t="shared" si="16"/>
        <v>0</v>
      </c>
    </row>
    <row r="64" spans="1:16" ht="12" customHeight="1" x14ac:dyDescent="0.2">
      <c r="A64" s="880"/>
      <c r="B64" s="5">
        <v>2022</v>
      </c>
      <c r="C64" s="573">
        <f t="shared" si="17"/>
        <v>0</v>
      </c>
      <c r="D64" s="457">
        <v>0</v>
      </c>
      <c r="E64" s="457">
        <v>0</v>
      </c>
      <c r="F64" s="457">
        <v>0</v>
      </c>
      <c r="G64" s="457">
        <v>0</v>
      </c>
      <c r="H64" s="457">
        <v>0</v>
      </c>
      <c r="I64" s="457">
        <v>0</v>
      </c>
      <c r="J64" s="457">
        <v>0</v>
      </c>
      <c r="K64" s="457">
        <v>0</v>
      </c>
      <c r="L64" s="457">
        <v>0</v>
      </c>
      <c r="M64" s="457">
        <v>0</v>
      </c>
      <c r="N64" s="457">
        <v>0</v>
      </c>
      <c r="O64" s="457">
        <v>0</v>
      </c>
      <c r="P64" s="573">
        <f t="shared" si="16"/>
        <v>0</v>
      </c>
    </row>
    <row r="65" spans="1:16" ht="12" customHeight="1" x14ac:dyDescent="0.2">
      <c r="A65" s="880"/>
      <c r="B65" s="5">
        <v>2023</v>
      </c>
      <c r="C65" s="573">
        <f t="shared" si="17"/>
        <v>0</v>
      </c>
      <c r="D65" s="457">
        <v>0</v>
      </c>
      <c r="E65" s="457">
        <v>0</v>
      </c>
      <c r="F65" s="457">
        <v>0</v>
      </c>
      <c r="G65" s="457">
        <v>0</v>
      </c>
      <c r="H65" s="457">
        <v>0</v>
      </c>
      <c r="I65" s="457">
        <v>0</v>
      </c>
      <c r="J65" s="457">
        <v>0</v>
      </c>
      <c r="K65" s="457">
        <v>0</v>
      </c>
      <c r="L65" s="457">
        <v>0</v>
      </c>
      <c r="M65" s="457">
        <v>0</v>
      </c>
      <c r="N65" s="457">
        <v>0</v>
      </c>
      <c r="O65" s="457">
        <v>0</v>
      </c>
      <c r="P65" s="573">
        <f t="shared" si="16"/>
        <v>0</v>
      </c>
    </row>
    <row r="66" spans="1:16" ht="12" customHeight="1" x14ac:dyDescent="0.2">
      <c r="A66" s="456"/>
      <c r="B66" s="5">
        <v>2024</v>
      </c>
      <c r="C66" s="699">
        <f t="shared" si="17"/>
        <v>0</v>
      </c>
      <c r="D66" s="457">
        <v>0</v>
      </c>
      <c r="E66" s="457">
        <v>0</v>
      </c>
      <c r="F66" s="457">
        <v>0</v>
      </c>
      <c r="G66" s="457"/>
      <c r="H66" s="457"/>
      <c r="I66" s="457"/>
      <c r="J66" s="457"/>
      <c r="K66" s="457"/>
      <c r="L66" s="457"/>
      <c r="M66" s="457"/>
      <c r="N66" s="457"/>
      <c r="O66" s="457"/>
      <c r="P66" s="574"/>
    </row>
    <row r="67" spans="1:16" ht="12" customHeight="1" x14ac:dyDescent="0.2">
      <c r="A67" s="879" t="s">
        <v>149</v>
      </c>
      <c r="B67" s="453">
        <v>2015</v>
      </c>
      <c r="C67" s="573">
        <f>SUM(D67:F67)</f>
        <v>37309.220999999998</v>
      </c>
      <c r="D67" s="454">
        <v>19613.815999999999</v>
      </c>
      <c r="E67" s="454">
        <v>8985.3649999999998</v>
      </c>
      <c r="F67" s="454">
        <v>8710.0400000000009</v>
      </c>
      <c r="G67" s="454">
        <v>11939.27</v>
      </c>
      <c r="H67" s="454">
        <v>1108.3399999999999</v>
      </c>
      <c r="I67" s="454">
        <v>13300.304</v>
      </c>
      <c r="J67" s="454">
        <v>0</v>
      </c>
      <c r="K67" s="454">
        <v>13031.252</v>
      </c>
      <c r="L67" s="454">
        <v>26926.34</v>
      </c>
      <c r="M67" s="455">
        <v>0</v>
      </c>
      <c r="N67" s="454">
        <v>4049.2806209999999</v>
      </c>
      <c r="O67" s="455">
        <v>0</v>
      </c>
      <c r="P67" s="573">
        <f t="shared" si="16"/>
        <v>107664.00762099998</v>
      </c>
    </row>
    <row r="68" spans="1:16" ht="12" customHeight="1" x14ac:dyDescent="0.2">
      <c r="A68" s="880"/>
      <c r="B68" s="5">
        <v>2016</v>
      </c>
      <c r="C68" s="573">
        <f>SUM(D68:F68)</f>
        <v>25027.062751999998</v>
      </c>
      <c r="D68" s="185">
        <v>0</v>
      </c>
      <c r="E68" s="457">
        <v>16112.46</v>
      </c>
      <c r="F68" s="457">
        <v>8914.6027520000007</v>
      </c>
      <c r="G68" s="457">
        <v>7424.8019999999997</v>
      </c>
      <c r="H68" s="457">
        <v>2474.1799999999998</v>
      </c>
      <c r="I68" s="457">
        <v>3554.42</v>
      </c>
      <c r="J68" s="457">
        <v>2859.38</v>
      </c>
      <c r="K68" s="457">
        <v>25205.43</v>
      </c>
      <c r="L68" s="457">
        <v>9995.4140000000007</v>
      </c>
      <c r="M68" s="457">
        <v>0</v>
      </c>
      <c r="N68" s="457">
        <v>0</v>
      </c>
      <c r="O68" s="457">
        <v>3231.21</v>
      </c>
      <c r="P68" s="573">
        <f t="shared" si="16"/>
        <v>79771.898752000008</v>
      </c>
    </row>
    <row r="69" spans="1:16" ht="12" customHeight="1" x14ac:dyDescent="0.2">
      <c r="A69" s="880"/>
      <c r="B69" s="5">
        <v>2017</v>
      </c>
      <c r="C69" s="573">
        <f>SUM(D69:F69)</f>
        <v>42918.342000000004</v>
      </c>
      <c r="D69" s="185">
        <v>33344.730000000003</v>
      </c>
      <c r="E69" s="457">
        <v>9573.6119999999992</v>
      </c>
      <c r="F69" s="457">
        <v>0</v>
      </c>
      <c r="G69" s="457">
        <v>15881.07</v>
      </c>
      <c r="H69" s="457">
        <v>4229.83</v>
      </c>
      <c r="I69" s="457">
        <v>23269.144</v>
      </c>
      <c r="J69" s="457">
        <v>0</v>
      </c>
      <c r="K69" s="457">
        <v>19468.470589</v>
      </c>
      <c r="L69" s="457">
        <v>1112.3339799999999</v>
      </c>
      <c r="M69" s="457">
        <v>0</v>
      </c>
      <c r="N69" s="457">
        <v>9420.7019999999993</v>
      </c>
      <c r="O69" s="457">
        <v>13954.87</v>
      </c>
      <c r="P69" s="573">
        <f t="shared" si="16"/>
        <v>130254.762569</v>
      </c>
    </row>
    <row r="70" spans="1:16" ht="12" customHeight="1" x14ac:dyDescent="0.2">
      <c r="A70" s="880"/>
      <c r="B70" s="5">
        <v>2018</v>
      </c>
      <c r="C70" s="573">
        <f t="shared" ref="C70:C75" si="18">SUM(D70:F70)</f>
        <v>47863.870559000003</v>
      </c>
      <c r="D70" s="185">
        <v>13129.72</v>
      </c>
      <c r="E70" s="457">
        <v>11800.787059</v>
      </c>
      <c r="F70" s="457">
        <v>22933.363499999999</v>
      </c>
      <c r="G70" s="457">
        <v>80.005499999999998</v>
      </c>
      <c r="H70" s="457">
        <v>14494.45</v>
      </c>
      <c r="I70" s="457">
        <v>1632.1189999999999</v>
      </c>
      <c r="J70" s="457">
        <v>1775.9680000000001</v>
      </c>
      <c r="K70" s="457">
        <v>4224.6580000000004</v>
      </c>
      <c r="L70" s="457">
        <v>16176.498</v>
      </c>
      <c r="M70" s="457">
        <v>18606.939200000001</v>
      </c>
      <c r="N70" s="457">
        <v>6500.6909599999999</v>
      </c>
      <c r="O70" s="457">
        <v>16800.101999999999</v>
      </c>
      <c r="P70" s="573">
        <f t="shared" si="16"/>
        <v>128155.301219</v>
      </c>
    </row>
    <row r="71" spans="1:16" ht="12" customHeight="1" x14ac:dyDescent="0.2">
      <c r="A71" s="880"/>
      <c r="B71" s="5">
        <v>2019</v>
      </c>
      <c r="C71" s="573">
        <f t="shared" si="18"/>
        <v>5203.7420000000002</v>
      </c>
      <c r="D71" s="185">
        <v>310.22699999999998</v>
      </c>
      <c r="E71" s="457">
        <v>4763.5150000000003</v>
      </c>
      <c r="F71" s="457">
        <v>130</v>
      </c>
      <c r="G71" s="457">
        <v>22.472373999999999</v>
      </c>
      <c r="H71" s="457">
        <v>4013.2015000000001</v>
      </c>
      <c r="I71" s="457">
        <v>5.0000000000000001E-4</v>
      </c>
      <c r="J71" s="457">
        <v>14929.884</v>
      </c>
      <c r="K71" s="457">
        <v>7492.78</v>
      </c>
      <c r="L71" s="457">
        <v>19970.751499999998</v>
      </c>
      <c r="M71" s="457">
        <v>24208.75</v>
      </c>
      <c r="N71" s="457">
        <v>0</v>
      </c>
      <c r="O71" s="457">
        <v>9497.9699999999993</v>
      </c>
      <c r="P71" s="573">
        <f t="shared" si="16"/>
        <v>85339.551873999997</v>
      </c>
    </row>
    <row r="72" spans="1:16" ht="12" customHeight="1" x14ac:dyDescent="0.2">
      <c r="A72" s="880"/>
      <c r="B72" s="5">
        <v>2020</v>
      </c>
      <c r="C72" s="573">
        <f t="shared" si="18"/>
        <v>28995.93259</v>
      </c>
      <c r="D72" s="185">
        <v>604.48</v>
      </c>
      <c r="E72" s="457">
        <v>9239.6425899999995</v>
      </c>
      <c r="F72" s="461">
        <v>19151.810000000001</v>
      </c>
      <c r="G72" s="457">
        <v>20908.078000000001</v>
      </c>
      <c r="H72" s="457">
        <v>8714.5969999999998</v>
      </c>
      <c r="I72" s="457">
        <v>4358.0200000000004</v>
      </c>
      <c r="J72" s="457">
        <v>34578.06</v>
      </c>
      <c r="K72" s="457">
        <v>935.17061000000001</v>
      </c>
      <c r="L72" s="457">
        <v>5944.9000000000005</v>
      </c>
      <c r="M72" s="457">
        <v>1888.66</v>
      </c>
      <c r="N72" s="457">
        <v>140</v>
      </c>
      <c r="O72" s="457">
        <v>37275.767999999996</v>
      </c>
      <c r="P72" s="573">
        <f t="shared" si="16"/>
        <v>143739.1862</v>
      </c>
    </row>
    <row r="73" spans="1:16" ht="12" customHeight="1" x14ac:dyDescent="0.2">
      <c r="A73" s="880"/>
      <c r="B73" s="5">
        <v>2021</v>
      </c>
      <c r="C73" s="573">
        <f t="shared" si="18"/>
        <v>9686.98</v>
      </c>
      <c r="D73" s="26">
        <v>7692.98</v>
      </c>
      <c r="E73" s="457">
        <v>1490</v>
      </c>
      <c r="F73" s="461">
        <v>504</v>
      </c>
      <c r="G73" s="457">
        <v>20261.723999999998</v>
      </c>
      <c r="H73" s="457">
        <v>8101.5</v>
      </c>
      <c r="I73" s="457">
        <v>30955</v>
      </c>
      <c r="J73" s="457">
        <v>7035.2250000000004</v>
      </c>
      <c r="K73" s="457">
        <v>1727.46</v>
      </c>
      <c r="L73" s="457">
        <v>1.2E-2</v>
      </c>
      <c r="M73" s="457">
        <v>1678.3779999999999</v>
      </c>
      <c r="N73" s="457">
        <v>5766.8071899999995</v>
      </c>
      <c r="O73" s="457">
        <v>1.0000000000000001E-5</v>
      </c>
      <c r="P73" s="573">
        <f t="shared" si="16"/>
        <v>85213.086200000005</v>
      </c>
    </row>
    <row r="74" spans="1:16" ht="12" customHeight="1" x14ac:dyDescent="0.2">
      <c r="A74" s="880"/>
      <c r="B74" s="5">
        <v>2022</v>
      </c>
      <c r="C74" s="573">
        <f t="shared" si="18"/>
        <v>626.79999999999995</v>
      </c>
      <c r="D74" s="457">
        <v>0</v>
      </c>
      <c r="E74" s="457">
        <v>458.8</v>
      </c>
      <c r="F74" s="461">
        <v>168</v>
      </c>
      <c r="G74" s="457">
        <v>11649.472</v>
      </c>
      <c r="H74" s="457">
        <v>611.35</v>
      </c>
      <c r="I74" s="457">
        <v>8363.0319999999992</v>
      </c>
      <c r="J74" s="457">
        <v>508.71299999999997</v>
      </c>
      <c r="K74" s="457">
        <v>10928.742000000002</v>
      </c>
      <c r="L74" s="457">
        <v>16562.835829999996</v>
      </c>
      <c r="M74" s="457">
        <v>881.72700000000009</v>
      </c>
      <c r="N74" s="457">
        <v>7911.2710000000006</v>
      </c>
      <c r="O74" s="457">
        <v>7889.25</v>
      </c>
      <c r="P74" s="573">
        <f t="shared" si="16"/>
        <v>65933.192829999985</v>
      </c>
    </row>
    <row r="75" spans="1:16" ht="12" customHeight="1" x14ac:dyDescent="0.2">
      <c r="A75" s="880"/>
      <c r="B75" s="5">
        <v>2023</v>
      </c>
      <c r="C75" s="573">
        <f t="shared" si="18"/>
        <v>20866.334999999999</v>
      </c>
      <c r="D75" s="457">
        <v>3932.5549999999998</v>
      </c>
      <c r="E75" s="457">
        <v>9016.5</v>
      </c>
      <c r="F75" s="461">
        <v>7917.2800000000007</v>
      </c>
      <c r="G75" s="457">
        <v>20560.34</v>
      </c>
      <c r="H75" s="457">
        <v>432.00188000000003</v>
      </c>
      <c r="I75" s="457">
        <v>2161.2600000000002</v>
      </c>
      <c r="J75" s="457">
        <v>7275.6849999999995</v>
      </c>
      <c r="K75" s="457">
        <v>31579.819999999996</v>
      </c>
      <c r="L75" s="457">
        <v>2401.7600000000002</v>
      </c>
      <c r="M75" s="457">
        <v>5025.7929799999984</v>
      </c>
      <c r="N75" s="457">
        <v>15320</v>
      </c>
      <c r="O75" s="457">
        <v>1.2470000000000001</v>
      </c>
      <c r="P75" s="573">
        <f t="shared" si="16"/>
        <v>105624.24185999999</v>
      </c>
    </row>
    <row r="76" spans="1:16" ht="12" customHeight="1" x14ac:dyDescent="0.2">
      <c r="A76" s="462"/>
      <c r="B76" s="463">
        <v>2024</v>
      </c>
      <c r="C76" s="699">
        <f>SUM(D76:F76)</f>
        <v>24436.308000000005</v>
      </c>
      <c r="D76" s="572">
        <v>10993.810000000001</v>
      </c>
      <c r="E76" s="572">
        <v>4670.523000000001</v>
      </c>
      <c r="F76" s="465">
        <v>8771.9750000000004</v>
      </c>
      <c r="G76" s="464"/>
      <c r="H76" s="464"/>
      <c r="I76" s="464"/>
      <c r="J76" s="464"/>
      <c r="K76" s="464"/>
      <c r="L76" s="464"/>
      <c r="M76" s="464"/>
      <c r="N76" s="464"/>
      <c r="O76" s="464"/>
      <c r="P76" s="574"/>
    </row>
    <row r="77" spans="1:16" ht="12" customHeight="1" x14ac:dyDescent="0.2">
      <c r="A77" s="880" t="s">
        <v>150</v>
      </c>
      <c r="B77" s="5">
        <v>2015</v>
      </c>
      <c r="C77" s="573">
        <f>SUM(D77:F77)</f>
        <v>14145.441000000001</v>
      </c>
      <c r="D77" s="185">
        <v>3007.6480000000001</v>
      </c>
      <c r="E77" s="457">
        <v>7612.79</v>
      </c>
      <c r="F77" s="457">
        <v>3525.0030000000002</v>
      </c>
      <c r="G77" s="457">
        <v>2861.23</v>
      </c>
      <c r="H77" s="457">
        <v>2043.9108389999999</v>
      </c>
      <c r="I77" s="457">
        <v>4422.7110000000002</v>
      </c>
      <c r="J77" s="457">
        <v>5405.674</v>
      </c>
      <c r="K77" s="457">
        <v>1238.798</v>
      </c>
      <c r="L77" s="457">
        <v>2983.5219999999999</v>
      </c>
      <c r="M77" s="457">
        <v>285.96600000000001</v>
      </c>
      <c r="N77" s="457">
        <v>6115.2169999999996</v>
      </c>
      <c r="O77" s="457">
        <v>1458.835</v>
      </c>
      <c r="P77" s="573">
        <f>SUM(D77:O77)</f>
        <v>40961.304838999997</v>
      </c>
    </row>
    <row r="78" spans="1:16" ht="12" customHeight="1" x14ac:dyDescent="0.2">
      <c r="A78" s="880"/>
      <c r="B78" s="5">
        <v>2016</v>
      </c>
      <c r="C78" s="573">
        <f t="shared" ref="C78:C85" si="19">SUM(D78:F78)</f>
        <v>8192.6849999999995</v>
      </c>
      <c r="D78" s="185">
        <v>1859.5250000000001</v>
      </c>
      <c r="E78" s="185">
        <v>3276.33</v>
      </c>
      <c r="F78" s="185">
        <v>3056.83</v>
      </c>
      <c r="G78" s="185">
        <v>2493.7912149999997</v>
      </c>
      <c r="H78" s="185">
        <v>4638.0102200000001</v>
      </c>
      <c r="I78" s="185">
        <v>3075.792696</v>
      </c>
      <c r="J78" s="185">
        <v>3352.5920000000001</v>
      </c>
      <c r="K78" s="185">
        <v>3939.47</v>
      </c>
      <c r="L78" s="185">
        <v>4877.5349999999999</v>
      </c>
      <c r="M78" s="185">
        <v>3037.5549999999998</v>
      </c>
      <c r="N78" s="185">
        <v>5296.8850000000002</v>
      </c>
      <c r="O78" s="185">
        <v>7275.107</v>
      </c>
      <c r="P78" s="573">
        <f t="shared" si="16"/>
        <v>46179.423131000003</v>
      </c>
    </row>
    <row r="79" spans="1:16" ht="12" customHeight="1" x14ac:dyDescent="0.2">
      <c r="A79" s="880"/>
      <c r="B79" s="5">
        <v>2017</v>
      </c>
      <c r="C79" s="573">
        <f t="shared" si="19"/>
        <v>13298.330400000001</v>
      </c>
      <c r="D79" s="185">
        <v>3422.1419999999998</v>
      </c>
      <c r="E79" s="457">
        <v>6795.7744000000002</v>
      </c>
      <c r="F79" s="457">
        <v>3080.4140000000002</v>
      </c>
      <c r="G79" s="457">
        <v>2500.424</v>
      </c>
      <c r="H79" s="457">
        <v>7451.3005999999996</v>
      </c>
      <c r="I79" s="457">
        <v>7432.3410000000003</v>
      </c>
      <c r="J79" s="457">
        <v>3360.232</v>
      </c>
      <c r="K79" s="185">
        <v>2574.0300000000002</v>
      </c>
      <c r="L79" s="185">
        <v>4411.6409999999996</v>
      </c>
      <c r="M79" s="185">
        <v>5909.2179999999998</v>
      </c>
      <c r="N79" s="185">
        <v>6867.36</v>
      </c>
      <c r="O79" s="185">
        <v>8113.7505000000001</v>
      </c>
      <c r="P79" s="573">
        <f t="shared" si="16"/>
        <v>61918.627500000002</v>
      </c>
    </row>
    <row r="80" spans="1:16" ht="12" customHeight="1" x14ac:dyDescent="0.2">
      <c r="A80" s="880"/>
      <c r="B80" s="5">
        <v>2018</v>
      </c>
      <c r="C80" s="573">
        <f t="shared" si="19"/>
        <v>16352.903000000002</v>
      </c>
      <c r="D80" s="185">
        <v>8610.8310000000001</v>
      </c>
      <c r="E80" s="457">
        <v>1911.155</v>
      </c>
      <c r="F80" s="457">
        <v>5830.9170000000004</v>
      </c>
      <c r="G80" s="457">
        <v>4438.3149999999996</v>
      </c>
      <c r="H80" s="457">
        <v>5381.1859999999997</v>
      </c>
      <c r="I80" s="457">
        <v>11333.824000000001</v>
      </c>
      <c r="J80" s="457">
        <v>4407.3140000000003</v>
      </c>
      <c r="K80" s="185">
        <v>5727.6440000000002</v>
      </c>
      <c r="L80" s="185">
        <v>5612.0119999999997</v>
      </c>
      <c r="M80" s="185">
        <v>7205.098</v>
      </c>
      <c r="N80" s="185">
        <v>5393.3519999999999</v>
      </c>
      <c r="O80" s="185">
        <v>3610.4810000000007</v>
      </c>
      <c r="P80" s="573">
        <f t="shared" si="16"/>
        <v>69462.129000000001</v>
      </c>
    </row>
    <row r="81" spans="1:16" ht="12" customHeight="1" x14ac:dyDescent="0.2">
      <c r="A81" s="880"/>
      <c r="B81" s="5">
        <v>2019</v>
      </c>
      <c r="C81" s="573">
        <f t="shared" si="19"/>
        <v>15944.18</v>
      </c>
      <c r="D81" s="185">
        <v>6146.09</v>
      </c>
      <c r="E81" s="457">
        <v>4917.3090000000002</v>
      </c>
      <c r="F81" s="457">
        <v>4880.7809999999999</v>
      </c>
      <c r="G81" s="457">
        <v>6920.1850000000004</v>
      </c>
      <c r="H81" s="457">
        <v>9713.3004999999994</v>
      </c>
      <c r="I81" s="457">
        <v>4984.0159999999996</v>
      </c>
      <c r="J81" s="457">
        <v>5511.2579999999998</v>
      </c>
      <c r="K81" s="185">
        <v>5195.9399999999996</v>
      </c>
      <c r="L81" s="185">
        <v>6444.4402499999997</v>
      </c>
      <c r="M81" s="185">
        <v>4559.0094000000008</v>
      </c>
      <c r="N81" s="185">
        <v>6493.9944999999998</v>
      </c>
      <c r="O81" s="185">
        <v>10397</v>
      </c>
      <c r="P81" s="573">
        <f t="shared" si="16"/>
        <v>76163.323650000006</v>
      </c>
    </row>
    <row r="82" spans="1:16" ht="12" customHeight="1" x14ac:dyDescent="0.2">
      <c r="A82" s="880"/>
      <c r="B82" s="5">
        <v>2020</v>
      </c>
      <c r="C82" s="573">
        <f t="shared" si="19"/>
        <v>17298.677</v>
      </c>
      <c r="D82" s="185">
        <v>7792.8269999999993</v>
      </c>
      <c r="E82" s="61">
        <v>6485.18</v>
      </c>
      <c r="F82" s="457">
        <v>3020.67</v>
      </c>
      <c r="G82" s="457">
        <v>2275.05078</v>
      </c>
      <c r="H82" s="457">
        <v>7180.8349999999991</v>
      </c>
      <c r="I82" s="457">
        <v>4886.3209999999999</v>
      </c>
      <c r="J82" s="457">
        <v>9850.9030000000002</v>
      </c>
      <c r="K82" s="185">
        <v>4672.1009999999997</v>
      </c>
      <c r="L82" s="185">
        <v>7387.3140000000003</v>
      </c>
      <c r="M82" s="185">
        <v>7161.8044300000001</v>
      </c>
      <c r="N82" s="185">
        <v>15272.771000000001</v>
      </c>
      <c r="O82" s="185">
        <v>9339.3450000000012</v>
      </c>
      <c r="P82" s="573">
        <f t="shared" si="16"/>
        <v>85325.122210000001</v>
      </c>
    </row>
    <row r="83" spans="1:16" ht="12" customHeight="1" x14ac:dyDescent="0.2">
      <c r="A83" s="880"/>
      <c r="B83" s="5">
        <v>2021</v>
      </c>
      <c r="C83" s="573">
        <f>SUM(D83:F83)</f>
        <v>15777.595500000001</v>
      </c>
      <c r="D83" s="185">
        <v>5030.3840000000009</v>
      </c>
      <c r="E83" s="61">
        <v>3898.6369999999997</v>
      </c>
      <c r="F83" s="457">
        <v>6848.5745000000006</v>
      </c>
      <c r="G83" s="457">
        <v>6769.6360000000004</v>
      </c>
      <c r="H83" s="457">
        <v>8127.4380000000001</v>
      </c>
      <c r="I83" s="457">
        <v>4931.5140000000001</v>
      </c>
      <c r="J83" s="457">
        <v>3671.3150000000005</v>
      </c>
      <c r="K83" s="185">
        <v>6864.7369999999992</v>
      </c>
      <c r="L83" s="185">
        <v>13185.896410000001</v>
      </c>
      <c r="M83" s="185">
        <v>5932.2710000000006</v>
      </c>
      <c r="N83" s="185">
        <v>10996.928110000003</v>
      </c>
      <c r="O83" s="185">
        <v>1451.165</v>
      </c>
      <c r="P83" s="573">
        <f t="shared" si="16"/>
        <v>77708.496020000006</v>
      </c>
    </row>
    <row r="84" spans="1:16" ht="12" customHeight="1" x14ac:dyDescent="0.2">
      <c r="A84" s="880"/>
      <c r="B84" s="5">
        <v>2022</v>
      </c>
      <c r="C84" s="573">
        <f t="shared" si="19"/>
        <v>25676.45421</v>
      </c>
      <c r="D84" s="185">
        <v>12696.98221</v>
      </c>
      <c r="E84" s="61">
        <v>9154.9459999999999</v>
      </c>
      <c r="F84" s="457">
        <v>3824.5260000000003</v>
      </c>
      <c r="G84" s="457">
        <v>13988.6957</v>
      </c>
      <c r="H84" s="457">
        <v>4424.1757799999996</v>
      </c>
      <c r="I84" s="457">
        <v>1415.8410000000001</v>
      </c>
      <c r="J84" s="457">
        <v>2220.3918200000007</v>
      </c>
      <c r="K84" s="185">
        <v>11608.67044</v>
      </c>
      <c r="L84" s="185">
        <v>14291.0738</v>
      </c>
      <c r="M84" s="185">
        <v>2224.319</v>
      </c>
      <c r="N84" s="185">
        <v>2655.0176000000001</v>
      </c>
      <c r="O84" s="185">
        <v>4236.3702599999997</v>
      </c>
      <c r="P84" s="573">
        <f t="shared" si="16"/>
        <v>82741.009610000008</v>
      </c>
    </row>
    <row r="85" spans="1:16" ht="12" customHeight="1" x14ac:dyDescent="0.2">
      <c r="A85" s="880"/>
      <c r="B85" s="5">
        <v>2023</v>
      </c>
      <c r="C85" s="573">
        <f t="shared" si="19"/>
        <v>8764.5122499999998</v>
      </c>
      <c r="D85" s="185">
        <v>4386.0030000000006</v>
      </c>
      <c r="E85" s="61">
        <v>814.99699999999996</v>
      </c>
      <c r="F85" s="457">
        <v>3563.5122499999998</v>
      </c>
      <c r="G85" s="457">
        <v>2142.8987299999999</v>
      </c>
      <c r="H85" s="457">
        <v>1627.9960000000001</v>
      </c>
      <c r="I85" s="457">
        <v>1242.1379999999999</v>
      </c>
      <c r="J85" s="457">
        <v>2364.7919999999999</v>
      </c>
      <c r="K85" s="185">
        <v>4151.3940000000002</v>
      </c>
      <c r="L85" s="185">
        <v>5337.5159999999996</v>
      </c>
      <c r="M85" s="185">
        <v>4403.4844400000002</v>
      </c>
      <c r="N85" s="185">
        <v>3341.8340000000003</v>
      </c>
      <c r="O85" s="185">
        <v>6654.1753799999997</v>
      </c>
      <c r="P85" s="573">
        <f t="shared" si="16"/>
        <v>40030.7408</v>
      </c>
    </row>
    <row r="86" spans="1:16" ht="12" customHeight="1" x14ac:dyDescent="0.2">
      <c r="A86" s="462"/>
      <c r="B86" s="463">
        <v>2024</v>
      </c>
      <c r="C86" s="699">
        <f>SUM(D86:F86)</f>
        <v>25395.109469999996</v>
      </c>
      <c r="D86" s="475">
        <v>8207.3499999999985</v>
      </c>
      <c r="E86" s="475">
        <v>8459.2209999999995</v>
      </c>
      <c r="F86" s="464">
        <v>8728.5384699999995</v>
      </c>
      <c r="G86" s="464"/>
      <c r="H86" s="464"/>
      <c r="I86" s="464"/>
      <c r="J86" s="464"/>
      <c r="K86" s="466"/>
      <c r="L86" s="466"/>
      <c r="M86" s="466"/>
      <c r="N86" s="466"/>
      <c r="O86" s="466"/>
      <c r="P86" s="574"/>
    </row>
    <row r="87" spans="1:16" ht="12" customHeight="1" x14ac:dyDescent="0.2">
      <c r="A87" s="880" t="s">
        <v>597</v>
      </c>
      <c r="B87" s="5">
        <v>2015</v>
      </c>
      <c r="C87" s="573">
        <f>SUM(D87:F87)</f>
        <v>13.92</v>
      </c>
      <c r="D87" s="185">
        <v>13.92</v>
      </c>
      <c r="E87" s="457">
        <v>0</v>
      </c>
      <c r="F87" s="457">
        <v>0</v>
      </c>
      <c r="G87" s="457">
        <v>0</v>
      </c>
      <c r="H87" s="457">
        <v>0</v>
      </c>
      <c r="I87" s="457">
        <v>0</v>
      </c>
      <c r="J87" s="457">
        <v>0</v>
      </c>
      <c r="K87" s="457">
        <v>4526.22</v>
      </c>
      <c r="L87" s="457">
        <v>0</v>
      </c>
      <c r="M87" s="457">
        <v>0</v>
      </c>
      <c r="N87" s="457">
        <v>0</v>
      </c>
      <c r="O87" s="457">
        <v>14285.353999999999</v>
      </c>
      <c r="P87" s="573">
        <f t="shared" si="16"/>
        <v>18825.493999999999</v>
      </c>
    </row>
    <row r="88" spans="1:16" ht="12" customHeight="1" x14ac:dyDescent="0.2">
      <c r="A88" s="880"/>
      <c r="B88" s="5">
        <v>2016</v>
      </c>
      <c r="C88" s="573">
        <f t="shared" ref="C88:C95" si="20">SUM(D88:F88)</f>
        <v>110.91999999999999</v>
      </c>
      <c r="D88" s="457">
        <v>0</v>
      </c>
      <c r="E88" s="457">
        <v>55.44</v>
      </c>
      <c r="F88" s="457">
        <v>55.48</v>
      </c>
      <c r="G88" s="457">
        <v>0</v>
      </c>
      <c r="H88" s="457">
        <v>3478.96</v>
      </c>
      <c r="I88" s="457">
        <v>94.182000000000002</v>
      </c>
      <c r="J88" s="457">
        <v>247.06</v>
      </c>
      <c r="K88" s="457">
        <v>165.36</v>
      </c>
      <c r="L88" s="457">
        <v>6042.68</v>
      </c>
      <c r="M88" s="457">
        <v>5955.8</v>
      </c>
      <c r="N88" s="457">
        <v>167.29</v>
      </c>
      <c r="O88" s="457">
        <v>0</v>
      </c>
      <c r="P88" s="573">
        <f t="shared" si="16"/>
        <v>16262.252</v>
      </c>
    </row>
    <row r="89" spans="1:16" ht="12" customHeight="1" x14ac:dyDescent="0.2">
      <c r="A89" s="880"/>
      <c r="B89" s="5">
        <v>2017</v>
      </c>
      <c r="C89" s="573">
        <f t="shared" si="20"/>
        <v>9898.76</v>
      </c>
      <c r="D89" s="185">
        <v>7308.82</v>
      </c>
      <c r="E89" s="457">
        <v>0</v>
      </c>
      <c r="F89" s="457">
        <v>2589.94</v>
      </c>
      <c r="G89" s="457">
        <v>0</v>
      </c>
      <c r="H89" s="457">
        <v>0</v>
      </c>
      <c r="I89" s="457">
        <v>108</v>
      </c>
      <c r="J89" s="457">
        <v>0</v>
      </c>
      <c r="K89" s="457">
        <v>0</v>
      </c>
      <c r="L89" s="457">
        <v>6581.43</v>
      </c>
      <c r="M89" s="457">
        <v>14515.23</v>
      </c>
      <c r="N89" s="457">
        <v>12926.04</v>
      </c>
      <c r="O89" s="457">
        <v>0</v>
      </c>
      <c r="P89" s="573">
        <f t="shared" si="16"/>
        <v>44029.460000000006</v>
      </c>
    </row>
    <row r="90" spans="1:16" ht="12" customHeight="1" x14ac:dyDescent="0.2">
      <c r="A90" s="880"/>
      <c r="B90" s="5">
        <v>2018</v>
      </c>
      <c r="C90" s="573">
        <f t="shared" si="20"/>
        <v>0</v>
      </c>
      <c r="D90" s="457">
        <v>0</v>
      </c>
      <c r="E90" s="457">
        <v>0</v>
      </c>
      <c r="F90" s="457">
        <v>0</v>
      </c>
      <c r="G90" s="457">
        <v>0</v>
      </c>
      <c r="H90" s="457">
        <v>0</v>
      </c>
      <c r="I90" s="457">
        <v>0</v>
      </c>
      <c r="J90" s="457">
        <v>0</v>
      </c>
      <c r="K90" s="457">
        <v>0</v>
      </c>
      <c r="L90" s="457">
        <v>0</v>
      </c>
      <c r="M90" s="457">
        <v>0</v>
      </c>
      <c r="N90" s="457">
        <v>0</v>
      </c>
      <c r="O90" s="457">
        <v>0</v>
      </c>
      <c r="P90" s="573">
        <f t="shared" si="16"/>
        <v>0</v>
      </c>
    </row>
    <row r="91" spans="1:16" ht="12" customHeight="1" x14ac:dyDescent="0.2">
      <c r="A91" s="880"/>
      <c r="B91" s="5">
        <v>2019</v>
      </c>
      <c r="C91" s="573">
        <f t="shared" si="20"/>
        <v>0</v>
      </c>
      <c r="D91" s="457">
        <v>0</v>
      </c>
      <c r="E91" s="457">
        <v>0</v>
      </c>
      <c r="F91" s="457">
        <v>0</v>
      </c>
      <c r="G91" s="457">
        <v>0</v>
      </c>
      <c r="H91" s="457">
        <v>14812.05</v>
      </c>
      <c r="I91" s="457">
        <v>492.59</v>
      </c>
      <c r="J91" s="457">
        <v>0</v>
      </c>
      <c r="K91" s="457">
        <v>0</v>
      </c>
      <c r="L91" s="457">
        <v>0</v>
      </c>
      <c r="M91" s="457">
        <v>0</v>
      </c>
      <c r="N91" s="457">
        <v>0</v>
      </c>
      <c r="O91" s="457">
        <v>0</v>
      </c>
      <c r="P91" s="573">
        <f t="shared" si="16"/>
        <v>15304.64</v>
      </c>
    </row>
    <row r="92" spans="1:16" ht="12" customHeight="1" x14ac:dyDescent="0.2">
      <c r="A92" s="880"/>
      <c r="B92" s="5">
        <v>2020</v>
      </c>
      <c r="C92" s="573">
        <f t="shared" si="20"/>
        <v>2380.0500000000002</v>
      </c>
      <c r="D92" s="457">
        <v>0</v>
      </c>
      <c r="E92" s="457">
        <v>2380.0500000000002</v>
      </c>
      <c r="F92" s="457">
        <v>0</v>
      </c>
      <c r="G92" s="457">
        <v>0</v>
      </c>
      <c r="H92" s="457">
        <v>0</v>
      </c>
      <c r="I92" s="457">
        <v>2014.94</v>
      </c>
      <c r="J92" s="457">
        <v>5087.96</v>
      </c>
      <c r="K92" s="457">
        <v>114.4</v>
      </c>
      <c r="L92" s="457">
        <v>0</v>
      </c>
      <c r="M92" s="457">
        <v>19326.682649999999</v>
      </c>
      <c r="N92" s="457">
        <v>305.52</v>
      </c>
      <c r="O92" s="457">
        <v>0</v>
      </c>
      <c r="P92" s="573">
        <f t="shared" si="16"/>
        <v>29229.552650000001</v>
      </c>
    </row>
    <row r="93" spans="1:16" ht="12" customHeight="1" x14ac:dyDescent="0.2">
      <c r="A93" s="880"/>
      <c r="B93" s="5">
        <v>2021</v>
      </c>
      <c r="C93" s="573">
        <f t="shared" si="20"/>
        <v>0</v>
      </c>
      <c r="D93" s="457">
        <v>0</v>
      </c>
      <c r="E93" s="457">
        <v>0</v>
      </c>
      <c r="F93" s="457">
        <v>0</v>
      </c>
      <c r="G93" s="457">
        <v>0</v>
      </c>
      <c r="H93" s="457">
        <v>18348.061000000002</v>
      </c>
      <c r="I93" s="457">
        <v>3650</v>
      </c>
      <c r="J93" s="457">
        <v>0</v>
      </c>
      <c r="K93" s="457">
        <v>0</v>
      </c>
      <c r="L93" s="457">
        <v>0</v>
      </c>
      <c r="M93" s="457">
        <v>252.44</v>
      </c>
      <c r="N93" s="457">
        <v>0</v>
      </c>
      <c r="O93" s="457">
        <v>0</v>
      </c>
      <c r="P93" s="573">
        <f t="shared" si="16"/>
        <v>22250.501</v>
      </c>
    </row>
    <row r="94" spans="1:16" ht="12" customHeight="1" x14ac:dyDescent="0.2">
      <c r="A94" s="880"/>
      <c r="B94" s="5">
        <v>2022</v>
      </c>
      <c r="C94" s="573">
        <f t="shared" si="20"/>
        <v>24.8</v>
      </c>
      <c r="D94" s="457">
        <v>24.8</v>
      </c>
      <c r="E94" s="457">
        <v>0</v>
      </c>
      <c r="F94" s="457">
        <v>0</v>
      </c>
      <c r="G94" s="457">
        <v>49.79</v>
      </c>
      <c r="H94" s="457">
        <v>0.5</v>
      </c>
      <c r="I94" s="457">
        <v>125.67</v>
      </c>
      <c r="J94" s="457">
        <v>0</v>
      </c>
      <c r="K94" s="457">
        <v>1000</v>
      </c>
      <c r="L94" s="457">
        <v>698.4</v>
      </c>
      <c r="M94" s="457">
        <v>2722.7</v>
      </c>
      <c r="N94" s="457">
        <v>1</v>
      </c>
      <c r="O94" s="457">
        <v>3607.54</v>
      </c>
      <c r="P94" s="573">
        <f t="shared" si="16"/>
        <v>8230.4</v>
      </c>
    </row>
    <row r="95" spans="1:16" ht="12" customHeight="1" x14ac:dyDescent="0.2">
      <c r="A95" s="880"/>
      <c r="B95" s="5">
        <v>2023</v>
      </c>
      <c r="C95" s="573">
        <f t="shared" si="20"/>
        <v>5251.95</v>
      </c>
      <c r="D95" s="457">
        <v>0</v>
      </c>
      <c r="E95" s="457">
        <v>0</v>
      </c>
      <c r="F95" s="457">
        <v>5251.95</v>
      </c>
      <c r="G95" s="457">
        <v>12</v>
      </c>
      <c r="H95" s="457">
        <v>0</v>
      </c>
      <c r="I95" s="457">
        <v>3137.7099999999996</v>
      </c>
      <c r="J95" s="457">
        <v>97.32</v>
      </c>
      <c r="K95" s="457">
        <v>100</v>
      </c>
      <c r="L95" s="457">
        <v>5346.1399999999994</v>
      </c>
      <c r="M95" s="457">
        <v>4800.96</v>
      </c>
      <c r="N95" s="457">
        <v>10275.58</v>
      </c>
      <c r="O95" s="457">
        <v>1.4039999999999999</v>
      </c>
      <c r="P95" s="573">
        <f t="shared" si="16"/>
        <v>29023.063999999995</v>
      </c>
    </row>
    <row r="96" spans="1:16" ht="12" customHeight="1" x14ac:dyDescent="0.2">
      <c r="A96" s="881"/>
      <c r="B96" s="463">
        <v>2024</v>
      </c>
      <c r="C96" s="699">
        <f>SUM(D96:F96)</f>
        <v>54</v>
      </c>
      <c r="D96" s="464">
        <v>2</v>
      </c>
      <c r="E96" s="464">
        <v>52</v>
      </c>
      <c r="F96" s="464">
        <v>0</v>
      </c>
      <c r="G96" s="464"/>
      <c r="H96" s="464"/>
      <c r="I96" s="464"/>
      <c r="J96" s="464"/>
      <c r="K96" s="464"/>
      <c r="L96" s="464"/>
      <c r="M96" s="464"/>
      <c r="N96" s="464"/>
      <c r="O96" s="464"/>
      <c r="P96" s="574"/>
    </row>
    <row r="97" spans="1:15" ht="9" customHeight="1" x14ac:dyDescent="0.25">
      <c r="A97" s="190" t="s">
        <v>484</v>
      </c>
      <c r="B97" s="191"/>
      <c r="C97" s="192"/>
      <c r="D97" s="185"/>
      <c r="E97" s="193"/>
      <c r="F97" s="193"/>
      <c r="G97" s="194"/>
      <c r="H97" s="195"/>
      <c r="I97" s="195"/>
      <c r="J97" s="195"/>
      <c r="K97" s="196"/>
      <c r="L97" s="195"/>
      <c r="M97" s="195"/>
      <c r="N97" s="195"/>
      <c r="O97" s="195"/>
    </row>
    <row r="98" spans="1:15" ht="9" customHeight="1" x14ac:dyDescent="0.25">
      <c r="A98" s="197" t="s">
        <v>485</v>
      </c>
      <c r="B98" s="191"/>
      <c r="C98" s="198"/>
      <c r="D98" s="185"/>
      <c r="E98" s="193"/>
      <c r="F98" s="193"/>
      <c r="G98" s="194"/>
      <c r="H98" s="195"/>
      <c r="I98" s="195"/>
      <c r="J98" s="195"/>
      <c r="K98" s="196"/>
      <c r="L98" s="195"/>
      <c r="M98" s="195"/>
      <c r="N98" s="195"/>
      <c r="O98" s="195"/>
    </row>
    <row r="99" spans="1:15" ht="9" customHeight="1" x14ac:dyDescent="0.25">
      <c r="A99" s="199" t="s">
        <v>486</v>
      </c>
      <c r="B99" s="200"/>
      <c r="C99" s="200"/>
      <c r="D99" s="200"/>
      <c r="E99" s="200"/>
      <c r="F99" s="200"/>
      <c r="G99" s="200"/>
      <c r="H99" s="2"/>
      <c r="I99" s="2"/>
      <c r="J99" s="2"/>
      <c r="K99" s="2"/>
      <c r="L99" s="2"/>
      <c r="M99" s="2"/>
      <c r="N99" s="2"/>
      <c r="O99" s="2"/>
    </row>
  </sheetData>
  <mergeCells count="9">
    <mergeCell ref="A67:A75"/>
    <mergeCell ref="A77:A85"/>
    <mergeCell ref="A87:A96"/>
    <mergeCell ref="A4:A12"/>
    <mergeCell ref="A14:A22"/>
    <mergeCell ref="A24:A32"/>
    <mergeCell ref="A34:A42"/>
    <mergeCell ref="A44:A52"/>
    <mergeCell ref="A57:A65"/>
  </mergeCells>
  <pageMargins left="0" right="0" top="0" bottom="0" header="0" footer="0"/>
  <pageSetup paperSize="9" scale="75" orientation="portrait" r:id="rId1"/>
  <rowBreaks count="1" manualBreakCount="1">
    <brk id="54" max="16383" man="1"/>
  </rowBreaks>
  <ignoredErrors>
    <ignoredError sqref="D12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1000"/>
  <sheetViews>
    <sheetView showGridLines="0" zoomScale="200" zoomScaleNormal="200" workbookViewId="0">
      <selection activeCell="A3" sqref="A3"/>
    </sheetView>
  </sheetViews>
  <sheetFormatPr baseColWidth="10" defaultColWidth="10.85546875" defaultRowHeight="15" customHeight="1" x14ac:dyDescent="0.2"/>
  <cols>
    <col min="1" max="1" width="15" style="132" customWidth="1"/>
    <col min="2" max="4" width="16.7109375" style="132" customWidth="1"/>
    <col min="5" max="16384" width="10.85546875" style="132"/>
  </cols>
  <sheetData>
    <row r="1" spans="1:4" ht="21.95" customHeight="1" x14ac:dyDescent="0.25">
      <c r="A1" s="116" t="s">
        <v>461</v>
      </c>
      <c r="B1" s="143"/>
      <c r="C1" s="143"/>
      <c r="D1" s="144"/>
    </row>
    <row r="2" spans="1:4" ht="12" customHeight="1" x14ac:dyDescent="0.25">
      <c r="A2" s="925" t="s">
        <v>721</v>
      </c>
      <c r="B2" s="925"/>
      <c r="C2" s="925"/>
      <c r="D2" s="925"/>
    </row>
    <row r="3" spans="1:4" ht="18" customHeight="1" x14ac:dyDescent="0.2">
      <c r="A3" s="143"/>
      <c r="B3" s="143"/>
      <c r="C3" s="143"/>
      <c r="D3" s="143"/>
    </row>
    <row r="4" spans="1:4" ht="24" customHeight="1" x14ac:dyDescent="0.2">
      <c r="A4" s="544" t="s">
        <v>233</v>
      </c>
      <c r="B4" s="545" t="s">
        <v>234</v>
      </c>
      <c r="C4" s="545" t="s">
        <v>235</v>
      </c>
      <c r="D4" s="545" t="s">
        <v>236</v>
      </c>
    </row>
    <row r="5" spans="1:4" ht="5.0999999999999996" customHeight="1" x14ac:dyDescent="0.2"/>
    <row r="6" spans="1:4" ht="12" customHeight="1" x14ac:dyDescent="0.2">
      <c r="A6" s="23" t="s">
        <v>237</v>
      </c>
      <c r="B6" s="6"/>
      <c r="C6" s="60"/>
      <c r="D6" s="6"/>
    </row>
    <row r="7" spans="1:4" ht="12" customHeight="1" x14ac:dyDescent="0.25">
      <c r="A7" s="61" t="s">
        <v>221</v>
      </c>
      <c r="B7" s="65">
        <v>3250</v>
      </c>
      <c r="C7" s="62">
        <v>140</v>
      </c>
      <c r="D7" s="63">
        <f t="shared" ref="D7:D13" si="0">+B7/C7</f>
        <v>23.214285714285715</v>
      </c>
    </row>
    <row r="8" spans="1:4" ht="12" customHeight="1" x14ac:dyDescent="0.25">
      <c r="A8" s="61" t="s">
        <v>363</v>
      </c>
      <c r="B8" s="65">
        <v>17091</v>
      </c>
      <c r="C8" s="62">
        <v>25</v>
      </c>
      <c r="D8" s="63">
        <f t="shared" si="0"/>
        <v>683.64</v>
      </c>
    </row>
    <row r="9" spans="1:4" ht="12" customHeight="1" x14ac:dyDescent="0.25">
      <c r="A9" s="61" t="s">
        <v>216</v>
      </c>
      <c r="B9" s="65">
        <v>240</v>
      </c>
      <c r="C9" s="62">
        <v>60</v>
      </c>
      <c r="D9" s="63">
        <f t="shared" si="0"/>
        <v>4</v>
      </c>
    </row>
    <row r="10" spans="1:4" ht="12" customHeight="1" x14ac:dyDescent="0.25">
      <c r="A10" s="61" t="s">
        <v>208</v>
      </c>
      <c r="B10" s="65">
        <v>25038</v>
      </c>
      <c r="C10" s="62">
        <v>75</v>
      </c>
      <c r="D10" s="63">
        <f t="shared" si="0"/>
        <v>333.84</v>
      </c>
    </row>
    <row r="11" spans="1:4" ht="12" customHeight="1" x14ac:dyDescent="0.25">
      <c r="A11" s="61" t="s">
        <v>214</v>
      </c>
      <c r="B11" s="65">
        <v>100</v>
      </c>
      <c r="C11" s="62">
        <v>100</v>
      </c>
      <c r="D11" s="63">
        <f t="shared" si="0"/>
        <v>1</v>
      </c>
    </row>
    <row r="12" spans="1:4" ht="12" customHeight="1" x14ac:dyDescent="0.25">
      <c r="A12" s="61" t="s">
        <v>213</v>
      </c>
      <c r="B12" s="65">
        <v>40226</v>
      </c>
      <c r="C12" s="62">
        <v>120</v>
      </c>
      <c r="D12" s="63">
        <f t="shared" si="0"/>
        <v>335.21666666666664</v>
      </c>
    </row>
    <row r="13" spans="1:4" ht="12" customHeight="1" x14ac:dyDescent="0.25">
      <c r="A13" s="61" t="s">
        <v>211</v>
      </c>
      <c r="B13" s="65">
        <v>6730</v>
      </c>
      <c r="C13" s="62">
        <v>8</v>
      </c>
      <c r="D13" s="63">
        <f t="shared" si="0"/>
        <v>841.25</v>
      </c>
    </row>
    <row r="14" spans="1:4" ht="12" customHeight="1" x14ac:dyDescent="0.25">
      <c r="A14" s="64"/>
      <c r="B14" s="65"/>
      <c r="C14" s="62"/>
      <c r="D14" s="63"/>
    </row>
    <row r="15" spans="1:4" ht="12" customHeight="1" x14ac:dyDescent="0.25">
      <c r="A15" s="66" t="s">
        <v>238</v>
      </c>
      <c r="B15" s="65"/>
      <c r="C15" s="62"/>
      <c r="D15" s="63"/>
    </row>
    <row r="16" spans="1:4" ht="12" customHeight="1" x14ac:dyDescent="0.25">
      <c r="A16" s="61" t="s">
        <v>222</v>
      </c>
      <c r="B16" s="65">
        <v>2390</v>
      </c>
      <c r="C16" s="62">
        <v>120</v>
      </c>
      <c r="D16" s="67">
        <f t="shared" ref="D16:D18" si="1">+B16/C16</f>
        <v>19.916666666666668</v>
      </c>
    </row>
    <row r="17" spans="1:4" ht="12" customHeight="1" x14ac:dyDescent="0.25">
      <c r="A17" s="61" t="s">
        <v>215</v>
      </c>
      <c r="B17" s="65">
        <v>860</v>
      </c>
      <c r="C17" s="62">
        <v>65</v>
      </c>
      <c r="D17" s="63">
        <f t="shared" si="1"/>
        <v>13.23076923076923</v>
      </c>
    </row>
    <row r="18" spans="1:4" ht="12" customHeight="1" x14ac:dyDescent="0.25">
      <c r="A18" s="61" t="s">
        <v>239</v>
      </c>
      <c r="B18" s="65">
        <v>1489</v>
      </c>
      <c r="C18" s="62">
        <v>60</v>
      </c>
      <c r="D18" s="63">
        <f t="shared" si="1"/>
        <v>24.816666666666666</v>
      </c>
    </row>
    <row r="19" spans="1:4" ht="12" customHeight="1" x14ac:dyDescent="0.25">
      <c r="A19" s="64"/>
      <c r="B19" s="65"/>
      <c r="C19" s="62"/>
      <c r="D19" s="63"/>
    </row>
    <row r="20" spans="1:4" ht="12" customHeight="1" x14ac:dyDescent="0.25">
      <c r="A20" s="66" t="s">
        <v>240</v>
      </c>
      <c r="B20" s="65"/>
      <c r="C20" s="145"/>
      <c r="D20" s="146"/>
    </row>
    <row r="21" spans="1:4" ht="12" customHeight="1" x14ac:dyDescent="0.25">
      <c r="A21" s="61" t="s">
        <v>357</v>
      </c>
      <c r="B21" s="65">
        <v>9425</v>
      </c>
      <c r="C21" s="145">
        <v>40</v>
      </c>
      <c r="D21" s="63">
        <f>+B21/C21</f>
        <v>235.625</v>
      </c>
    </row>
    <row r="22" spans="1:4" ht="12" customHeight="1" x14ac:dyDescent="0.25">
      <c r="A22" s="61" t="s">
        <v>300</v>
      </c>
      <c r="B22" s="65">
        <v>15750</v>
      </c>
      <c r="C22" s="145">
        <v>150</v>
      </c>
      <c r="D22" s="63">
        <f>+B22/C22</f>
        <v>105</v>
      </c>
    </row>
    <row r="23" spans="1:4" ht="12" customHeight="1" x14ac:dyDescent="0.15">
      <c r="A23" s="147" t="s">
        <v>241</v>
      </c>
      <c r="B23" s="148"/>
      <c r="C23" s="149"/>
      <c r="D23" s="150"/>
    </row>
    <row r="24" spans="1:4" ht="12" customHeight="1" x14ac:dyDescent="0.15">
      <c r="A24" s="151" t="s">
        <v>462</v>
      </c>
      <c r="B24" s="152"/>
      <c r="C24" s="153"/>
      <c r="D24" s="143"/>
    </row>
    <row r="25" spans="1:4" ht="12" customHeight="1" x14ac:dyDescent="0.15">
      <c r="A25" s="154" t="s">
        <v>137</v>
      </c>
      <c r="B25" s="155"/>
      <c r="C25" s="155"/>
      <c r="D25" s="156"/>
    </row>
    <row r="26" spans="1:4" ht="6.95" customHeight="1" x14ac:dyDescent="0.2"/>
    <row r="27" spans="1:4" ht="9" customHeight="1" x14ac:dyDescent="0.2"/>
    <row r="28" spans="1:4" ht="9" customHeight="1" x14ac:dyDescent="0.2"/>
    <row r="29" spans="1:4" ht="9" customHeight="1" x14ac:dyDescent="0.2"/>
    <row r="30" spans="1:4" ht="5.25" customHeight="1" x14ac:dyDescent="0.2"/>
    <row r="31" spans="1:4" ht="9" customHeight="1" x14ac:dyDescent="0.2"/>
    <row r="32" spans="1:4" ht="9" customHeight="1" x14ac:dyDescent="0.2"/>
    <row r="33" ht="9" customHeight="1" x14ac:dyDescent="0.2"/>
    <row r="34" ht="13.5" x14ac:dyDescent="0.2"/>
    <row r="35" ht="13.5" x14ac:dyDescent="0.2"/>
    <row r="36" ht="13.5" x14ac:dyDescent="0.2"/>
    <row r="37" ht="13.5" x14ac:dyDescent="0.2"/>
    <row r="38" ht="13.5" x14ac:dyDescent="0.2"/>
    <row r="39" ht="13.5" x14ac:dyDescent="0.2"/>
    <row r="40" ht="13.5" x14ac:dyDescent="0.2"/>
    <row r="41" ht="13.5" x14ac:dyDescent="0.2"/>
    <row r="42" ht="13.5" x14ac:dyDescent="0.2"/>
    <row r="43" ht="13.5" x14ac:dyDescent="0.2"/>
    <row r="44" ht="13.5" x14ac:dyDescent="0.2"/>
    <row r="45" ht="13.5" x14ac:dyDescent="0.2"/>
    <row r="46" ht="13.5" x14ac:dyDescent="0.2"/>
    <row r="47" ht="13.5" x14ac:dyDescent="0.2"/>
    <row r="48" ht="13.5" x14ac:dyDescent="0.2"/>
    <row r="49" ht="13.5" x14ac:dyDescent="0.2"/>
    <row r="50" ht="13.5" x14ac:dyDescent="0.2"/>
    <row r="51" ht="13.5" x14ac:dyDescent="0.2"/>
    <row r="52" ht="13.5" x14ac:dyDescent="0.2"/>
    <row r="53" ht="13.5" x14ac:dyDescent="0.2"/>
    <row r="54" ht="13.5" x14ac:dyDescent="0.2"/>
    <row r="55" ht="13.5" x14ac:dyDescent="0.2"/>
    <row r="56" ht="13.5" x14ac:dyDescent="0.2"/>
    <row r="57" ht="13.5" x14ac:dyDescent="0.2"/>
    <row r="58" ht="13.5" x14ac:dyDescent="0.2"/>
    <row r="59" ht="13.5" x14ac:dyDescent="0.2"/>
    <row r="60" ht="13.5" x14ac:dyDescent="0.2"/>
    <row r="61" ht="13.5" x14ac:dyDescent="0.2"/>
    <row r="62" ht="13.5" x14ac:dyDescent="0.2"/>
    <row r="63" ht="13.5" x14ac:dyDescent="0.2"/>
    <row r="64" ht="13.5" x14ac:dyDescent="0.2"/>
    <row r="65" ht="13.5" x14ac:dyDescent="0.2"/>
    <row r="66" ht="13.5" x14ac:dyDescent="0.2"/>
    <row r="67" ht="13.5" x14ac:dyDescent="0.2"/>
    <row r="68" ht="13.5" x14ac:dyDescent="0.2"/>
    <row r="69" ht="13.5" x14ac:dyDescent="0.2"/>
    <row r="70" ht="13.5" x14ac:dyDescent="0.2"/>
    <row r="71" ht="13.5" x14ac:dyDescent="0.2"/>
    <row r="72" ht="13.5" x14ac:dyDescent="0.2"/>
    <row r="73" ht="13.5" x14ac:dyDescent="0.2"/>
    <row r="74" ht="13.5" x14ac:dyDescent="0.2"/>
    <row r="75" ht="13.5" x14ac:dyDescent="0.2"/>
    <row r="76" ht="13.5" x14ac:dyDescent="0.2"/>
    <row r="77" ht="13.5" x14ac:dyDescent="0.2"/>
    <row r="78" ht="13.5" x14ac:dyDescent="0.2"/>
    <row r="79" ht="13.5" x14ac:dyDescent="0.2"/>
    <row r="80" ht="13.5" x14ac:dyDescent="0.2"/>
    <row r="81" ht="13.5" x14ac:dyDescent="0.2"/>
    <row r="82" ht="13.5" x14ac:dyDescent="0.2"/>
    <row r="83" ht="13.5" x14ac:dyDescent="0.2"/>
    <row r="84" ht="13.5" x14ac:dyDescent="0.2"/>
    <row r="85" ht="13.5" x14ac:dyDescent="0.2"/>
    <row r="86" ht="13.5" x14ac:dyDescent="0.2"/>
    <row r="87" ht="13.5" x14ac:dyDescent="0.2"/>
    <row r="88" ht="13.5" x14ac:dyDescent="0.2"/>
    <row r="89" ht="13.5" x14ac:dyDescent="0.2"/>
    <row r="90" ht="13.5" x14ac:dyDescent="0.2"/>
    <row r="91" ht="13.5" x14ac:dyDescent="0.2"/>
    <row r="92" ht="13.5" x14ac:dyDescent="0.2"/>
    <row r="93" ht="13.5" x14ac:dyDescent="0.2"/>
    <row r="94" ht="13.5" x14ac:dyDescent="0.2"/>
    <row r="95" ht="13.5" x14ac:dyDescent="0.2"/>
    <row r="96" ht="13.5" x14ac:dyDescent="0.2"/>
    <row r="97" ht="13.5" x14ac:dyDescent="0.2"/>
    <row r="98" ht="13.5" x14ac:dyDescent="0.2"/>
    <row r="99" ht="13.5" x14ac:dyDescent="0.2"/>
    <row r="100" ht="13.5" x14ac:dyDescent="0.2"/>
    <row r="101" ht="13.5" x14ac:dyDescent="0.2"/>
    <row r="102" ht="13.5" x14ac:dyDescent="0.2"/>
    <row r="103" ht="13.5" x14ac:dyDescent="0.2"/>
    <row r="104" ht="13.5" x14ac:dyDescent="0.2"/>
    <row r="105" ht="13.5" x14ac:dyDescent="0.2"/>
    <row r="106" ht="13.5" x14ac:dyDescent="0.2"/>
    <row r="107" ht="13.5" x14ac:dyDescent="0.2"/>
    <row r="108" ht="13.5" x14ac:dyDescent="0.2"/>
    <row r="109" ht="13.5" x14ac:dyDescent="0.2"/>
    <row r="110" ht="13.5" x14ac:dyDescent="0.2"/>
    <row r="111" ht="13.5" x14ac:dyDescent="0.2"/>
    <row r="112" ht="13.5" x14ac:dyDescent="0.2"/>
    <row r="113" ht="13.5" x14ac:dyDescent="0.2"/>
    <row r="114" ht="13.5" x14ac:dyDescent="0.2"/>
    <row r="115" ht="13.5" x14ac:dyDescent="0.2"/>
    <row r="116" ht="13.5" x14ac:dyDescent="0.2"/>
    <row r="117" ht="13.5" x14ac:dyDescent="0.2"/>
    <row r="118" ht="13.5" x14ac:dyDescent="0.2"/>
    <row r="119" ht="13.5" x14ac:dyDescent="0.2"/>
    <row r="120" ht="13.5" x14ac:dyDescent="0.2"/>
    <row r="121" ht="13.5" x14ac:dyDescent="0.2"/>
    <row r="122" ht="13.5" x14ac:dyDescent="0.2"/>
    <row r="123" ht="13.5" x14ac:dyDescent="0.2"/>
    <row r="124" ht="13.5" x14ac:dyDescent="0.2"/>
    <row r="125" ht="13.5" x14ac:dyDescent="0.2"/>
    <row r="126" ht="13.5" x14ac:dyDescent="0.2"/>
    <row r="127" ht="13.5" x14ac:dyDescent="0.2"/>
    <row r="128" ht="13.5" x14ac:dyDescent="0.2"/>
    <row r="129" ht="13.5" x14ac:dyDescent="0.2"/>
    <row r="130" ht="13.5" x14ac:dyDescent="0.2"/>
    <row r="131" ht="13.5" x14ac:dyDescent="0.2"/>
    <row r="132" ht="13.5" x14ac:dyDescent="0.2"/>
    <row r="133" ht="13.5" x14ac:dyDescent="0.2"/>
    <row r="134" ht="13.5" x14ac:dyDescent="0.2"/>
    <row r="135" ht="13.5" x14ac:dyDescent="0.2"/>
    <row r="136" ht="13.5" x14ac:dyDescent="0.2"/>
    <row r="137" ht="13.5" x14ac:dyDescent="0.2"/>
    <row r="138" ht="13.5" x14ac:dyDescent="0.2"/>
    <row r="139" ht="13.5" x14ac:dyDescent="0.2"/>
    <row r="140" ht="13.5" x14ac:dyDescent="0.2"/>
    <row r="141" ht="13.5" x14ac:dyDescent="0.2"/>
    <row r="142" ht="13.5" x14ac:dyDescent="0.2"/>
    <row r="143" ht="13.5" x14ac:dyDescent="0.2"/>
    <row r="144" ht="13.5" x14ac:dyDescent="0.2"/>
    <row r="145" ht="13.5" x14ac:dyDescent="0.2"/>
    <row r="146" ht="13.5" x14ac:dyDescent="0.2"/>
    <row r="147" ht="13.5" x14ac:dyDescent="0.2"/>
    <row r="148" ht="13.5" x14ac:dyDescent="0.2"/>
    <row r="149" ht="13.5" x14ac:dyDescent="0.2"/>
    <row r="150" ht="13.5" x14ac:dyDescent="0.2"/>
    <row r="151" ht="13.5" x14ac:dyDescent="0.2"/>
    <row r="152" ht="13.5" x14ac:dyDescent="0.2"/>
    <row r="153" ht="13.5" x14ac:dyDescent="0.2"/>
    <row r="154" ht="13.5" x14ac:dyDescent="0.2"/>
    <row r="155" ht="13.5" x14ac:dyDescent="0.2"/>
    <row r="156" ht="13.5" x14ac:dyDescent="0.2"/>
    <row r="157" ht="13.5" x14ac:dyDescent="0.2"/>
    <row r="158" ht="13.5" x14ac:dyDescent="0.2"/>
    <row r="159" ht="13.5" x14ac:dyDescent="0.2"/>
    <row r="160" ht="13.5" x14ac:dyDescent="0.2"/>
    <row r="161" ht="13.5" x14ac:dyDescent="0.2"/>
    <row r="162" ht="13.5" x14ac:dyDescent="0.2"/>
    <row r="163" ht="13.5" x14ac:dyDescent="0.2"/>
    <row r="164" ht="13.5" x14ac:dyDescent="0.2"/>
    <row r="165" ht="13.5" x14ac:dyDescent="0.2"/>
    <row r="166" ht="13.5" x14ac:dyDescent="0.2"/>
    <row r="167" ht="13.5" x14ac:dyDescent="0.2"/>
    <row r="168" ht="13.5" x14ac:dyDescent="0.2"/>
    <row r="169" ht="13.5" x14ac:dyDescent="0.2"/>
    <row r="170" ht="13.5" x14ac:dyDescent="0.2"/>
    <row r="171" ht="13.5" x14ac:dyDescent="0.2"/>
    <row r="172" ht="13.5" x14ac:dyDescent="0.2"/>
    <row r="173" ht="13.5" x14ac:dyDescent="0.2"/>
    <row r="174" ht="13.5" x14ac:dyDescent="0.2"/>
    <row r="175" ht="13.5" x14ac:dyDescent="0.2"/>
    <row r="176" ht="13.5" x14ac:dyDescent="0.2"/>
    <row r="177" ht="13.5" x14ac:dyDescent="0.2"/>
    <row r="178" ht="13.5" x14ac:dyDescent="0.2"/>
    <row r="179" ht="13.5" x14ac:dyDescent="0.2"/>
    <row r="180" ht="13.5" x14ac:dyDescent="0.2"/>
    <row r="181" ht="13.5" x14ac:dyDescent="0.2"/>
    <row r="182" ht="13.5" x14ac:dyDescent="0.2"/>
    <row r="183" ht="13.5" x14ac:dyDescent="0.2"/>
    <row r="184" ht="13.5" x14ac:dyDescent="0.2"/>
    <row r="185" ht="13.5" x14ac:dyDescent="0.2"/>
    <row r="186" ht="13.5" x14ac:dyDescent="0.2"/>
    <row r="187" ht="13.5" x14ac:dyDescent="0.2"/>
    <row r="188" ht="13.5" x14ac:dyDescent="0.2"/>
    <row r="189" ht="13.5" x14ac:dyDescent="0.2"/>
    <row r="190" ht="13.5" x14ac:dyDescent="0.2"/>
    <row r="191" ht="13.5" x14ac:dyDescent="0.2"/>
    <row r="192" ht="13.5" x14ac:dyDescent="0.2"/>
    <row r="193" ht="13.5" x14ac:dyDescent="0.2"/>
    <row r="194" ht="13.5" x14ac:dyDescent="0.2"/>
    <row r="195" ht="13.5" x14ac:dyDescent="0.2"/>
    <row r="196" ht="13.5" x14ac:dyDescent="0.2"/>
    <row r="197" ht="13.5" x14ac:dyDescent="0.2"/>
    <row r="198" ht="13.5" x14ac:dyDescent="0.2"/>
    <row r="199" ht="13.5" x14ac:dyDescent="0.2"/>
    <row r="200" ht="13.5" x14ac:dyDescent="0.2"/>
    <row r="201" ht="13.5" x14ac:dyDescent="0.2"/>
    <row r="202" ht="13.5" x14ac:dyDescent="0.2"/>
    <row r="203" ht="13.5" x14ac:dyDescent="0.2"/>
    <row r="204" ht="13.5" x14ac:dyDescent="0.2"/>
    <row r="205" ht="13.5" x14ac:dyDescent="0.2"/>
    <row r="206" ht="13.5" x14ac:dyDescent="0.2"/>
    <row r="207" ht="13.5" x14ac:dyDescent="0.2"/>
    <row r="208" ht="13.5" x14ac:dyDescent="0.2"/>
    <row r="209" ht="13.5" x14ac:dyDescent="0.2"/>
    <row r="210" ht="13.5" x14ac:dyDescent="0.2"/>
    <row r="211" ht="13.5" x14ac:dyDescent="0.2"/>
    <row r="212" ht="13.5" x14ac:dyDescent="0.2"/>
    <row r="213" ht="13.5" x14ac:dyDescent="0.2"/>
    <row r="214" ht="13.5" x14ac:dyDescent="0.2"/>
    <row r="215" ht="13.5" x14ac:dyDescent="0.2"/>
    <row r="216" ht="13.5" x14ac:dyDescent="0.2"/>
    <row r="217" ht="13.5" x14ac:dyDescent="0.2"/>
    <row r="218" ht="13.5" x14ac:dyDescent="0.2"/>
    <row r="219" ht="13.5" x14ac:dyDescent="0.2"/>
    <row r="220" ht="13.5" x14ac:dyDescent="0.2"/>
    <row r="221" ht="13.5" x14ac:dyDescent="0.2"/>
    <row r="222" ht="13.5" x14ac:dyDescent="0.2"/>
    <row r="223" ht="13.5" x14ac:dyDescent="0.2"/>
    <row r="224" ht="13.5" x14ac:dyDescent="0.2"/>
    <row r="225" ht="13.5" x14ac:dyDescent="0.2"/>
    <row r="226" ht="13.5" x14ac:dyDescent="0.2"/>
    <row r="227" ht="13.5" x14ac:dyDescent="0.2"/>
    <row r="228" ht="13.5" x14ac:dyDescent="0.2"/>
    <row r="229" ht="13.5" x14ac:dyDescent="0.2"/>
    <row r="230" ht="13.5" x14ac:dyDescent="0.2"/>
    <row r="231" ht="13.5" x14ac:dyDescent="0.2"/>
    <row r="232" ht="13.5" x14ac:dyDescent="0.2"/>
    <row r="233" ht="13.5" x14ac:dyDescent="0.2"/>
    <row r="234" ht="13.5" x14ac:dyDescent="0.2"/>
    <row r="235" ht="13.5" x14ac:dyDescent="0.2"/>
    <row r="236" ht="13.5" x14ac:dyDescent="0.2"/>
    <row r="237" ht="13.5" x14ac:dyDescent="0.2"/>
    <row r="238" ht="13.5" x14ac:dyDescent="0.2"/>
    <row r="239" ht="13.5" x14ac:dyDescent="0.2"/>
    <row r="240" ht="13.5" x14ac:dyDescent="0.2"/>
    <row r="241" ht="13.5" x14ac:dyDescent="0.2"/>
    <row r="242" ht="13.5" x14ac:dyDescent="0.2"/>
    <row r="243" ht="13.5" x14ac:dyDescent="0.2"/>
    <row r="244" ht="13.5" x14ac:dyDescent="0.2"/>
    <row r="245" ht="13.5" x14ac:dyDescent="0.2"/>
    <row r="246" ht="13.5" x14ac:dyDescent="0.2"/>
    <row r="247" ht="13.5" x14ac:dyDescent="0.2"/>
    <row r="248" ht="13.5" x14ac:dyDescent="0.2"/>
    <row r="249" ht="13.5" x14ac:dyDescent="0.2"/>
    <row r="250" ht="13.5" x14ac:dyDescent="0.2"/>
    <row r="251" ht="13.5" x14ac:dyDescent="0.2"/>
    <row r="252" ht="13.5" x14ac:dyDescent="0.2"/>
    <row r="253" ht="13.5" x14ac:dyDescent="0.2"/>
    <row r="254" ht="13.5" x14ac:dyDescent="0.2"/>
    <row r="255" ht="13.5" x14ac:dyDescent="0.2"/>
    <row r="256" ht="13.5" x14ac:dyDescent="0.2"/>
    <row r="257" ht="13.5" x14ac:dyDescent="0.2"/>
    <row r="258" ht="13.5" x14ac:dyDescent="0.2"/>
    <row r="259" ht="13.5" x14ac:dyDescent="0.2"/>
    <row r="260" ht="13.5" x14ac:dyDescent="0.2"/>
    <row r="261" ht="13.5" x14ac:dyDescent="0.2"/>
    <row r="262" ht="13.5" x14ac:dyDescent="0.2"/>
    <row r="263" ht="13.5" x14ac:dyDescent="0.2"/>
    <row r="264" ht="13.5" x14ac:dyDescent="0.2"/>
    <row r="265" ht="13.5" x14ac:dyDescent="0.2"/>
    <row r="266" ht="13.5" x14ac:dyDescent="0.2"/>
    <row r="267" ht="13.5" x14ac:dyDescent="0.2"/>
    <row r="268" ht="13.5" x14ac:dyDescent="0.2"/>
    <row r="269" ht="13.5" x14ac:dyDescent="0.2"/>
    <row r="270" ht="13.5" x14ac:dyDescent="0.2"/>
    <row r="271" ht="13.5" x14ac:dyDescent="0.2"/>
    <row r="272" ht="13.5" x14ac:dyDescent="0.2"/>
    <row r="273" ht="13.5" x14ac:dyDescent="0.2"/>
    <row r="274" ht="13.5" x14ac:dyDescent="0.2"/>
    <row r="275" ht="13.5" x14ac:dyDescent="0.2"/>
    <row r="276" ht="13.5" x14ac:dyDescent="0.2"/>
    <row r="277" ht="13.5" x14ac:dyDescent="0.2"/>
    <row r="278" ht="13.5" x14ac:dyDescent="0.2"/>
    <row r="279" ht="13.5" x14ac:dyDescent="0.2"/>
    <row r="280" ht="13.5" x14ac:dyDescent="0.2"/>
    <row r="281" ht="13.5" x14ac:dyDescent="0.2"/>
    <row r="282" ht="13.5" x14ac:dyDescent="0.2"/>
    <row r="283" ht="13.5" x14ac:dyDescent="0.2"/>
    <row r="284" ht="13.5" x14ac:dyDescent="0.2"/>
    <row r="285" ht="13.5" x14ac:dyDescent="0.2"/>
    <row r="286" ht="13.5" x14ac:dyDescent="0.2"/>
    <row r="287" ht="13.5" x14ac:dyDescent="0.2"/>
    <row r="288" ht="13.5" x14ac:dyDescent="0.2"/>
    <row r="289" ht="13.5" x14ac:dyDescent="0.2"/>
    <row r="290" ht="13.5" x14ac:dyDescent="0.2"/>
    <row r="291" ht="13.5" x14ac:dyDescent="0.2"/>
    <row r="292" ht="13.5" x14ac:dyDescent="0.2"/>
    <row r="293" ht="13.5" x14ac:dyDescent="0.2"/>
    <row r="294" ht="13.5" x14ac:dyDescent="0.2"/>
    <row r="295" ht="13.5" x14ac:dyDescent="0.2"/>
    <row r="296" ht="13.5" x14ac:dyDescent="0.2"/>
    <row r="297" ht="13.5" x14ac:dyDescent="0.2"/>
    <row r="298" ht="13.5" x14ac:dyDescent="0.2"/>
    <row r="299" ht="13.5" x14ac:dyDescent="0.2"/>
    <row r="300" ht="13.5" x14ac:dyDescent="0.2"/>
    <row r="301" ht="13.5" x14ac:dyDescent="0.2"/>
    <row r="302" ht="13.5" x14ac:dyDescent="0.2"/>
    <row r="303" ht="13.5" x14ac:dyDescent="0.2"/>
    <row r="304" ht="13.5" x14ac:dyDescent="0.2"/>
    <row r="305" ht="13.5" x14ac:dyDescent="0.2"/>
    <row r="306" ht="13.5" x14ac:dyDescent="0.2"/>
    <row r="307" ht="13.5" x14ac:dyDescent="0.2"/>
    <row r="308" ht="13.5" x14ac:dyDescent="0.2"/>
    <row r="309" ht="13.5" x14ac:dyDescent="0.2"/>
    <row r="310" ht="13.5" x14ac:dyDescent="0.2"/>
    <row r="311" ht="13.5" x14ac:dyDescent="0.2"/>
    <row r="312" ht="13.5" x14ac:dyDescent="0.2"/>
    <row r="313" ht="13.5" x14ac:dyDescent="0.2"/>
    <row r="314" ht="13.5" x14ac:dyDescent="0.2"/>
    <row r="315" ht="13.5" x14ac:dyDescent="0.2"/>
    <row r="316" ht="13.5" x14ac:dyDescent="0.2"/>
    <row r="317" ht="13.5" x14ac:dyDescent="0.2"/>
    <row r="318" ht="13.5" x14ac:dyDescent="0.2"/>
    <row r="319" ht="13.5" x14ac:dyDescent="0.2"/>
    <row r="320" ht="13.5" x14ac:dyDescent="0.2"/>
    <row r="321" ht="13.5" x14ac:dyDescent="0.2"/>
    <row r="322" ht="13.5" x14ac:dyDescent="0.2"/>
    <row r="323" ht="13.5" x14ac:dyDescent="0.2"/>
    <row r="324" ht="13.5" x14ac:dyDescent="0.2"/>
    <row r="325" ht="13.5" x14ac:dyDescent="0.2"/>
    <row r="326" ht="13.5" x14ac:dyDescent="0.2"/>
    <row r="327" ht="13.5" x14ac:dyDescent="0.2"/>
    <row r="328" ht="13.5" x14ac:dyDescent="0.2"/>
    <row r="329" ht="13.5" x14ac:dyDescent="0.2"/>
    <row r="330" ht="13.5" x14ac:dyDescent="0.2"/>
    <row r="331" ht="13.5" x14ac:dyDescent="0.2"/>
    <row r="332" ht="13.5" x14ac:dyDescent="0.2"/>
    <row r="333" ht="13.5" x14ac:dyDescent="0.2"/>
    <row r="334" ht="13.5" x14ac:dyDescent="0.2"/>
    <row r="335" ht="13.5" x14ac:dyDescent="0.2"/>
    <row r="336" ht="13.5" x14ac:dyDescent="0.2"/>
    <row r="337" ht="13.5" x14ac:dyDescent="0.2"/>
    <row r="338" ht="13.5" x14ac:dyDescent="0.2"/>
    <row r="339" ht="13.5" x14ac:dyDescent="0.2"/>
    <row r="340" ht="13.5" x14ac:dyDescent="0.2"/>
    <row r="341" ht="13.5" x14ac:dyDescent="0.2"/>
    <row r="342" ht="13.5" x14ac:dyDescent="0.2"/>
    <row r="343" ht="13.5" x14ac:dyDescent="0.2"/>
    <row r="344" ht="13.5" x14ac:dyDescent="0.2"/>
    <row r="345" ht="13.5" x14ac:dyDescent="0.2"/>
    <row r="346" ht="13.5" x14ac:dyDescent="0.2"/>
    <row r="347" ht="13.5" x14ac:dyDescent="0.2"/>
    <row r="348" ht="13.5" x14ac:dyDescent="0.2"/>
    <row r="349" ht="13.5" x14ac:dyDescent="0.2"/>
    <row r="350" ht="13.5" x14ac:dyDescent="0.2"/>
    <row r="351" ht="13.5" x14ac:dyDescent="0.2"/>
    <row r="352" ht="13.5" x14ac:dyDescent="0.2"/>
    <row r="353" ht="13.5" x14ac:dyDescent="0.2"/>
    <row r="354" ht="13.5" x14ac:dyDescent="0.2"/>
    <row r="355" ht="13.5" x14ac:dyDescent="0.2"/>
    <row r="356" ht="13.5" x14ac:dyDescent="0.2"/>
    <row r="357" ht="13.5" x14ac:dyDescent="0.2"/>
    <row r="358" ht="13.5" x14ac:dyDescent="0.2"/>
    <row r="359" ht="13.5" x14ac:dyDescent="0.2"/>
    <row r="360" ht="13.5" x14ac:dyDescent="0.2"/>
    <row r="361" ht="13.5" x14ac:dyDescent="0.2"/>
    <row r="362" ht="13.5" x14ac:dyDescent="0.2"/>
    <row r="363" ht="13.5" x14ac:dyDescent="0.2"/>
    <row r="364" ht="13.5" x14ac:dyDescent="0.2"/>
    <row r="365" ht="13.5" x14ac:dyDescent="0.2"/>
    <row r="366" ht="13.5" x14ac:dyDescent="0.2"/>
    <row r="367" ht="13.5" x14ac:dyDescent="0.2"/>
    <row r="368" ht="13.5" x14ac:dyDescent="0.2"/>
    <row r="369" ht="13.5" x14ac:dyDescent="0.2"/>
    <row r="370" ht="13.5" x14ac:dyDescent="0.2"/>
    <row r="371" ht="13.5" x14ac:dyDescent="0.2"/>
    <row r="372" ht="13.5" x14ac:dyDescent="0.2"/>
    <row r="373" ht="13.5" x14ac:dyDescent="0.2"/>
    <row r="374" ht="13.5" x14ac:dyDescent="0.2"/>
    <row r="375" ht="13.5" x14ac:dyDescent="0.2"/>
    <row r="376" ht="13.5" x14ac:dyDescent="0.2"/>
    <row r="377" ht="13.5" x14ac:dyDescent="0.2"/>
    <row r="378" ht="13.5" x14ac:dyDescent="0.2"/>
    <row r="379" ht="13.5" x14ac:dyDescent="0.2"/>
    <row r="380" ht="13.5" x14ac:dyDescent="0.2"/>
    <row r="381" ht="13.5" x14ac:dyDescent="0.2"/>
    <row r="382" ht="13.5" x14ac:dyDescent="0.2"/>
    <row r="383" ht="13.5" x14ac:dyDescent="0.2"/>
    <row r="384" ht="13.5" x14ac:dyDescent="0.2"/>
    <row r="385" ht="13.5" x14ac:dyDescent="0.2"/>
    <row r="386" ht="13.5" x14ac:dyDescent="0.2"/>
    <row r="387" ht="13.5" x14ac:dyDescent="0.2"/>
    <row r="388" ht="13.5" x14ac:dyDescent="0.2"/>
    <row r="389" ht="13.5" x14ac:dyDescent="0.2"/>
    <row r="390" ht="13.5" x14ac:dyDescent="0.2"/>
    <row r="391" ht="13.5" x14ac:dyDescent="0.2"/>
    <row r="392" ht="13.5" x14ac:dyDescent="0.2"/>
    <row r="393" ht="13.5" x14ac:dyDescent="0.2"/>
    <row r="394" ht="13.5" x14ac:dyDescent="0.2"/>
    <row r="395" ht="13.5" x14ac:dyDescent="0.2"/>
    <row r="396" ht="13.5" x14ac:dyDescent="0.2"/>
    <row r="397" ht="13.5" x14ac:dyDescent="0.2"/>
    <row r="398" ht="13.5" x14ac:dyDescent="0.2"/>
    <row r="399" ht="13.5" x14ac:dyDescent="0.2"/>
    <row r="400" ht="13.5" x14ac:dyDescent="0.2"/>
    <row r="401" ht="13.5" x14ac:dyDescent="0.2"/>
    <row r="402" ht="13.5" x14ac:dyDescent="0.2"/>
    <row r="403" ht="13.5" x14ac:dyDescent="0.2"/>
    <row r="404" ht="13.5" x14ac:dyDescent="0.2"/>
    <row r="405" ht="13.5" x14ac:dyDescent="0.2"/>
    <row r="406" ht="13.5" x14ac:dyDescent="0.2"/>
    <row r="407" ht="13.5" x14ac:dyDescent="0.2"/>
    <row r="408" ht="13.5" x14ac:dyDescent="0.2"/>
    <row r="409" ht="13.5" x14ac:dyDescent="0.2"/>
    <row r="410" ht="13.5" x14ac:dyDescent="0.2"/>
    <row r="411" ht="13.5" x14ac:dyDescent="0.2"/>
    <row r="412" ht="13.5" x14ac:dyDescent="0.2"/>
    <row r="413" ht="13.5" x14ac:dyDescent="0.2"/>
    <row r="414" ht="13.5" x14ac:dyDescent="0.2"/>
    <row r="415" ht="13.5" x14ac:dyDescent="0.2"/>
    <row r="416" ht="13.5" x14ac:dyDescent="0.2"/>
    <row r="417" ht="13.5" x14ac:dyDescent="0.2"/>
    <row r="418" ht="13.5" x14ac:dyDescent="0.2"/>
    <row r="419" ht="13.5" x14ac:dyDescent="0.2"/>
    <row r="420" ht="13.5" x14ac:dyDescent="0.2"/>
    <row r="421" ht="13.5" x14ac:dyDescent="0.2"/>
    <row r="422" ht="13.5" x14ac:dyDescent="0.2"/>
    <row r="423" ht="13.5" x14ac:dyDescent="0.2"/>
    <row r="424" ht="13.5" x14ac:dyDescent="0.2"/>
    <row r="425" ht="13.5" x14ac:dyDescent="0.2"/>
    <row r="426" ht="13.5" x14ac:dyDescent="0.2"/>
    <row r="427" ht="13.5" x14ac:dyDescent="0.2"/>
    <row r="428" ht="13.5" x14ac:dyDescent="0.2"/>
    <row r="429" ht="13.5" x14ac:dyDescent="0.2"/>
    <row r="430" ht="13.5" x14ac:dyDescent="0.2"/>
    <row r="431" ht="13.5" x14ac:dyDescent="0.2"/>
    <row r="432" ht="13.5" x14ac:dyDescent="0.2"/>
    <row r="433" ht="13.5" x14ac:dyDescent="0.2"/>
    <row r="434" ht="13.5" x14ac:dyDescent="0.2"/>
    <row r="435" ht="13.5" x14ac:dyDescent="0.2"/>
    <row r="436" ht="13.5" x14ac:dyDescent="0.2"/>
    <row r="437" ht="13.5" x14ac:dyDescent="0.2"/>
    <row r="438" ht="13.5" x14ac:dyDescent="0.2"/>
    <row r="439" ht="13.5" x14ac:dyDescent="0.2"/>
    <row r="440" ht="13.5" x14ac:dyDescent="0.2"/>
    <row r="441" ht="13.5" x14ac:dyDescent="0.2"/>
    <row r="442" ht="13.5" x14ac:dyDescent="0.2"/>
    <row r="443" ht="13.5" x14ac:dyDescent="0.2"/>
    <row r="444" ht="13.5" x14ac:dyDescent="0.2"/>
    <row r="445" ht="13.5" x14ac:dyDescent="0.2"/>
    <row r="446" ht="13.5" x14ac:dyDescent="0.2"/>
    <row r="447" ht="13.5" x14ac:dyDescent="0.2"/>
    <row r="448" ht="13.5" x14ac:dyDescent="0.2"/>
    <row r="449" ht="13.5" x14ac:dyDescent="0.2"/>
    <row r="450" ht="13.5" x14ac:dyDescent="0.2"/>
    <row r="451" ht="13.5" x14ac:dyDescent="0.2"/>
    <row r="452" ht="13.5" x14ac:dyDescent="0.2"/>
    <row r="453" ht="13.5" x14ac:dyDescent="0.2"/>
    <row r="454" ht="13.5" x14ac:dyDescent="0.2"/>
    <row r="455" ht="13.5" x14ac:dyDescent="0.2"/>
    <row r="456" ht="13.5" x14ac:dyDescent="0.2"/>
    <row r="457" ht="13.5" x14ac:dyDescent="0.2"/>
    <row r="458" ht="13.5" x14ac:dyDescent="0.2"/>
    <row r="459" ht="13.5" x14ac:dyDescent="0.2"/>
    <row r="460" ht="13.5" x14ac:dyDescent="0.2"/>
    <row r="461" ht="13.5" x14ac:dyDescent="0.2"/>
    <row r="462" ht="13.5" x14ac:dyDescent="0.2"/>
    <row r="463" ht="13.5" x14ac:dyDescent="0.2"/>
    <row r="464" ht="13.5" x14ac:dyDescent="0.2"/>
    <row r="465" ht="13.5" x14ac:dyDescent="0.2"/>
    <row r="466" ht="13.5" x14ac:dyDescent="0.2"/>
    <row r="467" ht="13.5" x14ac:dyDescent="0.2"/>
    <row r="468" ht="13.5" x14ac:dyDescent="0.2"/>
    <row r="469" ht="13.5" x14ac:dyDescent="0.2"/>
    <row r="470" ht="13.5" x14ac:dyDescent="0.2"/>
    <row r="471" ht="13.5" x14ac:dyDescent="0.2"/>
    <row r="472" ht="13.5" x14ac:dyDescent="0.2"/>
    <row r="473" ht="13.5" x14ac:dyDescent="0.2"/>
    <row r="474" ht="13.5" x14ac:dyDescent="0.2"/>
    <row r="475" ht="13.5" x14ac:dyDescent="0.2"/>
    <row r="476" ht="13.5" x14ac:dyDescent="0.2"/>
    <row r="477" ht="13.5" x14ac:dyDescent="0.2"/>
    <row r="478" ht="13.5" x14ac:dyDescent="0.2"/>
    <row r="479" ht="13.5" x14ac:dyDescent="0.2"/>
    <row r="480" ht="13.5" x14ac:dyDescent="0.2"/>
    <row r="481" ht="13.5" x14ac:dyDescent="0.2"/>
    <row r="482" ht="13.5" x14ac:dyDescent="0.2"/>
    <row r="483" ht="13.5" x14ac:dyDescent="0.2"/>
    <row r="484" ht="13.5" x14ac:dyDescent="0.2"/>
    <row r="485" ht="13.5" x14ac:dyDescent="0.2"/>
    <row r="486" ht="13.5" x14ac:dyDescent="0.2"/>
    <row r="487" ht="13.5" x14ac:dyDescent="0.2"/>
    <row r="488" ht="13.5" x14ac:dyDescent="0.2"/>
    <row r="489" ht="13.5" x14ac:dyDescent="0.2"/>
    <row r="490" ht="13.5" x14ac:dyDescent="0.2"/>
    <row r="491" ht="13.5" x14ac:dyDescent="0.2"/>
    <row r="492" ht="13.5" x14ac:dyDescent="0.2"/>
    <row r="493" ht="13.5" x14ac:dyDescent="0.2"/>
    <row r="494" ht="13.5" x14ac:dyDescent="0.2"/>
    <row r="495" ht="13.5" x14ac:dyDescent="0.2"/>
    <row r="496" ht="13.5" x14ac:dyDescent="0.2"/>
    <row r="497" ht="13.5" x14ac:dyDescent="0.2"/>
    <row r="498" ht="13.5" x14ac:dyDescent="0.2"/>
    <row r="499" ht="13.5" x14ac:dyDescent="0.2"/>
    <row r="500" ht="13.5" x14ac:dyDescent="0.2"/>
    <row r="501" ht="13.5" x14ac:dyDescent="0.2"/>
    <row r="502" ht="13.5" x14ac:dyDescent="0.2"/>
    <row r="503" ht="13.5" x14ac:dyDescent="0.2"/>
    <row r="504" ht="13.5" x14ac:dyDescent="0.2"/>
    <row r="505" ht="13.5" x14ac:dyDescent="0.2"/>
    <row r="506" ht="13.5" x14ac:dyDescent="0.2"/>
    <row r="507" ht="13.5" x14ac:dyDescent="0.2"/>
    <row r="508" ht="13.5" x14ac:dyDescent="0.2"/>
    <row r="509" ht="13.5" x14ac:dyDescent="0.2"/>
    <row r="510" ht="13.5" x14ac:dyDescent="0.2"/>
    <row r="511" ht="13.5" x14ac:dyDescent="0.2"/>
    <row r="512" ht="13.5" x14ac:dyDescent="0.2"/>
    <row r="513" ht="13.5" x14ac:dyDescent="0.2"/>
    <row r="514" ht="13.5" x14ac:dyDescent="0.2"/>
    <row r="515" ht="13.5" x14ac:dyDescent="0.2"/>
    <row r="516" ht="13.5" x14ac:dyDescent="0.2"/>
    <row r="517" ht="13.5" x14ac:dyDescent="0.2"/>
    <row r="518" ht="13.5" x14ac:dyDescent="0.2"/>
    <row r="519" ht="13.5" x14ac:dyDescent="0.2"/>
    <row r="520" ht="13.5" x14ac:dyDescent="0.2"/>
    <row r="521" ht="13.5" x14ac:dyDescent="0.2"/>
    <row r="522" ht="13.5" x14ac:dyDescent="0.2"/>
    <row r="523" ht="13.5" x14ac:dyDescent="0.2"/>
    <row r="524" ht="13.5" x14ac:dyDescent="0.2"/>
    <row r="525" ht="13.5" x14ac:dyDescent="0.2"/>
    <row r="526" ht="13.5" x14ac:dyDescent="0.2"/>
    <row r="527" ht="13.5" x14ac:dyDescent="0.2"/>
    <row r="528" ht="13.5" x14ac:dyDescent="0.2"/>
    <row r="529" ht="13.5" x14ac:dyDescent="0.2"/>
    <row r="530" ht="13.5" x14ac:dyDescent="0.2"/>
    <row r="531" ht="13.5" x14ac:dyDescent="0.2"/>
    <row r="532" ht="13.5" x14ac:dyDescent="0.2"/>
    <row r="533" ht="13.5" x14ac:dyDescent="0.2"/>
    <row r="534" ht="13.5" x14ac:dyDescent="0.2"/>
    <row r="535" ht="13.5" x14ac:dyDescent="0.2"/>
    <row r="536" ht="13.5" x14ac:dyDescent="0.2"/>
    <row r="537" ht="13.5" x14ac:dyDescent="0.2"/>
    <row r="538" ht="13.5" x14ac:dyDescent="0.2"/>
    <row r="539" ht="13.5" x14ac:dyDescent="0.2"/>
    <row r="540" ht="13.5" x14ac:dyDescent="0.2"/>
    <row r="541" ht="13.5" x14ac:dyDescent="0.2"/>
    <row r="542" ht="13.5" x14ac:dyDescent="0.2"/>
    <row r="543" ht="13.5" x14ac:dyDescent="0.2"/>
    <row r="544" ht="13.5" x14ac:dyDescent="0.2"/>
    <row r="545" ht="13.5" x14ac:dyDescent="0.2"/>
    <row r="546" ht="13.5" x14ac:dyDescent="0.2"/>
    <row r="547" ht="13.5" x14ac:dyDescent="0.2"/>
    <row r="548" ht="13.5" x14ac:dyDescent="0.2"/>
    <row r="549" ht="13.5" x14ac:dyDescent="0.2"/>
    <row r="550" ht="13.5" x14ac:dyDescent="0.2"/>
    <row r="551" ht="13.5" x14ac:dyDescent="0.2"/>
    <row r="552" ht="13.5" x14ac:dyDescent="0.2"/>
    <row r="553" ht="13.5" x14ac:dyDescent="0.2"/>
    <row r="554" ht="13.5" x14ac:dyDescent="0.2"/>
    <row r="555" ht="13.5" x14ac:dyDescent="0.2"/>
    <row r="556" ht="13.5" x14ac:dyDescent="0.2"/>
    <row r="557" ht="13.5" x14ac:dyDescent="0.2"/>
    <row r="558" ht="13.5" x14ac:dyDescent="0.2"/>
    <row r="559" ht="13.5" x14ac:dyDescent="0.2"/>
    <row r="560" ht="13.5" x14ac:dyDescent="0.2"/>
    <row r="561" ht="13.5" x14ac:dyDescent="0.2"/>
    <row r="562" ht="13.5" x14ac:dyDescent="0.2"/>
    <row r="563" ht="13.5" x14ac:dyDescent="0.2"/>
    <row r="564" ht="13.5" x14ac:dyDescent="0.2"/>
    <row r="565" ht="13.5" x14ac:dyDescent="0.2"/>
    <row r="566" ht="13.5" x14ac:dyDescent="0.2"/>
    <row r="567" ht="13.5" x14ac:dyDescent="0.2"/>
    <row r="568" ht="13.5" x14ac:dyDescent="0.2"/>
    <row r="569" ht="13.5" x14ac:dyDescent="0.2"/>
    <row r="570" ht="13.5" x14ac:dyDescent="0.2"/>
    <row r="571" ht="13.5" x14ac:dyDescent="0.2"/>
    <row r="572" ht="13.5" x14ac:dyDescent="0.2"/>
    <row r="573" ht="13.5" x14ac:dyDescent="0.2"/>
    <row r="574" ht="13.5" x14ac:dyDescent="0.2"/>
    <row r="575" ht="13.5" x14ac:dyDescent="0.2"/>
    <row r="576" ht="13.5" x14ac:dyDescent="0.2"/>
    <row r="577" ht="13.5" x14ac:dyDescent="0.2"/>
    <row r="578" ht="13.5" x14ac:dyDescent="0.2"/>
    <row r="579" ht="13.5" x14ac:dyDescent="0.2"/>
    <row r="580" ht="13.5" x14ac:dyDescent="0.2"/>
    <row r="581" ht="13.5" x14ac:dyDescent="0.2"/>
    <row r="582" ht="13.5" x14ac:dyDescent="0.2"/>
    <row r="583" ht="13.5" x14ac:dyDescent="0.2"/>
    <row r="584" ht="13.5" x14ac:dyDescent="0.2"/>
    <row r="585" ht="13.5" x14ac:dyDescent="0.2"/>
    <row r="586" ht="13.5" x14ac:dyDescent="0.2"/>
    <row r="587" ht="13.5" x14ac:dyDescent="0.2"/>
    <row r="588" ht="13.5" x14ac:dyDescent="0.2"/>
    <row r="589" ht="13.5" x14ac:dyDescent="0.2"/>
    <row r="590" ht="13.5" x14ac:dyDescent="0.2"/>
    <row r="591" ht="13.5" x14ac:dyDescent="0.2"/>
    <row r="592" ht="13.5" x14ac:dyDescent="0.2"/>
    <row r="593" ht="13.5" x14ac:dyDescent="0.2"/>
    <row r="594" ht="13.5" x14ac:dyDescent="0.2"/>
    <row r="595" ht="13.5" x14ac:dyDescent="0.2"/>
    <row r="596" ht="13.5" x14ac:dyDescent="0.2"/>
    <row r="597" ht="13.5" x14ac:dyDescent="0.2"/>
    <row r="598" ht="13.5" x14ac:dyDescent="0.2"/>
    <row r="599" ht="13.5" x14ac:dyDescent="0.2"/>
    <row r="600" ht="13.5" x14ac:dyDescent="0.2"/>
    <row r="601" ht="13.5" x14ac:dyDescent="0.2"/>
    <row r="602" ht="13.5" x14ac:dyDescent="0.2"/>
    <row r="603" ht="13.5" x14ac:dyDescent="0.2"/>
    <row r="604" ht="13.5" x14ac:dyDescent="0.2"/>
    <row r="605" ht="13.5" x14ac:dyDescent="0.2"/>
    <row r="606" ht="13.5" x14ac:dyDescent="0.2"/>
    <row r="607" ht="13.5" x14ac:dyDescent="0.2"/>
    <row r="608" ht="13.5" x14ac:dyDescent="0.2"/>
    <row r="609" ht="13.5" x14ac:dyDescent="0.2"/>
    <row r="610" ht="13.5" x14ac:dyDescent="0.2"/>
    <row r="611" ht="13.5" x14ac:dyDescent="0.2"/>
    <row r="612" ht="13.5" x14ac:dyDescent="0.2"/>
    <row r="613" ht="13.5" x14ac:dyDescent="0.2"/>
    <row r="614" ht="13.5" x14ac:dyDescent="0.2"/>
    <row r="615" ht="13.5" x14ac:dyDescent="0.2"/>
    <row r="616" ht="13.5" x14ac:dyDescent="0.2"/>
    <row r="617" ht="13.5" x14ac:dyDescent="0.2"/>
    <row r="618" ht="13.5" x14ac:dyDescent="0.2"/>
    <row r="619" ht="13.5" x14ac:dyDescent="0.2"/>
    <row r="620" ht="13.5" x14ac:dyDescent="0.2"/>
    <row r="621" ht="13.5" x14ac:dyDescent="0.2"/>
    <row r="622" ht="13.5" x14ac:dyDescent="0.2"/>
    <row r="623" ht="13.5" x14ac:dyDescent="0.2"/>
    <row r="624" ht="13.5" x14ac:dyDescent="0.2"/>
    <row r="625" ht="13.5" x14ac:dyDescent="0.2"/>
    <row r="626" ht="13.5" x14ac:dyDescent="0.2"/>
    <row r="627" ht="13.5" x14ac:dyDescent="0.2"/>
    <row r="628" ht="13.5" x14ac:dyDescent="0.2"/>
    <row r="629" ht="13.5" x14ac:dyDescent="0.2"/>
    <row r="630" ht="13.5" x14ac:dyDescent="0.2"/>
    <row r="631" ht="13.5" x14ac:dyDescent="0.2"/>
    <row r="632" ht="13.5" x14ac:dyDescent="0.2"/>
    <row r="633" ht="13.5" x14ac:dyDescent="0.2"/>
    <row r="634" ht="13.5" x14ac:dyDescent="0.2"/>
    <row r="635" ht="13.5" x14ac:dyDescent="0.2"/>
    <row r="636" ht="13.5" x14ac:dyDescent="0.2"/>
    <row r="637" ht="13.5" x14ac:dyDescent="0.2"/>
    <row r="638" ht="13.5" x14ac:dyDescent="0.2"/>
    <row r="639" ht="13.5" x14ac:dyDescent="0.2"/>
    <row r="640" ht="13.5" x14ac:dyDescent="0.2"/>
    <row r="641" ht="13.5" x14ac:dyDescent="0.2"/>
    <row r="642" ht="13.5" x14ac:dyDescent="0.2"/>
    <row r="643" ht="13.5" x14ac:dyDescent="0.2"/>
    <row r="644" ht="13.5" x14ac:dyDescent="0.2"/>
    <row r="645" ht="13.5" x14ac:dyDescent="0.2"/>
    <row r="646" ht="13.5" x14ac:dyDescent="0.2"/>
    <row r="647" ht="13.5" x14ac:dyDescent="0.2"/>
    <row r="648" ht="13.5" x14ac:dyDescent="0.2"/>
    <row r="649" ht="13.5" x14ac:dyDescent="0.2"/>
    <row r="650" ht="13.5" x14ac:dyDescent="0.2"/>
    <row r="651" ht="13.5" x14ac:dyDescent="0.2"/>
    <row r="652" ht="13.5" x14ac:dyDescent="0.2"/>
    <row r="653" ht="13.5" x14ac:dyDescent="0.2"/>
    <row r="654" ht="13.5" x14ac:dyDescent="0.2"/>
    <row r="655" ht="13.5" x14ac:dyDescent="0.2"/>
    <row r="656" ht="13.5" x14ac:dyDescent="0.2"/>
    <row r="657" ht="13.5" x14ac:dyDescent="0.2"/>
    <row r="658" ht="13.5" x14ac:dyDescent="0.2"/>
    <row r="659" ht="13.5" x14ac:dyDescent="0.2"/>
    <row r="660" ht="13.5" x14ac:dyDescent="0.2"/>
    <row r="661" ht="13.5" x14ac:dyDescent="0.2"/>
    <row r="662" ht="13.5" x14ac:dyDescent="0.2"/>
    <row r="663" ht="13.5" x14ac:dyDescent="0.2"/>
    <row r="664" ht="13.5" x14ac:dyDescent="0.2"/>
    <row r="665" ht="13.5" x14ac:dyDescent="0.2"/>
    <row r="666" ht="13.5" x14ac:dyDescent="0.2"/>
    <row r="667" ht="13.5" x14ac:dyDescent="0.2"/>
    <row r="668" ht="13.5" x14ac:dyDescent="0.2"/>
    <row r="669" ht="13.5" x14ac:dyDescent="0.2"/>
    <row r="670" ht="13.5" x14ac:dyDescent="0.2"/>
    <row r="671" ht="13.5" x14ac:dyDescent="0.2"/>
    <row r="672" ht="13.5" x14ac:dyDescent="0.2"/>
    <row r="673" ht="13.5" x14ac:dyDescent="0.2"/>
    <row r="674" ht="13.5" x14ac:dyDescent="0.2"/>
    <row r="675" ht="13.5" x14ac:dyDescent="0.2"/>
    <row r="676" ht="13.5" x14ac:dyDescent="0.2"/>
    <row r="677" ht="13.5" x14ac:dyDescent="0.2"/>
    <row r="678" ht="13.5" x14ac:dyDescent="0.2"/>
    <row r="679" ht="13.5" x14ac:dyDescent="0.2"/>
    <row r="680" ht="13.5" x14ac:dyDescent="0.2"/>
    <row r="681" ht="13.5" x14ac:dyDescent="0.2"/>
    <row r="682" ht="13.5" x14ac:dyDescent="0.2"/>
    <row r="683" ht="13.5" x14ac:dyDescent="0.2"/>
    <row r="684" ht="13.5" x14ac:dyDescent="0.2"/>
    <row r="685" ht="13.5" x14ac:dyDescent="0.2"/>
    <row r="686" ht="13.5" x14ac:dyDescent="0.2"/>
    <row r="687" ht="13.5" x14ac:dyDescent="0.2"/>
    <row r="688" ht="13.5" x14ac:dyDescent="0.2"/>
    <row r="689" ht="13.5" x14ac:dyDescent="0.2"/>
    <row r="690" ht="13.5" x14ac:dyDescent="0.2"/>
    <row r="691" ht="13.5" x14ac:dyDescent="0.2"/>
    <row r="692" ht="13.5" x14ac:dyDescent="0.2"/>
    <row r="693" ht="13.5" x14ac:dyDescent="0.2"/>
    <row r="694" ht="13.5" x14ac:dyDescent="0.2"/>
    <row r="695" ht="13.5" x14ac:dyDescent="0.2"/>
    <row r="696" ht="13.5" x14ac:dyDescent="0.2"/>
    <row r="697" ht="13.5" x14ac:dyDescent="0.2"/>
    <row r="698" ht="13.5" x14ac:dyDescent="0.2"/>
    <row r="699" ht="13.5" x14ac:dyDescent="0.2"/>
    <row r="700" ht="13.5" x14ac:dyDescent="0.2"/>
    <row r="701" ht="13.5" x14ac:dyDescent="0.2"/>
    <row r="702" ht="13.5" x14ac:dyDescent="0.2"/>
    <row r="703" ht="13.5" x14ac:dyDescent="0.2"/>
    <row r="704" ht="13.5" x14ac:dyDescent="0.2"/>
    <row r="705" ht="13.5" x14ac:dyDescent="0.2"/>
    <row r="706" ht="13.5" x14ac:dyDescent="0.2"/>
    <row r="707" ht="13.5" x14ac:dyDescent="0.2"/>
    <row r="708" ht="13.5" x14ac:dyDescent="0.2"/>
    <row r="709" ht="13.5" x14ac:dyDescent="0.2"/>
    <row r="710" ht="13.5" x14ac:dyDescent="0.2"/>
    <row r="711" ht="13.5" x14ac:dyDescent="0.2"/>
    <row r="712" ht="13.5" x14ac:dyDescent="0.2"/>
    <row r="713" ht="13.5" x14ac:dyDescent="0.2"/>
    <row r="714" ht="13.5" x14ac:dyDescent="0.2"/>
    <row r="715" ht="13.5" x14ac:dyDescent="0.2"/>
    <row r="716" ht="13.5" x14ac:dyDescent="0.2"/>
    <row r="717" ht="13.5" x14ac:dyDescent="0.2"/>
    <row r="718" ht="13.5" x14ac:dyDescent="0.2"/>
    <row r="719" ht="13.5" x14ac:dyDescent="0.2"/>
    <row r="720" ht="13.5" x14ac:dyDescent="0.2"/>
    <row r="721" ht="13.5" x14ac:dyDescent="0.2"/>
    <row r="722" ht="13.5" x14ac:dyDescent="0.2"/>
    <row r="723" ht="13.5" x14ac:dyDescent="0.2"/>
    <row r="724" ht="13.5" x14ac:dyDescent="0.2"/>
    <row r="725" ht="13.5" x14ac:dyDescent="0.2"/>
    <row r="726" ht="13.5" x14ac:dyDescent="0.2"/>
    <row r="727" ht="13.5" x14ac:dyDescent="0.2"/>
    <row r="728" ht="13.5" x14ac:dyDescent="0.2"/>
    <row r="729" ht="13.5" x14ac:dyDescent="0.2"/>
    <row r="730" ht="13.5" x14ac:dyDescent="0.2"/>
    <row r="731" ht="13.5" x14ac:dyDescent="0.2"/>
    <row r="732" ht="13.5" x14ac:dyDescent="0.2"/>
    <row r="733" ht="13.5" x14ac:dyDescent="0.2"/>
    <row r="734" ht="13.5" x14ac:dyDescent="0.2"/>
    <row r="735" ht="13.5" x14ac:dyDescent="0.2"/>
    <row r="736" ht="13.5" x14ac:dyDescent="0.2"/>
    <row r="737" ht="13.5" x14ac:dyDescent="0.2"/>
    <row r="738" ht="13.5" x14ac:dyDescent="0.2"/>
    <row r="739" ht="13.5" x14ac:dyDescent="0.2"/>
    <row r="740" ht="13.5" x14ac:dyDescent="0.2"/>
    <row r="741" ht="13.5" x14ac:dyDescent="0.2"/>
    <row r="742" ht="13.5" x14ac:dyDescent="0.2"/>
    <row r="743" ht="13.5" x14ac:dyDescent="0.2"/>
    <row r="744" ht="13.5" x14ac:dyDescent="0.2"/>
    <row r="745" ht="13.5" x14ac:dyDescent="0.2"/>
    <row r="746" ht="13.5" x14ac:dyDescent="0.2"/>
    <row r="747" ht="13.5" x14ac:dyDescent="0.2"/>
    <row r="748" ht="13.5" x14ac:dyDescent="0.2"/>
    <row r="749" ht="13.5" x14ac:dyDescent="0.2"/>
    <row r="750" ht="13.5" x14ac:dyDescent="0.2"/>
    <row r="751" ht="13.5" x14ac:dyDescent="0.2"/>
    <row r="752" ht="13.5" x14ac:dyDescent="0.2"/>
    <row r="753" ht="13.5" x14ac:dyDescent="0.2"/>
    <row r="754" ht="13.5" x14ac:dyDescent="0.2"/>
    <row r="755" ht="13.5" x14ac:dyDescent="0.2"/>
    <row r="756" ht="13.5" x14ac:dyDescent="0.2"/>
    <row r="757" ht="13.5" x14ac:dyDescent="0.2"/>
    <row r="758" ht="13.5" x14ac:dyDescent="0.2"/>
    <row r="759" ht="13.5" x14ac:dyDescent="0.2"/>
    <row r="760" ht="13.5" x14ac:dyDescent="0.2"/>
    <row r="761" ht="13.5" x14ac:dyDescent="0.2"/>
    <row r="762" ht="13.5" x14ac:dyDescent="0.2"/>
    <row r="763" ht="13.5" x14ac:dyDescent="0.2"/>
    <row r="764" ht="13.5" x14ac:dyDescent="0.2"/>
    <row r="765" ht="13.5" x14ac:dyDescent="0.2"/>
    <row r="766" ht="13.5" x14ac:dyDescent="0.2"/>
    <row r="767" ht="13.5" x14ac:dyDescent="0.2"/>
    <row r="768" ht="13.5" x14ac:dyDescent="0.2"/>
    <row r="769" ht="13.5" x14ac:dyDescent="0.2"/>
    <row r="770" ht="13.5" x14ac:dyDescent="0.2"/>
    <row r="771" ht="13.5" x14ac:dyDescent="0.2"/>
    <row r="772" ht="13.5" x14ac:dyDescent="0.2"/>
    <row r="773" ht="13.5" x14ac:dyDescent="0.2"/>
    <row r="774" ht="13.5" x14ac:dyDescent="0.2"/>
    <row r="775" ht="13.5" x14ac:dyDescent="0.2"/>
    <row r="776" ht="13.5" x14ac:dyDescent="0.2"/>
    <row r="777" ht="13.5" x14ac:dyDescent="0.2"/>
    <row r="778" ht="13.5" x14ac:dyDescent="0.2"/>
    <row r="779" ht="13.5" x14ac:dyDescent="0.2"/>
    <row r="780" ht="13.5" x14ac:dyDescent="0.2"/>
    <row r="781" ht="13.5" x14ac:dyDescent="0.2"/>
    <row r="782" ht="13.5" x14ac:dyDescent="0.2"/>
    <row r="783" ht="13.5" x14ac:dyDescent="0.2"/>
    <row r="784" ht="13.5" x14ac:dyDescent="0.2"/>
    <row r="785" ht="13.5" x14ac:dyDescent="0.2"/>
    <row r="786" ht="13.5" x14ac:dyDescent="0.2"/>
    <row r="787" ht="13.5" x14ac:dyDescent="0.2"/>
    <row r="788" ht="13.5" x14ac:dyDescent="0.2"/>
    <row r="789" ht="13.5" x14ac:dyDescent="0.2"/>
    <row r="790" ht="13.5" x14ac:dyDescent="0.2"/>
    <row r="791" ht="13.5" x14ac:dyDescent="0.2"/>
    <row r="792" ht="13.5" x14ac:dyDescent="0.2"/>
    <row r="793" ht="13.5" x14ac:dyDescent="0.2"/>
    <row r="794" ht="13.5" x14ac:dyDescent="0.2"/>
    <row r="795" ht="13.5" x14ac:dyDescent="0.2"/>
    <row r="796" ht="13.5" x14ac:dyDescent="0.2"/>
    <row r="797" ht="13.5" x14ac:dyDescent="0.2"/>
    <row r="798" ht="13.5" x14ac:dyDescent="0.2"/>
    <row r="799" ht="13.5" x14ac:dyDescent="0.2"/>
    <row r="800" ht="13.5" x14ac:dyDescent="0.2"/>
    <row r="801" ht="13.5" x14ac:dyDescent="0.2"/>
    <row r="802" ht="13.5" x14ac:dyDescent="0.2"/>
    <row r="803" ht="13.5" x14ac:dyDescent="0.2"/>
    <row r="804" ht="13.5" x14ac:dyDescent="0.2"/>
    <row r="805" ht="13.5" x14ac:dyDescent="0.2"/>
    <row r="806" ht="13.5" x14ac:dyDescent="0.2"/>
    <row r="807" ht="13.5" x14ac:dyDescent="0.2"/>
    <row r="808" ht="13.5" x14ac:dyDescent="0.2"/>
    <row r="809" ht="13.5" x14ac:dyDescent="0.2"/>
    <row r="810" ht="13.5" x14ac:dyDescent="0.2"/>
    <row r="811" ht="13.5" x14ac:dyDescent="0.2"/>
    <row r="812" ht="13.5" x14ac:dyDescent="0.2"/>
    <row r="813" ht="13.5" x14ac:dyDescent="0.2"/>
    <row r="814" ht="13.5" x14ac:dyDescent="0.2"/>
    <row r="815" ht="13.5" x14ac:dyDescent="0.2"/>
    <row r="816" ht="13.5" x14ac:dyDescent="0.2"/>
    <row r="817" ht="13.5" x14ac:dyDescent="0.2"/>
    <row r="818" ht="13.5" x14ac:dyDescent="0.2"/>
    <row r="819" ht="13.5" x14ac:dyDescent="0.2"/>
    <row r="820" ht="13.5" x14ac:dyDescent="0.2"/>
    <row r="821" ht="13.5" x14ac:dyDescent="0.2"/>
    <row r="822" ht="13.5" x14ac:dyDescent="0.2"/>
    <row r="823" ht="13.5" x14ac:dyDescent="0.2"/>
    <row r="824" ht="13.5" x14ac:dyDescent="0.2"/>
    <row r="825" ht="13.5" x14ac:dyDescent="0.2"/>
    <row r="826" ht="13.5" x14ac:dyDescent="0.2"/>
    <row r="827" ht="13.5" x14ac:dyDescent="0.2"/>
    <row r="828" ht="13.5" x14ac:dyDescent="0.2"/>
    <row r="829" ht="13.5" x14ac:dyDescent="0.2"/>
    <row r="830" ht="13.5" x14ac:dyDescent="0.2"/>
    <row r="831" ht="13.5" x14ac:dyDescent="0.2"/>
    <row r="832" ht="13.5" x14ac:dyDescent="0.2"/>
    <row r="833" ht="13.5" x14ac:dyDescent="0.2"/>
    <row r="834" ht="13.5" x14ac:dyDescent="0.2"/>
    <row r="835" ht="13.5" x14ac:dyDescent="0.2"/>
    <row r="836" ht="13.5" x14ac:dyDescent="0.2"/>
    <row r="837" ht="13.5" x14ac:dyDescent="0.2"/>
    <row r="838" ht="13.5" x14ac:dyDescent="0.2"/>
    <row r="839" ht="13.5" x14ac:dyDescent="0.2"/>
    <row r="840" ht="13.5" x14ac:dyDescent="0.2"/>
    <row r="841" ht="13.5" x14ac:dyDescent="0.2"/>
    <row r="842" ht="13.5" x14ac:dyDescent="0.2"/>
    <row r="843" ht="13.5" x14ac:dyDescent="0.2"/>
    <row r="844" ht="13.5" x14ac:dyDescent="0.2"/>
    <row r="845" ht="13.5" x14ac:dyDescent="0.2"/>
    <row r="846" ht="13.5" x14ac:dyDescent="0.2"/>
    <row r="847" ht="13.5" x14ac:dyDescent="0.2"/>
    <row r="848" ht="13.5" x14ac:dyDescent="0.2"/>
    <row r="849" ht="13.5" x14ac:dyDescent="0.2"/>
    <row r="850" ht="13.5" x14ac:dyDescent="0.2"/>
    <row r="851" ht="13.5" x14ac:dyDescent="0.2"/>
    <row r="852" ht="13.5" x14ac:dyDescent="0.2"/>
    <row r="853" ht="13.5" x14ac:dyDescent="0.2"/>
    <row r="854" ht="13.5" x14ac:dyDescent="0.2"/>
    <row r="855" ht="13.5" x14ac:dyDescent="0.2"/>
    <row r="856" ht="13.5" x14ac:dyDescent="0.2"/>
    <row r="857" ht="13.5" x14ac:dyDescent="0.2"/>
    <row r="858" ht="13.5" x14ac:dyDescent="0.2"/>
    <row r="859" ht="13.5" x14ac:dyDescent="0.2"/>
    <row r="860" ht="13.5" x14ac:dyDescent="0.2"/>
    <row r="861" ht="13.5" x14ac:dyDescent="0.2"/>
    <row r="862" ht="13.5" x14ac:dyDescent="0.2"/>
    <row r="863" ht="13.5" x14ac:dyDescent="0.2"/>
    <row r="864" ht="13.5" x14ac:dyDescent="0.2"/>
    <row r="865" ht="13.5" x14ac:dyDescent="0.2"/>
    <row r="866" ht="13.5" x14ac:dyDescent="0.2"/>
    <row r="867" ht="13.5" x14ac:dyDescent="0.2"/>
    <row r="868" ht="13.5" x14ac:dyDescent="0.2"/>
    <row r="869" ht="13.5" x14ac:dyDescent="0.2"/>
    <row r="870" ht="13.5" x14ac:dyDescent="0.2"/>
    <row r="871" ht="13.5" x14ac:dyDescent="0.2"/>
    <row r="872" ht="13.5" x14ac:dyDescent="0.2"/>
    <row r="873" ht="13.5" x14ac:dyDescent="0.2"/>
    <row r="874" ht="13.5" x14ac:dyDescent="0.2"/>
    <row r="875" ht="13.5" x14ac:dyDescent="0.2"/>
    <row r="876" ht="13.5" x14ac:dyDescent="0.2"/>
    <row r="877" ht="13.5" x14ac:dyDescent="0.2"/>
    <row r="878" ht="13.5" x14ac:dyDescent="0.2"/>
    <row r="879" ht="13.5" x14ac:dyDescent="0.2"/>
    <row r="880" ht="13.5" x14ac:dyDescent="0.2"/>
    <row r="881" ht="13.5" x14ac:dyDescent="0.2"/>
    <row r="882" ht="13.5" x14ac:dyDescent="0.2"/>
    <row r="883" ht="13.5" x14ac:dyDescent="0.2"/>
    <row r="884" ht="13.5" x14ac:dyDescent="0.2"/>
    <row r="885" ht="13.5" x14ac:dyDescent="0.2"/>
    <row r="886" ht="13.5" x14ac:dyDescent="0.2"/>
    <row r="887" ht="13.5" x14ac:dyDescent="0.2"/>
    <row r="888" ht="13.5" x14ac:dyDescent="0.2"/>
    <row r="889" ht="13.5" x14ac:dyDescent="0.2"/>
    <row r="890" ht="13.5" x14ac:dyDescent="0.2"/>
    <row r="891" ht="13.5" x14ac:dyDescent="0.2"/>
    <row r="892" ht="13.5" x14ac:dyDescent="0.2"/>
    <row r="893" ht="13.5" x14ac:dyDescent="0.2"/>
    <row r="894" ht="13.5" x14ac:dyDescent="0.2"/>
    <row r="895" ht="13.5" x14ac:dyDescent="0.2"/>
    <row r="896" ht="13.5" x14ac:dyDescent="0.2"/>
    <row r="897" ht="13.5" x14ac:dyDescent="0.2"/>
    <row r="898" ht="13.5" x14ac:dyDescent="0.2"/>
    <row r="899" ht="13.5" x14ac:dyDescent="0.2"/>
    <row r="900" ht="13.5" x14ac:dyDescent="0.2"/>
    <row r="901" ht="13.5" x14ac:dyDescent="0.2"/>
    <row r="902" ht="13.5" x14ac:dyDescent="0.2"/>
    <row r="903" ht="13.5" x14ac:dyDescent="0.2"/>
    <row r="904" ht="13.5" x14ac:dyDescent="0.2"/>
    <row r="905" ht="13.5" x14ac:dyDescent="0.2"/>
    <row r="906" ht="13.5" x14ac:dyDescent="0.2"/>
    <row r="907" ht="13.5" x14ac:dyDescent="0.2"/>
    <row r="908" ht="13.5" x14ac:dyDescent="0.2"/>
    <row r="909" ht="13.5" x14ac:dyDescent="0.2"/>
    <row r="910" ht="13.5" x14ac:dyDescent="0.2"/>
    <row r="911" ht="13.5" x14ac:dyDescent="0.2"/>
    <row r="912" ht="13.5" x14ac:dyDescent="0.2"/>
    <row r="913" ht="13.5" x14ac:dyDescent="0.2"/>
    <row r="914" ht="13.5" x14ac:dyDescent="0.2"/>
    <row r="915" ht="13.5" x14ac:dyDescent="0.2"/>
    <row r="916" ht="13.5" x14ac:dyDescent="0.2"/>
    <row r="917" ht="13.5" x14ac:dyDescent="0.2"/>
    <row r="918" ht="13.5" x14ac:dyDescent="0.2"/>
    <row r="919" ht="13.5" x14ac:dyDescent="0.2"/>
    <row r="920" ht="13.5" x14ac:dyDescent="0.2"/>
    <row r="921" ht="13.5" x14ac:dyDescent="0.2"/>
    <row r="922" ht="13.5" x14ac:dyDescent="0.2"/>
    <row r="923" ht="13.5" x14ac:dyDescent="0.2"/>
    <row r="924" ht="13.5" x14ac:dyDescent="0.2"/>
    <row r="925" ht="13.5" x14ac:dyDescent="0.2"/>
    <row r="926" ht="13.5" x14ac:dyDescent="0.2"/>
    <row r="927" ht="13.5" x14ac:dyDescent="0.2"/>
    <row r="928" ht="13.5" x14ac:dyDescent="0.2"/>
    <row r="929" ht="13.5" x14ac:dyDescent="0.2"/>
    <row r="930" ht="13.5" x14ac:dyDescent="0.2"/>
    <row r="931" ht="13.5" x14ac:dyDescent="0.2"/>
    <row r="932" ht="13.5" x14ac:dyDescent="0.2"/>
    <row r="933" ht="13.5" x14ac:dyDescent="0.2"/>
    <row r="934" ht="13.5" x14ac:dyDescent="0.2"/>
    <row r="935" ht="13.5" x14ac:dyDescent="0.2"/>
    <row r="936" ht="13.5" x14ac:dyDescent="0.2"/>
    <row r="937" ht="13.5" x14ac:dyDescent="0.2"/>
    <row r="938" ht="13.5" x14ac:dyDescent="0.2"/>
    <row r="939" ht="13.5" x14ac:dyDescent="0.2"/>
    <row r="940" ht="13.5" x14ac:dyDescent="0.2"/>
    <row r="941" ht="13.5" x14ac:dyDescent="0.2"/>
    <row r="942" ht="13.5" x14ac:dyDescent="0.2"/>
    <row r="943" ht="13.5" x14ac:dyDescent="0.2"/>
    <row r="944" ht="13.5" x14ac:dyDescent="0.2"/>
    <row r="945" ht="13.5" x14ac:dyDescent="0.2"/>
    <row r="946" ht="13.5" x14ac:dyDescent="0.2"/>
    <row r="947" ht="13.5" x14ac:dyDescent="0.2"/>
    <row r="948" ht="13.5" x14ac:dyDescent="0.2"/>
    <row r="949" ht="13.5" x14ac:dyDescent="0.2"/>
    <row r="950" ht="13.5" x14ac:dyDescent="0.2"/>
    <row r="951" ht="13.5" x14ac:dyDescent="0.2"/>
    <row r="952" ht="13.5" x14ac:dyDescent="0.2"/>
    <row r="953" ht="13.5" x14ac:dyDescent="0.2"/>
    <row r="954" ht="13.5" x14ac:dyDescent="0.2"/>
    <row r="955" ht="13.5" x14ac:dyDescent="0.2"/>
    <row r="956" ht="13.5" x14ac:dyDescent="0.2"/>
    <row r="957" ht="13.5" x14ac:dyDescent="0.2"/>
    <row r="958" ht="13.5" x14ac:dyDescent="0.2"/>
    <row r="959" ht="13.5" x14ac:dyDescent="0.2"/>
    <row r="960" ht="13.5" x14ac:dyDescent="0.2"/>
    <row r="961" ht="13.5" x14ac:dyDescent="0.2"/>
    <row r="962" ht="13.5" x14ac:dyDescent="0.2"/>
    <row r="963" ht="13.5" x14ac:dyDescent="0.2"/>
    <row r="964" ht="13.5" x14ac:dyDescent="0.2"/>
    <row r="965" ht="13.5" x14ac:dyDescent="0.2"/>
    <row r="966" ht="13.5" x14ac:dyDescent="0.2"/>
    <row r="967" ht="13.5" x14ac:dyDescent="0.2"/>
    <row r="968" ht="13.5" x14ac:dyDescent="0.2"/>
    <row r="969" ht="13.5" x14ac:dyDescent="0.2"/>
    <row r="970" ht="13.5" x14ac:dyDescent="0.2"/>
    <row r="971" ht="13.5" x14ac:dyDescent="0.2"/>
    <row r="972" ht="13.5" x14ac:dyDescent="0.2"/>
    <row r="973" ht="13.5" x14ac:dyDescent="0.2"/>
    <row r="974" ht="13.5" x14ac:dyDescent="0.2"/>
    <row r="975" ht="13.5" x14ac:dyDescent="0.2"/>
    <row r="976" ht="13.5" x14ac:dyDescent="0.2"/>
    <row r="977" ht="13.5" x14ac:dyDescent="0.2"/>
    <row r="978" ht="13.5" x14ac:dyDescent="0.2"/>
    <row r="979" ht="13.5" x14ac:dyDescent="0.2"/>
    <row r="980" ht="13.5" x14ac:dyDescent="0.2"/>
    <row r="981" ht="13.5" x14ac:dyDescent="0.2"/>
    <row r="982" ht="13.5" x14ac:dyDescent="0.2"/>
    <row r="983" ht="13.5" x14ac:dyDescent="0.2"/>
    <row r="984" ht="13.5" x14ac:dyDescent="0.2"/>
    <row r="985" ht="13.5" x14ac:dyDescent="0.2"/>
    <row r="986" ht="13.5" x14ac:dyDescent="0.2"/>
    <row r="987" ht="13.5" x14ac:dyDescent="0.2"/>
    <row r="988" ht="13.5" x14ac:dyDescent="0.2"/>
    <row r="989" ht="13.5" x14ac:dyDescent="0.2"/>
    <row r="990" ht="13.5" x14ac:dyDescent="0.2"/>
    <row r="991" ht="13.5" x14ac:dyDescent="0.2"/>
    <row r="992" ht="13.5" x14ac:dyDescent="0.2"/>
    <row r="993" ht="13.5" x14ac:dyDescent="0.2"/>
    <row r="994" ht="13.5" x14ac:dyDescent="0.2"/>
    <row r="995" ht="13.5" x14ac:dyDescent="0.2"/>
    <row r="996" ht="13.5" x14ac:dyDescent="0.2"/>
    <row r="997" ht="13.5" x14ac:dyDescent="0.2"/>
    <row r="998" ht="13.5" x14ac:dyDescent="0.2"/>
    <row r="999" ht="13.5" x14ac:dyDescent="0.2"/>
    <row r="1000" ht="13.5" x14ac:dyDescent="0.2"/>
  </sheetData>
  <mergeCells count="1">
    <mergeCell ref="A2:D2"/>
  </mergeCells>
  <pageMargins left="0" right="0" top="0" bottom="0" header="0" footer="0"/>
  <pageSetup paperSize="9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F1009"/>
  <sheetViews>
    <sheetView showGridLines="0" zoomScale="200" zoomScaleNormal="200" workbookViewId="0">
      <selection activeCell="A3" sqref="A3:F3"/>
    </sheetView>
  </sheetViews>
  <sheetFormatPr baseColWidth="10" defaultColWidth="11.42578125" defaultRowHeight="15" customHeight="1" x14ac:dyDescent="0.2"/>
  <cols>
    <col min="1" max="1" width="16.7109375" style="81" customWidth="1"/>
    <col min="2" max="16384" width="11.42578125" style="81"/>
  </cols>
  <sheetData>
    <row r="1" spans="1:6" ht="15.95" customHeight="1" x14ac:dyDescent="0.25">
      <c r="A1" s="116" t="s">
        <v>391</v>
      </c>
      <c r="B1" s="132"/>
      <c r="C1" s="132"/>
      <c r="D1" s="132"/>
      <c r="E1" s="133"/>
      <c r="F1" s="134"/>
    </row>
    <row r="2" spans="1:6" ht="13.5" customHeight="1" x14ac:dyDescent="0.25">
      <c r="A2" s="925" t="s">
        <v>722</v>
      </c>
      <c r="B2" s="925"/>
      <c r="C2" s="925"/>
      <c r="D2" s="925"/>
      <c r="E2" s="925"/>
      <c r="F2" s="925"/>
    </row>
    <row r="3" spans="1:6" ht="5.0999999999999996" customHeight="1" x14ac:dyDescent="0.2">
      <c r="A3" s="926"/>
      <c r="B3" s="926"/>
      <c r="C3" s="926"/>
      <c r="D3" s="926"/>
      <c r="E3" s="926"/>
      <c r="F3" s="926"/>
    </row>
    <row r="4" spans="1:6" ht="18" customHeight="1" x14ac:dyDescent="0.2">
      <c r="A4" s="545" t="s">
        <v>202</v>
      </c>
      <c r="B4" s="544" t="s">
        <v>242</v>
      </c>
      <c r="C4" s="544" t="s">
        <v>204</v>
      </c>
      <c r="D4" s="545" t="s">
        <v>206</v>
      </c>
      <c r="E4" s="546" t="s">
        <v>243</v>
      </c>
      <c r="F4" s="547" t="s">
        <v>392</v>
      </c>
    </row>
    <row r="5" spans="1:6" s="431" customFormat="1" ht="3.95" customHeight="1" x14ac:dyDescent="0.2">
      <c r="A5" s="675"/>
      <c r="B5" s="675"/>
      <c r="C5" s="675"/>
      <c r="D5" s="675"/>
      <c r="E5" s="675"/>
      <c r="F5" s="675"/>
    </row>
    <row r="6" spans="1:6" ht="12" customHeight="1" x14ac:dyDescent="0.25">
      <c r="A6" s="927" t="s">
        <v>343</v>
      </c>
      <c r="B6" s="2" t="s">
        <v>244</v>
      </c>
      <c r="C6" s="2" t="s">
        <v>393</v>
      </c>
      <c r="D6" s="2" t="s">
        <v>245</v>
      </c>
      <c r="E6" s="135">
        <v>1250</v>
      </c>
      <c r="F6" s="136">
        <v>5</v>
      </c>
    </row>
    <row r="7" spans="1:6" ht="12" customHeight="1" x14ac:dyDescent="0.25">
      <c r="A7" s="927"/>
      <c r="B7" s="2" t="s">
        <v>246</v>
      </c>
      <c r="C7" s="2" t="s">
        <v>247</v>
      </c>
      <c r="D7" s="2" t="s">
        <v>245</v>
      </c>
      <c r="E7" s="135">
        <v>44</v>
      </c>
      <c r="F7" s="136">
        <v>5</v>
      </c>
    </row>
    <row r="8" spans="1:6" ht="12" customHeight="1" x14ac:dyDescent="0.25">
      <c r="A8" s="927"/>
      <c r="B8" s="2" t="s">
        <v>246</v>
      </c>
      <c r="C8" s="2" t="s">
        <v>248</v>
      </c>
      <c r="D8" s="2" t="s">
        <v>245</v>
      </c>
      <c r="E8" s="135">
        <v>224</v>
      </c>
      <c r="F8" s="136">
        <v>5</v>
      </c>
    </row>
    <row r="9" spans="1:6" ht="12" customHeight="1" x14ac:dyDescent="0.25">
      <c r="A9" s="927"/>
      <c r="B9" s="2" t="s">
        <v>246</v>
      </c>
      <c r="C9" s="2" t="s">
        <v>394</v>
      </c>
      <c r="D9" s="2" t="s">
        <v>245</v>
      </c>
      <c r="E9" s="135">
        <v>72</v>
      </c>
      <c r="F9" s="136">
        <v>5</v>
      </c>
    </row>
    <row r="10" spans="1:6" ht="12" customHeight="1" x14ac:dyDescent="0.25">
      <c r="A10" s="927"/>
      <c r="B10" s="2" t="s">
        <v>395</v>
      </c>
      <c r="C10" s="2" t="s">
        <v>395</v>
      </c>
      <c r="D10" s="2" t="s">
        <v>261</v>
      </c>
      <c r="E10" s="135">
        <v>250</v>
      </c>
      <c r="F10" s="136">
        <v>3</v>
      </c>
    </row>
    <row r="11" spans="1:6" ht="12" customHeight="1" x14ac:dyDescent="0.25">
      <c r="A11" s="927"/>
      <c r="B11" s="2" t="s">
        <v>396</v>
      </c>
      <c r="C11" s="2" t="s">
        <v>250</v>
      </c>
      <c r="D11" s="2" t="s">
        <v>245</v>
      </c>
      <c r="E11" s="135">
        <v>1001</v>
      </c>
      <c r="F11" s="136">
        <v>5</v>
      </c>
    </row>
    <row r="12" spans="1:6" ht="12" customHeight="1" x14ac:dyDescent="0.25">
      <c r="A12" s="927"/>
      <c r="B12" s="2" t="s">
        <v>273</v>
      </c>
      <c r="C12" s="2" t="s">
        <v>249</v>
      </c>
      <c r="D12" s="2" t="s">
        <v>245</v>
      </c>
      <c r="E12" s="135">
        <v>2</v>
      </c>
      <c r="F12" s="136">
        <v>5</v>
      </c>
    </row>
    <row r="13" spans="1:6" ht="12" customHeight="1" x14ac:dyDescent="0.25">
      <c r="A13" s="928"/>
      <c r="B13" s="827" t="s">
        <v>251</v>
      </c>
      <c r="C13" s="827" t="s">
        <v>252</v>
      </c>
      <c r="D13" s="827" t="s">
        <v>245</v>
      </c>
      <c r="E13" s="828">
        <v>900</v>
      </c>
      <c r="F13" s="829">
        <v>10</v>
      </c>
    </row>
    <row r="14" spans="1:6" ht="12" customHeight="1" x14ac:dyDescent="0.25">
      <c r="A14" s="929" t="s">
        <v>397</v>
      </c>
      <c r="B14" s="2" t="s">
        <v>311</v>
      </c>
      <c r="C14" s="2" t="s">
        <v>267</v>
      </c>
      <c r="D14" s="2" t="s">
        <v>245</v>
      </c>
      <c r="E14" s="135">
        <v>141</v>
      </c>
      <c r="F14" s="136">
        <v>9</v>
      </c>
    </row>
    <row r="15" spans="1:6" ht="12" customHeight="1" x14ac:dyDescent="0.25">
      <c r="A15" s="930"/>
      <c r="B15" s="2" t="s">
        <v>263</v>
      </c>
      <c r="C15" s="2" t="s">
        <v>253</v>
      </c>
      <c r="D15" s="2" t="s">
        <v>245</v>
      </c>
      <c r="E15" s="135">
        <v>146</v>
      </c>
      <c r="F15" s="136">
        <v>9</v>
      </c>
    </row>
    <row r="16" spans="1:6" ht="12" customHeight="1" x14ac:dyDescent="0.25">
      <c r="A16" s="931"/>
      <c r="B16" s="827" t="s">
        <v>251</v>
      </c>
      <c r="C16" s="827" t="s">
        <v>252</v>
      </c>
      <c r="D16" s="827" t="s">
        <v>245</v>
      </c>
      <c r="E16" s="828">
        <v>18</v>
      </c>
      <c r="F16" s="829">
        <v>9</v>
      </c>
    </row>
    <row r="17" spans="1:6" ht="12" customHeight="1" x14ac:dyDescent="0.25">
      <c r="A17" s="932" t="s">
        <v>356</v>
      </c>
      <c r="B17" s="2" t="s">
        <v>265</v>
      </c>
      <c r="C17" s="2" t="s">
        <v>398</v>
      </c>
      <c r="D17" s="2" t="s">
        <v>245</v>
      </c>
      <c r="E17" s="135">
        <v>100</v>
      </c>
      <c r="F17" s="136">
        <v>12</v>
      </c>
    </row>
    <row r="18" spans="1:6" ht="12" customHeight="1" x14ac:dyDescent="0.25">
      <c r="A18" s="933"/>
      <c r="B18" s="2" t="s">
        <v>265</v>
      </c>
      <c r="C18" s="2" t="s">
        <v>254</v>
      </c>
      <c r="D18" s="2" t="s">
        <v>266</v>
      </c>
      <c r="E18" s="135">
        <v>38</v>
      </c>
      <c r="F18" s="136">
        <v>12</v>
      </c>
    </row>
    <row r="19" spans="1:6" ht="12" customHeight="1" x14ac:dyDescent="0.25">
      <c r="A19" s="933"/>
      <c r="B19" s="2" t="s">
        <v>612</v>
      </c>
      <c r="C19" s="2" t="s">
        <v>254</v>
      </c>
      <c r="D19" s="2" t="s">
        <v>266</v>
      </c>
      <c r="E19" s="135">
        <v>100</v>
      </c>
      <c r="F19" s="136">
        <v>6</v>
      </c>
    </row>
    <row r="20" spans="1:6" ht="12" customHeight="1" x14ac:dyDescent="0.25">
      <c r="A20" s="933"/>
      <c r="B20" s="2" t="s">
        <v>311</v>
      </c>
      <c r="C20" s="2" t="s">
        <v>268</v>
      </c>
      <c r="D20" s="2" t="s">
        <v>266</v>
      </c>
      <c r="E20" s="135">
        <v>550</v>
      </c>
      <c r="F20" s="136">
        <v>7</v>
      </c>
    </row>
    <row r="21" spans="1:6" ht="12" customHeight="1" x14ac:dyDescent="0.25">
      <c r="A21" s="933"/>
      <c r="B21" s="2" t="s">
        <v>311</v>
      </c>
      <c r="C21" s="2" t="s">
        <v>267</v>
      </c>
      <c r="D21" s="2" t="s">
        <v>245</v>
      </c>
      <c r="E21" s="135">
        <v>303</v>
      </c>
      <c r="F21" s="136">
        <v>14</v>
      </c>
    </row>
    <row r="22" spans="1:6" ht="12" customHeight="1" x14ac:dyDescent="0.25">
      <c r="A22" s="933"/>
      <c r="B22" s="2" t="s">
        <v>309</v>
      </c>
      <c r="C22" s="2" t="s">
        <v>399</v>
      </c>
      <c r="D22" s="2" t="s">
        <v>266</v>
      </c>
      <c r="E22" s="135">
        <v>140</v>
      </c>
      <c r="F22" s="136">
        <v>6</v>
      </c>
    </row>
    <row r="23" spans="1:6" ht="12" customHeight="1" x14ac:dyDescent="0.25">
      <c r="A23" s="933"/>
      <c r="B23" s="2" t="s">
        <v>251</v>
      </c>
      <c r="C23" s="2" t="s">
        <v>269</v>
      </c>
      <c r="D23" s="2" t="s">
        <v>266</v>
      </c>
      <c r="E23" s="135">
        <v>601</v>
      </c>
      <c r="F23" s="136">
        <v>7</v>
      </c>
    </row>
    <row r="24" spans="1:6" ht="12" customHeight="1" x14ac:dyDescent="0.25">
      <c r="A24" s="933"/>
      <c r="B24" s="2" t="s">
        <v>251</v>
      </c>
      <c r="C24" s="2" t="s">
        <v>252</v>
      </c>
      <c r="D24" s="2" t="s">
        <v>245</v>
      </c>
      <c r="E24" s="135">
        <v>697</v>
      </c>
      <c r="F24" s="136">
        <v>14</v>
      </c>
    </row>
    <row r="25" spans="1:6" ht="12" customHeight="1" x14ac:dyDescent="0.25">
      <c r="A25" s="933"/>
      <c r="B25" s="2" t="s">
        <v>251</v>
      </c>
      <c r="C25" s="2" t="s">
        <v>253</v>
      </c>
      <c r="D25" s="2" t="s">
        <v>245</v>
      </c>
      <c r="E25" s="135">
        <v>324</v>
      </c>
      <c r="F25" s="136">
        <v>14</v>
      </c>
    </row>
    <row r="26" spans="1:6" ht="12" customHeight="1" x14ac:dyDescent="0.25">
      <c r="A26" s="933"/>
      <c r="B26" s="2" t="s">
        <v>270</v>
      </c>
      <c r="C26" s="2" t="s">
        <v>271</v>
      </c>
      <c r="D26" s="2" t="s">
        <v>266</v>
      </c>
      <c r="E26" s="135">
        <v>600</v>
      </c>
      <c r="F26" s="136">
        <v>10</v>
      </c>
    </row>
    <row r="27" spans="1:6" ht="12" customHeight="1" x14ac:dyDescent="0.25">
      <c r="A27" s="928"/>
      <c r="B27" s="827" t="s">
        <v>270</v>
      </c>
      <c r="C27" s="827" t="s">
        <v>310</v>
      </c>
      <c r="D27" s="827" t="s">
        <v>245</v>
      </c>
      <c r="E27" s="828">
        <v>53</v>
      </c>
      <c r="F27" s="829">
        <v>18</v>
      </c>
    </row>
    <row r="28" spans="1:6" ht="12" customHeight="1" x14ac:dyDescent="0.25">
      <c r="A28" s="929" t="s">
        <v>400</v>
      </c>
      <c r="B28" s="2" t="s">
        <v>255</v>
      </c>
      <c r="C28" s="2" t="s">
        <v>257</v>
      </c>
      <c r="D28" s="2" t="s">
        <v>245</v>
      </c>
      <c r="E28" s="135">
        <v>160</v>
      </c>
      <c r="F28" s="136">
        <v>10</v>
      </c>
    </row>
    <row r="29" spans="1:6" ht="12" customHeight="1" x14ac:dyDescent="0.25">
      <c r="A29" s="930"/>
      <c r="B29" s="2" t="s">
        <v>255</v>
      </c>
      <c r="C29" s="2" t="s">
        <v>256</v>
      </c>
      <c r="D29" s="2" t="s">
        <v>245</v>
      </c>
      <c r="E29" s="135">
        <v>20</v>
      </c>
      <c r="F29" s="136">
        <v>10</v>
      </c>
    </row>
    <row r="30" spans="1:6" ht="12" customHeight="1" x14ac:dyDescent="0.25">
      <c r="A30" s="930"/>
      <c r="B30" s="2" t="s">
        <v>255</v>
      </c>
      <c r="C30" s="2" t="s">
        <v>257</v>
      </c>
      <c r="D30" s="2" t="s">
        <v>245</v>
      </c>
      <c r="E30" s="135">
        <v>1684</v>
      </c>
      <c r="F30" s="136">
        <v>10</v>
      </c>
    </row>
    <row r="31" spans="1:6" ht="12" customHeight="1" x14ac:dyDescent="0.25">
      <c r="A31" s="930"/>
      <c r="B31" s="2" t="s">
        <v>255</v>
      </c>
      <c r="C31" s="2" t="s">
        <v>306</v>
      </c>
      <c r="D31" s="2" t="s">
        <v>245</v>
      </c>
      <c r="E31" s="135">
        <v>220</v>
      </c>
      <c r="F31" s="136">
        <v>10</v>
      </c>
    </row>
    <row r="32" spans="1:6" ht="12" customHeight="1" x14ac:dyDescent="0.25">
      <c r="A32" s="930"/>
      <c r="B32" s="2" t="s">
        <v>255</v>
      </c>
      <c r="C32" s="2" t="s">
        <v>307</v>
      </c>
      <c r="D32" s="2" t="s">
        <v>245</v>
      </c>
      <c r="E32" s="135">
        <v>283</v>
      </c>
      <c r="F32" s="136">
        <v>10</v>
      </c>
    </row>
    <row r="33" spans="1:6" ht="12" customHeight="1" x14ac:dyDescent="0.25">
      <c r="A33" s="930"/>
      <c r="B33" s="2" t="s">
        <v>255</v>
      </c>
      <c r="C33" s="2" t="s">
        <v>257</v>
      </c>
      <c r="D33" s="2" t="s">
        <v>245</v>
      </c>
      <c r="E33" s="135">
        <v>43</v>
      </c>
      <c r="F33" s="136">
        <v>10</v>
      </c>
    </row>
    <row r="34" spans="1:6" ht="12" customHeight="1" x14ac:dyDescent="0.25">
      <c r="A34" s="931"/>
      <c r="B34" s="827" t="s">
        <v>255</v>
      </c>
      <c r="C34" s="827" t="s">
        <v>308</v>
      </c>
      <c r="D34" s="827" t="s">
        <v>245</v>
      </c>
      <c r="E34" s="828">
        <v>47</v>
      </c>
      <c r="F34" s="829">
        <v>10</v>
      </c>
    </row>
    <row r="35" spans="1:6" ht="12" customHeight="1" x14ac:dyDescent="0.25">
      <c r="A35" s="932" t="s">
        <v>401</v>
      </c>
      <c r="B35" s="2" t="s">
        <v>265</v>
      </c>
      <c r="C35" s="2" t="s">
        <v>402</v>
      </c>
      <c r="D35" s="2" t="s">
        <v>245</v>
      </c>
      <c r="E35" s="135">
        <v>1200</v>
      </c>
      <c r="F35" s="136">
        <v>2</v>
      </c>
    </row>
    <row r="36" spans="1:6" ht="12" customHeight="1" x14ac:dyDescent="0.25">
      <c r="A36" s="933"/>
      <c r="B36" s="2" t="s">
        <v>311</v>
      </c>
      <c r="C36" s="2" t="s">
        <v>268</v>
      </c>
      <c r="D36" s="2" t="s">
        <v>266</v>
      </c>
      <c r="E36" s="135">
        <v>500</v>
      </c>
      <c r="F36" s="136">
        <v>2</v>
      </c>
    </row>
    <row r="37" spans="1:6" ht="12" customHeight="1" x14ac:dyDescent="0.25">
      <c r="A37" s="933"/>
      <c r="B37" s="2" t="s">
        <v>311</v>
      </c>
      <c r="C37" s="2" t="s">
        <v>403</v>
      </c>
      <c r="D37" s="2" t="s">
        <v>245</v>
      </c>
      <c r="E37" s="135">
        <v>140</v>
      </c>
      <c r="F37" s="136">
        <v>6</v>
      </c>
    </row>
    <row r="38" spans="1:6" ht="12" customHeight="1" x14ac:dyDescent="0.25">
      <c r="A38" s="933"/>
      <c r="B38" s="2" t="s">
        <v>276</v>
      </c>
      <c r="C38" s="2" t="s">
        <v>404</v>
      </c>
      <c r="D38" s="2" t="s">
        <v>266</v>
      </c>
      <c r="E38" s="135">
        <v>3310</v>
      </c>
      <c r="F38" s="136">
        <v>2</v>
      </c>
    </row>
    <row r="39" spans="1:6" ht="12" customHeight="1" x14ac:dyDescent="0.25">
      <c r="A39" s="933"/>
      <c r="B39" s="2" t="s">
        <v>251</v>
      </c>
      <c r="C39" s="2" t="s">
        <v>269</v>
      </c>
      <c r="D39" s="2" t="s">
        <v>266</v>
      </c>
      <c r="E39" s="135">
        <v>2300</v>
      </c>
      <c r="F39" s="136">
        <v>4</v>
      </c>
    </row>
    <row r="40" spans="1:6" ht="12" customHeight="1" x14ac:dyDescent="0.25">
      <c r="A40" s="933"/>
      <c r="B40" s="2" t="s">
        <v>251</v>
      </c>
      <c r="C40" s="2" t="s">
        <v>252</v>
      </c>
      <c r="D40" s="2" t="s">
        <v>245</v>
      </c>
      <c r="E40" s="135">
        <v>1493</v>
      </c>
      <c r="F40" s="136">
        <v>10</v>
      </c>
    </row>
    <row r="41" spans="1:6" ht="12" customHeight="1" x14ac:dyDescent="0.25">
      <c r="A41" s="928"/>
      <c r="B41" s="2" t="s">
        <v>274</v>
      </c>
      <c r="C41" s="827" t="s">
        <v>275</v>
      </c>
      <c r="D41" s="2"/>
      <c r="E41" s="828">
        <v>770</v>
      </c>
      <c r="F41" s="829">
        <v>8</v>
      </c>
    </row>
    <row r="42" spans="1:6" ht="12" customHeight="1" x14ac:dyDescent="0.25">
      <c r="A42" s="932" t="s">
        <v>405</v>
      </c>
      <c r="B42" s="84" t="s">
        <v>406</v>
      </c>
      <c r="C42" s="2" t="s">
        <v>407</v>
      </c>
      <c r="D42" s="84" t="s">
        <v>266</v>
      </c>
      <c r="E42" s="135">
        <v>930</v>
      </c>
      <c r="F42" s="136">
        <v>5</v>
      </c>
    </row>
    <row r="43" spans="1:6" ht="12" customHeight="1" x14ac:dyDescent="0.25">
      <c r="A43" s="933"/>
      <c r="B43" s="2" t="s">
        <v>278</v>
      </c>
      <c r="C43" s="2" t="s">
        <v>408</v>
      </c>
      <c r="D43" s="2" t="s">
        <v>245</v>
      </c>
      <c r="E43" s="135">
        <v>2039</v>
      </c>
      <c r="F43" s="136">
        <v>7</v>
      </c>
    </row>
    <row r="44" spans="1:6" ht="12" customHeight="1" x14ac:dyDescent="0.25">
      <c r="A44" s="933"/>
      <c r="B44" s="2" t="s">
        <v>278</v>
      </c>
      <c r="C44" s="2" t="s">
        <v>280</v>
      </c>
      <c r="D44" s="2" t="s">
        <v>266</v>
      </c>
      <c r="E44" s="135">
        <v>10320</v>
      </c>
      <c r="F44" s="136">
        <v>5</v>
      </c>
    </row>
    <row r="45" spans="1:6" ht="12" customHeight="1" x14ac:dyDescent="0.25">
      <c r="A45" s="933"/>
      <c r="B45" s="2" t="s">
        <v>278</v>
      </c>
      <c r="C45" s="2" t="s">
        <v>282</v>
      </c>
      <c r="D45" s="2" t="s">
        <v>266</v>
      </c>
      <c r="E45" s="135">
        <v>9711</v>
      </c>
      <c r="F45" s="136">
        <v>5</v>
      </c>
    </row>
    <row r="46" spans="1:6" ht="12" customHeight="1" x14ac:dyDescent="0.25">
      <c r="A46" s="933"/>
      <c r="B46" s="2" t="s">
        <v>278</v>
      </c>
      <c r="C46" s="2" t="s">
        <v>279</v>
      </c>
      <c r="D46" s="2" t="s">
        <v>245</v>
      </c>
      <c r="E46" s="135">
        <v>939</v>
      </c>
      <c r="F46" s="136">
        <v>7</v>
      </c>
    </row>
    <row r="47" spans="1:6" ht="12" customHeight="1" x14ac:dyDescent="0.25">
      <c r="A47" s="933"/>
      <c r="B47" s="2" t="s">
        <v>278</v>
      </c>
      <c r="C47" s="2" t="s">
        <v>409</v>
      </c>
      <c r="D47" s="2" t="s">
        <v>266</v>
      </c>
      <c r="E47" s="135">
        <v>170</v>
      </c>
      <c r="F47" s="136">
        <v>5</v>
      </c>
    </row>
    <row r="48" spans="1:6" ht="12" customHeight="1" x14ac:dyDescent="0.25">
      <c r="A48" s="933"/>
      <c r="B48" s="2" t="s">
        <v>278</v>
      </c>
      <c r="C48" s="2" t="s">
        <v>282</v>
      </c>
      <c r="D48" s="2" t="s">
        <v>245</v>
      </c>
      <c r="E48" s="135">
        <v>1989</v>
      </c>
      <c r="F48" s="136">
        <v>7</v>
      </c>
    </row>
    <row r="49" spans="1:6" ht="12" customHeight="1" x14ac:dyDescent="0.25">
      <c r="A49" s="933"/>
      <c r="B49" s="2" t="s">
        <v>278</v>
      </c>
      <c r="C49" s="2" t="s">
        <v>281</v>
      </c>
      <c r="D49" s="2" t="s">
        <v>266</v>
      </c>
      <c r="E49" s="135">
        <v>6522</v>
      </c>
      <c r="F49" s="136">
        <v>5</v>
      </c>
    </row>
    <row r="50" spans="1:6" ht="12" customHeight="1" x14ac:dyDescent="0.25">
      <c r="A50" s="933"/>
      <c r="B50" s="2" t="s">
        <v>278</v>
      </c>
      <c r="C50" s="2" t="s">
        <v>282</v>
      </c>
      <c r="D50" s="2" t="s">
        <v>245</v>
      </c>
      <c r="E50" s="135">
        <v>1989</v>
      </c>
      <c r="F50" s="136">
        <v>7</v>
      </c>
    </row>
    <row r="51" spans="1:6" ht="12" customHeight="1" x14ac:dyDescent="0.25">
      <c r="A51" s="933"/>
      <c r="B51" s="2" t="s">
        <v>278</v>
      </c>
      <c r="C51" s="2" t="s">
        <v>410</v>
      </c>
      <c r="D51" s="2" t="s">
        <v>245</v>
      </c>
      <c r="E51" s="135">
        <v>370</v>
      </c>
      <c r="F51" s="136">
        <v>7</v>
      </c>
    </row>
    <row r="52" spans="1:6" ht="12" customHeight="1" x14ac:dyDescent="0.25">
      <c r="A52" s="928"/>
      <c r="B52" s="2" t="s">
        <v>278</v>
      </c>
      <c r="C52" s="2" t="s">
        <v>409</v>
      </c>
      <c r="D52" s="827" t="s">
        <v>245</v>
      </c>
      <c r="E52" s="828">
        <v>2208</v>
      </c>
      <c r="F52" s="829">
        <v>7</v>
      </c>
    </row>
    <row r="53" spans="1:6" ht="10.7" customHeight="1" x14ac:dyDescent="0.25">
      <c r="A53" s="137" t="s">
        <v>360</v>
      </c>
      <c r="B53" s="676" t="s">
        <v>411</v>
      </c>
      <c r="C53" s="676" t="s">
        <v>613</v>
      </c>
      <c r="D53" s="676" t="s">
        <v>412</v>
      </c>
      <c r="E53" s="135">
        <v>400</v>
      </c>
      <c r="F53" s="136">
        <v>1</v>
      </c>
    </row>
    <row r="54" spans="1:6" ht="10.7" customHeight="1" x14ac:dyDescent="0.25">
      <c r="A54" s="932" t="s">
        <v>372</v>
      </c>
      <c r="B54" s="2" t="s">
        <v>312</v>
      </c>
      <c r="C54" s="2" t="s">
        <v>313</v>
      </c>
      <c r="D54" s="2" t="s">
        <v>413</v>
      </c>
      <c r="E54" s="677">
        <v>85</v>
      </c>
      <c r="F54" s="678">
        <v>5</v>
      </c>
    </row>
    <row r="55" spans="1:6" ht="18" customHeight="1" x14ac:dyDescent="0.25">
      <c r="A55" s="933"/>
      <c r="B55" s="2" t="s">
        <v>251</v>
      </c>
      <c r="C55" s="2" t="s">
        <v>253</v>
      </c>
      <c r="D55" s="2" t="s">
        <v>245</v>
      </c>
      <c r="E55" s="135">
        <v>1198</v>
      </c>
      <c r="F55" s="136">
        <v>12</v>
      </c>
    </row>
    <row r="56" spans="1:6" ht="9.75" customHeight="1" x14ac:dyDescent="0.25">
      <c r="A56" s="933"/>
      <c r="B56" s="2" t="s">
        <v>251</v>
      </c>
      <c r="C56" s="2" t="s">
        <v>252</v>
      </c>
      <c r="D56" s="2" t="s">
        <v>245</v>
      </c>
      <c r="E56" s="135">
        <v>20</v>
      </c>
      <c r="F56" s="136">
        <v>12</v>
      </c>
    </row>
    <row r="57" spans="1:6" ht="12" customHeight="1" x14ac:dyDescent="0.25">
      <c r="A57" s="928"/>
      <c r="B57" s="827" t="s">
        <v>251</v>
      </c>
      <c r="C57" s="827" t="s">
        <v>277</v>
      </c>
      <c r="D57" s="827" t="s">
        <v>266</v>
      </c>
      <c r="E57" s="828">
        <v>600</v>
      </c>
      <c r="F57" s="829">
        <v>7</v>
      </c>
    </row>
    <row r="58" spans="1:6" ht="12" customHeight="1" x14ac:dyDescent="0.25">
      <c r="A58" s="929" t="s">
        <v>414</v>
      </c>
      <c r="B58" s="2" t="s">
        <v>258</v>
      </c>
      <c r="C58" s="2" t="s">
        <v>259</v>
      </c>
      <c r="D58" s="2" t="s">
        <v>261</v>
      </c>
      <c r="E58" s="135">
        <v>9200</v>
      </c>
      <c r="F58" s="136">
        <v>2.5</v>
      </c>
    </row>
    <row r="59" spans="1:6" ht="12" customHeight="1" x14ac:dyDescent="0.25">
      <c r="A59" s="930"/>
      <c r="B59" s="2" t="s">
        <v>244</v>
      </c>
      <c r="C59" s="2" t="s">
        <v>415</v>
      </c>
      <c r="D59" s="2" t="s">
        <v>261</v>
      </c>
      <c r="E59" s="135">
        <v>6700</v>
      </c>
      <c r="F59" s="136">
        <v>2.5</v>
      </c>
    </row>
    <row r="60" spans="1:6" ht="12" customHeight="1" x14ac:dyDescent="0.25">
      <c r="A60" s="931"/>
      <c r="B60" s="827" t="s">
        <v>260</v>
      </c>
      <c r="C60" s="827" t="s">
        <v>416</v>
      </c>
      <c r="D60" s="827" t="s">
        <v>261</v>
      </c>
      <c r="E60" s="828">
        <v>17750</v>
      </c>
      <c r="F60" s="829">
        <v>0.5</v>
      </c>
    </row>
    <row r="61" spans="1:6" ht="12" customHeight="1" x14ac:dyDescent="0.2">
      <c r="A61" s="125"/>
      <c r="B61" s="126"/>
      <c r="C61" s="59"/>
      <c r="D61" s="127"/>
      <c r="E61" s="128"/>
      <c r="F61" s="129" t="s">
        <v>200</v>
      </c>
    </row>
    <row r="62" spans="1:6" ht="12" customHeight="1" x14ac:dyDescent="0.25">
      <c r="A62" s="130" t="s">
        <v>417</v>
      </c>
      <c r="B62"/>
      <c r="C62"/>
      <c r="D62"/>
      <c r="E62"/>
      <c r="F62"/>
    </row>
    <row r="63" spans="1:6" ht="18.75" customHeight="1" x14ac:dyDescent="0.2">
      <c r="A63" s="545" t="s">
        <v>202</v>
      </c>
      <c r="B63" s="544" t="s">
        <v>242</v>
      </c>
      <c r="C63" s="544" t="s">
        <v>204</v>
      </c>
      <c r="D63" s="545" t="s">
        <v>206</v>
      </c>
      <c r="E63" s="546" t="s">
        <v>243</v>
      </c>
      <c r="F63" s="547" t="s">
        <v>392</v>
      </c>
    </row>
    <row r="64" spans="1:6" ht="9" customHeight="1" x14ac:dyDescent="0.2">
      <c r="A64"/>
      <c r="B64"/>
      <c r="C64"/>
      <c r="D64"/>
      <c r="E64"/>
      <c r="F64"/>
    </row>
    <row r="65" spans="1:6" ht="12" customHeight="1" x14ac:dyDescent="0.25">
      <c r="A65" s="927" t="s">
        <v>418</v>
      </c>
      <c r="B65" s="2" t="s">
        <v>419</v>
      </c>
      <c r="C65" s="2" t="s">
        <v>419</v>
      </c>
      <c r="D65" s="2" t="s">
        <v>261</v>
      </c>
      <c r="E65" s="135">
        <v>15</v>
      </c>
      <c r="F65" s="136">
        <v>5</v>
      </c>
    </row>
    <row r="66" spans="1:6" ht="12" customHeight="1" x14ac:dyDescent="0.25">
      <c r="A66" s="927"/>
      <c r="B66" s="2" t="s">
        <v>283</v>
      </c>
      <c r="C66" s="2" t="s">
        <v>283</v>
      </c>
      <c r="D66" s="2" t="s">
        <v>261</v>
      </c>
      <c r="E66" s="135">
        <v>800</v>
      </c>
      <c r="F66" s="136">
        <v>1</v>
      </c>
    </row>
    <row r="67" spans="1:6" ht="12" customHeight="1" x14ac:dyDescent="0.25">
      <c r="A67" s="927"/>
      <c r="B67" s="2" t="s">
        <v>244</v>
      </c>
      <c r="C67" s="2" t="s">
        <v>420</v>
      </c>
      <c r="D67" s="2" t="s">
        <v>245</v>
      </c>
      <c r="E67" s="135">
        <v>350</v>
      </c>
      <c r="F67" s="136">
        <v>2.5</v>
      </c>
    </row>
    <row r="68" spans="1:6" ht="12" customHeight="1" x14ac:dyDescent="0.25">
      <c r="A68" s="927"/>
      <c r="B68" s="2" t="s">
        <v>260</v>
      </c>
      <c r="C68" s="2" t="s">
        <v>262</v>
      </c>
      <c r="D68" s="2" t="s">
        <v>261</v>
      </c>
      <c r="E68" s="135">
        <v>2000</v>
      </c>
      <c r="F68" s="136">
        <v>0.45</v>
      </c>
    </row>
    <row r="69" spans="1:6" ht="12" customHeight="1" x14ac:dyDescent="0.25">
      <c r="A69" s="927"/>
      <c r="B69" s="2" t="s">
        <v>272</v>
      </c>
      <c r="C69" s="2" t="s">
        <v>421</v>
      </c>
      <c r="D69" s="2" t="s">
        <v>245</v>
      </c>
      <c r="E69" s="135">
        <v>800</v>
      </c>
      <c r="F69" s="136">
        <v>4</v>
      </c>
    </row>
    <row r="70" spans="1:6" ht="12" customHeight="1" x14ac:dyDescent="0.25">
      <c r="A70" s="927"/>
      <c r="B70" s="2" t="s">
        <v>272</v>
      </c>
      <c r="C70" s="2" t="s">
        <v>422</v>
      </c>
      <c r="D70" s="2" t="s">
        <v>245</v>
      </c>
      <c r="E70" s="135">
        <v>200</v>
      </c>
      <c r="F70" s="136">
        <v>4</v>
      </c>
    </row>
    <row r="71" spans="1:6" ht="12" customHeight="1" x14ac:dyDescent="0.25">
      <c r="A71" s="927"/>
      <c r="B71" s="2" t="s">
        <v>273</v>
      </c>
      <c r="C71" s="2" t="s">
        <v>423</v>
      </c>
      <c r="D71" s="2" t="s">
        <v>245</v>
      </c>
      <c r="E71" s="135">
        <v>700</v>
      </c>
      <c r="F71" s="136">
        <v>4</v>
      </c>
    </row>
    <row r="72" spans="1:6" ht="12" customHeight="1" x14ac:dyDescent="0.25">
      <c r="A72" s="927"/>
      <c r="B72" s="2" t="s">
        <v>273</v>
      </c>
      <c r="C72" s="2" t="s">
        <v>424</v>
      </c>
      <c r="D72" s="2" t="s">
        <v>245</v>
      </c>
      <c r="E72" s="135">
        <v>800</v>
      </c>
      <c r="F72" s="136">
        <v>4</v>
      </c>
    </row>
    <row r="73" spans="1:6" ht="12" customHeight="1" x14ac:dyDescent="0.25">
      <c r="A73" s="927"/>
      <c r="B73" s="2" t="s">
        <v>425</v>
      </c>
      <c r="C73" s="2" t="s">
        <v>426</v>
      </c>
      <c r="D73" s="2" t="s">
        <v>413</v>
      </c>
      <c r="E73" s="135">
        <v>500</v>
      </c>
      <c r="F73" s="136">
        <v>1</v>
      </c>
    </row>
    <row r="74" spans="1:6" ht="12" customHeight="1" x14ac:dyDescent="0.25">
      <c r="A74" s="927"/>
      <c r="B74" s="2" t="s">
        <v>425</v>
      </c>
      <c r="C74" s="2" t="s">
        <v>427</v>
      </c>
      <c r="D74" s="2" t="s">
        <v>315</v>
      </c>
      <c r="E74" s="135">
        <v>50</v>
      </c>
      <c r="F74" s="136">
        <v>1</v>
      </c>
    </row>
    <row r="75" spans="1:6" ht="12" customHeight="1" x14ac:dyDescent="0.25">
      <c r="A75" s="927"/>
      <c r="B75" s="2" t="s">
        <v>251</v>
      </c>
      <c r="C75" s="2" t="s">
        <v>264</v>
      </c>
      <c r="D75" s="2" t="s">
        <v>245</v>
      </c>
      <c r="E75" s="135">
        <v>80</v>
      </c>
      <c r="F75" s="136">
        <v>8</v>
      </c>
    </row>
    <row r="76" spans="1:6" ht="12" customHeight="1" x14ac:dyDescent="0.25">
      <c r="A76" s="927"/>
      <c r="B76" s="2" t="s">
        <v>428</v>
      </c>
      <c r="C76" s="2" t="s">
        <v>428</v>
      </c>
      <c r="D76" s="2" t="s">
        <v>261</v>
      </c>
      <c r="E76" s="135">
        <v>120</v>
      </c>
      <c r="F76" s="136">
        <v>1</v>
      </c>
    </row>
    <row r="77" spans="1:6" ht="12" customHeight="1" x14ac:dyDescent="0.25">
      <c r="A77" s="927"/>
      <c r="B77" s="2" t="s">
        <v>429</v>
      </c>
      <c r="C77" s="2" t="s">
        <v>430</v>
      </c>
      <c r="D77" s="2" t="s">
        <v>261</v>
      </c>
      <c r="E77" s="135">
        <v>100</v>
      </c>
      <c r="F77" s="136">
        <v>1</v>
      </c>
    </row>
    <row r="78" spans="1:6" ht="12" customHeight="1" x14ac:dyDescent="0.25">
      <c r="A78" s="928"/>
      <c r="B78" s="827" t="s">
        <v>431</v>
      </c>
      <c r="C78" s="827" t="s">
        <v>431</v>
      </c>
      <c r="D78" s="827" t="s">
        <v>261</v>
      </c>
      <c r="E78" s="828">
        <v>70</v>
      </c>
      <c r="F78" s="829">
        <v>1</v>
      </c>
    </row>
    <row r="79" spans="1:6" ht="12" customHeight="1" x14ac:dyDescent="0.25">
      <c r="A79" s="934" t="s">
        <v>432</v>
      </c>
      <c r="B79" s="2" t="s">
        <v>314</v>
      </c>
      <c r="C79" s="2" t="s">
        <v>314</v>
      </c>
      <c r="D79" s="2" t="s">
        <v>433</v>
      </c>
      <c r="E79" s="135">
        <v>46</v>
      </c>
      <c r="F79" s="136">
        <v>5</v>
      </c>
    </row>
    <row r="80" spans="1:6" ht="12" customHeight="1" x14ac:dyDescent="0.25">
      <c r="A80" s="935"/>
      <c r="B80" s="2" t="s">
        <v>434</v>
      </c>
      <c r="C80" s="2" t="s">
        <v>434</v>
      </c>
      <c r="D80" s="2" t="s">
        <v>261</v>
      </c>
      <c r="E80" s="135">
        <v>1056</v>
      </c>
      <c r="F80" s="136">
        <v>2</v>
      </c>
    </row>
    <row r="81" spans="1:6" ht="12" customHeight="1" x14ac:dyDescent="0.25">
      <c r="A81" s="935"/>
      <c r="B81" s="2" t="s">
        <v>317</v>
      </c>
      <c r="C81" s="2" t="s">
        <v>317</v>
      </c>
      <c r="D81" s="2" t="s">
        <v>261</v>
      </c>
      <c r="E81" s="135">
        <v>12</v>
      </c>
      <c r="F81" s="136">
        <v>5</v>
      </c>
    </row>
    <row r="82" spans="1:6" ht="12" customHeight="1" x14ac:dyDescent="0.25">
      <c r="A82" s="935"/>
      <c r="B82" s="2" t="s">
        <v>435</v>
      </c>
      <c r="C82" s="2" t="s">
        <v>436</v>
      </c>
      <c r="D82" s="2" t="s">
        <v>261</v>
      </c>
      <c r="E82" s="135">
        <v>7</v>
      </c>
      <c r="F82" s="136">
        <v>3</v>
      </c>
    </row>
    <row r="83" spans="1:6" ht="12" customHeight="1" x14ac:dyDescent="0.25">
      <c r="A83" s="935"/>
      <c r="B83" s="2" t="s">
        <v>614</v>
      </c>
      <c r="C83" s="2" t="s">
        <v>614</v>
      </c>
      <c r="D83" s="2" t="s">
        <v>261</v>
      </c>
      <c r="E83" s="135">
        <v>20</v>
      </c>
      <c r="F83" s="136">
        <v>5</v>
      </c>
    </row>
    <row r="84" spans="1:6" ht="12" customHeight="1" x14ac:dyDescent="0.25">
      <c r="A84" s="935"/>
      <c r="B84" s="2" t="s">
        <v>615</v>
      </c>
      <c r="C84" s="2" t="s">
        <v>615</v>
      </c>
      <c r="D84" s="2" t="s">
        <v>315</v>
      </c>
      <c r="E84" s="135">
        <v>30</v>
      </c>
      <c r="F84" s="136">
        <v>5</v>
      </c>
    </row>
    <row r="85" spans="1:6" ht="12" customHeight="1" x14ac:dyDescent="0.25">
      <c r="A85" s="935"/>
      <c r="B85" s="2" t="s">
        <v>272</v>
      </c>
      <c r="C85" s="2" t="s">
        <v>407</v>
      </c>
      <c r="D85" s="2" t="s">
        <v>261</v>
      </c>
      <c r="E85" s="135">
        <v>446</v>
      </c>
      <c r="F85" s="136">
        <v>5</v>
      </c>
    </row>
    <row r="86" spans="1:6" ht="12" customHeight="1" x14ac:dyDescent="0.25">
      <c r="A86" s="935"/>
      <c r="B86" s="2" t="s">
        <v>278</v>
      </c>
      <c r="C86" s="2" t="s">
        <v>316</v>
      </c>
      <c r="D86" s="2" t="s">
        <v>245</v>
      </c>
      <c r="E86" s="135">
        <v>23</v>
      </c>
      <c r="F86" s="136">
        <v>10</v>
      </c>
    </row>
    <row r="87" spans="1:6" ht="12" customHeight="1" x14ac:dyDescent="0.25">
      <c r="A87" s="935"/>
      <c r="B87" s="2" t="s">
        <v>278</v>
      </c>
      <c r="C87" s="2" t="s">
        <v>437</v>
      </c>
      <c r="D87" s="2" t="s">
        <v>245</v>
      </c>
      <c r="E87" s="135">
        <v>77</v>
      </c>
      <c r="F87" s="136">
        <v>10</v>
      </c>
    </row>
    <row r="88" spans="1:6" ht="12" customHeight="1" x14ac:dyDescent="0.25">
      <c r="A88" s="935"/>
      <c r="B88" s="2" t="s">
        <v>278</v>
      </c>
      <c r="C88" s="2" t="s">
        <v>438</v>
      </c>
      <c r="D88" s="2" t="s">
        <v>245</v>
      </c>
      <c r="E88" s="135">
        <v>55</v>
      </c>
      <c r="F88" s="136">
        <v>10</v>
      </c>
    </row>
    <row r="89" spans="1:6" ht="12" customHeight="1" x14ac:dyDescent="0.25">
      <c r="A89" s="935"/>
      <c r="B89" s="2" t="s">
        <v>168</v>
      </c>
      <c r="C89" s="2" t="s">
        <v>168</v>
      </c>
      <c r="D89" s="2" t="s">
        <v>261</v>
      </c>
      <c r="E89" s="135">
        <v>3</v>
      </c>
      <c r="F89" s="136">
        <v>5</v>
      </c>
    </row>
    <row r="90" spans="1:6" ht="12" customHeight="1" x14ac:dyDescent="0.25">
      <c r="A90" s="935"/>
      <c r="B90" s="2" t="s">
        <v>439</v>
      </c>
      <c r="C90" s="2" t="s">
        <v>439</v>
      </c>
      <c r="D90" s="2" t="s">
        <v>261</v>
      </c>
      <c r="E90" s="135">
        <v>24</v>
      </c>
      <c r="F90" s="136">
        <v>2</v>
      </c>
    </row>
    <row r="91" spans="1:6" ht="12" customHeight="1" x14ac:dyDescent="0.25">
      <c r="A91" s="935"/>
      <c r="B91" s="2" t="s">
        <v>440</v>
      </c>
      <c r="C91" s="2" t="s">
        <v>440</v>
      </c>
      <c r="D91" s="2" t="s">
        <v>261</v>
      </c>
      <c r="E91" s="135">
        <v>17</v>
      </c>
      <c r="F91" s="136">
        <v>15</v>
      </c>
    </row>
    <row r="92" spans="1:6" ht="12" customHeight="1" x14ac:dyDescent="0.25">
      <c r="A92" s="935"/>
      <c r="B92" s="102" t="s">
        <v>441</v>
      </c>
      <c r="C92" s="102" t="s">
        <v>441</v>
      </c>
      <c r="D92" s="102" t="s">
        <v>261</v>
      </c>
      <c r="E92" s="138">
        <v>15</v>
      </c>
      <c r="F92" s="139">
        <v>15</v>
      </c>
    </row>
    <row r="93" spans="1:6" ht="12" customHeight="1" x14ac:dyDescent="0.25">
      <c r="A93" s="935"/>
      <c r="B93" s="102" t="s">
        <v>442</v>
      </c>
      <c r="C93" s="102" t="s">
        <v>442</v>
      </c>
      <c r="D93" s="102" t="s">
        <v>261</v>
      </c>
      <c r="E93" s="138">
        <v>17</v>
      </c>
      <c r="F93" s="139">
        <v>5</v>
      </c>
    </row>
    <row r="94" spans="1:6" ht="12" customHeight="1" x14ac:dyDescent="0.25">
      <c r="A94" s="575"/>
      <c r="B94" s="827" t="s">
        <v>616</v>
      </c>
      <c r="C94" s="827" t="s">
        <v>616</v>
      </c>
      <c r="D94" s="827" t="s">
        <v>261</v>
      </c>
      <c r="E94" s="828">
        <v>1</v>
      </c>
      <c r="F94" s="829">
        <v>5</v>
      </c>
    </row>
    <row r="95" spans="1:6" ht="12" customHeight="1" x14ac:dyDescent="0.2">
      <c r="A95" s="243" t="s">
        <v>390</v>
      </c>
      <c r="B95" s="679"/>
      <c r="C95" s="674"/>
      <c r="D95"/>
      <c r="E95"/>
      <c r="F95"/>
    </row>
    <row r="96" spans="1:6" ht="12" customHeight="1" x14ac:dyDescent="0.2">
      <c r="A96" s="131" t="s">
        <v>137</v>
      </c>
      <c r="B96" s="673"/>
      <c r="C96"/>
      <c r="D96"/>
      <c r="E96"/>
      <c r="F96"/>
    </row>
    <row r="97" spans="1:6" ht="12" customHeight="1" x14ac:dyDescent="0.2">
      <c r="A97"/>
      <c r="B97"/>
      <c r="C97"/>
      <c r="D97"/>
      <c r="E97"/>
      <c r="F97"/>
    </row>
    <row r="98" spans="1:6" ht="10.7" customHeight="1" x14ac:dyDescent="0.2"/>
    <row r="99" spans="1:6" ht="10.7" customHeight="1" x14ac:dyDescent="0.2"/>
    <row r="100" spans="1:6" ht="10.7" customHeight="1" x14ac:dyDescent="0.2"/>
    <row r="101" spans="1:6" ht="10.7" customHeight="1" x14ac:dyDescent="0.2"/>
    <row r="102" spans="1:6" ht="10.7" customHeight="1" x14ac:dyDescent="0.2"/>
    <row r="103" spans="1:6" ht="10.7" customHeight="1" x14ac:dyDescent="0.2"/>
    <row r="104" spans="1:6" ht="10.7" customHeight="1" x14ac:dyDescent="0.2"/>
    <row r="105" spans="1:6" ht="10.7" customHeight="1" x14ac:dyDescent="0.2"/>
    <row r="106" spans="1:6" ht="10.7" customHeight="1" x14ac:dyDescent="0.2"/>
    <row r="107" spans="1:6" ht="10.7" customHeight="1" x14ac:dyDescent="0.2"/>
    <row r="108" spans="1:6" ht="10.7" customHeight="1" x14ac:dyDescent="0.2"/>
    <row r="109" spans="1:6" ht="9" customHeight="1" x14ac:dyDescent="0.2"/>
    <row r="110" spans="1:6" ht="9" customHeight="1" x14ac:dyDescent="0.2"/>
    <row r="111" spans="1:6" ht="9.9499999999999993" customHeight="1" x14ac:dyDescent="0.2"/>
    <row r="112" spans="1:6" ht="9" customHeight="1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  <row r="215" ht="12.75" x14ac:dyDescent="0.2"/>
    <row r="216" ht="12.75" x14ac:dyDescent="0.2"/>
    <row r="217" ht="12.75" x14ac:dyDescent="0.2"/>
    <row r="218" ht="12.75" x14ac:dyDescent="0.2"/>
    <row r="219" ht="12.75" x14ac:dyDescent="0.2"/>
    <row r="220" ht="12.75" x14ac:dyDescent="0.2"/>
    <row r="221" ht="12.75" x14ac:dyDescent="0.2"/>
    <row r="222" ht="12.75" x14ac:dyDescent="0.2"/>
    <row r="223" ht="12.75" x14ac:dyDescent="0.2"/>
    <row r="224" ht="12.75" x14ac:dyDescent="0.2"/>
    <row r="225" ht="12.75" x14ac:dyDescent="0.2"/>
    <row r="226" ht="12.75" x14ac:dyDescent="0.2"/>
    <row r="227" ht="12.75" x14ac:dyDescent="0.2"/>
    <row r="228" ht="12.75" x14ac:dyDescent="0.2"/>
    <row r="229" ht="12.75" x14ac:dyDescent="0.2"/>
    <row r="230" ht="12.75" x14ac:dyDescent="0.2"/>
    <row r="231" ht="12.75" x14ac:dyDescent="0.2"/>
    <row r="232" ht="12.75" x14ac:dyDescent="0.2"/>
    <row r="233" ht="12.75" x14ac:dyDescent="0.2"/>
    <row r="234" ht="12.75" x14ac:dyDescent="0.2"/>
    <row r="235" ht="12.75" x14ac:dyDescent="0.2"/>
    <row r="236" ht="12.75" x14ac:dyDescent="0.2"/>
    <row r="237" ht="12.75" x14ac:dyDescent="0.2"/>
    <row r="238" ht="12.75" x14ac:dyDescent="0.2"/>
    <row r="239" ht="12.75" x14ac:dyDescent="0.2"/>
    <row r="240" ht="12.75" x14ac:dyDescent="0.2"/>
    <row r="241" ht="12.75" x14ac:dyDescent="0.2"/>
    <row r="242" ht="12.75" x14ac:dyDescent="0.2"/>
    <row r="243" ht="12.75" x14ac:dyDescent="0.2"/>
    <row r="244" ht="12.75" x14ac:dyDescent="0.2"/>
    <row r="245" ht="12.75" x14ac:dyDescent="0.2"/>
    <row r="246" ht="12.75" x14ac:dyDescent="0.2"/>
    <row r="247" ht="12.75" x14ac:dyDescent="0.2"/>
    <row r="248" ht="12.75" x14ac:dyDescent="0.2"/>
    <row r="249" ht="12.75" x14ac:dyDescent="0.2"/>
    <row r="250" ht="12.75" x14ac:dyDescent="0.2"/>
    <row r="251" ht="12.75" x14ac:dyDescent="0.2"/>
    <row r="252" ht="12.75" x14ac:dyDescent="0.2"/>
    <row r="253" ht="12.75" x14ac:dyDescent="0.2"/>
    <row r="254" ht="12.75" x14ac:dyDescent="0.2"/>
    <row r="255" ht="12.75" x14ac:dyDescent="0.2"/>
    <row r="256" ht="12.75" x14ac:dyDescent="0.2"/>
    <row r="257" ht="12.75" x14ac:dyDescent="0.2"/>
    <row r="258" ht="12.75" x14ac:dyDescent="0.2"/>
    <row r="259" ht="12.75" x14ac:dyDescent="0.2"/>
    <row r="260" ht="12.75" x14ac:dyDescent="0.2"/>
    <row r="261" ht="12.75" x14ac:dyDescent="0.2"/>
    <row r="262" ht="12.75" x14ac:dyDescent="0.2"/>
    <row r="263" ht="12.75" x14ac:dyDescent="0.2"/>
    <row r="264" ht="12.75" x14ac:dyDescent="0.2"/>
    <row r="265" ht="12.75" x14ac:dyDescent="0.2"/>
    <row r="266" ht="12.75" x14ac:dyDescent="0.2"/>
    <row r="267" ht="12.75" x14ac:dyDescent="0.2"/>
    <row r="268" ht="12.75" x14ac:dyDescent="0.2"/>
    <row r="269" ht="12.75" x14ac:dyDescent="0.2"/>
    <row r="270" ht="12.75" x14ac:dyDescent="0.2"/>
    <row r="271" ht="12.75" x14ac:dyDescent="0.2"/>
    <row r="272" ht="12.75" x14ac:dyDescent="0.2"/>
    <row r="273" ht="12.75" x14ac:dyDescent="0.2"/>
    <row r="274" ht="12.75" x14ac:dyDescent="0.2"/>
    <row r="275" ht="12.75" x14ac:dyDescent="0.2"/>
    <row r="276" ht="12.75" x14ac:dyDescent="0.2"/>
    <row r="277" ht="12.75" x14ac:dyDescent="0.2"/>
    <row r="278" ht="12.75" x14ac:dyDescent="0.2"/>
    <row r="279" ht="12.75" x14ac:dyDescent="0.2"/>
    <row r="280" ht="12.75" x14ac:dyDescent="0.2"/>
    <row r="281" ht="12.75" x14ac:dyDescent="0.2"/>
    <row r="282" ht="12.75" x14ac:dyDescent="0.2"/>
    <row r="283" ht="12.75" x14ac:dyDescent="0.2"/>
    <row r="284" ht="12.75" x14ac:dyDescent="0.2"/>
    <row r="285" ht="12.75" x14ac:dyDescent="0.2"/>
    <row r="286" ht="12.75" x14ac:dyDescent="0.2"/>
    <row r="287" ht="12.75" x14ac:dyDescent="0.2"/>
    <row r="288" ht="12.75" x14ac:dyDescent="0.2"/>
    <row r="289" ht="12.75" x14ac:dyDescent="0.2"/>
    <row r="290" ht="12.75" x14ac:dyDescent="0.2"/>
    <row r="291" ht="12.75" x14ac:dyDescent="0.2"/>
    <row r="292" ht="12.75" x14ac:dyDescent="0.2"/>
    <row r="293" ht="12.75" x14ac:dyDescent="0.2"/>
    <row r="294" ht="12.75" x14ac:dyDescent="0.2"/>
    <row r="295" ht="12.75" x14ac:dyDescent="0.2"/>
    <row r="296" ht="12.75" x14ac:dyDescent="0.2"/>
    <row r="297" ht="12.75" x14ac:dyDescent="0.2"/>
    <row r="298" ht="12.75" x14ac:dyDescent="0.2"/>
    <row r="299" ht="12.75" x14ac:dyDescent="0.2"/>
    <row r="300" ht="12.75" x14ac:dyDescent="0.2"/>
    <row r="301" ht="12.75" x14ac:dyDescent="0.2"/>
    <row r="302" ht="12.75" x14ac:dyDescent="0.2"/>
    <row r="303" ht="12.75" x14ac:dyDescent="0.2"/>
    <row r="304" ht="12.75" x14ac:dyDescent="0.2"/>
    <row r="305" ht="12.75" x14ac:dyDescent="0.2"/>
    <row r="306" ht="12.75" x14ac:dyDescent="0.2"/>
    <row r="307" ht="12.75" x14ac:dyDescent="0.2"/>
    <row r="308" ht="12.75" x14ac:dyDescent="0.2"/>
    <row r="309" ht="12.75" x14ac:dyDescent="0.2"/>
    <row r="310" ht="12.75" x14ac:dyDescent="0.2"/>
    <row r="311" ht="12.75" x14ac:dyDescent="0.2"/>
    <row r="312" ht="12.75" x14ac:dyDescent="0.2"/>
    <row r="313" ht="12.75" x14ac:dyDescent="0.2"/>
    <row r="314" ht="12.75" x14ac:dyDescent="0.2"/>
    <row r="315" ht="12.75" x14ac:dyDescent="0.2"/>
    <row r="316" ht="12.75" x14ac:dyDescent="0.2"/>
    <row r="317" ht="12.75" x14ac:dyDescent="0.2"/>
    <row r="318" ht="12.75" x14ac:dyDescent="0.2"/>
    <row r="319" ht="12.75" x14ac:dyDescent="0.2"/>
    <row r="320" ht="12.75" x14ac:dyDescent="0.2"/>
    <row r="321" ht="12.75" x14ac:dyDescent="0.2"/>
    <row r="322" ht="12.75" x14ac:dyDescent="0.2"/>
    <row r="323" ht="12.75" x14ac:dyDescent="0.2"/>
    <row r="324" ht="12.75" x14ac:dyDescent="0.2"/>
    <row r="325" ht="12.75" x14ac:dyDescent="0.2"/>
    <row r="326" ht="12.75" x14ac:dyDescent="0.2"/>
    <row r="327" ht="12.75" x14ac:dyDescent="0.2"/>
    <row r="328" ht="12.75" x14ac:dyDescent="0.2"/>
    <row r="329" ht="12.75" x14ac:dyDescent="0.2"/>
    <row r="330" ht="12.75" x14ac:dyDescent="0.2"/>
    <row r="331" ht="12.75" x14ac:dyDescent="0.2"/>
    <row r="332" ht="12.75" x14ac:dyDescent="0.2"/>
    <row r="333" ht="12.75" x14ac:dyDescent="0.2"/>
    <row r="334" ht="12.75" x14ac:dyDescent="0.2"/>
    <row r="335" ht="12.75" x14ac:dyDescent="0.2"/>
    <row r="336" ht="12.75" x14ac:dyDescent="0.2"/>
    <row r="337" ht="12.75" x14ac:dyDescent="0.2"/>
    <row r="338" ht="12.75" x14ac:dyDescent="0.2"/>
    <row r="339" ht="12.75" x14ac:dyDescent="0.2"/>
    <row r="340" ht="12.75" x14ac:dyDescent="0.2"/>
    <row r="341" ht="12.75" x14ac:dyDescent="0.2"/>
    <row r="342" ht="12.75" x14ac:dyDescent="0.2"/>
    <row r="343" ht="12.75" x14ac:dyDescent="0.2"/>
    <row r="344" ht="12.75" x14ac:dyDescent="0.2"/>
    <row r="345" ht="12.75" x14ac:dyDescent="0.2"/>
    <row r="346" ht="12.75" x14ac:dyDescent="0.2"/>
    <row r="347" ht="12.75" x14ac:dyDescent="0.2"/>
    <row r="348" ht="12.75" x14ac:dyDescent="0.2"/>
    <row r="349" ht="12.75" x14ac:dyDescent="0.2"/>
    <row r="350" ht="12.75" x14ac:dyDescent="0.2"/>
    <row r="351" ht="12.75" x14ac:dyDescent="0.2"/>
    <row r="352" ht="12.75" x14ac:dyDescent="0.2"/>
    <row r="353" ht="12.75" x14ac:dyDescent="0.2"/>
    <row r="354" ht="12.75" x14ac:dyDescent="0.2"/>
    <row r="355" ht="12.75" x14ac:dyDescent="0.2"/>
    <row r="356" ht="12.75" x14ac:dyDescent="0.2"/>
    <row r="357" ht="12.75" x14ac:dyDescent="0.2"/>
    <row r="358" ht="12.75" x14ac:dyDescent="0.2"/>
    <row r="359" ht="12.75" x14ac:dyDescent="0.2"/>
    <row r="360" ht="12.75" x14ac:dyDescent="0.2"/>
    <row r="361" ht="12.75" x14ac:dyDescent="0.2"/>
    <row r="362" ht="12.75" x14ac:dyDescent="0.2"/>
    <row r="363" ht="12.75" x14ac:dyDescent="0.2"/>
    <row r="364" ht="12.75" x14ac:dyDescent="0.2"/>
    <row r="365" ht="12.75" x14ac:dyDescent="0.2"/>
    <row r="366" ht="12.75" x14ac:dyDescent="0.2"/>
    <row r="367" ht="12.75" x14ac:dyDescent="0.2"/>
    <row r="368" ht="12.75" x14ac:dyDescent="0.2"/>
    <row r="369" ht="12.75" x14ac:dyDescent="0.2"/>
    <row r="370" ht="12.75" x14ac:dyDescent="0.2"/>
    <row r="371" ht="12.75" x14ac:dyDescent="0.2"/>
    <row r="372" ht="12.75" x14ac:dyDescent="0.2"/>
    <row r="373" ht="12.75" x14ac:dyDescent="0.2"/>
    <row r="374" ht="12.75" x14ac:dyDescent="0.2"/>
    <row r="375" ht="12.75" x14ac:dyDescent="0.2"/>
    <row r="376" ht="12.75" x14ac:dyDescent="0.2"/>
    <row r="377" ht="12.75" x14ac:dyDescent="0.2"/>
    <row r="378" ht="12.75" x14ac:dyDescent="0.2"/>
    <row r="379" ht="12.75" x14ac:dyDescent="0.2"/>
    <row r="380" ht="12.75" x14ac:dyDescent="0.2"/>
    <row r="381" ht="12.75" x14ac:dyDescent="0.2"/>
    <row r="382" ht="12.75" x14ac:dyDescent="0.2"/>
    <row r="383" ht="12.75" x14ac:dyDescent="0.2"/>
    <row r="384" ht="12.75" x14ac:dyDescent="0.2"/>
    <row r="385" ht="12.75" x14ac:dyDescent="0.2"/>
    <row r="386" ht="12.75" x14ac:dyDescent="0.2"/>
    <row r="387" ht="12.75" x14ac:dyDescent="0.2"/>
    <row r="388" ht="12.75" x14ac:dyDescent="0.2"/>
    <row r="389" ht="12.75" x14ac:dyDescent="0.2"/>
    <row r="390" ht="12.75" x14ac:dyDescent="0.2"/>
    <row r="391" ht="12.75" x14ac:dyDescent="0.2"/>
    <row r="392" ht="12.75" x14ac:dyDescent="0.2"/>
    <row r="393" ht="12.75" x14ac:dyDescent="0.2"/>
    <row r="394" ht="12.75" x14ac:dyDescent="0.2"/>
    <row r="395" ht="12.75" x14ac:dyDescent="0.2"/>
    <row r="396" ht="12.75" x14ac:dyDescent="0.2"/>
    <row r="397" ht="12.75" x14ac:dyDescent="0.2"/>
    <row r="398" ht="12.75" x14ac:dyDescent="0.2"/>
    <row r="399" ht="12.75" x14ac:dyDescent="0.2"/>
    <row r="400" ht="12.75" x14ac:dyDescent="0.2"/>
    <row r="401" ht="12.75" x14ac:dyDescent="0.2"/>
    <row r="402" ht="12.75" x14ac:dyDescent="0.2"/>
    <row r="403" ht="12.75" x14ac:dyDescent="0.2"/>
    <row r="404" ht="12.75" x14ac:dyDescent="0.2"/>
    <row r="405" ht="12.75" x14ac:dyDescent="0.2"/>
    <row r="406" ht="12.75" x14ac:dyDescent="0.2"/>
    <row r="407" ht="12.75" x14ac:dyDescent="0.2"/>
    <row r="408" ht="12.75" x14ac:dyDescent="0.2"/>
    <row r="409" ht="12.75" x14ac:dyDescent="0.2"/>
    <row r="410" ht="12.75" x14ac:dyDescent="0.2"/>
    <row r="411" ht="12.75" x14ac:dyDescent="0.2"/>
    <row r="412" ht="12.75" x14ac:dyDescent="0.2"/>
    <row r="413" ht="12.75" x14ac:dyDescent="0.2"/>
    <row r="414" ht="12.75" x14ac:dyDescent="0.2"/>
    <row r="415" ht="12.75" x14ac:dyDescent="0.2"/>
    <row r="416" ht="12.75" x14ac:dyDescent="0.2"/>
    <row r="417" ht="12.75" x14ac:dyDescent="0.2"/>
    <row r="418" ht="12.75" x14ac:dyDescent="0.2"/>
    <row r="419" ht="12.75" x14ac:dyDescent="0.2"/>
    <row r="420" ht="12.75" x14ac:dyDescent="0.2"/>
    <row r="421" ht="12.75" x14ac:dyDescent="0.2"/>
    <row r="422" ht="12.75" x14ac:dyDescent="0.2"/>
    <row r="423" ht="12.75" x14ac:dyDescent="0.2"/>
    <row r="424" ht="12.75" x14ac:dyDescent="0.2"/>
    <row r="425" ht="12.75" x14ac:dyDescent="0.2"/>
    <row r="426" ht="12.75" x14ac:dyDescent="0.2"/>
    <row r="427" ht="12.75" x14ac:dyDescent="0.2"/>
    <row r="428" ht="12.75" x14ac:dyDescent="0.2"/>
    <row r="429" ht="12.75" x14ac:dyDescent="0.2"/>
    <row r="430" ht="12.75" x14ac:dyDescent="0.2"/>
    <row r="431" ht="12.75" x14ac:dyDescent="0.2"/>
    <row r="432" ht="12.75" x14ac:dyDescent="0.2"/>
    <row r="433" ht="12.75" x14ac:dyDescent="0.2"/>
    <row r="434" ht="12.75" x14ac:dyDescent="0.2"/>
    <row r="435" ht="12.75" x14ac:dyDescent="0.2"/>
    <row r="436" ht="12.75" x14ac:dyDescent="0.2"/>
    <row r="437" ht="12.75" x14ac:dyDescent="0.2"/>
    <row r="438" ht="12.75" x14ac:dyDescent="0.2"/>
    <row r="439" ht="12.75" x14ac:dyDescent="0.2"/>
    <row r="440" ht="12.75" x14ac:dyDescent="0.2"/>
    <row r="441" ht="12.75" x14ac:dyDescent="0.2"/>
    <row r="442" ht="12.75" x14ac:dyDescent="0.2"/>
    <row r="443" ht="12.75" x14ac:dyDescent="0.2"/>
    <row r="444" ht="12.75" x14ac:dyDescent="0.2"/>
    <row r="445" ht="12.75" x14ac:dyDescent="0.2"/>
    <row r="446" ht="12.75" x14ac:dyDescent="0.2"/>
    <row r="447" ht="12.75" x14ac:dyDescent="0.2"/>
    <row r="448" ht="12.75" x14ac:dyDescent="0.2"/>
    <row r="449" ht="12.75" x14ac:dyDescent="0.2"/>
    <row r="450" ht="12.75" x14ac:dyDescent="0.2"/>
    <row r="451" ht="12.75" x14ac:dyDescent="0.2"/>
    <row r="452" ht="12.75" x14ac:dyDescent="0.2"/>
    <row r="453" ht="12.75" x14ac:dyDescent="0.2"/>
    <row r="454" ht="12.75" x14ac:dyDescent="0.2"/>
    <row r="455" ht="12.75" x14ac:dyDescent="0.2"/>
    <row r="456" ht="12.75" x14ac:dyDescent="0.2"/>
    <row r="457" ht="12.75" x14ac:dyDescent="0.2"/>
    <row r="458" ht="12.75" x14ac:dyDescent="0.2"/>
    <row r="459" ht="12.75" x14ac:dyDescent="0.2"/>
    <row r="460" ht="12.75" x14ac:dyDescent="0.2"/>
    <row r="461" ht="12.75" x14ac:dyDescent="0.2"/>
    <row r="462" ht="12.75" x14ac:dyDescent="0.2"/>
    <row r="463" ht="12.75" x14ac:dyDescent="0.2"/>
    <row r="464" ht="12.75" x14ac:dyDescent="0.2"/>
    <row r="465" ht="12.75" x14ac:dyDescent="0.2"/>
    <row r="466" ht="12.75" x14ac:dyDescent="0.2"/>
    <row r="467" ht="12.75" x14ac:dyDescent="0.2"/>
    <row r="468" ht="12.75" x14ac:dyDescent="0.2"/>
    <row r="469" ht="12.75" x14ac:dyDescent="0.2"/>
    <row r="470" ht="12.75" x14ac:dyDescent="0.2"/>
    <row r="471" ht="12.75" x14ac:dyDescent="0.2"/>
    <row r="472" ht="12.75" x14ac:dyDescent="0.2"/>
    <row r="473" ht="12.75" x14ac:dyDescent="0.2"/>
    <row r="474" ht="12.75" x14ac:dyDescent="0.2"/>
    <row r="475" ht="12.75" x14ac:dyDescent="0.2"/>
    <row r="476" ht="12.75" x14ac:dyDescent="0.2"/>
    <row r="477" ht="12.75" x14ac:dyDescent="0.2"/>
    <row r="478" ht="12.75" x14ac:dyDescent="0.2"/>
    <row r="479" ht="12.75" x14ac:dyDescent="0.2"/>
    <row r="480" ht="12.75" x14ac:dyDescent="0.2"/>
    <row r="481" ht="12.75" x14ac:dyDescent="0.2"/>
    <row r="482" ht="12.75" x14ac:dyDescent="0.2"/>
    <row r="483" ht="12.75" x14ac:dyDescent="0.2"/>
    <row r="484" ht="12.75" x14ac:dyDescent="0.2"/>
    <row r="485" ht="12.75" x14ac:dyDescent="0.2"/>
    <row r="486" ht="12.75" x14ac:dyDescent="0.2"/>
    <row r="487" ht="12.75" x14ac:dyDescent="0.2"/>
    <row r="488" ht="12.75" x14ac:dyDescent="0.2"/>
    <row r="489" ht="12.75" x14ac:dyDescent="0.2"/>
    <row r="490" ht="12.75" x14ac:dyDescent="0.2"/>
    <row r="491" ht="12.75" x14ac:dyDescent="0.2"/>
    <row r="492" ht="12.75" x14ac:dyDescent="0.2"/>
    <row r="493" ht="12.75" x14ac:dyDescent="0.2"/>
    <row r="494" ht="12.75" x14ac:dyDescent="0.2"/>
    <row r="495" ht="12.75" x14ac:dyDescent="0.2"/>
    <row r="496" ht="12.75" x14ac:dyDescent="0.2"/>
    <row r="497" ht="12.75" x14ac:dyDescent="0.2"/>
    <row r="498" ht="12.75" x14ac:dyDescent="0.2"/>
    <row r="499" ht="12.75" x14ac:dyDescent="0.2"/>
    <row r="500" ht="12.75" x14ac:dyDescent="0.2"/>
    <row r="501" ht="12.75" x14ac:dyDescent="0.2"/>
    <row r="502" ht="12.75" x14ac:dyDescent="0.2"/>
    <row r="503" ht="12.75" x14ac:dyDescent="0.2"/>
    <row r="504" ht="12.75" x14ac:dyDescent="0.2"/>
    <row r="505" ht="12.75" x14ac:dyDescent="0.2"/>
    <row r="506" ht="12.75" x14ac:dyDescent="0.2"/>
    <row r="507" ht="12.75" x14ac:dyDescent="0.2"/>
    <row r="508" ht="12.75" x14ac:dyDescent="0.2"/>
    <row r="509" ht="12.75" x14ac:dyDescent="0.2"/>
    <row r="510" ht="12.75" x14ac:dyDescent="0.2"/>
    <row r="511" ht="12.75" x14ac:dyDescent="0.2"/>
    <row r="512" ht="12.75" x14ac:dyDescent="0.2"/>
    <row r="513" ht="12.75" x14ac:dyDescent="0.2"/>
    <row r="514" ht="12.75" x14ac:dyDescent="0.2"/>
    <row r="515" ht="12.75" x14ac:dyDescent="0.2"/>
    <row r="516" ht="12.75" x14ac:dyDescent="0.2"/>
    <row r="517" ht="12.75" x14ac:dyDescent="0.2"/>
    <row r="518" ht="12.75" x14ac:dyDescent="0.2"/>
    <row r="519" ht="12.75" x14ac:dyDescent="0.2"/>
    <row r="520" ht="12.75" x14ac:dyDescent="0.2"/>
    <row r="521" ht="12.75" x14ac:dyDescent="0.2"/>
    <row r="522" ht="12.75" x14ac:dyDescent="0.2"/>
    <row r="523" ht="12.75" x14ac:dyDescent="0.2"/>
    <row r="524" ht="12.75" x14ac:dyDescent="0.2"/>
    <row r="525" ht="12.75" x14ac:dyDescent="0.2"/>
    <row r="526" ht="12.75" x14ac:dyDescent="0.2"/>
    <row r="527" ht="12.75" x14ac:dyDescent="0.2"/>
    <row r="528" ht="12.75" x14ac:dyDescent="0.2"/>
    <row r="529" ht="12.75" x14ac:dyDescent="0.2"/>
    <row r="530" ht="12.75" x14ac:dyDescent="0.2"/>
    <row r="531" ht="12.75" x14ac:dyDescent="0.2"/>
    <row r="532" ht="12.75" x14ac:dyDescent="0.2"/>
    <row r="533" ht="12.75" x14ac:dyDescent="0.2"/>
    <row r="534" ht="12.75" x14ac:dyDescent="0.2"/>
    <row r="535" ht="12.75" x14ac:dyDescent="0.2"/>
    <row r="536" ht="12.75" x14ac:dyDescent="0.2"/>
    <row r="537" ht="12.75" x14ac:dyDescent="0.2"/>
    <row r="538" ht="12.75" x14ac:dyDescent="0.2"/>
    <row r="539" ht="12.75" x14ac:dyDescent="0.2"/>
    <row r="540" ht="12.75" x14ac:dyDescent="0.2"/>
    <row r="541" ht="12.75" x14ac:dyDescent="0.2"/>
    <row r="542" ht="12.75" x14ac:dyDescent="0.2"/>
    <row r="543" ht="12.75" x14ac:dyDescent="0.2"/>
    <row r="544" ht="12.75" x14ac:dyDescent="0.2"/>
    <row r="545" ht="12.75" x14ac:dyDescent="0.2"/>
    <row r="546" ht="12.75" x14ac:dyDescent="0.2"/>
    <row r="547" ht="12.75" x14ac:dyDescent="0.2"/>
    <row r="548" ht="12.75" x14ac:dyDescent="0.2"/>
    <row r="549" ht="12.75" x14ac:dyDescent="0.2"/>
    <row r="550" ht="12.75" x14ac:dyDescent="0.2"/>
    <row r="551" ht="12.75" x14ac:dyDescent="0.2"/>
    <row r="552" ht="12.75" x14ac:dyDescent="0.2"/>
    <row r="553" ht="12.75" x14ac:dyDescent="0.2"/>
    <row r="554" ht="12.75" x14ac:dyDescent="0.2"/>
    <row r="555" ht="12.75" x14ac:dyDescent="0.2"/>
    <row r="556" ht="12.75" x14ac:dyDescent="0.2"/>
    <row r="557" ht="12.75" x14ac:dyDescent="0.2"/>
    <row r="558" ht="12.75" x14ac:dyDescent="0.2"/>
    <row r="559" ht="12.75" x14ac:dyDescent="0.2"/>
    <row r="560" ht="12.75" x14ac:dyDescent="0.2"/>
    <row r="561" ht="12.75" x14ac:dyDescent="0.2"/>
    <row r="562" ht="12.75" x14ac:dyDescent="0.2"/>
    <row r="563" ht="12.75" x14ac:dyDescent="0.2"/>
    <row r="564" ht="12.75" x14ac:dyDescent="0.2"/>
    <row r="565" ht="12.75" x14ac:dyDescent="0.2"/>
    <row r="566" ht="12.75" x14ac:dyDescent="0.2"/>
    <row r="567" ht="12.75" x14ac:dyDescent="0.2"/>
    <row r="568" ht="12.75" x14ac:dyDescent="0.2"/>
    <row r="569" ht="12.75" x14ac:dyDescent="0.2"/>
    <row r="570" ht="12.75" x14ac:dyDescent="0.2"/>
    <row r="571" ht="12.75" x14ac:dyDescent="0.2"/>
    <row r="572" ht="12.75" x14ac:dyDescent="0.2"/>
    <row r="573" ht="12.75" x14ac:dyDescent="0.2"/>
    <row r="574" ht="12.75" x14ac:dyDescent="0.2"/>
    <row r="575" ht="12.75" x14ac:dyDescent="0.2"/>
    <row r="576" ht="12.75" x14ac:dyDescent="0.2"/>
    <row r="577" ht="12.75" x14ac:dyDescent="0.2"/>
    <row r="578" ht="12.75" x14ac:dyDescent="0.2"/>
    <row r="579" ht="12.75" x14ac:dyDescent="0.2"/>
    <row r="580" ht="12.75" x14ac:dyDescent="0.2"/>
    <row r="581" ht="12.75" x14ac:dyDescent="0.2"/>
    <row r="582" ht="12.75" x14ac:dyDescent="0.2"/>
    <row r="583" ht="12.75" x14ac:dyDescent="0.2"/>
    <row r="584" ht="12.75" x14ac:dyDescent="0.2"/>
    <row r="585" ht="12.75" x14ac:dyDescent="0.2"/>
    <row r="586" ht="12.75" x14ac:dyDescent="0.2"/>
    <row r="587" ht="12.75" x14ac:dyDescent="0.2"/>
    <row r="588" ht="12.75" x14ac:dyDescent="0.2"/>
    <row r="589" ht="12.75" x14ac:dyDescent="0.2"/>
    <row r="590" ht="12.75" x14ac:dyDescent="0.2"/>
    <row r="591" ht="12.75" x14ac:dyDescent="0.2"/>
    <row r="592" ht="12.75" x14ac:dyDescent="0.2"/>
    <row r="593" ht="12.75" x14ac:dyDescent="0.2"/>
    <row r="594" ht="12.75" x14ac:dyDescent="0.2"/>
    <row r="595" ht="12.75" x14ac:dyDescent="0.2"/>
    <row r="596" ht="12.75" x14ac:dyDescent="0.2"/>
    <row r="597" ht="12.75" x14ac:dyDescent="0.2"/>
    <row r="598" ht="12.75" x14ac:dyDescent="0.2"/>
    <row r="599" ht="12.75" x14ac:dyDescent="0.2"/>
    <row r="600" ht="12.75" x14ac:dyDescent="0.2"/>
    <row r="601" ht="12.75" x14ac:dyDescent="0.2"/>
    <row r="602" ht="12.75" x14ac:dyDescent="0.2"/>
    <row r="603" ht="12.75" x14ac:dyDescent="0.2"/>
    <row r="604" ht="12.75" x14ac:dyDescent="0.2"/>
    <row r="605" ht="12.75" x14ac:dyDescent="0.2"/>
    <row r="606" ht="12.75" x14ac:dyDescent="0.2"/>
    <row r="607" ht="12.75" x14ac:dyDescent="0.2"/>
    <row r="608" ht="12.75" x14ac:dyDescent="0.2"/>
    <row r="609" ht="12.75" x14ac:dyDescent="0.2"/>
    <row r="610" ht="12.75" x14ac:dyDescent="0.2"/>
    <row r="611" ht="12.75" x14ac:dyDescent="0.2"/>
    <row r="612" ht="12.75" x14ac:dyDescent="0.2"/>
    <row r="613" ht="12.75" x14ac:dyDescent="0.2"/>
    <row r="614" ht="12.75" x14ac:dyDescent="0.2"/>
    <row r="615" ht="12.75" x14ac:dyDescent="0.2"/>
    <row r="616" ht="12.75" x14ac:dyDescent="0.2"/>
    <row r="617" ht="12.75" x14ac:dyDescent="0.2"/>
    <row r="618" ht="12.75" x14ac:dyDescent="0.2"/>
    <row r="619" ht="12.75" x14ac:dyDescent="0.2"/>
    <row r="620" ht="12.75" x14ac:dyDescent="0.2"/>
    <row r="621" ht="12.75" x14ac:dyDescent="0.2"/>
    <row r="622" ht="12.75" x14ac:dyDescent="0.2"/>
    <row r="623" ht="12.75" x14ac:dyDescent="0.2"/>
    <row r="624" ht="12.75" x14ac:dyDescent="0.2"/>
    <row r="625" ht="12.75" x14ac:dyDescent="0.2"/>
    <row r="626" ht="12.75" x14ac:dyDescent="0.2"/>
    <row r="627" ht="12.75" x14ac:dyDescent="0.2"/>
    <row r="628" ht="12.75" x14ac:dyDescent="0.2"/>
    <row r="629" ht="12.75" x14ac:dyDescent="0.2"/>
    <row r="630" ht="12.75" x14ac:dyDescent="0.2"/>
    <row r="631" ht="12.75" x14ac:dyDescent="0.2"/>
    <row r="632" ht="12.75" x14ac:dyDescent="0.2"/>
    <row r="633" ht="12.75" x14ac:dyDescent="0.2"/>
    <row r="634" ht="12.75" x14ac:dyDescent="0.2"/>
    <row r="635" ht="12.75" x14ac:dyDescent="0.2"/>
    <row r="636" ht="12.75" x14ac:dyDescent="0.2"/>
    <row r="637" ht="12.75" x14ac:dyDescent="0.2"/>
    <row r="638" ht="12.75" x14ac:dyDescent="0.2"/>
    <row r="639" ht="12.75" x14ac:dyDescent="0.2"/>
    <row r="640" ht="12.75" x14ac:dyDescent="0.2"/>
    <row r="641" ht="12.75" x14ac:dyDescent="0.2"/>
    <row r="642" ht="12.75" x14ac:dyDescent="0.2"/>
    <row r="643" ht="12.75" x14ac:dyDescent="0.2"/>
    <row r="644" ht="12.75" x14ac:dyDescent="0.2"/>
    <row r="645" ht="12.75" x14ac:dyDescent="0.2"/>
    <row r="646" ht="12.75" x14ac:dyDescent="0.2"/>
    <row r="647" ht="12.75" x14ac:dyDescent="0.2"/>
    <row r="648" ht="12.75" x14ac:dyDescent="0.2"/>
    <row r="649" ht="12.75" x14ac:dyDescent="0.2"/>
    <row r="650" ht="12.75" x14ac:dyDescent="0.2"/>
    <row r="651" ht="12.75" x14ac:dyDescent="0.2"/>
    <row r="652" ht="12.75" x14ac:dyDescent="0.2"/>
    <row r="653" ht="12.75" x14ac:dyDescent="0.2"/>
    <row r="654" ht="12.75" x14ac:dyDescent="0.2"/>
    <row r="655" ht="12.75" x14ac:dyDescent="0.2"/>
    <row r="656" ht="12.75" x14ac:dyDescent="0.2"/>
    <row r="657" ht="12.75" x14ac:dyDescent="0.2"/>
    <row r="658" ht="12.75" x14ac:dyDescent="0.2"/>
    <row r="659" ht="12.75" x14ac:dyDescent="0.2"/>
    <row r="660" ht="12.75" x14ac:dyDescent="0.2"/>
    <row r="661" ht="12.75" x14ac:dyDescent="0.2"/>
    <row r="662" ht="12.75" x14ac:dyDescent="0.2"/>
    <row r="663" ht="12.75" x14ac:dyDescent="0.2"/>
    <row r="664" ht="12.75" x14ac:dyDescent="0.2"/>
    <row r="665" ht="12.75" x14ac:dyDescent="0.2"/>
    <row r="666" ht="12.75" x14ac:dyDescent="0.2"/>
    <row r="667" ht="12.75" x14ac:dyDescent="0.2"/>
    <row r="668" ht="12.75" x14ac:dyDescent="0.2"/>
    <row r="669" ht="12.75" x14ac:dyDescent="0.2"/>
    <row r="670" ht="12.75" x14ac:dyDescent="0.2"/>
    <row r="671" ht="12.75" x14ac:dyDescent="0.2"/>
    <row r="672" ht="12.75" x14ac:dyDescent="0.2"/>
    <row r="673" ht="12.75" x14ac:dyDescent="0.2"/>
    <row r="674" ht="12.75" x14ac:dyDescent="0.2"/>
    <row r="675" ht="12.75" x14ac:dyDescent="0.2"/>
    <row r="676" ht="12.75" x14ac:dyDescent="0.2"/>
    <row r="677" ht="12.75" x14ac:dyDescent="0.2"/>
    <row r="678" ht="12.75" x14ac:dyDescent="0.2"/>
    <row r="679" ht="12.75" x14ac:dyDescent="0.2"/>
    <row r="680" ht="12.75" x14ac:dyDescent="0.2"/>
    <row r="681" ht="12.75" x14ac:dyDescent="0.2"/>
    <row r="682" ht="12.75" x14ac:dyDescent="0.2"/>
    <row r="683" ht="12.75" x14ac:dyDescent="0.2"/>
    <row r="684" ht="12.75" x14ac:dyDescent="0.2"/>
    <row r="685" ht="12.75" x14ac:dyDescent="0.2"/>
    <row r="686" ht="12.75" x14ac:dyDescent="0.2"/>
    <row r="687" ht="12.75" x14ac:dyDescent="0.2"/>
    <row r="688" ht="12.75" x14ac:dyDescent="0.2"/>
    <row r="689" ht="12.75" x14ac:dyDescent="0.2"/>
    <row r="690" ht="12.75" x14ac:dyDescent="0.2"/>
    <row r="691" ht="12.75" x14ac:dyDescent="0.2"/>
    <row r="692" ht="12.75" x14ac:dyDescent="0.2"/>
    <row r="693" ht="12.75" x14ac:dyDescent="0.2"/>
    <row r="694" ht="12.75" x14ac:dyDescent="0.2"/>
    <row r="695" ht="12.75" x14ac:dyDescent="0.2"/>
    <row r="696" ht="12.75" x14ac:dyDescent="0.2"/>
    <row r="697" ht="12.75" x14ac:dyDescent="0.2"/>
    <row r="698" ht="12.75" x14ac:dyDescent="0.2"/>
    <row r="699" ht="12.75" x14ac:dyDescent="0.2"/>
    <row r="700" ht="12.75" x14ac:dyDescent="0.2"/>
    <row r="701" ht="12.75" x14ac:dyDescent="0.2"/>
    <row r="702" ht="12.75" x14ac:dyDescent="0.2"/>
    <row r="703" ht="12.75" x14ac:dyDescent="0.2"/>
    <row r="704" ht="12.75" x14ac:dyDescent="0.2"/>
    <row r="705" ht="12.75" x14ac:dyDescent="0.2"/>
    <row r="706" ht="12.75" x14ac:dyDescent="0.2"/>
    <row r="707" ht="12.75" x14ac:dyDescent="0.2"/>
    <row r="708" ht="12.75" x14ac:dyDescent="0.2"/>
    <row r="709" ht="12.75" x14ac:dyDescent="0.2"/>
    <row r="710" ht="12.75" x14ac:dyDescent="0.2"/>
    <row r="711" ht="12.75" x14ac:dyDescent="0.2"/>
    <row r="712" ht="12.75" x14ac:dyDescent="0.2"/>
    <row r="713" ht="12.75" x14ac:dyDescent="0.2"/>
    <row r="714" ht="12.75" x14ac:dyDescent="0.2"/>
    <row r="715" ht="12.75" x14ac:dyDescent="0.2"/>
    <row r="716" ht="12.75" x14ac:dyDescent="0.2"/>
    <row r="717" ht="12.75" x14ac:dyDescent="0.2"/>
    <row r="718" ht="12.75" x14ac:dyDescent="0.2"/>
    <row r="719" ht="12.75" x14ac:dyDescent="0.2"/>
    <row r="720" ht="12.75" x14ac:dyDescent="0.2"/>
    <row r="721" ht="12.75" x14ac:dyDescent="0.2"/>
    <row r="722" ht="12.75" x14ac:dyDescent="0.2"/>
    <row r="723" ht="12.75" x14ac:dyDescent="0.2"/>
    <row r="724" ht="12.75" x14ac:dyDescent="0.2"/>
    <row r="725" ht="12.75" x14ac:dyDescent="0.2"/>
    <row r="726" ht="12.75" x14ac:dyDescent="0.2"/>
    <row r="727" ht="12.75" x14ac:dyDescent="0.2"/>
    <row r="728" ht="12.75" x14ac:dyDescent="0.2"/>
    <row r="729" ht="12.75" x14ac:dyDescent="0.2"/>
    <row r="730" ht="12.75" x14ac:dyDescent="0.2"/>
    <row r="731" ht="12.75" x14ac:dyDescent="0.2"/>
    <row r="732" ht="12.75" x14ac:dyDescent="0.2"/>
    <row r="733" ht="12.75" x14ac:dyDescent="0.2"/>
    <row r="734" ht="12.75" x14ac:dyDescent="0.2"/>
    <row r="735" ht="12.75" x14ac:dyDescent="0.2"/>
    <row r="736" ht="12.75" x14ac:dyDescent="0.2"/>
    <row r="737" ht="12.75" x14ac:dyDescent="0.2"/>
    <row r="738" ht="12.75" x14ac:dyDescent="0.2"/>
    <row r="739" ht="12.75" x14ac:dyDescent="0.2"/>
    <row r="740" ht="12.75" x14ac:dyDescent="0.2"/>
    <row r="741" ht="12.75" x14ac:dyDescent="0.2"/>
    <row r="742" ht="12.75" x14ac:dyDescent="0.2"/>
    <row r="743" ht="12.75" x14ac:dyDescent="0.2"/>
    <row r="744" ht="12.75" x14ac:dyDescent="0.2"/>
    <row r="745" ht="12.75" x14ac:dyDescent="0.2"/>
    <row r="746" ht="12.75" x14ac:dyDescent="0.2"/>
    <row r="747" ht="12.75" x14ac:dyDescent="0.2"/>
    <row r="748" ht="12.75" x14ac:dyDescent="0.2"/>
    <row r="749" ht="12.75" x14ac:dyDescent="0.2"/>
    <row r="750" ht="12.75" x14ac:dyDescent="0.2"/>
    <row r="751" ht="12.75" x14ac:dyDescent="0.2"/>
    <row r="752" ht="12.75" x14ac:dyDescent="0.2"/>
    <row r="753" ht="12.75" x14ac:dyDescent="0.2"/>
    <row r="754" ht="12.75" x14ac:dyDescent="0.2"/>
    <row r="755" ht="12.75" x14ac:dyDescent="0.2"/>
    <row r="756" ht="12.75" x14ac:dyDescent="0.2"/>
    <row r="757" ht="12.75" x14ac:dyDescent="0.2"/>
    <row r="758" ht="12.75" x14ac:dyDescent="0.2"/>
    <row r="759" ht="12.75" x14ac:dyDescent="0.2"/>
    <row r="760" ht="12.75" x14ac:dyDescent="0.2"/>
    <row r="761" ht="12.75" x14ac:dyDescent="0.2"/>
    <row r="762" ht="12.75" x14ac:dyDescent="0.2"/>
    <row r="763" ht="12.75" x14ac:dyDescent="0.2"/>
    <row r="764" ht="12.75" x14ac:dyDescent="0.2"/>
    <row r="765" ht="12.75" x14ac:dyDescent="0.2"/>
    <row r="766" ht="12.75" x14ac:dyDescent="0.2"/>
    <row r="767" ht="12.75" x14ac:dyDescent="0.2"/>
    <row r="768" ht="12.75" x14ac:dyDescent="0.2"/>
    <row r="769" ht="12.75" x14ac:dyDescent="0.2"/>
    <row r="770" ht="12.75" x14ac:dyDescent="0.2"/>
    <row r="771" ht="12.75" x14ac:dyDescent="0.2"/>
    <row r="772" ht="12.75" x14ac:dyDescent="0.2"/>
    <row r="773" ht="12.75" x14ac:dyDescent="0.2"/>
    <row r="774" ht="12.75" x14ac:dyDescent="0.2"/>
    <row r="775" ht="12.75" x14ac:dyDescent="0.2"/>
    <row r="776" ht="12.75" x14ac:dyDescent="0.2"/>
    <row r="777" ht="12.75" x14ac:dyDescent="0.2"/>
    <row r="778" ht="12.75" x14ac:dyDescent="0.2"/>
    <row r="779" ht="12.75" x14ac:dyDescent="0.2"/>
    <row r="780" ht="12.75" x14ac:dyDescent="0.2"/>
    <row r="781" ht="12.75" x14ac:dyDescent="0.2"/>
    <row r="782" ht="12.75" x14ac:dyDescent="0.2"/>
    <row r="783" ht="12.75" x14ac:dyDescent="0.2"/>
    <row r="784" ht="12.75" x14ac:dyDescent="0.2"/>
    <row r="785" ht="12.75" x14ac:dyDescent="0.2"/>
    <row r="786" ht="12.75" x14ac:dyDescent="0.2"/>
    <row r="787" ht="12.75" x14ac:dyDescent="0.2"/>
    <row r="788" ht="12.75" x14ac:dyDescent="0.2"/>
    <row r="789" ht="12.75" x14ac:dyDescent="0.2"/>
    <row r="790" ht="12.75" x14ac:dyDescent="0.2"/>
    <row r="791" ht="12.75" x14ac:dyDescent="0.2"/>
    <row r="792" ht="12.75" x14ac:dyDescent="0.2"/>
    <row r="793" ht="12.75" x14ac:dyDescent="0.2"/>
    <row r="794" ht="12.75" x14ac:dyDescent="0.2"/>
    <row r="795" ht="12.75" x14ac:dyDescent="0.2"/>
    <row r="796" ht="12.75" x14ac:dyDescent="0.2"/>
    <row r="797" ht="12.75" x14ac:dyDescent="0.2"/>
    <row r="798" ht="12.75" x14ac:dyDescent="0.2"/>
    <row r="799" ht="12.75" x14ac:dyDescent="0.2"/>
    <row r="800" ht="12.75" x14ac:dyDescent="0.2"/>
    <row r="801" ht="12.75" x14ac:dyDescent="0.2"/>
    <row r="802" ht="12.75" x14ac:dyDescent="0.2"/>
    <row r="803" ht="12.75" x14ac:dyDescent="0.2"/>
    <row r="804" ht="12.75" x14ac:dyDescent="0.2"/>
    <row r="805" ht="12.75" x14ac:dyDescent="0.2"/>
    <row r="806" ht="12.75" x14ac:dyDescent="0.2"/>
    <row r="807" ht="12.75" x14ac:dyDescent="0.2"/>
    <row r="808" ht="12.75" x14ac:dyDescent="0.2"/>
    <row r="809" ht="12.75" x14ac:dyDescent="0.2"/>
    <row r="810" ht="12.75" x14ac:dyDescent="0.2"/>
    <row r="811" ht="12.75" x14ac:dyDescent="0.2"/>
    <row r="812" ht="12.75" x14ac:dyDescent="0.2"/>
    <row r="813" ht="12.75" x14ac:dyDescent="0.2"/>
    <row r="814" ht="12.75" x14ac:dyDescent="0.2"/>
    <row r="815" ht="12.75" x14ac:dyDescent="0.2"/>
    <row r="816" ht="12.75" x14ac:dyDescent="0.2"/>
    <row r="817" ht="12.75" x14ac:dyDescent="0.2"/>
    <row r="818" ht="12.75" x14ac:dyDescent="0.2"/>
    <row r="819" ht="12.75" x14ac:dyDescent="0.2"/>
    <row r="820" ht="12.75" x14ac:dyDescent="0.2"/>
    <row r="821" ht="12.75" x14ac:dyDescent="0.2"/>
    <row r="822" ht="12.75" x14ac:dyDescent="0.2"/>
    <row r="823" ht="12.75" x14ac:dyDescent="0.2"/>
    <row r="824" ht="12.75" x14ac:dyDescent="0.2"/>
    <row r="825" ht="12.75" x14ac:dyDescent="0.2"/>
    <row r="826" ht="12.75" x14ac:dyDescent="0.2"/>
    <row r="827" ht="12.75" x14ac:dyDescent="0.2"/>
    <row r="828" ht="12.75" x14ac:dyDescent="0.2"/>
    <row r="829" ht="12.75" x14ac:dyDescent="0.2"/>
    <row r="830" ht="12.75" x14ac:dyDescent="0.2"/>
    <row r="831" ht="12.75" x14ac:dyDescent="0.2"/>
    <row r="832" ht="12.75" x14ac:dyDescent="0.2"/>
    <row r="833" ht="12.75" x14ac:dyDescent="0.2"/>
    <row r="834" ht="12.75" x14ac:dyDescent="0.2"/>
    <row r="835" ht="12.75" x14ac:dyDescent="0.2"/>
    <row r="836" ht="12.75" x14ac:dyDescent="0.2"/>
    <row r="837" ht="12.75" x14ac:dyDescent="0.2"/>
    <row r="838" ht="12.75" x14ac:dyDescent="0.2"/>
    <row r="839" ht="12.75" x14ac:dyDescent="0.2"/>
    <row r="840" ht="12.75" x14ac:dyDescent="0.2"/>
    <row r="841" ht="12.75" x14ac:dyDescent="0.2"/>
    <row r="842" ht="12.75" x14ac:dyDescent="0.2"/>
    <row r="843" ht="12.75" x14ac:dyDescent="0.2"/>
    <row r="844" ht="12.75" x14ac:dyDescent="0.2"/>
    <row r="845" ht="12.75" x14ac:dyDescent="0.2"/>
    <row r="846" ht="12.75" x14ac:dyDescent="0.2"/>
    <row r="847" ht="12.75" x14ac:dyDescent="0.2"/>
    <row r="848" ht="12.75" x14ac:dyDescent="0.2"/>
    <row r="849" ht="12.75" x14ac:dyDescent="0.2"/>
    <row r="850" ht="12.75" x14ac:dyDescent="0.2"/>
    <row r="851" ht="12.75" x14ac:dyDescent="0.2"/>
    <row r="852" ht="12.75" x14ac:dyDescent="0.2"/>
    <row r="853" ht="12.75" x14ac:dyDescent="0.2"/>
    <row r="854" ht="12.75" x14ac:dyDescent="0.2"/>
    <row r="855" ht="12.75" x14ac:dyDescent="0.2"/>
    <row r="856" ht="12.75" x14ac:dyDescent="0.2"/>
    <row r="857" ht="12.75" x14ac:dyDescent="0.2"/>
    <row r="858" ht="12.75" x14ac:dyDescent="0.2"/>
    <row r="859" ht="12.75" x14ac:dyDescent="0.2"/>
    <row r="860" ht="12.75" x14ac:dyDescent="0.2"/>
    <row r="861" ht="12.75" x14ac:dyDescent="0.2"/>
    <row r="862" ht="12.75" x14ac:dyDescent="0.2"/>
    <row r="863" ht="12.75" x14ac:dyDescent="0.2"/>
    <row r="864" ht="12.75" x14ac:dyDescent="0.2"/>
    <row r="865" ht="12.75" x14ac:dyDescent="0.2"/>
    <row r="866" ht="12.75" x14ac:dyDescent="0.2"/>
    <row r="867" ht="12.75" x14ac:dyDescent="0.2"/>
    <row r="868" ht="12.75" x14ac:dyDescent="0.2"/>
    <row r="869" ht="12.75" x14ac:dyDescent="0.2"/>
    <row r="870" ht="12.75" x14ac:dyDescent="0.2"/>
    <row r="871" ht="12.75" x14ac:dyDescent="0.2"/>
    <row r="872" ht="12.75" x14ac:dyDescent="0.2"/>
    <row r="873" ht="12.75" x14ac:dyDescent="0.2"/>
    <row r="874" ht="12.75" x14ac:dyDescent="0.2"/>
    <row r="875" ht="12.75" x14ac:dyDescent="0.2"/>
    <row r="876" ht="12.75" x14ac:dyDescent="0.2"/>
    <row r="877" ht="12.75" x14ac:dyDescent="0.2"/>
    <row r="878" ht="12.75" x14ac:dyDescent="0.2"/>
    <row r="879" ht="12.75" x14ac:dyDescent="0.2"/>
    <row r="880" ht="12.75" x14ac:dyDescent="0.2"/>
    <row r="881" ht="12.75" x14ac:dyDescent="0.2"/>
    <row r="882" ht="12.75" x14ac:dyDescent="0.2"/>
    <row r="883" ht="12.75" x14ac:dyDescent="0.2"/>
    <row r="884" ht="12.75" x14ac:dyDescent="0.2"/>
    <row r="885" ht="12.75" x14ac:dyDescent="0.2"/>
    <row r="886" ht="12.75" x14ac:dyDescent="0.2"/>
    <row r="887" ht="12.75" x14ac:dyDescent="0.2"/>
    <row r="888" ht="12.75" x14ac:dyDescent="0.2"/>
    <row r="889" ht="12.75" x14ac:dyDescent="0.2"/>
    <row r="890" ht="12.75" x14ac:dyDescent="0.2"/>
    <row r="891" ht="12.75" x14ac:dyDescent="0.2"/>
    <row r="892" ht="12.75" x14ac:dyDescent="0.2"/>
    <row r="893" ht="12.75" x14ac:dyDescent="0.2"/>
    <row r="894" ht="12.75" x14ac:dyDescent="0.2"/>
    <row r="895" ht="12.75" x14ac:dyDescent="0.2"/>
    <row r="896" ht="12.75" x14ac:dyDescent="0.2"/>
    <row r="897" ht="12.75" x14ac:dyDescent="0.2"/>
    <row r="898" ht="12.75" x14ac:dyDescent="0.2"/>
    <row r="899" ht="12.75" x14ac:dyDescent="0.2"/>
    <row r="900" ht="12.75" x14ac:dyDescent="0.2"/>
    <row r="901" ht="12.75" x14ac:dyDescent="0.2"/>
    <row r="902" ht="12.75" x14ac:dyDescent="0.2"/>
    <row r="903" ht="12.75" x14ac:dyDescent="0.2"/>
    <row r="904" ht="12.75" x14ac:dyDescent="0.2"/>
    <row r="905" ht="12.75" x14ac:dyDescent="0.2"/>
    <row r="906" ht="12.75" x14ac:dyDescent="0.2"/>
    <row r="907" ht="12.75" x14ac:dyDescent="0.2"/>
    <row r="908" ht="12.75" x14ac:dyDescent="0.2"/>
    <row r="909" ht="12.75" x14ac:dyDescent="0.2"/>
    <row r="910" ht="12.75" x14ac:dyDescent="0.2"/>
    <row r="911" ht="12.75" x14ac:dyDescent="0.2"/>
    <row r="912" ht="12.75" x14ac:dyDescent="0.2"/>
    <row r="913" ht="12.75" x14ac:dyDescent="0.2"/>
    <row r="914" ht="12.75" x14ac:dyDescent="0.2"/>
    <row r="915" ht="12.75" x14ac:dyDescent="0.2"/>
    <row r="916" ht="12.75" x14ac:dyDescent="0.2"/>
    <row r="917" ht="12.75" x14ac:dyDescent="0.2"/>
    <row r="918" ht="12.75" x14ac:dyDescent="0.2"/>
    <row r="919" ht="12.75" x14ac:dyDescent="0.2"/>
    <row r="920" ht="12.75" x14ac:dyDescent="0.2"/>
    <row r="921" ht="12.75" x14ac:dyDescent="0.2"/>
    <row r="922" ht="12.75" x14ac:dyDescent="0.2"/>
    <row r="923" ht="12.75" x14ac:dyDescent="0.2"/>
    <row r="924" ht="12.75" x14ac:dyDescent="0.2"/>
    <row r="925" ht="12.75" x14ac:dyDescent="0.2"/>
    <row r="926" ht="12.75" x14ac:dyDescent="0.2"/>
    <row r="927" ht="12.75" x14ac:dyDescent="0.2"/>
    <row r="928" ht="12.75" x14ac:dyDescent="0.2"/>
    <row r="929" ht="12.75" x14ac:dyDescent="0.2"/>
    <row r="930" ht="12.75" x14ac:dyDescent="0.2"/>
    <row r="931" ht="12.75" x14ac:dyDescent="0.2"/>
    <row r="932" ht="12.75" x14ac:dyDescent="0.2"/>
    <row r="933" ht="12.75" x14ac:dyDescent="0.2"/>
    <row r="934" ht="12.75" x14ac:dyDescent="0.2"/>
    <row r="935" ht="12.75" x14ac:dyDescent="0.2"/>
    <row r="936" ht="12.75" x14ac:dyDescent="0.2"/>
    <row r="937" ht="12.75" x14ac:dyDescent="0.2"/>
    <row r="938" ht="12.75" x14ac:dyDescent="0.2"/>
    <row r="939" ht="12.75" x14ac:dyDescent="0.2"/>
    <row r="940" ht="12.75" x14ac:dyDescent="0.2"/>
    <row r="941" ht="12.75" x14ac:dyDescent="0.2"/>
    <row r="942" ht="12.75" x14ac:dyDescent="0.2"/>
    <row r="943" ht="12.75" x14ac:dyDescent="0.2"/>
    <row r="944" ht="12.75" x14ac:dyDescent="0.2"/>
    <row r="945" ht="12.75" x14ac:dyDescent="0.2"/>
    <row r="946" ht="12.75" x14ac:dyDescent="0.2"/>
    <row r="947" ht="12.75" x14ac:dyDescent="0.2"/>
    <row r="948" ht="12.75" x14ac:dyDescent="0.2"/>
    <row r="949" ht="12.75" x14ac:dyDescent="0.2"/>
    <row r="950" ht="12.75" x14ac:dyDescent="0.2"/>
    <row r="951" ht="12.75" x14ac:dyDescent="0.2"/>
    <row r="952" ht="12.75" x14ac:dyDescent="0.2"/>
    <row r="953" ht="12.75" x14ac:dyDescent="0.2"/>
    <row r="954" ht="12.75" x14ac:dyDescent="0.2"/>
    <row r="955" ht="12.75" x14ac:dyDescent="0.2"/>
    <row r="956" ht="12.75" x14ac:dyDescent="0.2"/>
    <row r="957" ht="12.75" x14ac:dyDescent="0.2"/>
    <row r="958" ht="12.75" x14ac:dyDescent="0.2"/>
    <row r="959" ht="12.75" x14ac:dyDescent="0.2"/>
    <row r="960" ht="12.75" x14ac:dyDescent="0.2"/>
    <row r="961" ht="12.75" x14ac:dyDescent="0.2"/>
    <row r="962" ht="12.75" x14ac:dyDescent="0.2"/>
    <row r="963" ht="12.75" x14ac:dyDescent="0.2"/>
    <row r="964" ht="12.75" x14ac:dyDescent="0.2"/>
    <row r="965" ht="12.75" x14ac:dyDescent="0.2"/>
    <row r="966" ht="12.75" x14ac:dyDescent="0.2"/>
    <row r="967" ht="12.75" x14ac:dyDescent="0.2"/>
    <row r="968" ht="12.75" x14ac:dyDescent="0.2"/>
    <row r="969" ht="12.75" x14ac:dyDescent="0.2"/>
    <row r="970" ht="12.75" x14ac:dyDescent="0.2"/>
    <row r="971" ht="12.75" x14ac:dyDescent="0.2"/>
    <row r="972" ht="12.75" x14ac:dyDescent="0.2"/>
    <row r="973" ht="12.75" x14ac:dyDescent="0.2"/>
    <row r="974" ht="12.75" x14ac:dyDescent="0.2"/>
    <row r="975" ht="12.75" x14ac:dyDescent="0.2"/>
    <row r="976" ht="12.75" x14ac:dyDescent="0.2"/>
    <row r="977" ht="12.75" x14ac:dyDescent="0.2"/>
    <row r="978" ht="12.75" x14ac:dyDescent="0.2"/>
    <row r="979" ht="12.75" x14ac:dyDescent="0.2"/>
    <row r="980" ht="12.75" x14ac:dyDescent="0.2"/>
    <row r="981" ht="12.75" x14ac:dyDescent="0.2"/>
    <row r="982" ht="12.75" x14ac:dyDescent="0.2"/>
    <row r="983" ht="12.75" x14ac:dyDescent="0.2"/>
    <row r="984" ht="12.75" x14ac:dyDescent="0.2"/>
    <row r="985" ht="12.75" x14ac:dyDescent="0.2"/>
    <row r="986" ht="12.75" x14ac:dyDescent="0.2"/>
    <row r="987" ht="12.75" x14ac:dyDescent="0.2"/>
    <row r="988" ht="12.75" x14ac:dyDescent="0.2"/>
    <row r="989" ht="12.75" x14ac:dyDescent="0.2"/>
    <row r="990" ht="12.75" x14ac:dyDescent="0.2"/>
    <row r="991" ht="12.75" x14ac:dyDescent="0.2"/>
    <row r="992" ht="12.75" x14ac:dyDescent="0.2"/>
    <row r="993" ht="12.75" x14ac:dyDescent="0.2"/>
    <row r="994" ht="12.75" x14ac:dyDescent="0.2"/>
    <row r="995" ht="12.75" x14ac:dyDescent="0.2"/>
    <row r="996" ht="12.75" x14ac:dyDescent="0.2"/>
    <row r="997" ht="12.75" x14ac:dyDescent="0.2"/>
    <row r="998" ht="12.75" x14ac:dyDescent="0.2"/>
    <row r="999" ht="12.75" x14ac:dyDescent="0.2"/>
    <row r="1000" ht="12.75" x14ac:dyDescent="0.2"/>
    <row r="1001" ht="12.75" x14ac:dyDescent="0.2"/>
    <row r="1002" ht="12.75" x14ac:dyDescent="0.2"/>
    <row r="1003" ht="12.75" x14ac:dyDescent="0.2"/>
    <row r="1004" ht="12.75" x14ac:dyDescent="0.2"/>
    <row r="1005" ht="12.75" x14ac:dyDescent="0.2"/>
    <row r="1006" ht="12.75" x14ac:dyDescent="0.2"/>
    <row r="1007" ht="12.75" x14ac:dyDescent="0.2"/>
    <row r="1008" ht="12.75" x14ac:dyDescent="0.2"/>
    <row r="1009" ht="12.75" x14ac:dyDescent="0.2"/>
  </sheetData>
  <mergeCells count="12">
    <mergeCell ref="A65:A78"/>
    <mergeCell ref="A79:A93"/>
    <mergeCell ref="A28:A34"/>
    <mergeCell ref="A35:A41"/>
    <mergeCell ref="A42:A52"/>
    <mergeCell ref="A54:A57"/>
    <mergeCell ref="A58:A60"/>
    <mergeCell ref="A2:F2"/>
    <mergeCell ref="A3:F3"/>
    <mergeCell ref="A6:A13"/>
    <mergeCell ref="A14:A16"/>
    <mergeCell ref="A17:A27"/>
  </mergeCells>
  <phoneticPr fontId="17" type="noConversion"/>
  <pageMargins left="0" right="0" top="0" bottom="0" header="0" footer="0"/>
  <pageSetup paperSize="9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1003"/>
  <sheetViews>
    <sheetView showGridLines="0" topLeftCell="A19" zoomScale="200" zoomScaleNormal="200" workbookViewId="0">
      <selection activeCell="A57" sqref="A57"/>
    </sheetView>
  </sheetViews>
  <sheetFormatPr baseColWidth="10" defaultColWidth="13" defaultRowHeight="15" customHeight="1" x14ac:dyDescent="0.2"/>
  <cols>
    <col min="1" max="16384" width="13" style="132"/>
  </cols>
  <sheetData>
    <row r="1" spans="1:7" ht="15.95" customHeight="1" x14ac:dyDescent="0.25">
      <c r="A1" s="140" t="s">
        <v>443</v>
      </c>
      <c r="B1" s="141"/>
      <c r="C1" s="141"/>
      <c r="D1" s="141"/>
      <c r="E1" s="141"/>
      <c r="F1" s="141"/>
      <c r="G1" s="141"/>
    </row>
    <row r="2" spans="1:7" ht="13.5" x14ac:dyDescent="0.2">
      <c r="A2" s="936" t="s">
        <v>723</v>
      </c>
      <c r="B2" s="936"/>
      <c r="C2" s="936"/>
      <c r="D2" s="936"/>
      <c r="E2" s="936"/>
      <c r="F2" s="936"/>
      <c r="G2" s="936"/>
    </row>
    <row r="3" spans="1:7" ht="5.0999999999999996" customHeight="1" x14ac:dyDescent="0.2">
      <c r="A3" s="142"/>
      <c r="B3" s="142"/>
      <c r="C3" s="142"/>
      <c r="D3" s="142"/>
      <c r="E3" s="142"/>
      <c r="F3" s="142"/>
      <c r="G3" s="142"/>
    </row>
    <row r="4" spans="1:7" ht="24.95" customHeight="1" x14ac:dyDescent="0.2">
      <c r="A4" s="507" t="s">
        <v>340</v>
      </c>
      <c r="B4" s="507" t="s">
        <v>284</v>
      </c>
      <c r="C4" s="507" t="s">
        <v>444</v>
      </c>
      <c r="D4" s="507" t="s">
        <v>341</v>
      </c>
      <c r="E4" s="548" t="s">
        <v>445</v>
      </c>
      <c r="F4" s="549" t="s">
        <v>446</v>
      </c>
      <c r="G4" s="550" t="s">
        <v>447</v>
      </c>
    </row>
    <row r="5" spans="1:7" ht="3.95" customHeight="1" x14ac:dyDescent="0.2"/>
    <row r="6" spans="1:7" ht="12" customHeight="1" x14ac:dyDescent="0.2">
      <c r="A6" s="937" t="s">
        <v>193</v>
      </c>
      <c r="B6" s="680" t="s">
        <v>290</v>
      </c>
      <c r="C6" s="680" t="s">
        <v>291</v>
      </c>
      <c r="D6" s="680" t="s">
        <v>287</v>
      </c>
      <c r="E6" s="681">
        <v>35</v>
      </c>
      <c r="F6" s="681">
        <v>35</v>
      </c>
      <c r="G6" s="682">
        <v>40</v>
      </c>
    </row>
    <row r="7" spans="1:7" ht="12" customHeight="1" x14ac:dyDescent="0.2">
      <c r="A7" s="937"/>
      <c r="B7" s="680" t="s">
        <v>290</v>
      </c>
      <c r="C7" s="680" t="s">
        <v>292</v>
      </c>
      <c r="D7" s="680" t="s">
        <v>287</v>
      </c>
      <c r="E7" s="681">
        <v>10</v>
      </c>
      <c r="F7" s="681">
        <v>15</v>
      </c>
      <c r="G7" s="682">
        <v>40</v>
      </c>
    </row>
    <row r="8" spans="1:7" ht="12" customHeight="1" x14ac:dyDescent="0.2">
      <c r="A8" s="937"/>
      <c r="B8" s="680" t="s">
        <v>290</v>
      </c>
      <c r="C8" s="680" t="s">
        <v>448</v>
      </c>
      <c r="D8" s="680" t="s">
        <v>287</v>
      </c>
      <c r="E8" s="681">
        <v>40</v>
      </c>
      <c r="F8" s="681">
        <v>25</v>
      </c>
      <c r="G8" s="682">
        <v>40</v>
      </c>
    </row>
    <row r="9" spans="1:7" ht="12" customHeight="1" x14ac:dyDescent="0.2">
      <c r="A9" s="937"/>
      <c r="B9" s="680" t="s">
        <v>290</v>
      </c>
      <c r="C9" s="680" t="s">
        <v>295</v>
      </c>
      <c r="D9" s="680" t="s">
        <v>287</v>
      </c>
      <c r="E9" s="681">
        <v>35</v>
      </c>
      <c r="F9" s="681">
        <v>40</v>
      </c>
      <c r="G9" s="682">
        <v>40</v>
      </c>
    </row>
    <row r="10" spans="1:7" ht="12" customHeight="1" x14ac:dyDescent="0.2">
      <c r="A10" s="938"/>
      <c r="B10" s="830" t="s">
        <v>296</v>
      </c>
      <c r="C10" s="830" t="s">
        <v>449</v>
      </c>
      <c r="D10" s="830" t="s">
        <v>450</v>
      </c>
      <c r="E10" s="831">
        <v>1</v>
      </c>
      <c r="F10" s="831">
        <v>1</v>
      </c>
      <c r="G10" s="832">
        <v>300</v>
      </c>
    </row>
    <row r="11" spans="1:7" ht="12" customHeight="1" x14ac:dyDescent="0.2">
      <c r="A11" s="939" t="s">
        <v>343</v>
      </c>
      <c r="B11" s="680" t="s">
        <v>451</v>
      </c>
      <c r="C11" s="680" t="s">
        <v>286</v>
      </c>
      <c r="D11" s="680" t="s">
        <v>287</v>
      </c>
      <c r="E11" s="681">
        <v>0</v>
      </c>
      <c r="F11" s="681">
        <v>6</v>
      </c>
      <c r="G11" s="682">
        <v>1500</v>
      </c>
    </row>
    <row r="12" spans="1:7" ht="12" customHeight="1" x14ac:dyDescent="0.2">
      <c r="A12" s="937"/>
      <c r="B12" s="680" t="s">
        <v>451</v>
      </c>
      <c r="C12" s="680" t="s">
        <v>286</v>
      </c>
      <c r="D12" s="680" t="s">
        <v>288</v>
      </c>
      <c r="E12" s="681">
        <v>4</v>
      </c>
      <c r="F12" s="681">
        <v>2</v>
      </c>
      <c r="G12" s="682">
        <v>500</v>
      </c>
    </row>
    <row r="13" spans="1:7" ht="12" customHeight="1" x14ac:dyDescent="0.2">
      <c r="A13" s="937"/>
      <c r="B13" s="680" t="s">
        <v>451</v>
      </c>
      <c r="C13" s="680" t="s">
        <v>286</v>
      </c>
      <c r="D13" s="680" t="s">
        <v>452</v>
      </c>
      <c r="E13" s="681">
        <v>0</v>
      </c>
      <c r="F13" s="681">
        <v>1</v>
      </c>
      <c r="G13" s="682">
        <v>1500</v>
      </c>
    </row>
    <row r="14" spans="1:7" ht="12" customHeight="1" x14ac:dyDescent="0.2">
      <c r="A14" s="937"/>
      <c r="B14" s="680" t="s">
        <v>451</v>
      </c>
      <c r="C14" s="680" t="s">
        <v>289</v>
      </c>
      <c r="D14" s="680" t="s">
        <v>287</v>
      </c>
      <c r="E14" s="681">
        <v>0</v>
      </c>
      <c r="F14" s="681">
        <v>13</v>
      </c>
      <c r="G14" s="682">
        <v>1500</v>
      </c>
    </row>
    <row r="15" spans="1:7" ht="12" customHeight="1" x14ac:dyDescent="0.2">
      <c r="A15" s="937"/>
      <c r="B15" s="680" t="s">
        <v>451</v>
      </c>
      <c r="C15" s="680" t="s">
        <v>289</v>
      </c>
      <c r="D15" s="680" t="s">
        <v>288</v>
      </c>
      <c r="E15" s="681">
        <v>4</v>
      </c>
      <c r="F15" s="681">
        <v>6</v>
      </c>
      <c r="G15" s="682">
        <v>500</v>
      </c>
    </row>
    <row r="16" spans="1:7" ht="12" customHeight="1" x14ac:dyDescent="0.2">
      <c r="A16" s="937"/>
      <c r="B16" s="680" t="s">
        <v>451</v>
      </c>
      <c r="C16" s="680" t="s">
        <v>289</v>
      </c>
      <c r="D16" s="680" t="s">
        <v>452</v>
      </c>
      <c r="E16" s="681">
        <v>0</v>
      </c>
      <c r="F16" s="681">
        <v>8</v>
      </c>
      <c r="G16" s="682">
        <v>2500</v>
      </c>
    </row>
    <row r="17" spans="1:7" ht="12" customHeight="1" x14ac:dyDescent="0.2">
      <c r="A17" s="937"/>
      <c r="B17" s="680" t="s">
        <v>290</v>
      </c>
      <c r="C17" s="680" t="s">
        <v>291</v>
      </c>
      <c r="D17" s="680" t="s">
        <v>453</v>
      </c>
      <c r="E17" s="681">
        <v>45</v>
      </c>
      <c r="F17" s="681">
        <v>39</v>
      </c>
      <c r="G17" s="682">
        <v>20</v>
      </c>
    </row>
    <row r="18" spans="1:7" ht="12" customHeight="1" x14ac:dyDescent="0.2">
      <c r="A18" s="937"/>
      <c r="B18" s="680" t="s">
        <v>290</v>
      </c>
      <c r="C18" s="680" t="s">
        <v>291</v>
      </c>
      <c r="D18" s="680" t="s">
        <v>287</v>
      </c>
      <c r="E18" s="681">
        <v>23</v>
      </c>
      <c r="F18" s="681">
        <v>153</v>
      </c>
      <c r="G18" s="682">
        <v>30</v>
      </c>
    </row>
    <row r="19" spans="1:7" ht="12" customHeight="1" x14ac:dyDescent="0.2">
      <c r="A19" s="937"/>
      <c r="B19" s="680" t="s">
        <v>290</v>
      </c>
      <c r="C19" s="680" t="s">
        <v>292</v>
      </c>
      <c r="D19" s="680" t="s">
        <v>453</v>
      </c>
      <c r="E19" s="681">
        <v>148</v>
      </c>
      <c r="F19" s="681">
        <v>46</v>
      </c>
      <c r="G19" s="683">
        <v>20</v>
      </c>
    </row>
    <row r="20" spans="1:7" ht="12" customHeight="1" x14ac:dyDescent="0.2">
      <c r="A20" s="937"/>
      <c r="B20" s="680" t="s">
        <v>290</v>
      </c>
      <c r="C20" s="680" t="s">
        <v>292</v>
      </c>
      <c r="D20" s="680" t="s">
        <v>287</v>
      </c>
      <c r="E20" s="681">
        <v>21</v>
      </c>
      <c r="F20" s="681">
        <v>132</v>
      </c>
      <c r="G20" s="683">
        <v>30</v>
      </c>
    </row>
    <row r="21" spans="1:7" ht="12" customHeight="1" x14ac:dyDescent="0.2">
      <c r="A21" s="937"/>
      <c r="B21" s="680" t="s">
        <v>290</v>
      </c>
      <c r="C21" s="680" t="s">
        <v>293</v>
      </c>
      <c r="D21" s="680" t="s">
        <v>453</v>
      </c>
      <c r="E21" s="681">
        <v>139</v>
      </c>
      <c r="F21" s="681">
        <v>75</v>
      </c>
      <c r="G21" s="683">
        <v>20</v>
      </c>
    </row>
    <row r="22" spans="1:7" ht="12" customHeight="1" x14ac:dyDescent="0.2">
      <c r="A22" s="938"/>
      <c r="B22" s="830" t="s">
        <v>290</v>
      </c>
      <c r="C22" s="830" t="s">
        <v>293</v>
      </c>
      <c r="D22" s="830" t="s">
        <v>287</v>
      </c>
      <c r="E22" s="831">
        <v>24</v>
      </c>
      <c r="F22" s="831">
        <v>136</v>
      </c>
      <c r="G22" s="832">
        <v>30</v>
      </c>
    </row>
    <row r="23" spans="1:7" ht="12" customHeight="1" x14ac:dyDescent="0.2">
      <c r="A23" s="939" t="s">
        <v>352</v>
      </c>
      <c r="B23" s="680" t="s">
        <v>290</v>
      </c>
      <c r="C23" s="680" t="s">
        <v>291</v>
      </c>
      <c r="D23" s="680" t="s">
        <v>453</v>
      </c>
      <c r="E23" s="681">
        <v>123</v>
      </c>
      <c r="F23" s="681">
        <v>191</v>
      </c>
      <c r="G23" s="682">
        <v>30</v>
      </c>
    </row>
    <row r="24" spans="1:7" ht="12" customHeight="1" x14ac:dyDescent="0.2">
      <c r="A24" s="937"/>
      <c r="B24" s="680" t="s">
        <v>290</v>
      </c>
      <c r="C24" s="680" t="s">
        <v>292</v>
      </c>
      <c r="D24" s="680" t="s">
        <v>453</v>
      </c>
      <c r="E24" s="681">
        <v>112</v>
      </c>
      <c r="F24" s="681">
        <v>102</v>
      </c>
      <c r="G24" s="682">
        <v>30</v>
      </c>
    </row>
    <row r="25" spans="1:7" ht="12" customHeight="1" x14ac:dyDescent="0.2">
      <c r="A25" s="938"/>
      <c r="B25" s="830" t="s">
        <v>290</v>
      </c>
      <c r="C25" s="830" t="s">
        <v>293</v>
      </c>
      <c r="D25" s="830" t="s">
        <v>453</v>
      </c>
      <c r="E25" s="831">
        <v>191</v>
      </c>
      <c r="F25" s="831">
        <v>110</v>
      </c>
      <c r="G25" s="832">
        <v>30</v>
      </c>
    </row>
    <row r="26" spans="1:7" ht="12" customHeight="1" x14ac:dyDescent="0.2">
      <c r="A26" s="939" t="s">
        <v>397</v>
      </c>
      <c r="B26" s="680" t="s">
        <v>290</v>
      </c>
      <c r="C26" s="680" t="s">
        <v>291</v>
      </c>
      <c r="D26" s="680" t="s">
        <v>453</v>
      </c>
      <c r="E26" s="681">
        <v>40</v>
      </c>
      <c r="F26" s="681">
        <v>40</v>
      </c>
      <c r="G26" s="682">
        <v>25</v>
      </c>
    </row>
    <row r="27" spans="1:7" ht="12" customHeight="1" x14ac:dyDescent="0.2">
      <c r="A27" s="937"/>
      <c r="B27" s="680" t="s">
        <v>290</v>
      </c>
      <c r="C27" s="680" t="s">
        <v>292</v>
      </c>
      <c r="D27" s="680" t="s">
        <v>453</v>
      </c>
      <c r="E27" s="681">
        <v>16</v>
      </c>
      <c r="F27" s="681">
        <v>30</v>
      </c>
      <c r="G27" s="682">
        <v>25</v>
      </c>
    </row>
    <row r="28" spans="1:7" ht="12" customHeight="1" x14ac:dyDescent="0.2">
      <c r="A28" s="938"/>
      <c r="B28" s="830" t="s">
        <v>290</v>
      </c>
      <c r="C28" s="830" t="s">
        <v>293</v>
      </c>
      <c r="D28" s="830" t="s">
        <v>453</v>
      </c>
      <c r="E28" s="831">
        <v>30</v>
      </c>
      <c r="F28" s="831">
        <v>32</v>
      </c>
      <c r="G28" s="832">
        <v>25</v>
      </c>
    </row>
    <row r="29" spans="1:7" ht="12" customHeight="1" x14ac:dyDescent="0.2">
      <c r="A29" s="684" t="s">
        <v>356</v>
      </c>
      <c r="B29" s="685" t="s">
        <v>290</v>
      </c>
      <c r="C29" s="685" t="s">
        <v>454</v>
      </c>
      <c r="D29" s="685" t="s">
        <v>453</v>
      </c>
      <c r="E29" s="686">
        <v>202</v>
      </c>
      <c r="F29" s="686">
        <v>183</v>
      </c>
      <c r="G29" s="687">
        <v>40</v>
      </c>
    </row>
    <row r="30" spans="1:7" ht="12" customHeight="1" x14ac:dyDescent="0.2">
      <c r="A30" s="940" t="s">
        <v>455</v>
      </c>
      <c r="B30" s="688" t="s">
        <v>451</v>
      </c>
      <c r="C30" s="688" t="s">
        <v>286</v>
      </c>
      <c r="D30" s="688" t="s">
        <v>288</v>
      </c>
      <c r="E30" s="689">
        <v>3</v>
      </c>
      <c r="F30" s="689">
        <v>0</v>
      </c>
      <c r="G30" s="683">
        <v>2100</v>
      </c>
    </row>
    <row r="31" spans="1:7" ht="12" customHeight="1" x14ac:dyDescent="0.2">
      <c r="A31" s="942"/>
      <c r="B31" s="680" t="s">
        <v>290</v>
      </c>
      <c r="C31" s="680" t="s">
        <v>294</v>
      </c>
      <c r="D31" s="680" t="s">
        <v>287</v>
      </c>
      <c r="E31" s="681">
        <v>48</v>
      </c>
      <c r="F31" s="681">
        <v>29</v>
      </c>
      <c r="G31" s="682">
        <v>25</v>
      </c>
    </row>
    <row r="32" spans="1:7" ht="12" customHeight="1" x14ac:dyDescent="0.2">
      <c r="A32" s="942"/>
      <c r="B32" s="680" t="s">
        <v>290</v>
      </c>
      <c r="C32" s="680" t="s">
        <v>292</v>
      </c>
      <c r="D32" s="680" t="s">
        <v>287</v>
      </c>
      <c r="E32" s="681">
        <v>3</v>
      </c>
      <c r="F32" s="681">
        <v>2</v>
      </c>
      <c r="G32" s="682">
        <v>25</v>
      </c>
    </row>
    <row r="33" spans="1:7" ht="12" customHeight="1" x14ac:dyDescent="0.2">
      <c r="A33" s="941"/>
      <c r="B33" s="830" t="s">
        <v>290</v>
      </c>
      <c r="C33" s="830" t="s">
        <v>293</v>
      </c>
      <c r="D33" s="830" t="s">
        <v>287</v>
      </c>
      <c r="E33" s="831">
        <v>37</v>
      </c>
      <c r="F33" s="831">
        <v>53</v>
      </c>
      <c r="G33" s="832">
        <v>25</v>
      </c>
    </row>
    <row r="34" spans="1:7" ht="12" customHeight="1" x14ac:dyDescent="0.2">
      <c r="A34" s="939" t="s">
        <v>359</v>
      </c>
      <c r="B34" s="680" t="s">
        <v>290</v>
      </c>
      <c r="C34" s="680" t="s">
        <v>291</v>
      </c>
      <c r="D34" s="680" t="s">
        <v>453</v>
      </c>
      <c r="E34" s="681">
        <v>14</v>
      </c>
      <c r="F34" s="681">
        <v>0</v>
      </c>
      <c r="G34" s="682">
        <v>35</v>
      </c>
    </row>
    <row r="35" spans="1:7" ht="12" customHeight="1" x14ac:dyDescent="0.2">
      <c r="A35" s="937"/>
      <c r="B35" s="680" t="s">
        <v>290</v>
      </c>
      <c r="C35" s="680" t="s">
        <v>292</v>
      </c>
      <c r="D35" s="680" t="s">
        <v>453</v>
      </c>
      <c r="E35" s="681">
        <v>4</v>
      </c>
      <c r="F35" s="681">
        <v>0</v>
      </c>
      <c r="G35" s="683">
        <v>35</v>
      </c>
    </row>
    <row r="36" spans="1:7" ht="12" customHeight="1" x14ac:dyDescent="0.2">
      <c r="A36" s="938"/>
      <c r="B36" s="830" t="s">
        <v>290</v>
      </c>
      <c r="C36" s="830" t="s">
        <v>293</v>
      </c>
      <c r="D36" s="830" t="s">
        <v>453</v>
      </c>
      <c r="E36" s="831">
        <v>4</v>
      </c>
      <c r="F36" s="831">
        <v>0</v>
      </c>
      <c r="G36" s="832">
        <v>35</v>
      </c>
    </row>
    <row r="37" spans="1:7" ht="12" customHeight="1" x14ac:dyDescent="0.2">
      <c r="A37" s="939" t="s">
        <v>360</v>
      </c>
      <c r="B37" s="680" t="s">
        <v>285</v>
      </c>
      <c r="C37" s="680" t="s">
        <v>298</v>
      </c>
      <c r="D37" s="680" t="s">
        <v>452</v>
      </c>
      <c r="E37" s="681">
        <v>13</v>
      </c>
      <c r="F37" s="681">
        <v>8</v>
      </c>
      <c r="G37" s="682">
        <v>5000</v>
      </c>
    </row>
    <row r="38" spans="1:7" ht="12" customHeight="1" x14ac:dyDescent="0.2">
      <c r="A38" s="938"/>
      <c r="B38" s="830" t="s">
        <v>296</v>
      </c>
      <c r="C38" s="830" t="s">
        <v>456</v>
      </c>
      <c r="D38" s="830" t="s">
        <v>450</v>
      </c>
      <c r="E38" s="831">
        <v>4</v>
      </c>
      <c r="F38" s="831">
        <v>5</v>
      </c>
      <c r="G38" s="832">
        <v>500</v>
      </c>
    </row>
    <row r="39" spans="1:7" ht="12" customHeight="1" x14ac:dyDescent="0.2">
      <c r="A39" s="939" t="s">
        <v>367</v>
      </c>
      <c r="B39" s="680" t="s">
        <v>290</v>
      </c>
      <c r="C39" s="680" t="s">
        <v>457</v>
      </c>
      <c r="D39" s="680" t="s">
        <v>453</v>
      </c>
      <c r="E39" s="681">
        <v>2</v>
      </c>
      <c r="F39" s="681">
        <v>0</v>
      </c>
      <c r="G39" s="682">
        <v>30</v>
      </c>
    </row>
    <row r="40" spans="1:7" ht="12" customHeight="1" x14ac:dyDescent="0.2">
      <c r="A40" s="937"/>
      <c r="B40" s="680" t="s">
        <v>290</v>
      </c>
      <c r="C40" s="680" t="s">
        <v>293</v>
      </c>
      <c r="D40" s="680" t="s">
        <v>453</v>
      </c>
      <c r="E40" s="681">
        <v>50</v>
      </c>
      <c r="F40" s="681">
        <v>0</v>
      </c>
      <c r="G40" s="682">
        <v>30</v>
      </c>
    </row>
    <row r="41" spans="1:7" ht="12" customHeight="1" x14ac:dyDescent="0.2">
      <c r="A41" s="938"/>
      <c r="B41" s="830" t="s">
        <v>290</v>
      </c>
      <c r="C41" s="830" t="s">
        <v>293</v>
      </c>
      <c r="D41" s="830" t="s">
        <v>453</v>
      </c>
      <c r="E41" s="831">
        <v>0</v>
      </c>
      <c r="F41" s="831">
        <v>80</v>
      </c>
      <c r="G41" s="832">
        <v>25</v>
      </c>
    </row>
    <row r="42" spans="1:7" ht="12" customHeight="1" x14ac:dyDescent="0.2">
      <c r="A42" s="939" t="s">
        <v>372</v>
      </c>
      <c r="B42" s="680" t="s">
        <v>290</v>
      </c>
      <c r="C42" s="680" t="s">
        <v>448</v>
      </c>
      <c r="D42" s="680" t="s">
        <v>287</v>
      </c>
      <c r="E42" s="681">
        <v>69</v>
      </c>
      <c r="F42" s="681">
        <v>0</v>
      </c>
      <c r="G42" s="682">
        <v>40</v>
      </c>
    </row>
    <row r="43" spans="1:7" ht="12" customHeight="1" x14ac:dyDescent="0.2">
      <c r="A43" s="938"/>
      <c r="B43" s="830" t="s">
        <v>290</v>
      </c>
      <c r="C43" s="830" t="s">
        <v>448</v>
      </c>
      <c r="D43" s="830" t="s">
        <v>287</v>
      </c>
      <c r="E43" s="831">
        <v>42</v>
      </c>
      <c r="F43" s="831">
        <v>0</v>
      </c>
      <c r="G43" s="832">
        <v>35</v>
      </c>
    </row>
    <row r="44" spans="1:7" ht="12" customHeight="1" x14ac:dyDescent="0.2">
      <c r="A44" s="940" t="s">
        <v>432</v>
      </c>
      <c r="B44" s="680" t="s">
        <v>451</v>
      </c>
      <c r="C44" s="680" t="s">
        <v>458</v>
      </c>
      <c r="D44" s="680"/>
      <c r="E44" s="681">
        <v>1</v>
      </c>
      <c r="F44" s="681">
        <v>0</v>
      </c>
      <c r="G44" s="683">
        <v>3500</v>
      </c>
    </row>
    <row r="45" spans="1:7" ht="12" customHeight="1" x14ac:dyDescent="0.2">
      <c r="A45" s="899"/>
      <c r="B45" s="680" t="s">
        <v>451</v>
      </c>
      <c r="C45" s="680" t="s">
        <v>459</v>
      </c>
      <c r="D45" s="680"/>
      <c r="E45" s="681">
        <v>2</v>
      </c>
      <c r="F45" s="681">
        <v>0</v>
      </c>
      <c r="G45" s="683">
        <v>4000</v>
      </c>
    </row>
    <row r="46" spans="1:7" ht="12" customHeight="1" x14ac:dyDescent="0.2">
      <c r="A46" s="941"/>
      <c r="B46" s="830" t="s">
        <v>451</v>
      </c>
      <c r="C46" s="830" t="s">
        <v>459</v>
      </c>
      <c r="D46" s="830"/>
      <c r="E46" s="831">
        <v>1</v>
      </c>
      <c r="F46" s="831">
        <v>0</v>
      </c>
      <c r="G46" s="832">
        <v>3500</v>
      </c>
    </row>
    <row r="47" spans="1:7" ht="12" customHeight="1" x14ac:dyDescent="0.2">
      <c r="A47" s="939" t="s">
        <v>375</v>
      </c>
      <c r="B47" s="680" t="s">
        <v>290</v>
      </c>
      <c r="C47" s="680" t="s">
        <v>291</v>
      </c>
      <c r="D47" s="680" t="s">
        <v>453</v>
      </c>
      <c r="E47" s="681">
        <v>79</v>
      </c>
      <c r="F47" s="681">
        <v>64</v>
      </c>
      <c r="G47" s="682">
        <v>35</v>
      </c>
    </row>
    <row r="48" spans="1:7" ht="12" customHeight="1" x14ac:dyDescent="0.2">
      <c r="A48" s="937"/>
      <c r="B48" s="680" t="s">
        <v>290</v>
      </c>
      <c r="C48" s="680" t="s">
        <v>292</v>
      </c>
      <c r="D48" s="680" t="s">
        <v>453</v>
      </c>
      <c r="E48" s="681">
        <v>23</v>
      </c>
      <c r="F48" s="681">
        <v>33</v>
      </c>
      <c r="G48" s="682">
        <v>35</v>
      </c>
    </row>
    <row r="49" spans="1:7" ht="12" customHeight="1" x14ac:dyDescent="0.2">
      <c r="A49" s="937"/>
      <c r="B49" s="680" t="s">
        <v>290</v>
      </c>
      <c r="C49" s="680" t="s">
        <v>318</v>
      </c>
      <c r="D49" s="680" t="s">
        <v>453</v>
      </c>
      <c r="E49" s="681">
        <v>101</v>
      </c>
      <c r="F49" s="681">
        <v>47</v>
      </c>
      <c r="G49" s="682">
        <v>35</v>
      </c>
    </row>
    <row r="50" spans="1:7" ht="12" customHeight="1" x14ac:dyDescent="0.2">
      <c r="A50" s="937"/>
      <c r="B50" s="680" t="s">
        <v>290</v>
      </c>
      <c r="C50" s="680" t="s">
        <v>319</v>
      </c>
      <c r="D50" s="680" t="s">
        <v>453</v>
      </c>
      <c r="E50" s="681">
        <v>56</v>
      </c>
      <c r="F50" s="681">
        <v>35</v>
      </c>
      <c r="G50" s="682">
        <v>35</v>
      </c>
    </row>
    <row r="51" spans="1:7" ht="12" customHeight="1" x14ac:dyDescent="0.2">
      <c r="A51" s="938"/>
      <c r="B51" s="830" t="s">
        <v>290</v>
      </c>
      <c r="C51" s="830" t="s">
        <v>293</v>
      </c>
      <c r="D51" s="830" t="s">
        <v>453</v>
      </c>
      <c r="E51" s="831">
        <v>113</v>
      </c>
      <c r="F51" s="831">
        <v>115</v>
      </c>
      <c r="G51" s="832">
        <v>35</v>
      </c>
    </row>
    <row r="52" spans="1:7" ht="12" customHeight="1" x14ac:dyDescent="0.2">
      <c r="A52" s="940" t="s">
        <v>381</v>
      </c>
      <c r="B52" s="680" t="s">
        <v>290</v>
      </c>
      <c r="C52" s="680" t="s">
        <v>292</v>
      </c>
      <c r="D52" s="680" t="s">
        <v>287</v>
      </c>
      <c r="E52" s="681">
        <v>14</v>
      </c>
      <c r="F52" s="681">
        <v>0</v>
      </c>
      <c r="G52" s="682">
        <v>30</v>
      </c>
    </row>
    <row r="53" spans="1:7" ht="12" customHeight="1" x14ac:dyDescent="0.2">
      <c r="A53" s="942"/>
      <c r="B53" s="680" t="s">
        <v>290</v>
      </c>
      <c r="C53" s="680" t="s">
        <v>460</v>
      </c>
      <c r="D53" s="680" t="s">
        <v>453</v>
      </c>
      <c r="E53" s="681">
        <v>15</v>
      </c>
      <c r="F53" s="681">
        <v>0</v>
      </c>
      <c r="G53" s="682">
        <v>30</v>
      </c>
    </row>
    <row r="54" spans="1:7" ht="12" customHeight="1" x14ac:dyDescent="0.2">
      <c r="A54" s="942"/>
      <c r="B54" s="680" t="s">
        <v>290</v>
      </c>
      <c r="C54" s="680" t="s">
        <v>293</v>
      </c>
      <c r="D54" s="680" t="s">
        <v>287</v>
      </c>
      <c r="E54" s="681">
        <v>15</v>
      </c>
      <c r="F54" s="681">
        <v>7</v>
      </c>
      <c r="G54" s="683">
        <v>30</v>
      </c>
    </row>
    <row r="55" spans="1:7" ht="12" customHeight="1" x14ac:dyDescent="0.2">
      <c r="A55" s="941"/>
      <c r="B55" s="830" t="s">
        <v>296</v>
      </c>
      <c r="C55" s="830" t="s">
        <v>297</v>
      </c>
      <c r="D55" s="830" t="s">
        <v>450</v>
      </c>
      <c r="E55" s="831">
        <v>5</v>
      </c>
      <c r="F55" s="831">
        <v>2</v>
      </c>
      <c r="G55" s="832">
        <v>300</v>
      </c>
    </row>
    <row r="56" spans="1:7" ht="13.5" x14ac:dyDescent="0.15">
      <c r="A56" s="131" t="s">
        <v>390</v>
      </c>
    </row>
    <row r="57" spans="1:7" ht="9" customHeight="1" x14ac:dyDescent="0.15">
      <c r="A57" s="131" t="s">
        <v>137</v>
      </c>
    </row>
    <row r="58" spans="1:7" ht="13.5" x14ac:dyDescent="0.2"/>
    <row r="59" spans="1:7" ht="13.5" x14ac:dyDescent="0.2"/>
    <row r="60" spans="1:7" ht="13.5" x14ac:dyDescent="0.2"/>
    <row r="61" spans="1:7" ht="13.5" x14ac:dyDescent="0.2"/>
    <row r="62" spans="1:7" ht="13.5" x14ac:dyDescent="0.2"/>
    <row r="63" spans="1:7" ht="13.5" x14ac:dyDescent="0.2"/>
    <row r="64" spans="1:7" ht="13.5" x14ac:dyDescent="0.2"/>
    <row r="65" ht="13.5" x14ac:dyDescent="0.2"/>
    <row r="66" ht="13.5" x14ac:dyDescent="0.2"/>
    <row r="67" ht="13.5" x14ac:dyDescent="0.2"/>
    <row r="68" ht="13.5" x14ac:dyDescent="0.2"/>
    <row r="69" ht="13.5" x14ac:dyDescent="0.2"/>
    <row r="70" ht="13.5" x14ac:dyDescent="0.2"/>
    <row r="71" ht="13.5" x14ac:dyDescent="0.2"/>
    <row r="72" ht="13.5" x14ac:dyDescent="0.2"/>
    <row r="73" ht="13.5" x14ac:dyDescent="0.2"/>
    <row r="74" ht="13.5" x14ac:dyDescent="0.2"/>
    <row r="75" ht="13.5" x14ac:dyDescent="0.2"/>
    <row r="76" ht="13.5" x14ac:dyDescent="0.2"/>
    <row r="77" ht="13.5" x14ac:dyDescent="0.2"/>
    <row r="78" ht="13.5" x14ac:dyDescent="0.2"/>
    <row r="79" ht="13.5" x14ac:dyDescent="0.2"/>
    <row r="80" ht="13.5" x14ac:dyDescent="0.2"/>
    <row r="81" ht="13.5" x14ac:dyDescent="0.2"/>
    <row r="82" ht="13.5" x14ac:dyDescent="0.2"/>
    <row r="83" ht="13.5" x14ac:dyDescent="0.2"/>
    <row r="84" ht="13.5" x14ac:dyDescent="0.2"/>
    <row r="85" ht="13.5" x14ac:dyDescent="0.2"/>
    <row r="86" ht="13.5" x14ac:dyDescent="0.2"/>
    <row r="87" ht="13.5" x14ac:dyDescent="0.2"/>
    <row r="88" ht="13.5" x14ac:dyDescent="0.2"/>
    <row r="89" ht="13.5" x14ac:dyDescent="0.2"/>
    <row r="90" ht="13.5" x14ac:dyDescent="0.2"/>
    <row r="91" ht="13.5" x14ac:dyDescent="0.2"/>
    <row r="92" ht="13.5" x14ac:dyDescent="0.2"/>
    <row r="93" ht="13.5" x14ac:dyDescent="0.2"/>
    <row r="94" ht="13.5" x14ac:dyDescent="0.2"/>
    <row r="95" ht="13.5" x14ac:dyDescent="0.2"/>
    <row r="96" ht="13.5" x14ac:dyDescent="0.2"/>
    <row r="97" ht="13.5" x14ac:dyDescent="0.2"/>
    <row r="98" ht="13.5" x14ac:dyDescent="0.2"/>
    <row r="99" ht="13.5" x14ac:dyDescent="0.2"/>
    <row r="100" ht="13.5" x14ac:dyDescent="0.2"/>
    <row r="101" ht="13.5" x14ac:dyDescent="0.2"/>
    <row r="102" ht="13.5" x14ac:dyDescent="0.2"/>
    <row r="103" ht="13.5" x14ac:dyDescent="0.2"/>
    <row r="104" ht="13.5" x14ac:dyDescent="0.2"/>
    <row r="105" ht="13.5" x14ac:dyDescent="0.2"/>
    <row r="106" ht="13.5" x14ac:dyDescent="0.2"/>
    <row r="107" ht="13.5" x14ac:dyDescent="0.2"/>
    <row r="108" ht="13.5" x14ac:dyDescent="0.2"/>
    <row r="109" ht="13.5" x14ac:dyDescent="0.2"/>
    <row r="110" ht="13.5" x14ac:dyDescent="0.2"/>
    <row r="111" ht="13.5" x14ac:dyDescent="0.2"/>
    <row r="112" ht="13.5" x14ac:dyDescent="0.2"/>
    <row r="113" ht="13.5" x14ac:dyDescent="0.2"/>
    <row r="114" ht="13.5" x14ac:dyDescent="0.2"/>
    <row r="115" ht="13.5" x14ac:dyDescent="0.2"/>
    <row r="116" ht="13.5" x14ac:dyDescent="0.2"/>
    <row r="117" ht="13.5" x14ac:dyDescent="0.2"/>
    <row r="118" ht="13.5" x14ac:dyDescent="0.2"/>
    <row r="119" ht="13.5" x14ac:dyDescent="0.2"/>
    <row r="120" ht="13.5" x14ac:dyDescent="0.2"/>
    <row r="121" ht="13.5" x14ac:dyDescent="0.2"/>
    <row r="122" ht="13.5" x14ac:dyDescent="0.2"/>
    <row r="123" ht="13.5" x14ac:dyDescent="0.2"/>
    <row r="124" ht="13.5" x14ac:dyDescent="0.2"/>
    <row r="125" ht="13.5" x14ac:dyDescent="0.2"/>
    <row r="126" ht="13.5" x14ac:dyDescent="0.2"/>
    <row r="127" ht="13.5" x14ac:dyDescent="0.2"/>
    <row r="128" ht="13.5" x14ac:dyDescent="0.2"/>
    <row r="129" ht="13.5" x14ac:dyDescent="0.2"/>
    <row r="130" ht="13.5" x14ac:dyDescent="0.2"/>
    <row r="131" ht="13.5" x14ac:dyDescent="0.2"/>
    <row r="132" ht="13.5" x14ac:dyDescent="0.2"/>
    <row r="133" ht="13.5" x14ac:dyDescent="0.2"/>
    <row r="134" ht="13.5" x14ac:dyDescent="0.2"/>
    <row r="135" ht="13.5" x14ac:dyDescent="0.2"/>
    <row r="136" ht="13.5" x14ac:dyDescent="0.2"/>
    <row r="137" ht="13.5" x14ac:dyDescent="0.2"/>
    <row r="138" ht="13.5" x14ac:dyDescent="0.2"/>
    <row r="139" ht="13.5" x14ac:dyDescent="0.2"/>
    <row r="140" ht="13.5" x14ac:dyDescent="0.2"/>
    <row r="141" ht="13.5" x14ac:dyDescent="0.2"/>
    <row r="142" ht="13.5" x14ac:dyDescent="0.2"/>
    <row r="143" ht="13.5" x14ac:dyDescent="0.2"/>
    <row r="144" ht="13.5" x14ac:dyDescent="0.2"/>
    <row r="145" ht="13.5" x14ac:dyDescent="0.2"/>
    <row r="146" ht="13.5" x14ac:dyDescent="0.2"/>
    <row r="147" ht="13.5" x14ac:dyDescent="0.2"/>
    <row r="148" ht="13.5" x14ac:dyDescent="0.2"/>
    <row r="149" ht="13.5" x14ac:dyDescent="0.2"/>
    <row r="150" ht="13.5" x14ac:dyDescent="0.2"/>
    <row r="151" ht="13.5" x14ac:dyDescent="0.2"/>
    <row r="152" ht="13.5" x14ac:dyDescent="0.2"/>
    <row r="153" ht="13.5" x14ac:dyDescent="0.2"/>
    <row r="154" ht="13.5" x14ac:dyDescent="0.2"/>
    <row r="155" ht="13.5" x14ac:dyDescent="0.2"/>
    <row r="156" ht="13.5" x14ac:dyDescent="0.2"/>
    <row r="157" ht="13.5" x14ac:dyDescent="0.2"/>
    <row r="158" ht="13.5" x14ac:dyDescent="0.2"/>
    <row r="159" ht="13.5" x14ac:dyDescent="0.2"/>
    <row r="160" ht="13.5" x14ac:dyDescent="0.2"/>
    <row r="161" ht="13.5" x14ac:dyDescent="0.2"/>
    <row r="162" ht="13.5" x14ac:dyDescent="0.2"/>
    <row r="163" ht="13.5" x14ac:dyDescent="0.2"/>
    <row r="164" ht="13.5" x14ac:dyDescent="0.2"/>
    <row r="165" ht="13.5" x14ac:dyDescent="0.2"/>
    <row r="166" ht="13.5" x14ac:dyDescent="0.2"/>
    <row r="167" ht="13.5" x14ac:dyDescent="0.2"/>
    <row r="168" ht="13.5" x14ac:dyDescent="0.2"/>
    <row r="169" ht="13.5" x14ac:dyDescent="0.2"/>
    <row r="170" ht="13.5" x14ac:dyDescent="0.2"/>
    <row r="171" ht="13.5" x14ac:dyDescent="0.2"/>
    <row r="172" ht="13.5" x14ac:dyDescent="0.2"/>
    <row r="173" ht="13.5" x14ac:dyDescent="0.2"/>
    <row r="174" ht="13.5" x14ac:dyDescent="0.2"/>
    <row r="175" ht="13.5" x14ac:dyDescent="0.2"/>
    <row r="176" ht="13.5" x14ac:dyDescent="0.2"/>
    <row r="177" ht="13.5" x14ac:dyDescent="0.2"/>
    <row r="178" ht="13.5" x14ac:dyDescent="0.2"/>
    <row r="179" ht="13.5" x14ac:dyDescent="0.2"/>
    <row r="180" ht="13.5" x14ac:dyDescent="0.2"/>
    <row r="181" ht="13.5" x14ac:dyDescent="0.2"/>
    <row r="182" ht="13.5" x14ac:dyDescent="0.2"/>
    <row r="183" ht="13.5" x14ac:dyDescent="0.2"/>
    <row r="184" ht="13.5" x14ac:dyDescent="0.2"/>
    <row r="185" ht="13.5" x14ac:dyDescent="0.2"/>
    <row r="186" ht="13.5" x14ac:dyDescent="0.2"/>
    <row r="187" ht="13.5" x14ac:dyDescent="0.2"/>
    <row r="188" ht="13.5" x14ac:dyDescent="0.2"/>
    <row r="189" ht="13.5" x14ac:dyDescent="0.2"/>
    <row r="190" ht="13.5" x14ac:dyDescent="0.2"/>
    <row r="191" ht="13.5" x14ac:dyDescent="0.2"/>
    <row r="192" ht="13.5" x14ac:dyDescent="0.2"/>
    <row r="193" ht="13.5" x14ac:dyDescent="0.2"/>
    <row r="194" ht="13.5" x14ac:dyDescent="0.2"/>
    <row r="195" ht="13.5" x14ac:dyDescent="0.2"/>
    <row r="196" ht="13.5" x14ac:dyDescent="0.2"/>
    <row r="197" ht="13.5" x14ac:dyDescent="0.2"/>
    <row r="198" ht="13.5" x14ac:dyDescent="0.2"/>
    <row r="199" ht="13.5" x14ac:dyDescent="0.2"/>
    <row r="200" ht="13.5" x14ac:dyDescent="0.2"/>
    <row r="201" ht="13.5" x14ac:dyDescent="0.2"/>
    <row r="202" ht="13.5" x14ac:dyDescent="0.2"/>
    <row r="203" ht="13.5" x14ac:dyDescent="0.2"/>
    <row r="204" ht="13.5" x14ac:dyDescent="0.2"/>
    <row r="205" ht="13.5" x14ac:dyDescent="0.2"/>
    <row r="206" ht="13.5" x14ac:dyDescent="0.2"/>
    <row r="207" ht="13.5" x14ac:dyDescent="0.2"/>
    <row r="208" ht="13.5" x14ac:dyDescent="0.2"/>
    <row r="209" ht="13.5" x14ac:dyDescent="0.2"/>
    <row r="210" ht="13.5" x14ac:dyDescent="0.2"/>
    <row r="211" ht="13.5" x14ac:dyDescent="0.2"/>
    <row r="212" ht="13.5" x14ac:dyDescent="0.2"/>
    <row r="213" ht="13.5" x14ac:dyDescent="0.2"/>
    <row r="214" ht="13.5" x14ac:dyDescent="0.2"/>
    <row r="215" ht="13.5" x14ac:dyDescent="0.2"/>
    <row r="216" ht="13.5" x14ac:dyDescent="0.2"/>
    <row r="217" ht="13.5" x14ac:dyDescent="0.2"/>
    <row r="218" ht="13.5" x14ac:dyDescent="0.2"/>
    <row r="219" ht="13.5" x14ac:dyDescent="0.2"/>
    <row r="220" ht="13.5" x14ac:dyDescent="0.2"/>
    <row r="221" ht="13.5" x14ac:dyDescent="0.2"/>
    <row r="222" ht="13.5" x14ac:dyDescent="0.2"/>
    <row r="223" ht="13.5" x14ac:dyDescent="0.2"/>
    <row r="224" ht="13.5" x14ac:dyDescent="0.2"/>
    <row r="225" ht="13.5" x14ac:dyDescent="0.2"/>
    <row r="226" ht="13.5" x14ac:dyDescent="0.2"/>
    <row r="227" ht="13.5" x14ac:dyDescent="0.2"/>
    <row r="228" ht="13.5" x14ac:dyDescent="0.2"/>
    <row r="229" ht="13.5" x14ac:dyDescent="0.2"/>
    <row r="230" ht="13.5" x14ac:dyDescent="0.2"/>
    <row r="231" ht="13.5" x14ac:dyDescent="0.2"/>
    <row r="232" ht="13.5" x14ac:dyDescent="0.2"/>
    <row r="233" ht="13.5" x14ac:dyDescent="0.2"/>
    <row r="234" ht="13.5" x14ac:dyDescent="0.2"/>
    <row r="235" ht="13.5" x14ac:dyDescent="0.2"/>
    <row r="236" ht="13.5" x14ac:dyDescent="0.2"/>
    <row r="237" ht="13.5" x14ac:dyDescent="0.2"/>
    <row r="238" ht="13.5" x14ac:dyDescent="0.2"/>
    <row r="239" ht="13.5" x14ac:dyDescent="0.2"/>
    <row r="240" ht="13.5" x14ac:dyDescent="0.2"/>
    <row r="241" ht="13.5" x14ac:dyDescent="0.2"/>
    <row r="242" ht="13.5" x14ac:dyDescent="0.2"/>
    <row r="243" ht="13.5" x14ac:dyDescent="0.2"/>
    <row r="244" ht="13.5" x14ac:dyDescent="0.2"/>
    <row r="245" ht="13.5" x14ac:dyDescent="0.2"/>
    <row r="246" ht="13.5" x14ac:dyDescent="0.2"/>
    <row r="247" ht="13.5" x14ac:dyDescent="0.2"/>
    <row r="248" ht="13.5" x14ac:dyDescent="0.2"/>
    <row r="249" ht="13.5" x14ac:dyDescent="0.2"/>
    <row r="250" ht="13.5" x14ac:dyDescent="0.2"/>
    <row r="251" ht="13.5" x14ac:dyDescent="0.2"/>
    <row r="252" ht="13.5" x14ac:dyDescent="0.2"/>
    <row r="253" ht="13.5" x14ac:dyDescent="0.2"/>
    <row r="254" ht="13.5" x14ac:dyDescent="0.2"/>
    <row r="255" ht="13.5" x14ac:dyDescent="0.2"/>
    <row r="256" ht="13.5" x14ac:dyDescent="0.2"/>
    <row r="257" ht="13.5" x14ac:dyDescent="0.2"/>
    <row r="258" ht="13.5" x14ac:dyDescent="0.2"/>
    <row r="259" ht="13.5" x14ac:dyDescent="0.2"/>
    <row r="260" ht="13.5" x14ac:dyDescent="0.2"/>
    <row r="261" ht="13.5" x14ac:dyDescent="0.2"/>
    <row r="262" ht="13.5" x14ac:dyDescent="0.2"/>
    <row r="263" ht="13.5" x14ac:dyDescent="0.2"/>
    <row r="264" ht="13.5" x14ac:dyDescent="0.2"/>
    <row r="265" ht="13.5" x14ac:dyDescent="0.2"/>
    <row r="266" ht="13.5" x14ac:dyDescent="0.2"/>
    <row r="267" ht="13.5" x14ac:dyDescent="0.2"/>
    <row r="268" ht="13.5" x14ac:dyDescent="0.2"/>
    <row r="269" ht="13.5" x14ac:dyDescent="0.2"/>
    <row r="270" ht="13.5" x14ac:dyDescent="0.2"/>
    <row r="271" ht="13.5" x14ac:dyDescent="0.2"/>
    <row r="272" ht="13.5" x14ac:dyDescent="0.2"/>
    <row r="273" ht="13.5" x14ac:dyDescent="0.2"/>
    <row r="274" ht="13.5" x14ac:dyDescent="0.2"/>
    <row r="275" ht="13.5" x14ac:dyDescent="0.2"/>
    <row r="276" ht="13.5" x14ac:dyDescent="0.2"/>
    <row r="277" ht="13.5" x14ac:dyDescent="0.2"/>
    <row r="278" ht="13.5" x14ac:dyDescent="0.2"/>
    <row r="279" ht="13.5" x14ac:dyDescent="0.2"/>
    <row r="280" ht="13.5" x14ac:dyDescent="0.2"/>
    <row r="281" ht="13.5" x14ac:dyDescent="0.2"/>
    <row r="282" ht="13.5" x14ac:dyDescent="0.2"/>
    <row r="283" ht="13.5" x14ac:dyDescent="0.2"/>
    <row r="284" ht="13.5" x14ac:dyDescent="0.2"/>
    <row r="285" ht="13.5" x14ac:dyDescent="0.2"/>
    <row r="286" ht="13.5" x14ac:dyDescent="0.2"/>
    <row r="287" ht="13.5" x14ac:dyDescent="0.2"/>
    <row r="288" ht="13.5" x14ac:dyDescent="0.2"/>
    <row r="289" ht="13.5" x14ac:dyDescent="0.2"/>
    <row r="290" ht="13.5" x14ac:dyDescent="0.2"/>
    <row r="291" ht="13.5" x14ac:dyDescent="0.2"/>
    <row r="292" ht="13.5" x14ac:dyDescent="0.2"/>
    <row r="293" ht="13.5" x14ac:dyDescent="0.2"/>
    <row r="294" ht="13.5" x14ac:dyDescent="0.2"/>
    <row r="295" ht="13.5" x14ac:dyDescent="0.2"/>
    <row r="296" ht="13.5" x14ac:dyDescent="0.2"/>
    <row r="297" ht="13.5" x14ac:dyDescent="0.2"/>
    <row r="298" ht="13.5" x14ac:dyDescent="0.2"/>
    <row r="299" ht="13.5" x14ac:dyDescent="0.2"/>
    <row r="300" ht="13.5" x14ac:dyDescent="0.2"/>
    <row r="301" ht="13.5" x14ac:dyDescent="0.2"/>
    <row r="302" ht="13.5" x14ac:dyDescent="0.2"/>
    <row r="303" ht="13.5" x14ac:dyDescent="0.2"/>
    <row r="304" ht="13.5" x14ac:dyDescent="0.2"/>
    <row r="305" ht="13.5" x14ac:dyDescent="0.2"/>
    <row r="306" ht="13.5" x14ac:dyDescent="0.2"/>
    <row r="307" ht="13.5" x14ac:dyDescent="0.2"/>
    <row r="308" ht="13.5" x14ac:dyDescent="0.2"/>
    <row r="309" ht="13.5" x14ac:dyDescent="0.2"/>
    <row r="310" ht="13.5" x14ac:dyDescent="0.2"/>
    <row r="311" ht="13.5" x14ac:dyDescent="0.2"/>
    <row r="312" ht="13.5" x14ac:dyDescent="0.2"/>
    <row r="313" ht="13.5" x14ac:dyDescent="0.2"/>
    <row r="314" ht="13.5" x14ac:dyDescent="0.2"/>
    <row r="315" ht="13.5" x14ac:dyDescent="0.2"/>
    <row r="316" ht="13.5" x14ac:dyDescent="0.2"/>
    <row r="317" ht="13.5" x14ac:dyDescent="0.2"/>
    <row r="318" ht="13.5" x14ac:dyDescent="0.2"/>
    <row r="319" ht="13.5" x14ac:dyDescent="0.2"/>
    <row r="320" ht="13.5" x14ac:dyDescent="0.2"/>
    <row r="321" ht="13.5" x14ac:dyDescent="0.2"/>
    <row r="322" ht="13.5" x14ac:dyDescent="0.2"/>
    <row r="323" ht="13.5" x14ac:dyDescent="0.2"/>
    <row r="324" ht="13.5" x14ac:dyDescent="0.2"/>
    <row r="325" ht="13.5" x14ac:dyDescent="0.2"/>
    <row r="326" ht="13.5" x14ac:dyDescent="0.2"/>
    <row r="327" ht="13.5" x14ac:dyDescent="0.2"/>
    <row r="328" ht="13.5" x14ac:dyDescent="0.2"/>
    <row r="329" ht="13.5" x14ac:dyDescent="0.2"/>
    <row r="330" ht="13.5" x14ac:dyDescent="0.2"/>
    <row r="331" ht="13.5" x14ac:dyDescent="0.2"/>
    <row r="332" ht="13.5" x14ac:dyDescent="0.2"/>
    <row r="333" ht="13.5" x14ac:dyDescent="0.2"/>
    <row r="334" ht="13.5" x14ac:dyDescent="0.2"/>
    <row r="335" ht="13.5" x14ac:dyDescent="0.2"/>
    <row r="336" ht="13.5" x14ac:dyDescent="0.2"/>
    <row r="337" ht="13.5" x14ac:dyDescent="0.2"/>
    <row r="338" ht="13.5" x14ac:dyDescent="0.2"/>
    <row r="339" ht="13.5" x14ac:dyDescent="0.2"/>
    <row r="340" ht="13.5" x14ac:dyDescent="0.2"/>
    <row r="341" ht="13.5" x14ac:dyDescent="0.2"/>
    <row r="342" ht="13.5" x14ac:dyDescent="0.2"/>
    <row r="343" ht="13.5" x14ac:dyDescent="0.2"/>
    <row r="344" ht="13.5" x14ac:dyDescent="0.2"/>
    <row r="345" ht="13.5" x14ac:dyDescent="0.2"/>
    <row r="346" ht="13.5" x14ac:dyDescent="0.2"/>
    <row r="347" ht="13.5" x14ac:dyDescent="0.2"/>
    <row r="348" ht="13.5" x14ac:dyDescent="0.2"/>
    <row r="349" ht="13.5" x14ac:dyDescent="0.2"/>
    <row r="350" ht="13.5" x14ac:dyDescent="0.2"/>
    <row r="351" ht="13.5" x14ac:dyDescent="0.2"/>
    <row r="352" ht="13.5" x14ac:dyDescent="0.2"/>
    <row r="353" ht="13.5" x14ac:dyDescent="0.2"/>
    <row r="354" ht="13.5" x14ac:dyDescent="0.2"/>
    <row r="355" ht="13.5" x14ac:dyDescent="0.2"/>
    <row r="356" ht="13.5" x14ac:dyDescent="0.2"/>
    <row r="357" ht="13.5" x14ac:dyDescent="0.2"/>
    <row r="358" ht="13.5" x14ac:dyDescent="0.2"/>
    <row r="359" ht="13.5" x14ac:dyDescent="0.2"/>
    <row r="360" ht="13.5" x14ac:dyDescent="0.2"/>
    <row r="361" ht="13.5" x14ac:dyDescent="0.2"/>
    <row r="362" ht="13.5" x14ac:dyDescent="0.2"/>
    <row r="363" ht="13.5" x14ac:dyDescent="0.2"/>
    <row r="364" ht="13.5" x14ac:dyDescent="0.2"/>
    <row r="365" ht="13.5" x14ac:dyDescent="0.2"/>
    <row r="366" ht="13.5" x14ac:dyDescent="0.2"/>
    <row r="367" ht="13.5" x14ac:dyDescent="0.2"/>
    <row r="368" ht="13.5" x14ac:dyDescent="0.2"/>
    <row r="369" ht="13.5" x14ac:dyDescent="0.2"/>
    <row r="370" ht="13.5" x14ac:dyDescent="0.2"/>
    <row r="371" ht="13.5" x14ac:dyDescent="0.2"/>
    <row r="372" ht="13.5" x14ac:dyDescent="0.2"/>
    <row r="373" ht="13.5" x14ac:dyDescent="0.2"/>
    <row r="374" ht="13.5" x14ac:dyDescent="0.2"/>
    <row r="375" ht="13.5" x14ac:dyDescent="0.2"/>
    <row r="376" ht="13.5" x14ac:dyDescent="0.2"/>
    <row r="377" ht="13.5" x14ac:dyDescent="0.2"/>
    <row r="378" ht="13.5" x14ac:dyDescent="0.2"/>
    <row r="379" ht="13.5" x14ac:dyDescent="0.2"/>
    <row r="380" ht="13.5" x14ac:dyDescent="0.2"/>
    <row r="381" ht="13.5" x14ac:dyDescent="0.2"/>
    <row r="382" ht="13.5" x14ac:dyDescent="0.2"/>
    <row r="383" ht="13.5" x14ac:dyDescent="0.2"/>
    <row r="384" ht="13.5" x14ac:dyDescent="0.2"/>
    <row r="385" ht="13.5" x14ac:dyDescent="0.2"/>
    <row r="386" ht="13.5" x14ac:dyDescent="0.2"/>
    <row r="387" ht="13.5" x14ac:dyDescent="0.2"/>
    <row r="388" ht="13.5" x14ac:dyDescent="0.2"/>
    <row r="389" ht="13.5" x14ac:dyDescent="0.2"/>
    <row r="390" ht="13.5" x14ac:dyDescent="0.2"/>
    <row r="391" ht="13.5" x14ac:dyDescent="0.2"/>
    <row r="392" ht="13.5" x14ac:dyDescent="0.2"/>
    <row r="393" ht="13.5" x14ac:dyDescent="0.2"/>
    <row r="394" ht="13.5" x14ac:dyDescent="0.2"/>
    <row r="395" ht="13.5" x14ac:dyDescent="0.2"/>
    <row r="396" ht="13.5" x14ac:dyDescent="0.2"/>
    <row r="397" ht="13.5" x14ac:dyDescent="0.2"/>
    <row r="398" ht="13.5" x14ac:dyDescent="0.2"/>
    <row r="399" ht="13.5" x14ac:dyDescent="0.2"/>
    <row r="400" ht="13.5" x14ac:dyDescent="0.2"/>
    <row r="401" ht="13.5" x14ac:dyDescent="0.2"/>
    <row r="402" ht="13.5" x14ac:dyDescent="0.2"/>
    <row r="403" ht="13.5" x14ac:dyDescent="0.2"/>
    <row r="404" ht="13.5" x14ac:dyDescent="0.2"/>
    <row r="405" ht="13.5" x14ac:dyDescent="0.2"/>
    <row r="406" ht="13.5" x14ac:dyDescent="0.2"/>
    <row r="407" ht="13.5" x14ac:dyDescent="0.2"/>
    <row r="408" ht="13.5" x14ac:dyDescent="0.2"/>
    <row r="409" ht="13.5" x14ac:dyDescent="0.2"/>
    <row r="410" ht="13.5" x14ac:dyDescent="0.2"/>
    <row r="411" ht="13.5" x14ac:dyDescent="0.2"/>
    <row r="412" ht="13.5" x14ac:dyDescent="0.2"/>
    <row r="413" ht="13.5" x14ac:dyDescent="0.2"/>
    <row r="414" ht="13.5" x14ac:dyDescent="0.2"/>
    <row r="415" ht="13.5" x14ac:dyDescent="0.2"/>
    <row r="416" ht="13.5" x14ac:dyDescent="0.2"/>
    <row r="417" ht="13.5" x14ac:dyDescent="0.2"/>
    <row r="418" ht="13.5" x14ac:dyDescent="0.2"/>
    <row r="419" ht="13.5" x14ac:dyDescent="0.2"/>
    <row r="420" ht="13.5" x14ac:dyDescent="0.2"/>
    <row r="421" ht="13.5" x14ac:dyDescent="0.2"/>
    <row r="422" ht="13.5" x14ac:dyDescent="0.2"/>
    <row r="423" ht="13.5" x14ac:dyDescent="0.2"/>
    <row r="424" ht="13.5" x14ac:dyDescent="0.2"/>
    <row r="425" ht="13.5" x14ac:dyDescent="0.2"/>
    <row r="426" ht="13.5" x14ac:dyDescent="0.2"/>
    <row r="427" ht="13.5" x14ac:dyDescent="0.2"/>
    <row r="428" ht="13.5" x14ac:dyDescent="0.2"/>
    <row r="429" ht="13.5" x14ac:dyDescent="0.2"/>
    <row r="430" ht="13.5" x14ac:dyDescent="0.2"/>
    <row r="431" ht="13.5" x14ac:dyDescent="0.2"/>
    <row r="432" ht="13.5" x14ac:dyDescent="0.2"/>
    <row r="433" ht="13.5" x14ac:dyDescent="0.2"/>
    <row r="434" ht="13.5" x14ac:dyDescent="0.2"/>
    <row r="435" ht="13.5" x14ac:dyDescent="0.2"/>
    <row r="436" ht="13.5" x14ac:dyDescent="0.2"/>
    <row r="437" ht="13.5" x14ac:dyDescent="0.2"/>
    <row r="438" ht="13.5" x14ac:dyDescent="0.2"/>
    <row r="439" ht="13.5" x14ac:dyDescent="0.2"/>
    <row r="440" ht="13.5" x14ac:dyDescent="0.2"/>
    <row r="441" ht="13.5" x14ac:dyDescent="0.2"/>
    <row r="442" ht="13.5" x14ac:dyDescent="0.2"/>
    <row r="443" ht="13.5" x14ac:dyDescent="0.2"/>
    <row r="444" ht="13.5" x14ac:dyDescent="0.2"/>
    <row r="445" ht="13.5" x14ac:dyDescent="0.2"/>
    <row r="446" ht="13.5" x14ac:dyDescent="0.2"/>
    <row r="447" ht="13.5" x14ac:dyDescent="0.2"/>
    <row r="448" ht="13.5" x14ac:dyDescent="0.2"/>
    <row r="449" ht="13.5" x14ac:dyDescent="0.2"/>
    <row r="450" ht="13.5" x14ac:dyDescent="0.2"/>
    <row r="451" ht="13.5" x14ac:dyDescent="0.2"/>
    <row r="452" ht="13.5" x14ac:dyDescent="0.2"/>
    <row r="453" ht="13.5" x14ac:dyDescent="0.2"/>
    <row r="454" ht="13.5" x14ac:dyDescent="0.2"/>
    <row r="455" ht="13.5" x14ac:dyDescent="0.2"/>
    <row r="456" ht="13.5" x14ac:dyDescent="0.2"/>
    <row r="457" ht="13.5" x14ac:dyDescent="0.2"/>
    <row r="458" ht="13.5" x14ac:dyDescent="0.2"/>
    <row r="459" ht="13.5" x14ac:dyDescent="0.2"/>
    <row r="460" ht="13.5" x14ac:dyDescent="0.2"/>
    <row r="461" ht="13.5" x14ac:dyDescent="0.2"/>
    <row r="462" ht="13.5" x14ac:dyDescent="0.2"/>
    <row r="463" ht="13.5" x14ac:dyDescent="0.2"/>
    <row r="464" ht="13.5" x14ac:dyDescent="0.2"/>
    <row r="465" ht="13.5" x14ac:dyDescent="0.2"/>
    <row r="466" ht="13.5" x14ac:dyDescent="0.2"/>
    <row r="467" ht="13.5" x14ac:dyDescent="0.2"/>
    <row r="468" ht="13.5" x14ac:dyDescent="0.2"/>
    <row r="469" ht="13.5" x14ac:dyDescent="0.2"/>
    <row r="470" ht="13.5" x14ac:dyDescent="0.2"/>
    <row r="471" ht="13.5" x14ac:dyDescent="0.2"/>
    <row r="472" ht="13.5" x14ac:dyDescent="0.2"/>
    <row r="473" ht="13.5" x14ac:dyDescent="0.2"/>
    <row r="474" ht="13.5" x14ac:dyDescent="0.2"/>
    <row r="475" ht="13.5" x14ac:dyDescent="0.2"/>
    <row r="476" ht="13.5" x14ac:dyDescent="0.2"/>
    <row r="477" ht="13.5" x14ac:dyDescent="0.2"/>
    <row r="478" ht="13.5" x14ac:dyDescent="0.2"/>
    <row r="479" ht="13.5" x14ac:dyDescent="0.2"/>
    <row r="480" ht="13.5" x14ac:dyDescent="0.2"/>
    <row r="481" ht="13.5" x14ac:dyDescent="0.2"/>
    <row r="482" ht="13.5" x14ac:dyDescent="0.2"/>
    <row r="483" ht="13.5" x14ac:dyDescent="0.2"/>
    <row r="484" ht="13.5" x14ac:dyDescent="0.2"/>
    <row r="485" ht="13.5" x14ac:dyDescent="0.2"/>
    <row r="486" ht="13.5" x14ac:dyDescent="0.2"/>
    <row r="487" ht="13.5" x14ac:dyDescent="0.2"/>
    <row r="488" ht="13.5" x14ac:dyDescent="0.2"/>
    <row r="489" ht="13.5" x14ac:dyDescent="0.2"/>
    <row r="490" ht="13.5" x14ac:dyDescent="0.2"/>
    <row r="491" ht="13.5" x14ac:dyDescent="0.2"/>
    <row r="492" ht="13.5" x14ac:dyDescent="0.2"/>
    <row r="493" ht="13.5" x14ac:dyDescent="0.2"/>
    <row r="494" ht="13.5" x14ac:dyDescent="0.2"/>
    <row r="495" ht="13.5" x14ac:dyDescent="0.2"/>
    <row r="496" ht="13.5" x14ac:dyDescent="0.2"/>
    <row r="497" ht="13.5" x14ac:dyDescent="0.2"/>
    <row r="498" ht="13.5" x14ac:dyDescent="0.2"/>
    <row r="499" ht="13.5" x14ac:dyDescent="0.2"/>
    <row r="500" ht="13.5" x14ac:dyDescent="0.2"/>
    <row r="501" ht="13.5" x14ac:dyDescent="0.2"/>
    <row r="502" ht="13.5" x14ac:dyDescent="0.2"/>
    <row r="503" ht="13.5" x14ac:dyDescent="0.2"/>
    <row r="504" ht="13.5" x14ac:dyDescent="0.2"/>
    <row r="505" ht="13.5" x14ac:dyDescent="0.2"/>
    <row r="506" ht="13.5" x14ac:dyDescent="0.2"/>
    <row r="507" ht="13.5" x14ac:dyDescent="0.2"/>
    <row r="508" ht="13.5" x14ac:dyDescent="0.2"/>
    <row r="509" ht="13.5" x14ac:dyDescent="0.2"/>
    <row r="510" ht="13.5" x14ac:dyDescent="0.2"/>
    <row r="511" ht="13.5" x14ac:dyDescent="0.2"/>
    <row r="512" ht="13.5" x14ac:dyDescent="0.2"/>
    <row r="513" ht="13.5" x14ac:dyDescent="0.2"/>
    <row r="514" ht="13.5" x14ac:dyDescent="0.2"/>
    <row r="515" ht="13.5" x14ac:dyDescent="0.2"/>
    <row r="516" ht="13.5" x14ac:dyDescent="0.2"/>
    <row r="517" ht="13.5" x14ac:dyDescent="0.2"/>
    <row r="518" ht="13.5" x14ac:dyDescent="0.2"/>
    <row r="519" ht="13.5" x14ac:dyDescent="0.2"/>
    <row r="520" ht="13.5" x14ac:dyDescent="0.2"/>
    <row r="521" ht="13.5" x14ac:dyDescent="0.2"/>
    <row r="522" ht="13.5" x14ac:dyDescent="0.2"/>
    <row r="523" ht="13.5" x14ac:dyDescent="0.2"/>
    <row r="524" ht="13.5" x14ac:dyDescent="0.2"/>
    <row r="525" ht="13.5" x14ac:dyDescent="0.2"/>
    <row r="526" ht="13.5" x14ac:dyDescent="0.2"/>
    <row r="527" ht="13.5" x14ac:dyDescent="0.2"/>
    <row r="528" ht="13.5" x14ac:dyDescent="0.2"/>
    <row r="529" ht="13.5" x14ac:dyDescent="0.2"/>
    <row r="530" ht="13.5" x14ac:dyDescent="0.2"/>
    <row r="531" ht="13.5" x14ac:dyDescent="0.2"/>
    <row r="532" ht="13.5" x14ac:dyDescent="0.2"/>
    <row r="533" ht="13.5" x14ac:dyDescent="0.2"/>
    <row r="534" ht="13.5" x14ac:dyDescent="0.2"/>
    <row r="535" ht="13.5" x14ac:dyDescent="0.2"/>
    <row r="536" ht="13.5" x14ac:dyDescent="0.2"/>
    <row r="537" ht="13.5" x14ac:dyDescent="0.2"/>
    <row r="538" ht="13.5" x14ac:dyDescent="0.2"/>
    <row r="539" ht="13.5" x14ac:dyDescent="0.2"/>
    <row r="540" ht="13.5" x14ac:dyDescent="0.2"/>
    <row r="541" ht="13.5" x14ac:dyDescent="0.2"/>
    <row r="542" ht="13.5" x14ac:dyDescent="0.2"/>
    <row r="543" ht="13.5" x14ac:dyDescent="0.2"/>
    <row r="544" ht="13.5" x14ac:dyDescent="0.2"/>
    <row r="545" ht="13.5" x14ac:dyDescent="0.2"/>
    <row r="546" ht="13.5" x14ac:dyDescent="0.2"/>
    <row r="547" ht="13.5" x14ac:dyDescent="0.2"/>
    <row r="548" ht="13.5" x14ac:dyDescent="0.2"/>
    <row r="549" ht="13.5" x14ac:dyDescent="0.2"/>
    <row r="550" ht="13.5" x14ac:dyDescent="0.2"/>
    <row r="551" ht="13.5" x14ac:dyDescent="0.2"/>
    <row r="552" ht="13.5" x14ac:dyDescent="0.2"/>
    <row r="553" ht="13.5" x14ac:dyDescent="0.2"/>
    <row r="554" ht="13.5" x14ac:dyDescent="0.2"/>
    <row r="555" ht="13.5" x14ac:dyDescent="0.2"/>
    <row r="556" ht="13.5" x14ac:dyDescent="0.2"/>
    <row r="557" ht="13.5" x14ac:dyDescent="0.2"/>
    <row r="558" ht="13.5" x14ac:dyDescent="0.2"/>
    <row r="559" ht="13.5" x14ac:dyDescent="0.2"/>
    <row r="560" ht="13.5" x14ac:dyDescent="0.2"/>
    <row r="561" ht="13.5" x14ac:dyDescent="0.2"/>
    <row r="562" ht="13.5" x14ac:dyDescent="0.2"/>
    <row r="563" ht="13.5" x14ac:dyDescent="0.2"/>
    <row r="564" ht="13.5" x14ac:dyDescent="0.2"/>
    <row r="565" ht="13.5" x14ac:dyDescent="0.2"/>
    <row r="566" ht="13.5" x14ac:dyDescent="0.2"/>
    <row r="567" ht="13.5" x14ac:dyDescent="0.2"/>
    <row r="568" ht="13.5" x14ac:dyDescent="0.2"/>
    <row r="569" ht="13.5" x14ac:dyDescent="0.2"/>
    <row r="570" ht="13.5" x14ac:dyDescent="0.2"/>
    <row r="571" ht="13.5" x14ac:dyDescent="0.2"/>
    <row r="572" ht="13.5" x14ac:dyDescent="0.2"/>
    <row r="573" ht="13.5" x14ac:dyDescent="0.2"/>
    <row r="574" ht="13.5" x14ac:dyDescent="0.2"/>
    <row r="575" ht="13.5" x14ac:dyDescent="0.2"/>
    <row r="576" ht="13.5" x14ac:dyDescent="0.2"/>
    <row r="577" ht="13.5" x14ac:dyDescent="0.2"/>
    <row r="578" ht="13.5" x14ac:dyDescent="0.2"/>
    <row r="579" ht="13.5" x14ac:dyDescent="0.2"/>
    <row r="580" ht="13.5" x14ac:dyDescent="0.2"/>
    <row r="581" ht="13.5" x14ac:dyDescent="0.2"/>
    <row r="582" ht="13.5" x14ac:dyDescent="0.2"/>
    <row r="583" ht="13.5" x14ac:dyDescent="0.2"/>
    <row r="584" ht="13.5" x14ac:dyDescent="0.2"/>
    <row r="585" ht="13.5" x14ac:dyDescent="0.2"/>
    <row r="586" ht="13.5" x14ac:dyDescent="0.2"/>
    <row r="587" ht="13.5" x14ac:dyDescent="0.2"/>
    <row r="588" ht="13.5" x14ac:dyDescent="0.2"/>
    <row r="589" ht="13.5" x14ac:dyDescent="0.2"/>
    <row r="590" ht="13.5" x14ac:dyDescent="0.2"/>
    <row r="591" ht="13.5" x14ac:dyDescent="0.2"/>
    <row r="592" ht="13.5" x14ac:dyDescent="0.2"/>
    <row r="593" ht="13.5" x14ac:dyDescent="0.2"/>
    <row r="594" ht="13.5" x14ac:dyDescent="0.2"/>
    <row r="595" ht="13.5" x14ac:dyDescent="0.2"/>
    <row r="596" ht="13.5" x14ac:dyDescent="0.2"/>
    <row r="597" ht="13.5" x14ac:dyDescent="0.2"/>
    <row r="598" ht="13.5" x14ac:dyDescent="0.2"/>
    <row r="599" ht="13.5" x14ac:dyDescent="0.2"/>
    <row r="600" ht="13.5" x14ac:dyDescent="0.2"/>
    <row r="601" ht="13.5" x14ac:dyDescent="0.2"/>
    <row r="602" ht="13.5" x14ac:dyDescent="0.2"/>
    <row r="603" ht="13.5" x14ac:dyDescent="0.2"/>
    <row r="604" ht="13.5" x14ac:dyDescent="0.2"/>
    <row r="605" ht="13.5" x14ac:dyDescent="0.2"/>
    <row r="606" ht="13.5" x14ac:dyDescent="0.2"/>
    <row r="607" ht="13.5" x14ac:dyDescent="0.2"/>
    <row r="608" ht="13.5" x14ac:dyDescent="0.2"/>
    <row r="609" ht="13.5" x14ac:dyDescent="0.2"/>
    <row r="610" ht="13.5" x14ac:dyDescent="0.2"/>
    <row r="611" ht="13.5" x14ac:dyDescent="0.2"/>
    <row r="612" ht="13.5" x14ac:dyDescent="0.2"/>
    <row r="613" ht="13.5" x14ac:dyDescent="0.2"/>
    <row r="614" ht="13.5" x14ac:dyDescent="0.2"/>
    <row r="615" ht="13.5" x14ac:dyDescent="0.2"/>
    <row r="616" ht="13.5" x14ac:dyDescent="0.2"/>
    <row r="617" ht="13.5" x14ac:dyDescent="0.2"/>
    <row r="618" ht="13.5" x14ac:dyDescent="0.2"/>
    <row r="619" ht="13.5" x14ac:dyDescent="0.2"/>
    <row r="620" ht="13.5" x14ac:dyDescent="0.2"/>
    <row r="621" ht="13.5" x14ac:dyDescent="0.2"/>
    <row r="622" ht="13.5" x14ac:dyDescent="0.2"/>
    <row r="623" ht="13.5" x14ac:dyDescent="0.2"/>
    <row r="624" ht="13.5" x14ac:dyDescent="0.2"/>
    <row r="625" ht="13.5" x14ac:dyDescent="0.2"/>
    <row r="626" ht="13.5" x14ac:dyDescent="0.2"/>
    <row r="627" ht="13.5" x14ac:dyDescent="0.2"/>
    <row r="628" ht="13.5" x14ac:dyDescent="0.2"/>
    <row r="629" ht="13.5" x14ac:dyDescent="0.2"/>
    <row r="630" ht="13.5" x14ac:dyDescent="0.2"/>
    <row r="631" ht="13.5" x14ac:dyDescent="0.2"/>
    <row r="632" ht="13.5" x14ac:dyDescent="0.2"/>
    <row r="633" ht="13.5" x14ac:dyDescent="0.2"/>
    <row r="634" ht="13.5" x14ac:dyDescent="0.2"/>
    <row r="635" ht="13.5" x14ac:dyDescent="0.2"/>
    <row r="636" ht="13.5" x14ac:dyDescent="0.2"/>
    <row r="637" ht="13.5" x14ac:dyDescent="0.2"/>
    <row r="638" ht="13.5" x14ac:dyDescent="0.2"/>
    <row r="639" ht="13.5" x14ac:dyDescent="0.2"/>
    <row r="640" ht="13.5" x14ac:dyDescent="0.2"/>
    <row r="641" ht="13.5" x14ac:dyDescent="0.2"/>
    <row r="642" ht="13.5" x14ac:dyDescent="0.2"/>
    <row r="643" ht="13.5" x14ac:dyDescent="0.2"/>
    <row r="644" ht="13.5" x14ac:dyDescent="0.2"/>
    <row r="645" ht="13.5" x14ac:dyDescent="0.2"/>
    <row r="646" ht="13.5" x14ac:dyDescent="0.2"/>
    <row r="647" ht="13.5" x14ac:dyDescent="0.2"/>
    <row r="648" ht="13.5" x14ac:dyDescent="0.2"/>
    <row r="649" ht="13.5" x14ac:dyDescent="0.2"/>
    <row r="650" ht="13.5" x14ac:dyDescent="0.2"/>
    <row r="651" ht="13.5" x14ac:dyDescent="0.2"/>
    <row r="652" ht="13.5" x14ac:dyDescent="0.2"/>
    <row r="653" ht="13.5" x14ac:dyDescent="0.2"/>
    <row r="654" ht="13.5" x14ac:dyDescent="0.2"/>
    <row r="655" ht="13.5" x14ac:dyDescent="0.2"/>
    <row r="656" ht="13.5" x14ac:dyDescent="0.2"/>
    <row r="657" ht="13.5" x14ac:dyDescent="0.2"/>
    <row r="658" ht="13.5" x14ac:dyDescent="0.2"/>
    <row r="659" ht="13.5" x14ac:dyDescent="0.2"/>
    <row r="660" ht="13.5" x14ac:dyDescent="0.2"/>
    <row r="661" ht="13.5" x14ac:dyDescent="0.2"/>
    <row r="662" ht="13.5" x14ac:dyDescent="0.2"/>
    <row r="663" ht="13.5" x14ac:dyDescent="0.2"/>
    <row r="664" ht="13.5" x14ac:dyDescent="0.2"/>
    <row r="665" ht="13.5" x14ac:dyDescent="0.2"/>
    <row r="666" ht="13.5" x14ac:dyDescent="0.2"/>
    <row r="667" ht="13.5" x14ac:dyDescent="0.2"/>
    <row r="668" ht="13.5" x14ac:dyDescent="0.2"/>
    <row r="669" ht="13.5" x14ac:dyDescent="0.2"/>
    <row r="670" ht="13.5" x14ac:dyDescent="0.2"/>
    <row r="671" ht="13.5" x14ac:dyDescent="0.2"/>
    <row r="672" ht="13.5" x14ac:dyDescent="0.2"/>
    <row r="673" ht="13.5" x14ac:dyDescent="0.2"/>
    <row r="674" ht="13.5" x14ac:dyDescent="0.2"/>
    <row r="675" ht="13.5" x14ac:dyDescent="0.2"/>
    <row r="676" ht="13.5" x14ac:dyDescent="0.2"/>
    <row r="677" ht="13.5" x14ac:dyDescent="0.2"/>
    <row r="678" ht="13.5" x14ac:dyDescent="0.2"/>
    <row r="679" ht="13.5" x14ac:dyDescent="0.2"/>
    <row r="680" ht="13.5" x14ac:dyDescent="0.2"/>
    <row r="681" ht="13.5" x14ac:dyDescent="0.2"/>
    <row r="682" ht="13.5" x14ac:dyDescent="0.2"/>
    <row r="683" ht="13.5" x14ac:dyDescent="0.2"/>
    <row r="684" ht="13.5" x14ac:dyDescent="0.2"/>
    <row r="685" ht="13.5" x14ac:dyDescent="0.2"/>
    <row r="686" ht="13.5" x14ac:dyDescent="0.2"/>
    <row r="687" ht="13.5" x14ac:dyDescent="0.2"/>
    <row r="688" ht="13.5" x14ac:dyDescent="0.2"/>
    <row r="689" ht="13.5" x14ac:dyDescent="0.2"/>
    <row r="690" ht="13.5" x14ac:dyDescent="0.2"/>
    <row r="691" ht="13.5" x14ac:dyDescent="0.2"/>
    <row r="692" ht="13.5" x14ac:dyDescent="0.2"/>
    <row r="693" ht="13.5" x14ac:dyDescent="0.2"/>
    <row r="694" ht="13.5" x14ac:dyDescent="0.2"/>
    <row r="695" ht="13.5" x14ac:dyDescent="0.2"/>
    <row r="696" ht="13.5" x14ac:dyDescent="0.2"/>
    <row r="697" ht="13.5" x14ac:dyDescent="0.2"/>
    <row r="698" ht="13.5" x14ac:dyDescent="0.2"/>
    <row r="699" ht="13.5" x14ac:dyDescent="0.2"/>
    <row r="700" ht="13.5" x14ac:dyDescent="0.2"/>
    <row r="701" ht="13.5" x14ac:dyDescent="0.2"/>
    <row r="702" ht="13.5" x14ac:dyDescent="0.2"/>
    <row r="703" ht="13.5" x14ac:dyDescent="0.2"/>
    <row r="704" ht="13.5" x14ac:dyDescent="0.2"/>
    <row r="705" ht="13.5" x14ac:dyDescent="0.2"/>
    <row r="706" ht="13.5" x14ac:dyDescent="0.2"/>
    <row r="707" ht="13.5" x14ac:dyDescent="0.2"/>
    <row r="708" ht="13.5" x14ac:dyDescent="0.2"/>
    <row r="709" ht="13.5" x14ac:dyDescent="0.2"/>
    <row r="710" ht="13.5" x14ac:dyDescent="0.2"/>
    <row r="711" ht="13.5" x14ac:dyDescent="0.2"/>
    <row r="712" ht="13.5" x14ac:dyDescent="0.2"/>
    <row r="713" ht="13.5" x14ac:dyDescent="0.2"/>
    <row r="714" ht="13.5" x14ac:dyDescent="0.2"/>
    <row r="715" ht="13.5" x14ac:dyDescent="0.2"/>
    <row r="716" ht="13.5" x14ac:dyDescent="0.2"/>
    <row r="717" ht="13.5" x14ac:dyDescent="0.2"/>
    <row r="718" ht="13.5" x14ac:dyDescent="0.2"/>
    <row r="719" ht="13.5" x14ac:dyDescent="0.2"/>
    <row r="720" ht="13.5" x14ac:dyDescent="0.2"/>
    <row r="721" ht="13.5" x14ac:dyDescent="0.2"/>
    <row r="722" ht="13.5" x14ac:dyDescent="0.2"/>
    <row r="723" ht="13.5" x14ac:dyDescent="0.2"/>
    <row r="724" ht="13.5" x14ac:dyDescent="0.2"/>
    <row r="725" ht="13.5" x14ac:dyDescent="0.2"/>
    <row r="726" ht="13.5" x14ac:dyDescent="0.2"/>
    <row r="727" ht="13.5" x14ac:dyDescent="0.2"/>
    <row r="728" ht="13.5" x14ac:dyDescent="0.2"/>
    <row r="729" ht="13.5" x14ac:dyDescent="0.2"/>
    <row r="730" ht="13.5" x14ac:dyDescent="0.2"/>
    <row r="731" ht="13.5" x14ac:dyDescent="0.2"/>
    <row r="732" ht="13.5" x14ac:dyDescent="0.2"/>
    <row r="733" ht="13.5" x14ac:dyDescent="0.2"/>
    <row r="734" ht="13.5" x14ac:dyDescent="0.2"/>
    <row r="735" ht="13.5" x14ac:dyDescent="0.2"/>
    <row r="736" ht="13.5" x14ac:dyDescent="0.2"/>
    <row r="737" ht="13.5" x14ac:dyDescent="0.2"/>
    <row r="738" ht="13.5" x14ac:dyDescent="0.2"/>
    <row r="739" ht="13.5" x14ac:dyDescent="0.2"/>
    <row r="740" ht="13.5" x14ac:dyDescent="0.2"/>
    <row r="741" ht="13.5" x14ac:dyDescent="0.2"/>
    <row r="742" ht="13.5" x14ac:dyDescent="0.2"/>
    <row r="743" ht="13.5" x14ac:dyDescent="0.2"/>
    <row r="744" ht="13.5" x14ac:dyDescent="0.2"/>
    <row r="745" ht="13.5" x14ac:dyDescent="0.2"/>
    <row r="746" ht="13.5" x14ac:dyDescent="0.2"/>
    <row r="747" ht="13.5" x14ac:dyDescent="0.2"/>
    <row r="748" ht="13.5" x14ac:dyDescent="0.2"/>
    <row r="749" ht="13.5" x14ac:dyDescent="0.2"/>
    <row r="750" ht="13.5" x14ac:dyDescent="0.2"/>
    <row r="751" ht="13.5" x14ac:dyDescent="0.2"/>
    <row r="752" ht="13.5" x14ac:dyDescent="0.2"/>
    <row r="753" ht="13.5" x14ac:dyDescent="0.2"/>
    <row r="754" ht="13.5" x14ac:dyDescent="0.2"/>
    <row r="755" ht="13.5" x14ac:dyDescent="0.2"/>
    <row r="756" ht="13.5" x14ac:dyDescent="0.2"/>
    <row r="757" ht="13.5" x14ac:dyDescent="0.2"/>
    <row r="758" ht="13.5" x14ac:dyDescent="0.2"/>
    <row r="759" ht="13.5" x14ac:dyDescent="0.2"/>
    <row r="760" ht="13.5" x14ac:dyDescent="0.2"/>
    <row r="761" ht="13.5" x14ac:dyDescent="0.2"/>
    <row r="762" ht="13.5" x14ac:dyDescent="0.2"/>
    <row r="763" ht="13.5" x14ac:dyDescent="0.2"/>
    <row r="764" ht="13.5" x14ac:dyDescent="0.2"/>
    <row r="765" ht="13.5" x14ac:dyDescent="0.2"/>
    <row r="766" ht="13.5" x14ac:dyDescent="0.2"/>
    <row r="767" ht="13.5" x14ac:dyDescent="0.2"/>
    <row r="768" ht="13.5" x14ac:dyDescent="0.2"/>
    <row r="769" ht="13.5" x14ac:dyDescent="0.2"/>
    <row r="770" ht="13.5" x14ac:dyDescent="0.2"/>
    <row r="771" ht="13.5" x14ac:dyDescent="0.2"/>
    <row r="772" ht="13.5" x14ac:dyDescent="0.2"/>
    <row r="773" ht="13.5" x14ac:dyDescent="0.2"/>
    <row r="774" ht="13.5" x14ac:dyDescent="0.2"/>
    <row r="775" ht="13.5" x14ac:dyDescent="0.2"/>
    <row r="776" ht="13.5" x14ac:dyDescent="0.2"/>
    <row r="777" ht="13.5" x14ac:dyDescent="0.2"/>
    <row r="778" ht="13.5" x14ac:dyDescent="0.2"/>
    <row r="779" ht="13.5" x14ac:dyDescent="0.2"/>
    <row r="780" ht="13.5" x14ac:dyDescent="0.2"/>
    <row r="781" ht="13.5" x14ac:dyDescent="0.2"/>
    <row r="782" ht="13.5" x14ac:dyDescent="0.2"/>
    <row r="783" ht="13.5" x14ac:dyDescent="0.2"/>
    <row r="784" ht="13.5" x14ac:dyDescent="0.2"/>
    <row r="785" ht="13.5" x14ac:dyDescent="0.2"/>
    <row r="786" ht="13.5" x14ac:dyDescent="0.2"/>
    <row r="787" ht="13.5" x14ac:dyDescent="0.2"/>
    <row r="788" ht="13.5" x14ac:dyDescent="0.2"/>
    <row r="789" ht="13.5" x14ac:dyDescent="0.2"/>
    <row r="790" ht="13.5" x14ac:dyDescent="0.2"/>
    <row r="791" ht="13.5" x14ac:dyDescent="0.2"/>
    <row r="792" ht="13.5" x14ac:dyDescent="0.2"/>
    <row r="793" ht="13.5" x14ac:dyDescent="0.2"/>
    <row r="794" ht="13.5" x14ac:dyDescent="0.2"/>
    <row r="795" ht="13.5" x14ac:dyDescent="0.2"/>
    <row r="796" ht="13.5" x14ac:dyDescent="0.2"/>
    <row r="797" ht="13.5" x14ac:dyDescent="0.2"/>
    <row r="798" ht="13.5" x14ac:dyDescent="0.2"/>
    <row r="799" ht="13.5" x14ac:dyDescent="0.2"/>
    <row r="800" ht="13.5" x14ac:dyDescent="0.2"/>
    <row r="801" ht="13.5" x14ac:dyDescent="0.2"/>
    <row r="802" ht="13.5" x14ac:dyDescent="0.2"/>
    <row r="803" ht="13.5" x14ac:dyDescent="0.2"/>
    <row r="804" ht="13.5" x14ac:dyDescent="0.2"/>
    <row r="805" ht="13.5" x14ac:dyDescent="0.2"/>
    <row r="806" ht="13.5" x14ac:dyDescent="0.2"/>
    <row r="807" ht="13.5" x14ac:dyDescent="0.2"/>
    <row r="808" ht="13.5" x14ac:dyDescent="0.2"/>
    <row r="809" ht="13.5" x14ac:dyDescent="0.2"/>
    <row r="810" ht="13.5" x14ac:dyDescent="0.2"/>
    <row r="811" ht="13.5" x14ac:dyDescent="0.2"/>
    <row r="812" ht="13.5" x14ac:dyDescent="0.2"/>
    <row r="813" ht="13.5" x14ac:dyDescent="0.2"/>
    <row r="814" ht="13.5" x14ac:dyDescent="0.2"/>
    <row r="815" ht="13.5" x14ac:dyDescent="0.2"/>
    <row r="816" ht="13.5" x14ac:dyDescent="0.2"/>
    <row r="817" ht="13.5" x14ac:dyDescent="0.2"/>
    <row r="818" ht="13.5" x14ac:dyDescent="0.2"/>
    <row r="819" ht="13.5" x14ac:dyDescent="0.2"/>
    <row r="820" ht="13.5" x14ac:dyDescent="0.2"/>
    <row r="821" ht="13.5" x14ac:dyDescent="0.2"/>
    <row r="822" ht="13.5" x14ac:dyDescent="0.2"/>
    <row r="823" ht="13.5" x14ac:dyDescent="0.2"/>
    <row r="824" ht="13.5" x14ac:dyDescent="0.2"/>
    <row r="825" ht="13.5" x14ac:dyDescent="0.2"/>
    <row r="826" ht="13.5" x14ac:dyDescent="0.2"/>
    <row r="827" ht="13.5" x14ac:dyDescent="0.2"/>
    <row r="828" ht="13.5" x14ac:dyDescent="0.2"/>
    <row r="829" ht="13.5" x14ac:dyDescent="0.2"/>
    <row r="830" ht="13.5" x14ac:dyDescent="0.2"/>
    <row r="831" ht="13.5" x14ac:dyDescent="0.2"/>
    <row r="832" ht="13.5" x14ac:dyDescent="0.2"/>
    <row r="833" ht="13.5" x14ac:dyDescent="0.2"/>
    <row r="834" ht="13.5" x14ac:dyDescent="0.2"/>
    <row r="835" ht="13.5" x14ac:dyDescent="0.2"/>
    <row r="836" ht="13.5" x14ac:dyDescent="0.2"/>
    <row r="837" ht="13.5" x14ac:dyDescent="0.2"/>
    <row r="838" ht="13.5" x14ac:dyDescent="0.2"/>
    <row r="839" ht="13.5" x14ac:dyDescent="0.2"/>
    <row r="840" ht="13.5" x14ac:dyDescent="0.2"/>
    <row r="841" ht="13.5" x14ac:dyDescent="0.2"/>
    <row r="842" ht="13.5" x14ac:dyDescent="0.2"/>
    <row r="843" ht="13.5" x14ac:dyDescent="0.2"/>
    <row r="844" ht="13.5" x14ac:dyDescent="0.2"/>
    <row r="845" ht="13.5" x14ac:dyDescent="0.2"/>
    <row r="846" ht="13.5" x14ac:dyDescent="0.2"/>
    <row r="847" ht="13.5" x14ac:dyDescent="0.2"/>
    <row r="848" ht="13.5" x14ac:dyDescent="0.2"/>
    <row r="849" ht="13.5" x14ac:dyDescent="0.2"/>
    <row r="850" ht="13.5" x14ac:dyDescent="0.2"/>
    <row r="851" ht="13.5" x14ac:dyDescent="0.2"/>
    <row r="852" ht="13.5" x14ac:dyDescent="0.2"/>
    <row r="853" ht="13.5" x14ac:dyDescent="0.2"/>
    <row r="854" ht="13.5" x14ac:dyDescent="0.2"/>
    <row r="855" ht="13.5" x14ac:dyDescent="0.2"/>
    <row r="856" ht="13.5" x14ac:dyDescent="0.2"/>
    <row r="857" ht="13.5" x14ac:dyDescent="0.2"/>
    <row r="858" ht="13.5" x14ac:dyDescent="0.2"/>
    <row r="859" ht="13.5" x14ac:dyDescent="0.2"/>
    <row r="860" ht="13.5" x14ac:dyDescent="0.2"/>
    <row r="861" ht="13.5" x14ac:dyDescent="0.2"/>
    <row r="862" ht="13.5" x14ac:dyDescent="0.2"/>
    <row r="863" ht="13.5" x14ac:dyDescent="0.2"/>
    <row r="864" ht="13.5" x14ac:dyDescent="0.2"/>
    <row r="865" ht="13.5" x14ac:dyDescent="0.2"/>
    <row r="866" ht="13.5" x14ac:dyDescent="0.2"/>
    <row r="867" ht="13.5" x14ac:dyDescent="0.2"/>
    <row r="868" ht="13.5" x14ac:dyDescent="0.2"/>
    <row r="869" ht="13.5" x14ac:dyDescent="0.2"/>
    <row r="870" ht="13.5" x14ac:dyDescent="0.2"/>
    <row r="871" ht="13.5" x14ac:dyDescent="0.2"/>
    <row r="872" ht="13.5" x14ac:dyDescent="0.2"/>
    <row r="873" ht="13.5" x14ac:dyDescent="0.2"/>
    <row r="874" ht="13.5" x14ac:dyDescent="0.2"/>
    <row r="875" ht="13.5" x14ac:dyDescent="0.2"/>
    <row r="876" ht="13.5" x14ac:dyDescent="0.2"/>
    <row r="877" ht="13.5" x14ac:dyDescent="0.2"/>
    <row r="878" ht="13.5" x14ac:dyDescent="0.2"/>
    <row r="879" ht="13.5" x14ac:dyDescent="0.2"/>
    <row r="880" ht="13.5" x14ac:dyDescent="0.2"/>
    <row r="881" ht="13.5" x14ac:dyDescent="0.2"/>
    <row r="882" ht="13.5" x14ac:dyDescent="0.2"/>
    <row r="883" ht="13.5" x14ac:dyDescent="0.2"/>
    <row r="884" ht="13.5" x14ac:dyDescent="0.2"/>
    <row r="885" ht="13.5" x14ac:dyDescent="0.2"/>
    <row r="886" ht="13.5" x14ac:dyDescent="0.2"/>
    <row r="887" ht="13.5" x14ac:dyDescent="0.2"/>
    <row r="888" ht="13.5" x14ac:dyDescent="0.2"/>
    <row r="889" ht="13.5" x14ac:dyDescent="0.2"/>
    <row r="890" ht="13.5" x14ac:dyDescent="0.2"/>
    <row r="891" ht="13.5" x14ac:dyDescent="0.2"/>
    <row r="892" ht="13.5" x14ac:dyDescent="0.2"/>
    <row r="893" ht="13.5" x14ac:dyDescent="0.2"/>
    <row r="894" ht="13.5" x14ac:dyDescent="0.2"/>
    <row r="895" ht="13.5" x14ac:dyDescent="0.2"/>
    <row r="896" ht="13.5" x14ac:dyDescent="0.2"/>
    <row r="897" ht="13.5" x14ac:dyDescent="0.2"/>
    <row r="898" ht="13.5" x14ac:dyDescent="0.2"/>
    <row r="899" ht="13.5" x14ac:dyDescent="0.2"/>
    <row r="900" ht="13.5" x14ac:dyDescent="0.2"/>
    <row r="901" ht="13.5" x14ac:dyDescent="0.2"/>
    <row r="902" ht="13.5" x14ac:dyDescent="0.2"/>
    <row r="903" ht="13.5" x14ac:dyDescent="0.2"/>
    <row r="904" ht="13.5" x14ac:dyDescent="0.2"/>
    <row r="905" ht="13.5" x14ac:dyDescent="0.2"/>
    <row r="906" ht="13.5" x14ac:dyDescent="0.2"/>
    <row r="907" ht="13.5" x14ac:dyDescent="0.2"/>
    <row r="908" ht="13.5" x14ac:dyDescent="0.2"/>
    <row r="909" ht="13.5" x14ac:dyDescent="0.2"/>
    <row r="910" ht="13.5" x14ac:dyDescent="0.2"/>
    <row r="911" ht="13.5" x14ac:dyDescent="0.2"/>
    <row r="912" ht="13.5" x14ac:dyDescent="0.2"/>
    <row r="913" ht="13.5" x14ac:dyDescent="0.2"/>
    <row r="914" ht="13.5" x14ac:dyDescent="0.2"/>
    <row r="915" ht="13.5" x14ac:dyDescent="0.2"/>
    <row r="916" ht="13.5" x14ac:dyDescent="0.2"/>
    <row r="917" ht="13.5" x14ac:dyDescent="0.2"/>
    <row r="918" ht="13.5" x14ac:dyDescent="0.2"/>
    <row r="919" ht="13.5" x14ac:dyDescent="0.2"/>
    <row r="920" ht="13.5" x14ac:dyDescent="0.2"/>
    <row r="921" ht="13.5" x14ac:dyDescent="0.2"/>
    <row r="922" ht="13.5" x14ac:dyDescent="0.2"/>
    <row r="923" ht="13.5" x14ac:dyDescent="0.2"/>
    <row r="924" ht="13.5" x14ac:dyDescent="0.2"/>
    <row r="925" ht="13.5" x14ac:dyDescent="0.2"/>
    <row r="926" ht="13.5" x14ac:dyDescent="0.2"/>
    <row r="927" ht="13.5" x14ac:dyDescent="0.2"/>
    <row r="928" ht="13.5" x14ac:dyDescent="0.2"/>
    <row r="929" ht="13.5" x14ac:dyDescent="0.2"/>
    <row r="930" ht="13.5" x14ac:dyDescent="0.2"/>
    <row r="931" ht="13.5" x14ac:dyDescent="0.2"/>
    <row r="932" ht="13.5" x14ac:dyDescent="0.2"/>
    <row r="933" ht="13.5" x14ac:dyDescent="0.2"/>
    <row r="934" ht="13.5" x14ac:dyDescent="0.2"/>
    <row r="935" ht="13.5" x14ac:dyDescent="0.2"/>
    <row r="936" ht="13.5" x14ac:dyDescent="0.2"/>
    <row r="937" ht="13.5" x14ac:dyDescent="0.2"/>
    <row r="938" ht="13.5" x14ac:dyDescent="0.2"/>
    <row r="939" ht="13.5" x14ac:dyDescent="0.2"/>
    <row r="940" ht="13.5" x14ac:dyDescent="0.2"/>
    <row r="941" ht="13.5" x14ac:dyDescent="0.2"/>
    <row r="942" ht="13.5" x14ac:dyDescent="0.2"/>
    <row r="943" ht="13.5" x14ac:dyDescent="0.2"/>
    <row r="944" ht="13.5" x14ac:dyDescent="0.2"/>
    <row r="945" ht="13.5" x14ac:dyDescent="0.2"/>
    <row r="946" ht="13.5" x14ac:dyDescent="0.2"/>
    <row r="947" ht="13.5" x14ac:dyDescent="0.2"/>
    <row r="948" ht="13.5" x14ac:dyDescent="0.2"/>
    <row r="949" ht="13.5" x14ac:dyDescent="0.2"/>
    <row r="950" ht="13.5" x14ac:dyDescent="0.2"/>
    <row r="951" ht="13.5" x14ac:dyDescent="0.2"/>
    <row r="952" ht="13.5" x14ac:dyDescent="0.2"/>
    <row r="953" ht="13.5" x14ac:dyDescent="0.2"/>
    <row r="954" ht="13.5" x14ac:dyDescent="0.2"/>
    <row r="955" ht="13.5" x14ac:dyDescent="0.2"/>
    <row r="956" ht="13.5" x14ac:dyDescent="0.2"/>
    <row r="957" ht="13.5" x14ac:dyDescent="0.2"/>
    <row r="958" ht="13.5" x14ac:dyDescent="0.2"/>
    <row r="959" ht="13.5" x14ac:dyDescent="0.2"/>
    <row r="960" ht="13.5" x14ac:dyDescent="0.2"/>
    <row r="961" ht="13.5" x14ac:dyDescent="0.2"/>
    <row r="962" ht="13.5" x14ac:dyDescent="0.2"/>
    <row r="963" ht="13.5" x14ac:dyDescent="0.2"/>
    <row r="964" ht="13.5" x14ac:dyDescent="0.2"/>
    <row r="965" ht="13.5" x14ac:dyDescent="0.2"/>
    <row r="966" ht="13.5" x14ac:dyDescent="0.2"/>
    <row r="967" ht="13.5" x14ac:dyDescent="0.2"/>
    <row r="968" ht="13.5" x14ac:dyDescent="0.2"/>
    <row r="969" ht="13.5" x14ac:dyDescent="0.2"/>
    <row r="970" ht="13.5" x14ac:dyDescent="0.2"/>
    <row r="971" ht="13.5" x14ac:dyDescent="0.2"/>
    <row r="972" ht="13.5" x14ac:dyDescent="0.2"/>
    <row r="973" ht="13.5" x14ac:dyDescent="0.2"/>
    <row r="974" ht="13.5" x14ac:dyDescent="0.2"/>
    <row r="975" ht="13.5" x14ac:dyDescent="0.2"/>
    <row r="976" ht="13.5" x14ac:dyDescent="0.2"/>
    <row r="977" ht="13.5" x14ac:dyDescent="0.2"/>
    <row r="978" ht="13.5" x14ac:dyDescent="0.2"/>
    <row r="979" ht="13.5" x14ac:dyDescent="0.2"/>
    <row r="980" ht="13.5" x14ac:dyDescent="0.2"/>
    <row r="981" ht="13.5" x14ac:dyDescent="0.2"/>
    <row r="982" ht="13.5" x14ac:dyDescent="0.2"/>
    <row r="983" ht="13.5" x14ac:dyDescent="0.2"/>
    <row r="984" ht="13.5" x14ac:dyDescent="0.2"/>
    <row r="985" ht="13.5" x14ac:dyDescent="0.2"/>
    <row r="986" ht="13.5" x14ac:dyDescent="0.2"/>
    <row r="987" ht="13.5" x14ac:dyDescent="0.2"/>
    <row r="988" ht="13.5" x14ac:dyDescent="0.2"/>
    <row r="989" ht="13.5" x14ac:dyDescent="0.2"/>
    <row r="990" ht="13.5" x14ac:dyDescent="0.2"/>
    <row r="991" ht="13.5" x14ac:dyDescent="0.2"/>
    <row r="992" ht="13.5" x14ac:dyDescent="0.2"/>
    <row r="993" ht="13.5" x14ac:dyDescent="0.2"/>
    <row r="994" ht="13.5" x14ac:dyDescent="0.2"/>
    <row r="995" ht="13.5" x14ac:dyDescent="0.2"/>
    <row r="996" ht="13.5" x14ac:dyDescent="0.2"/>
    <row r="997" ht="13.5" x14ac:dyDescent="0.2"/>
    <row r="998" ht="13.5" x14ac:dyDescent="0.2"/>
    <row r="999" ht="13.5" x14ac:dyDescent="0.2"/>
    <row r="1000" ht="13.5" x14ac:dyDescent="0.2"/>
    <row r="1001" ht="13.5" x14ac:dyDescent="0.2"/>
    <row r="1002" ht="13.5" x14ac:dyDescent="0.2"/>
    <row r="1003" ht="13.5" x14ac:dyDescent="0.2"/>
  </sheetData>
  <mergeCells count="13">
    <mergeCell ref="A44:A46"/>
    <mergeCell ref="A47:A51"/>
    <mergeCell ref="A52:A55"/>
    <mergeCell ref="A30:A33"/>
    <mergeCell ref="A34:A36"/>
    <mergeCell ref="A37:A38"/>
    <mergeCell ref="A39:A41"/>
    <mergeCell ref="A42:A43"/>
    <mergeCell ref="A2:G2"/>
    <mergeCell ref="A6:A10"/>
    <mergeCell ref="A11:A22"/>
    <mergeCell ref="A23:A25"/>
    <mergeCell ref="A26:A28"/>
  </mergeCells>
  <pageMargins left="0" right="0" top="0" bottom="0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37BEB-45C6-490A-A843-A2B46E827070}">
  <dimension ref="A2:N17"/>
  <sheetViews>
    <sheetView showGridLines="0" zoomScaleNormal="100" workbookViewId="0">
      <selection activeCell="C14" sqref="C14:N14"/>
    </sheetView>
  </sheetViews>
  <sheetFormatPr baseColWidth="10" defaultColWidth="10.85546875" defaultRowHeight="12.75" x14ac:dyDescent="0.2"/>
  <cols>
    <col min="1" max="2" width="7.140625" style="81" customWidth="1"/>
    <col min="3" max="14" width="5.85546875" style="81" customWidth="1"/>
    <col min="15" max="16384" width="10.85546875" style="81"/>
  </cols>
  <sheetData>
    <row r="2" spans="1:14" ht="13.5" x14ac:dyDescent="0.25">
      <c r="A2" s="884" t="s">
        <v>635</v>
      </c>
      <c r="B2" s="884"/>
      <c r="C2" s="884"/>
      <c r="D2" s="884"/>
      <c r="E2" s="884"/>
      <c r="F2" s="884"/>
      <c r="G2" s="884"/>
      <c r="H2" s="884"/>
      <c r="I2" s="884"/>
      <c r="J2" s="884"/>
      <c r="K2" s="884"/>
      <c r="L2" s="884"/>
      <c r="M2" s="884"/>
      <c r="N2" s="884"/>
    </row>
    <row r="3" spans="1:14" ht="12" customHeight="1" x14ac:dyDescent="0.2">
      <c r="A3" s="885" t="s">
        <v>487</v>
      </c>
      <c r="B3" s="885"/>
      <c r="C3" s="885"/>
      <c r="D3" s="885"/>
      <c r="E3" s="885"/>
      <c r="F3" s="885"/>
      <c r="G3" s="885"/>
      <c r="H3" s="885"/>
      <c r="I3" s="885"/>
      <c r="J3" s="885"/>
      <c r="K3" s="885"/>
      <c r="L3" s="885"/>
      <c r="M3" s="885"/>
      <c r="N3" s="885"/>
    </row>
    <row r="4" spans="1:14" ht="6" customHeight="1" x14ac:dyDescent="0.2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2"/>
    </row>
    <row r="5" spans="1:14" ht="18" customHeight="1" x14ac:dyDescent="0.2">
      <c r="A5" s="480" t="s">
        <v>468</v>
      </c>
      <c r="B5" s="481" t="s">
        <v>488</v>
      </c>
      <c r="C5" s="481" t="s">
        <v>470</v>
      </c>
      <c r="D5" s="481" t="s">
        <v>471</v>
      </c>
      <c r="E5" s="481" t="s">
        <v>472</v>
      </c>
      <c r="F5" s="481" t="s">
        <v>473</v>
      </c>
      <c r="G5" s="481" t="s">
        <v>474</v>
      </c>
      <c r="H5" s="481" t="s">
        <v>475</v>
      </c>
      <c r="I5" s="481" t="s">
        <v>476</v>
      </c>
      <c r="J5" s="481" t="s">
        <v>477</v>
      </c>
      <c r="K5" s="481" t="s">
        <v>478</v>
      </c>
      <c r="L5" s="481" t="s">
        <v>479</v>
      </c>
      <c r="M5" s="481" t="s">
        <v>480</v>
      </c>
      <c r="N5" s="481" t="s">
        <v>481</v>
      </c>
    </row>
    <row r="6" spans="1:14" x14ac:dyDescent="0.2">
      <c r="A6" s="482">
        <v>2015</v>
      </c>
      <c r="B6" s="493">
        <f>SUM(C6:N6)</f>
        <v>20275.95</v>
      </c>
      <c r="C6" s="483">
        <v>2289.25</v>
      </c>
      <c r="D6" s="483">
        <v>157.9</v>
      </c>
      <c r="E6" s="484">
        <v>0</v>
      </c>
      <c r="F6" s="484">
        <v>0</v>
      </c>
      <c r="G6" s="483">
        <v>193.25</v>
      </c>
      <c r="H6" s="483">
        <v>1030.05</v>
      </c>
      <c r="I6" s="483">
        <v>1228</v>
      </c>
      <c r="J6" s="483">
        <v>1910.2</v>
      </c>
      <c r="K6" s="483">
        <v>2626</v>
      </c>
      <c r="L6" s="483">
        <v>4184.05</v>
      </c>
      <c r="M6" s="483">
        <v>3914.75</v>
      </c>
      <c r="N6" s="483">
        <v>2742.5</v>
      </c>
    </row>
    <row r="7" spans="1:14" x14ac:dyDescent="0.2">
      <c r="A7" s="485">
        <v>2016</v>
      </c>
      <c r="B7" s="494">
        <f>SUM(C7:N7)</f>
        <v>28394.95</v>
      </c>
      <c r="C7" s="486">
        <v>3791</v>
      </c>
      <c r="D7" s="486">
        <v>2970</v>
      </c>
      <c r="E7" s="486">
        <v>1809.3</v>
      </c>
      <c r="F7" s="486">
        <v>1518</v>
      </c>
      <c r="G7" s="486">
        <v>2723.85</v>
      </c>
      <c r="H7" s="486">
        <v>2024</v>
      </c>
      <c r="I7" s="486">
        <v>2429</v>
      </c>
      <c r="J7" s="486">
        <v>4448</v>
      </c>
      <c r="K7" s="486">
        <v>3661.45</v>
      </c>
      <c r="L7" s="486">
        <v>1025</v>
      </c>
      <c r="M7" s="486">
        <v>1627.5</v>
      </c>
      <c r="N7" s="486">
        <v>367.85</v>
      </c>
    </row>
    <row r="8" spans="1:14" x14ac:dyDescent="0.2">
      <c r="A8" s="485">
        <v>2017</v>
      </c>
      <c r="B8" s="494">
        <f t="shared" ref="B8:B12" si="0">SUM(C8:N8)</f>
        <v>22952.5</v>
      </c>
      <c r="C8" s="487">
        <v>0</v>
      </c>
      <c r="D8" s="486">
        <v>2410</v>
      </c>
      <c r="E8" s="486">
        <v>3630.8</v>
      </c>
      <c r="F8" s="486">
        <v>1009.2</v>
      </c>
      <c r="G8" s="486">
        <v>285</v>
      </c>
      <c r="H8" s="486">
        <v>1200</v>
      </c>
      <c r="I8" s="486">
        <v>2497.0500000000002</v>
      </c>
      <c r="J8" s="486">
        <v>400.25</v>
      </c>
      <c r="K8" s="486">
        <v>2518.9</v>
      </c>
      <c r="L8" s="486">
        <v>3977.1</v>
      </c>
      <c r="M8" s="486">
        <v>3454.4</v>
      </c>
      <c r="N8" s="486">
        <v>1569.8</v>
      </c>
    </row>
    <row r="9" spans="1:14" x14ac:dyDescent="0.2">
      <c r="A9" s="485">
        <v>2018</v>
      </c>
      <c r="B9" s="494">
        <f t="shared" si="0"/>
        <v>25542.400000000001</v>
      </c>
      <c r="C9" s="486">
        <v>862.4</v>
      </c>
      <c r="D9" s="487">
        <v>0</v>
      </c>
      <c r="E9" s="486">
        <v>4100</v>
      </c>
      <c r="F9" s="488">
        <v>4350</v>
      </c>
      <c r="G9" s="486">
        <v>4505</v>
      </c>
      <c r="H9" s="486">
        <v>3200</v>
      </c>
      <c r="I9" s="486">
        <v>1613</v>
      </c>
      <c r="J9" s="486">
        <v>5800</v>
      </c>
      <c r="K9" s="487">
        <v>0</v>
      </c>
      <c r="L9" s="487">
        <v>0</v>
      </c>
      <c r="M9" s="486">
        <v>250</v>
      </c>
      <c r="N9" s="486">
        <v>862</v>
      </c>
    </row>
    <row r="10" spans="1:14" x14ac:dyDescent="0.2">
      <c r="A10" s="485">
        <v>2019</v>
      </c>
      <c r="B10" s="494">
        <f>SUM(C10:N10)</f>
        <v>28787.5</v>
      </c>
      <c r="C10" s="487">
        <v>0</v>
      </c>
      <c r="D10" s="487">
        <v>100</v>
      </c>
      <c r="E10" s="486">
        <v>4065</v>
      </c>
      <c r="F10" s="488">
        <v>2110.85</v>
      </c>
      <c r="G10" s="486">
        <v>2963</v>
      </c>
      <c r="H10" s="486">
        <v>2501</v>
      </c>
      <c r="I10" s="486">
        <f>13615-11740</f>
        <v>1875</v>
      </c>
      <c r="J10" s="486">
        <v>2900</v>
      </c>
      <c r="K10" s="487">
        <v>2984.65</v>
      </c>
      <c r="L10" s="487">
        <v>2949</v>
      </c>
      <c r="M10" s="486">
        <v>4724</v>
      </c>
      <c r="N10" s="486">
        <v>1615</v>
      </c>
    </row>
    <row r="11" spans="1:14" x14ac:dyDescent="0.2">
      <c r="A11" s="485">
        <v>2020</v>
      </c>
      <c r="B11" s="494">
        <f>SUM(C11:N11)</f>
        <v>10029</v>
      </c>
      <c r="C11" s="487">
        <v>0</v>
      </c>
      <c r="D11" s="487">
        <v>975</v>
      </c>
      <c r="E11" s="486">
        <f>1575-975</f>
        <v>600</v>
      </c>
      <c r="F11" s="488">
        <v>400</v>
      </c>
      <c r="G11" s="486">
        <f>2835-1975</f>
        <v>860</v>
      </c>
      <c r="H11" s="486">
        <v>760</v>
      </c>
      <c r="I11" s="486">
        <f>4804-3595</f>
        <v>1209</v>
      </c>
      <c r="J11" s="486">
        <f>5416-4804</f>
        <v>612</v>
      </c>
      <c r="K11" s="487">
        <f>6416-5416</f>
        <v>1000</v>
      </c>
      <c r="L11" s="487">
        <f>7916-6416</f>
        <v>1500</v>
      </c>
      <c r="M11" s="486">
        <f>8666-7916</f>
        <v>750</v>
      </c>
      <c r="N11" s="486">
        <v>1363</v>
      </c>
    </row>
    <row r="12" spans="1:14" x14ac:dyDescent="0.2">
      <c r="A12" s="485">
        <v>2021</v>
      </c>
      <c r="B12" s="494">
        <f t="shared" si="0"/>
        <v>23086.75</v>
      </c>
      <c r="C12" s="487">
        <v>2050</v>
      </c>
      <c r="D12" s="487">
        <f>3950-2050</f>
        <v>1900</v>
      </c>
      <c r="E12" s="487">
        <f>8350.3-3950</f>
        <v>4400.2999999999993</v>
      </c>
      <c r="F12" s="488">
        <v>3354.45</v>
      </c>
      <c r="G12" s="487">
        <v>1600</v>
      </c>
      <c r="H12" s="486">
        <f>14331-13305</f>
        <v>1026</v>
      </c>
      <c r="I12" s="486">
        <f>16311-14331</f>
        <v>1980</v>
      </c>
      <c r="J12" s="486">
        <v>3165</v>
      </c>
      <c r="K12" s="487">
        <v>1350</v>
      </c>
      <c r="L12" s="487">
        <v>1646</v>
      </c>
      <c r="M12" s="486">
        <v>253</v>
      </c>
      <c r="N12" s="486">
        <v>362</v>
      </c>
    </row>
    <row r="13" spans="1:14" x14ac:dyDescent="0.2">
      <c r="A13" s="485">
        <v>2022</v>
      </c>
      <c r="B13" s="494">
        <f>SUM(C13:N13)</f>
        <v>19808.900000000001</v>
      </c>
      <c r="C13" s="489">
        <v>0</v>
      </c>
      <c r="D13" s="489">
        <v>0</v>
      </c>
      <c r="E13" s="490">
        <v>2278</v>
      </c>
      <c r="F13" s="491">
        <v>3993</v>
      </c>
      <c r="G13" s="490">
        <f>8375-6271</f>
        <v>2104</v>
      </c>
      <c r="H13" s="490">
        <f>9946-8375</f>
        <v>1571</v>
      </c>
      <c r="I13" s="490">
        <f>13246.2-9946</f>
        <v>3300.2000000000007</v>
      </c>
      <c r="J13" s="490">
        <f>16146.2-13246</f>
        <v>2900.2000000000007</v>
      </c>
      <c r="K13" s="489">
        <v>3268</v>
      </c>
      <c r="L13" s="489">
        <f>21684.35-21584</f>
        <v>100.34999999999854</v>
      </c>
      <c r="M13" s="490">
        <f>21766.15-21685</f>
        <v>81.150000000001455</v>
      </c>
      <c r="N13" s="492">
        <v>213</v>
      </c>
    </row>
    <row r="14" spans="1:14" x14ac:dyDescent="0.2">
      <c r="A14" s="485">
        <v>2023</v>
      </c>
      <c r="B14" s="494">
        <f>SUM(C14:N14)</f>
        <v>13351</v>
      </c>
      <c r="C14" s="487">
        <v>0</v>
      </c>
      <c r="D14" s="487">
        <v>0</v>
      </c>
      <c r="E14" s="487">
        <v>0</v>
      </c>
      <c r="F14" s="488">
        <v>1345</v>
      </c>
      <c r="G14" s="487">
        <v>1674</v>
      </c>
      <c r="H14" s="486">
        <v>3052</v>
      </c>
      <c r="I14" s="486">
        <v>3345</v>
      </c>
      <c r="J14" s="486">
        <v>2386</v>
      </c>
      <c r="K14" s="487">
        <v>1065</v>
      </c>
      <c r="L14" s="487">
        <v>484</v>
      </c>
      <c r="M14" s="486">
        <v>0</v>
      </c>
      <c r="N14" s="486">
        <v>0</v>
      </c>
    </row>
    <row r="15" spans="1:14" x14ac:dyDescent="0.2">
      <c r="A15" s="203">
        <v>2024</v>
      </c>
      <c r="B15" s="495">
        <f>SUM(C15:N15)</f>
        <v>2040</v>
      </c>
      <c r="C15" s="204">
        <v>0</v>
      </c>
      <c r="D15" s="204">
        <v>0</v>
      </c>
      <c r="E15" s="204">
        <v>2040</v>
      </c>
      <c r="F15" s="205"/>
      <c r="G15" s="204"/>
      <c r="H15" s="206"/>
      <c r="I15" s="206"/>
      <c r="J15" s="206"/>
      <c r="K15" s="204"/>
      <c r="L15" s="204"/>
      <c r="M15" s="206"/>
      <c r="N15" s="206"/>
    </row>
    <row r="16" spans="1:14" ht="11.1" customHeight="1" x14ac:dyDescent="0.2">
      <c r="A16" s="207" t="s">
        <v>489</v>
      </c>
      <c r="B16" s="207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208"/>
    </row>
    <row r="17" spans="1:14" ht="9" customHeight="1" x14ac:dyDescent="0.2">
      <c r="A17" s="886" t="s">
        <v>486</v>
      </c>
      <c r="B17" s="886"/>
      <c r="C17" s="886"/>
      <c r="D17" s="886"/>
      <c r="E17" s="886"/>
      <c r="F17" s="886"/>
      <c r="G17" s="886"/>
      <c r="H17" s="209"/>
      <c r="I17" s="209"/>
      <c r="J17" s="209"/>
      <c r="K17" s="209"/>
      <c r="L17" s="209"/>
      <c r="M17" s="209"/>
      <c r="N17" s="209"/>
    </row>
  </sheetData>
  <mergeCells count="3">
    <mergeCell ref="A2:N2"/>
    <mergeCell ref="A3:N3"/>
    <mergeCell ref="A17:G17"/>
  </mergeCells>
  <pageMargins left="0" right="0" top="0" bottom="0" header="0" footer="0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032"/>
  <sheetViews>
    <sheetView showGridLines="0" zoomScale="200" zoomScaleNormal="200" workbookViewId="0">
      <selection activeCell="L8" sqref="L8"/>
    </sheetView>
  </sheetViews>
  <sheetFormatPr baseColWidth="10" defaultColWidth="12.7109375" defaultRowHeight="15" customHeight="1" x14ac:dyDescent="0.2"/>
  <cols>
    <col min="1" max="1" width="15.5703125" style="81" customWidth="1"/>
    <col min="2" max="10" width="8.7109375" style="81" customWidth="1"/>
    <col min="11" max="16384" width="12.7109375" style="81"/>
  </cols>
  <sheetData>
    <row r="1" spans="1:10" ht="18" customHeight="1" x14ac:dyDescent="0.25">
      <c r="A1" s="732" t="s">
        <v>606</v>
      </c>
      <c r="B1" s="577"/>
      <c r="C1" s="577"/>
      <c r="D1" s="577"/>
      <c r="E1" s="577"/>
      <c r="F1" s="577"/>
      <c r="G1" s="577"/>
      <c r="H1" s="578"/>
      <c r="I1" s="579"/>
      <c r="J1" s="577"/>
    </row>
    <row r="2" spans="1:10" ht="12" customHeight="1" x14ac:dyDescent="0.25">
      <c r="A2" s="733" t="s">
        <v>647</v>
      </c>
      <c r="B2" s="577"/>
      <c r="C2" s="577"/>
      <c r="D2" s="577"/>
      <c r="E2" s="577"/>
      <c r="F2" s="577"/>
      <c r="G2" s="577"/>
      <c r="H2" s="578"/>
      <c r="I2" s="579"/>
      <c r="J2" s="577"/>
    </row>
    <row r="3" spans="1:10" ht="12" customHeight="1" x14ac:dyDescent="0.25">
      <c r="A3" s="733" t="s">
        <v>18</v>
      </c>
      <c r="B3" s="577"/>
      <c r="C3" s="577"/>
      <c r="D3" s="580"/>
      <c r="E3" s="580"/>
      <c r="F3" s="580"/>
      <c r="G3" s="580"/>
      <c r="H3" s="581"/>
      <c r="I3" s="582"/>
      <c r="J3" s="580"/>
    </row>
    <row r="4" spans="1:10" ht="5.0999999999999996" customHeight="1" x14ac:dyDescent="0.25">
      <c r="A4" s="8"/>
      <c r="B4" s="577"/>
      <c r="C4" s="577"/>
      <c r="D4" s="580"/>
      <c r="E4" s="580"/>
      <c r="F4" s="580"/>
      <c r="G4" s="580"/>
      <c r="H4" s="581"/>
      <c r="I4" s="582"/>
      <c r="J4" s="580"/>
    </row>
    <row r="5" spans="1:10" ht="14.1" customHeight="1" x14ac:dyDescent="0.2">
      <c r="A5" s="887" t="s">
        <v>19</v>
      </c>
      <c r="B5" s="889" t="s">
        <v>20</v>
      </c>
      <c r="C5" s="890"/>
      <c r="D5" s="891"/>
      <c r="E5" s="889" t="s">
        <v>21</v>
      </c>
      <c r="F5" s="890"/>
      <c r="G5" s="891"/>
      <c r="H5" s="889" t="s">
        <v>22</v>
      </c>
      <c r="I5" s="890"/>
      <c r="J5" s="891"/>
    </row>
    <row r="6" spans="1:10" ht="14.1" customHeight="1" x14ac:dyDescent="0.2">
      <c r="A6" s="888"/>
      <c r="B6" s="480">
        <v>2023</v>
      </c>
      <c r="C6" s="480">
        <v>2024</v>
      </c>
      <c r="D6" s="480" t="s">
        <v>23</v>
      </c>
      <c r="E6" s="480">
        <v>2023</v>
      </c>
      <c r="F6" s="480">
        <v>2024</v>
      </c>
      <c r="G6" s="480" t="s">
        <v>23</v>
      </c>
      <c r="H6" s="480">
        <v>2023</v>
      </c>
      <c r="I6" s="480">
        <v>2024</v>
      </c>
      <c r="J6" s="480" t="s">
        <v>23</v>
      </c>
    </row>
    <row r="7" spans="1:10" ht="4.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10" s="158" customFormat="1" ht="12" customHeight="1" x14ac:dyDescent="0.25">
      <c r="A8" s="166" t="s">
        <v>24</v>
      </c>
      <c r="B8" s="170">
        <v>3856.5</v>
      </c>
      <c r="C8" s="170">
        <f t="shared" ref="C8" si="0">AVERAGE(C9:C12)</f>
        <v>2912.25</v>
      </c>
      <c r="D8" s="585">
        <f t="shared" ref="D8:D86" si="1">((C8/B8) -      1)*100</f>
        <v>-24.484636328276931</v>
      </c>
      <c r="E8" s="170">
        <v>5595.5</v>
      </c>
      <c r="F8" s="170">
        <f t="shared" ref="F8" si="2">AVERAGE(F9:F12)</f>
        <v>3070.5</v>
      </c>
      <c r="G8" s="585">
        <f t="shared" ref="G8:G12" si="3">((F8/E8) -      1)*100</f>
        <v>-45.125547314806539</v>
      </c>
      <c r="H8" s="170">
        <v>3722.5</v>
      </c>
      <c r="I8" s="170">
        <f t="shared" ref="I8" si="4">AVERAGE(I9:I12)</f>
        <v>3441</v>
      </c>
      <c r="J8" s="585">
        <f t="shared" ref="J8:J14" si="5">((I8/H8) -      1)*100</f>
        <v>-7.5621222296843538</v>
      </c>
    </row>
    <row r="9" spans="1:10" s="158" customFormat="1" ht="12" customHeight="1" x14ac:dyDescent="0.25">
      <c r="A9" s="68" t="s">
        <v>25</v>
      </c>
      <c r="B9" s="104">
        <v>3403</v>
      </c>
      <c r="C9" s="104">
        <v>2503</v>
      </c>
      <c r="D9" s="496">
        <f t="shared" si="1"/>
        <v>-26.44725242433147</v>
      </c>
      <c r="E9" s="104">
        <v>3301</v>
      </c>
      <c r="F9" s="104">
        <v>2770</v>
      </c>
      <c r="G9" s="496">
        <f t="shared" si="3"/>
        <v>-16.086034534989402</v>
      </c>
      <c r="H9" s="104">
        <v>3145</v>
      </c>
      <c r="I9" s="104">
        <v>4353</v>
      </c>
      <c r="J9" s="496">
        <f t="shared" si="5"/>
        <v>38.410174880763122</v>
      </c>
    </row>
    <row r="10" spans="1:10" s="158" customFormat="1" ht="12" customHeight="1" x14ac:dyDescent="0.25">
      <c r="A10" s="68" t="s">
        <v>324</v>
      </c>
      <c r="B10" s="104" t="s">
        <v>31</v>
      </c>
      <c r="C10" s="104">
        <v>2496</v>
      </c>
      <c r="D10" s="499" t="s">
        <v>28</v>
      </c>
      <c r="E10" s="104" t="s">
        <v>31</v>
      </c>
      <c r="F10" s="104">
        <v>2562</v>
      </c>
      <c r="G10" s="499" t="s">
        <v>28</v>
      </c>
      <c r="H10" s="104" t="s">
        <v>31</v>
      </c>
      <c r="I10" s="104">
        <v>1670</v>
      </c>
      <c r="J10" s="496" t="s">
        <v>26</v>
      </c>
    </row>
    <row r="11" spans="1:10" s="158" customFormat="1" ht="12" customHeight="1" x14ac:dyDescent="0.25">
      <c r="A11" s="68" t="s">
        <v>323</v>
      </c>
      <c r="B11" s="104" t="s">
        <v>31</v>
      </c>
      <c r="C11" s="104">
        <v>4300</v>
      </c>
      <c r="D11" s="499" t="s">
        <v>28</v>
      </c>
      <c r="E11" s="104" t="s">
        <v>31</v>
      </c>
      <c r="F11" s="104">
        <v>3500</v>
      </c>
      <c r="G11" s="499" t="s">
        <v>28</v>
      </c>
      <c r="H11" s="104" t="s">
        <v>31</v>
      </c>
      <c r="I11" s="104" t="s">
        <v>31</v>
      </c>
      <c r="J11" s="496" t="s">
        <v>26</v>
      </c>
    </row>
    <row r="12" spans="1:10" s="158" customFormat="1" ht="12" customHeight="1" x14ac:dyDescent="0.25">
      <c r="A12" s="68" t="s">
        <v>598</v>
      </c>
      <c r="B12" s="104">
        <v>4310</v>
      </c>
      <c r="C12" s="104">
        <v>2350</v>
      </c>
      <c r="D12" s="496">
        <f t="shared" si="1"/>
        <v>-45.475638051044086</v>
      </c>
      <c r="E12" s="104">
        <v>7890</v>
      </c>
      <c r="F12" s="104">
        <v>3450</v>
      </c>
      <c r="G12" s="496">
        <f t="shared" si="3"/>
        <v>-56.273764258555126</v>
      </c>
      <c r="H12" s="104">
        <v>4300</v>
      </c>
      <c r="I12" s="104">
        <v>4300</v>
      </c>
      <c r="J12" s="496">
        <f t="shared" si="5"/>
        <v>0</v>
      </c>
    </row>
    <row r="13" spans="1:10" s="158" customFormat="1" ht="12" customHeight="1" x14ac:dyDescent="0.25">
      <c r="A13" s="68" t="s">
        <v>648</v>
      </c>
      <c r="B13" s="104">
        <v>5033</v>
      </c>
      <c r="C13" s="104" t="s">
        <v>31</v>
      </c>
      <c r="D13" s="499" t="s">
        <v>28</v>
      </c>
      <c r="E13" s="104">
        <v>5400</v>
      </c>
      <c r="F13" s="104" t="s">
        <v>31</v>
      </c>
      <c r="G13" s="499" t="s">
        <v>28</v>
      </c>
      <c r="H13" s="104" t="s">
        <v>31</v>
      </c>
      <c r="I13" s="104" t="s">
        <v>31</v>
      </c>
      <c r="J13" s="496" t="s">
        <v>26</v>
      </c>
    </row>
    <row r="14" spans="1:10" s="158" customFormat="1" ht="12" customHeight="1" x14ac:dyDescent="0.25">
      <c r="A14" s="586" t="s">
        <v>27</v>
      </c>
      <c r="B14" s="170">
        <v>2406</v>
      </c>
      <c r="C14" s="170">
        <f>AVERAGE(C15:C21)</f>
        <v>2437.1428571428573</v>
      </c>
      <c r="D14" s="585">
        <f t="shared" ref="D14" si="6">((C14/B14) -      1)*100</f>
        <v>1.2943830898943132</v>
      </c>
      <c r="E14" s="170">
        <f t="shared" ref="E14:F14" si="7">AVERAGE(E15:E21)</f>
        <v>2406</v>
      </c>
      <c r="F14" s="170">
        <f t="shared" si="7"/>
        <v>2696.6666666666665</v>
      </c>
      <c r="G14" s="584">
        <f t="shared" ref="G14" si="8">((F14/E14) -      1)*100</f>
        <v>12.08090883901356</v>
      </c>
      <c r="H14" s="170">
        <f t="shared" ref="H14:I14" si="9">AVERAGE(H15:H21)</f>
        <v>1330</v>
      </c>
      <c r="I14" s="170">
        <f t="shared" si="9"/>
        <v>1469.5</v>
      </c>
      <c r="J14" s="585">
        <f t="shared" si="5"/>
        <v>10.488721804511281</v>
      </c>
    </row>
    <row r="15" spans="1:10" ht="12" customHeight="1" x14ac:dyDescent="0.2">
      <c r="A15" s="68" t="s">
        <v>30</v>
      </c>
      <c r="B15" s="104">
        <v>2406</v>
      </c>
      <c r="C15" s="104">
        <v>2200</v>
      </c>
      <c r="D15" s="496">
        <f t="shared" si="1"/>
        <v>-8.5619285120531963</v>
      </c>
      <c r="E15" s="661">
        <v>2406</v>
      </c>
      <c r="F15" s="721">
        <v>2220</v>
      </c>
      <c r="G15" s="499" t="s">
        <v>28</v>
      </c>
      <c r="H15" s="165">
        <v>1330</v>
      </c>
      <c r="I15" s="165">
        <v>1480</v>
      </c>
      <c r="J15" s="496" t="s">
        <v>26</v>
      </c>
    </row>
    <row r="16" spans="1:10" ht="12" customHeight="1" x14ac:dyDescent="0.2">
      <c r="A16" s="68" t="s">
        <v>512</v>
      </c>
      <c r="B16" s="165" t="s">
        <v>31</v>
      </c>
      <c r="C16" s="104">
        <v>2095</v>
      </c>
      <c r="D16" s="499" t="s">
        <v>28</v>
      </c>
      <c r="E16" s="165" t="s">
        <v>31</v>
      </c>
      <c r="F16" s="165" t="s">
        <v>31</v>
      </c>
      <c r="G16" s="499" t="s">
        <v>28</v>
      </c>
      <c r="H16" s="165" t="s">
        <v>31</v>
      </c>
      <c r="I16" s="165">
        <v>1270</v>
      </c>
      <c r="J16" s="496" t="s">
        <v>26</v>
      </c>
    </row>
    <row r="17" spans="1:10" ht="12" customHeight="1" x14ac:dyDescent="0.2">
      <c r="A17" s="68" t="s">
        <v>514</v>
      </c>
      <c r="B17" s="165" t="s">
        <v>31</v>
      </c>
      <c r="C17" s="104">
        <v>2147</v>
      </c>
      <c r="D17" s="499" t="s">
        <v>28</v>
      </c>
      <c r="E17" s="165" t="s">
        <v>31</v>
      </c>
      <c r="F17" s="721">
        <v>2187</v>
      </c>
      <c r="G17" s="499" t="s">
        <v>28</v>
      </c>
      <c r="H17" s="165" t="s">
        <v>31</v>
      </c>
      <c r="I17" s="165">
        <v>1500</v>
      </c>
      <c r="J17" s="496" t="s">
        <v>26</v>
      </c>
    </row>
    <row r="18" spans="1:10" ht="12" customHeight="1" x14ac:dyDescent="0.2">
      <c r="A18" s="68" t="s">
        <v>649</v>
      </c>
      <c r="B18" s="165" t="s">
        <v>31</v>
      </c>
      <c r="C18" s="104">
        <v>3600</v>
      </c>
      <c r="D18" s="499" t="s">
        <v>28</v>
      </c>
      <c r="E18" s="165" t="s">
        <v>31</v>
      </c>
      <c r="F18" s="721">
        <v>5000</v>
      </c>
      <c r="G18" s="499" t="s">
        <v>28</v>
      </c>
      <c r="H18" s="165" t="s">
        <v>31</v>
      </c>
      <c r="I18" s="165">
        <v>1567</v>
      </c>
      <c r="J18" s="496" t="s">
        <v>26</v>
      </c>
    </row>
    <row r="19" spans="1:10" ht="12" customHeight="1" x14ac:dyDescent="0.2">
      <c r="A19" s="68" t="s">
        <v>335</v>
      </c>
      <c r="B19" s="165" t="s">
        <v>31</v>
      </c>
      <c r="C19" s="104">
        <v>2378</v>
      </c>
      <c r="D19" s="499" t="s">
        <v>28</v>
      </c>
      <c r="E19" s="165" t="s">
        <v>31</v>
      </c>
      <c r="F19" s="721">
        <v>2160</v>
      </c>
      <c r="G19" s="499" t="s">
        <v>28</v>
      </c>
      <c r="H19" s="165" t="s">
        <v>31</v>
      </c>
      <c r="I19" s="165">
        <v>1740</v>
      </c>
      <c r="J19" s="496" t="s">
        <v>26</v>
      </c>
    </row>
    <row r="20" spans="1:10" ht="12" customHeight="1" x14ac:dyDescent="0.2">
      <c r="A20" s="68" t="s">
        <v>336</v>
      </c>
      <c r="B20" s="165" t="s">
        <v>31</v>
      </c>
      <c r="C20" s="104">
        <v>2600</v>
      </c>
      <c r="D20" s="499" t="s">
        <v>28</v>
      </c>
      <c r="E20" s="165" t="s">
        <v>31</v>
      </c>
      <c r="F20" s="721">
        <v>2600</v>
      </c>
      <c r="G20" s="499" t="s">
        <v>28</v>
      </c>
      <c r="H20" s="165" t="s">
        <v>31</v>
      </c>
      <c r="I20" s="165" t="s">
        <v>31</v>
      </c>
      <c r="J20" s="496" t="s">
        <v>26</v>
      </c>
    </row>
    <row r="21" spans="1:10" ht="12" customHeight="1" x14ac:dyDescent="0.2">
      <c r="A21" s="68" t="s">
        <v>337</v>
      </c>
      <c r="B21" s="165" t="s">
        <v>31</v>
      </c>
      <c r="C21" s="104">
        <v>2040</v>
      </c>
      <c r="D21" s="499" t="s">
        <v>28</v>
      </c>
      <c r="E21" s="165" t="s">
        <v>31</v>
      </c>
      <c r="F21" s="721">
        <v>2013</v>
      </c>
      <c r="G21" s="499" t="s">
        <v>28</v>
      </c>
      <c r="H21" s="165" t="s">
        <v>31</v>
      </c>
      <c r="I21" s="165">
        <v>1260</v>
      </c>
      <c r="J21" s="496" t="s">
        <v>26</v>
      </c>
    </row>
    <row r="22" spans="1:10" ht="12" customHeight="1" x14ac:dyDescent="0.2">
      <c r="A22" s="586" t="s">
        <v>32</v>
      </c>
      <c r="B22" s="170">
        <v>4130</v>
      </c>
      <c r="C22" s="170">
        <f>AVERAGE(C24:C30)</f>
        <v>3244</v>
      </c>
      <c r="D22" s="585">
        <f t="shared" si="1"/>
        <v>-21.45278450363196</v>
      </c>
      <c r="E22" s="170">
        <v>3942</v>
      </c>
      <c r="F22" s="170">
        <f>AVERAGE(F24:F30)</f>
        <v>2955.457142857143</v>
      </c>
      <c r="G22" s="589">
        <f t="shared" ref="G22:G30" si="10">((F22/E22) -      1)*100</f>
        <v>-25.026455026455018</v>
      </c>
      <c r="H22" s="170">
        <v>3348.6666666666665</v>
      </c>
      <c r="I22" s="170">
        <f>AVERAGE(I24:I30)</f>
        <v>2683.35</v>
      </c>
      <c r="J22" s="585">
        <f>((I22/H22) -      1)*100</f>
        <v>-19.868106709137969</v>
      </c>
    </row>
    <row r="23" spans="1:10" ht="12" customHeight="1" x14ac:dyDescent="0.2">
      <c r="A23" s="109" t="s">
        <v>33</v>
      </c>
      <c r="B23" s="104">
        <v>3305</v>
      </c>
      <c r="C23" s="104">
        <v>2485</v>
      </c>
      <c r="D23" s="496">
        <f t="shared" si="1"/>
        <v>-24.810892586989407</v>
      </c>
      <c r="E23" s="661">
        <v>3655</v>
      </c>
      <c r="F23" s="661">
        <v>2485</v>
      </c>
      <c r="G23" s="590">
        <f t="shared" si="10"/>
        <v>-32.010943912448695</v>
      </c>
      <c r="H23" s="165" t="s">
        <v>31</v>
      </c>
      <c r="I23" s="165" t="s">
        <v>31</v>
      </c>
      <c r="J23" s="496" t="s">
        <v>26</v>
      </c>
    </row>
    <row r="24" spans="1:10" ht="12" customHeight="1" x14ac:dyDescent="0.2">
      <c r="A24" s="109" t="s">
        <v>34</v>
      </c>
      <c r="B24" s="104">
        <v>2800</v>
      </c>
      <c r="C24" s="104">
        <v>2187</v>
      </c>
      <c r="D24" s="496">
        <f t="shared" si="1"/>
        <v>-21.892857142857146</v>
      </c>
      <c r="E24" s="661">
        <v>2833</v>
      </c>
      <c r="F24" s="661">
        <v>2166.6</v>
      </c>
      <c r="G24" s="590">
        <f t="shared" si="10"/>
        <v>-23.522767384398168</v>
      </c>
      <c r="H24" s="165">
        <v>2133</v>
      </c>
      <c r="I24" s="165">
        <v>1500</v>
      </c>
      <c r="J24" s="496">
        <f>((I24/H24) -      1)*100</f>
        <v>-29.676511954992968</v>
      </c>
    </row>
    <row r="25" spans="1:10" ht="12" customHeight="1" x14ac:dyDescent="0.2">
      <c r="A25" s="109" t="s">
        <v>35</v>
      </c>
      <c r="B25" s="104">
        <v>3047</v>
      </c>
      <c r="C25" s="104">
        <v>2413</v>
      </c>
      <c r="D25" s="496">
        <f t="shared" si="1"/>
        <v>-20.807351493272076</v>
      </c>
      <c r="E25" s="661">
        <v>2973</v>
      </c>
      <c r="F25" s="661">
        <v>2386.6</v>
      </c>
      <c r="G25" s="590">
        <f t="shared" si="10"/>
        <v>-19.724184325597037</v>
      </c>
      <c r="H25" s="165" t="s">
        <v>31</v>
      </c>
      <c r="I25" s="165" t="s">
        <v>31</v>
      </c>
      <c r="J25" s="496" t="s">
        <v>26</v>
      </c>
    </row>
    <row r="26" spans="1:10" ht="12" customHeight="1" x14ac:dyDescent="0.2">
      <c r="A26" s="109" t="s">
        <v>36</v>
      </c>
      <c r="B26" s="104">
        <v>4150</v>
      </c>
      <c r="C26" s="104">
        <v>2773</v>
      </c>
      <c r="D26" s="496">
        <f t="shared" si="1"/>
        <v>-33.180722891566262</v>
      </c>
      <c r="E26" s="661">
        <v>4975</v>
      </c>
      <c r="F26" s="661">
        <v>2595</v>
      </c>
      <c r="G26" s="590">
        <f t="shared" si="10"/>
        <v>-47.839195979899493</v>
      </c>
      <c r="H26" s="165">
        <v>3313</v>
      </c>
      <c r="I26" s="165">
        <v>3133.4</v>
      </c>
      <c r="J26" s="496">
        <f>((I26/H26) -      1)*100</f>
        <v>-5.421068517959549</v>
      </c>
    </row>
    <row r="27" spans="1:10" ht="12" customHeight="1" x14ac:dyDescent="0.2">
      <c r="A27" s="109" t="s">
        <v>37</v>
      </c>
      <c r="B27" s="104">
        <v>4650</v>
      </c>
      <c r="C27" s="104">
        <v>2455</v>
      </c>
      <c r="D27" s="496">
        <f t="shared" si="1"/>
        <v>-47.204301075268816</v>
      </c>
      <c r="E27" s="661">
        <v>4800</v>
      </c>
      <c r="F27" s="661">
        <v>2440</v>
      </c>
      <c r="G27" s="590">
        <f t="shared" si="10"/>
        <v>-49.166666666666671</v>
      </c>
      <c r="H27" s="165" t="s">
        <v>31</v>
      </c>
      <c r="I27" s="165">
        <v>1420</v>
      </c>
      <c r="J27" s="496" t="s">
        <v>26</v>
      </c>
    </row>
    <row r="28" spans="1:10" ht="12" customHeight="1" x14ac:dyDescent="0.2">
      <c r="A28" s="109" t="s">
        <v>38</v>
      </c>
      <c r="B28" s="104">
        <v>5000</v>
      </c>
      <c r="C28" s="104">
        <v>5050</v>
      </c>
      <c r="D28" s="496">
        <f t="shared" si="1"/>
        <v>1.0000000000000009</v>
      </c>
      <c r="E28" s="661">
        <v>4600</v>
      </c>
      <c r="F28" s="661">
        <v>4900</v>
      </c>
      <c r="G28" s="496">
        <f t="shared" si="10"/>
        <v>6.5217391304347894</v>
      </c>
      <c r="H28" s="165" t="s">
        <v>31</v>
      </c>
      <c r="I28" s="165" t="s">
        <v>31</v>
      </c>
      <c r="J28" s="496" t="s">
        <v>26</v>
      </c>
    </row>
    <row r="29" spans="1:10" ht="12" customHeight="1" x14ac:dyDescent="0.2">
      <c r="A29" s="109" t="s">
        <v>39</v>
      </c>
      <c r="B29" s="104">
        <v>5550</v>
      </c>
      <c r="C29" s="104">
        <v>5250</v>
      </c>
      <c r="D29" s="496">
        <f t="shared" si="1"/>
        <v>-5.4054054054054053</v>
      </c>
      <c r="E29" s="661">
        <v>4000</v>
      </c>
      <c r="F29" s="661">
        <v>3600</v>
      </c>
      <c r="G29" s="496">
        <f t="shared" si="10"/>
        <v>-9.9999999999999982</v>
      </c>
      <c r="H29" s="165">
        <v>4600</v>
      </c>
      <c r="I29" s="165">
        <v>4680</v>
      </c>
      <c r="J29" s="496">
        <f>((I29/H29) -      1)*100</f>
        <v>1.7391304347825987</v>
      </c>
    </row>
    <row r="30" spans="1:10" ht="12" customHeight="1" x14ac:dyDescent="0.2">
      <c r="A30" s="109" t="s">
        <v>40</v>
      </c>
      <c r="B30" s="104">
        <v>3713</v>
      </c>
      <c r="C30" s="104">
        <v>2580</v>
      </c>
      <c r="D30" s="496">
        <f t="shared" si="1"/>
        <v>-30.51440883382709</v>
      </c>
      <c r="E30" s="661">
        <v>3413</v>
      </c>
      <c r="F30" s="661">
        <v>2600</v>
      </c>
      <c r="G30" s="590">
        <f t="shared" si="10"/>
        <v>-23.820685613829472</v>
      </c>
      <c r="H30" s="165" t="s">
        <v>41</v>
      </c>
      <c r="I30" s="178" t="s">
        <v>41</v>
      </c>
      <c r="J30" s="496" t="s">
        <v>26</v>
      </c>
    </row>
    <row r="31" spans="1:10" ht="12" customHeight="1" x14ac:dyDescent="0.2">
      <c r="A31" s="591" t="s">
        <v>43</v>
      </c>
      <c r="B31" s="170">
        <v>3229</v>
      </c>
      <c r="C31" s="170">
        <f>AVERAGE(C32:C40)</f>
        <v>2572.4888888888886</v>
      </c>
      <c r="D31" s="585">
        <f t="shared" si="1"/>
        <v>-20.331716045559347</v>
      </c>
      <c r="E31" s="720">
        <v>4733</v>
      </c>
      <c r="F31" s="720">
        <f>AVERAGE(F32:F40)</f>
        <v>2927.2799999999997</v>
      </c>
      <c r="G31" s="585">
        <f>((F31/E31) -      1)*100</f>
        <v>-38.151700824001701</v>
      </c>
      <c r="H31" s="170">
        <v>2863</v>
      </c>
      <c r="I31" s="170">
        <f>AVERAGE(I32:I40)</f>
        <v>1867.4666666666667</v>
      </c>
      <c r="J31" s="585">
        <f>((I31/H31) -      1)*100</f>
        <v>-34.77238328094073</v>
      </c>
    </row>
    <row r="32" spans="1:10" ht="12" customHeight="1" x14ac:dyDescent="0.2">
      <c r="A32" s="722" t="s">
        <v>160</v>
      </c>
      <c r="B32" s="165" t="s">
        <v>31</v>
      </c>
      <c r="C32" s="104">
        <v>2400</v>
      </c>
      <c r="D32" s="499" t="s">
        <v>28</v>
      </c>
      <c r="E32" s="165" t="s">
        <v>31</v>
      </c>
      <c r="F32" s="165">
        <v>2350</v>
      </c>
      <c r="G32" s="499" t="s">
        <v>28</v>
      </c>
      <c r="H32" s="165" t="s">
        <v>31</v>
      </c>
      <c r="I32" s="165">
        <v>1553.4</v>
      </c>
      <c r="J32" s="496" t="s">
        <v>26</v>
      </c>
    </row>
    <row r="33" spans="1:10" ht="12" customHeight="1" x14ac:dyDescent="0.2">
      <c r="A33" s="722" t="s">
        <v>44</v>
      </c>
      <c r="B33" s="165" t="s">
        <v>31</v>
      </c>
      <c r="C33" s="104">
        <v>2300</v>
      </c>
      <c r="D33" s="499" t="s">
        <v>28</v>
      </c>
      <c r="E33" s="165" t="s">
        <v>31</v>
      </c>
      <c r="F33" s="165">
        <v>2400</v>
      </c>
      <c r="G33" s="499" t="s">
        <v>28</v>
      </c>
      <c r="H33" s="165" t="s">
        <v>31</v>
      </c>
      <c r="I33" s="165">
        <v>1400</v>
      </c>
      <c r="J33" s="496" t="s">
        <v>26</v>
      </c>
    </row>
    <row r="34" spans="1:10" ht="12" customHeight="1" x14ac:dyDescent="0.2">
      <c r="A34" s="722" t="s">
        <v>528</v>
      </c>
      <c r="B34" s="165" t="s">
        <v>31</v>
      </c>
      <c r="C34" s="104">
        <v>2625</v>
      </c>
      <c r="D34" s="499" t="s">
        <v>28</v>
      </c>
      <c r="E34" s="165" t="s">
        <v>31</v>
      </c>
      <c r="F34" s="165" t="s">
        <v>31</v>
      </c>
      <c r="G34" s="499" t="s">
        <v>28</v>
      </c>
      <c r="H34" s="165" t="s">
        <v>31</v>
      </c>
      <c r="I34" s="165">
        <v>1560</v>
      </c>
      <c r="J34" s="496" t="s">
        <v>26</v>
      </c>
    </row>
    <row r="35" spans="1:10" ht="12" customHeight="1" x14ac:dyDescent="0.2">
      <c r="A35" s="722" t="s">
        <v>177</v>
      </c>
      <c r="B35" s="165" t="s">
        <v>31</v>
      </c>
      <c r="C35" s="104">
        <v>2220</v>
      </c>
      <c r="D35" s="499" t="s">
        <v>28</v>
      </c>
      <c r="E35" s="165" t="s">
        <v>31</v>
      </c>
      <c r="F35" s="165">
        <v>2400</v>
      </c>
      <c r="G35" s="499" t="s">
        <v>28</v>
      </c>
      <c r="H35" s="165" t="s">
        <v>31</v>
      </c>
      <c r="I35" s="165">
        <v>1300</v>
      </c>
      <c r="J35" s="496" t="s">
        <v>26</v>
      </c>
    </row>
    <row r="36" spans="1:10" ht="12" customHeight="1" x14ac:dyDescent="0.2">
      <c r="A36" s="722" t="s">
        <v>45</v>
      </c>
      <c r="B36" s="104">
        <v>3229</v>
      </c>
      <c r="C36" s="104">
        <v>3229</v>
      </c>
      <c r="D36" s="724">
        <f t="shared" si="1"/>
        <v>0</v>
      </c>
      <c r="E36" s="723">
        <v>4733</v>
      </c>
      <c r="F36" s="723">
        <v>4733</v>
      </c>
      <c r="G36" s="724">
        <f>((F36/E36) -      1)*100</f>
        <v>0</v>
      </c>
      <c r="H36" s="725">
        <v>2863</v>
      </c>
      <c r="I36" s="725">
        <v>2863</v>
      </c>
      <c r="J36" s="724">
        <f t="shared" ref="J36:J41" si="11">((I36/H36) -      1)*100</f>
        <v>0</v>
      </c>
    </row>
    <row r="37" spans="1:10" ht="12" customHeight="1" x14ac:dyDescent="0.2">
      <c r="A37" s="109" t="s">
        <v>532</v>
      </c>
      <c r="B37" s="229" t="s">
        <v>31</v>
      </c>
      <c r="C37" s="104">
        <v>2331.8000000000002</v>
      </c>
      <c r="D37" s="499" t="s">
        <v>28</v>
      </c>
      <c r="E37" s="229" t="s">
        <v>31</v>
      </c>
      <c r="F37" s="229" t="s">
        <v>31</v>
      </c>
      <c r="G37" s="499" t="s">
        <v>28</v>
      </c>
      <c r="H37" s="229" t="s">
        <v>31</v>
      </c>
      <c r="I37" s="165">
        <v>1430.8</v>
      </c>
      <c r="J37" s="726" t="s">
        <v>26</v>
      </c>
    </row>
    <row r="38" spans="1:10" ht="12" customHeight="1" x14ac:dyDescent="0.2">
      <c r="A38" s="109" t="s">
        <v>47</v>
      </c>
      <c r="B38" s="165" t="s">
        <v>31</v>
      </c>
      <c r="C38" s="104">
        <v>2200</v>
      </c>
      <c r="D38" s="499" t="s">
        <v>28</v>
      </c>
      <c r="E38" s="165" t="s">
        <v>31</v>
      </c>
      <c r="F38" s="165" t="s">
        <v>31</v>
      </c>
      <c r="G38" s="499" t="s">
        <v>28</v>
      </c>
      <c r="H38" s="165" t="s">
        <v>31</v>
      </c>
      <c r="I38" s="165">
        <v>1380</v>
      </c>
      <c r="J38" s="496" t="s">
        <v>26</v>
      </c>
    </row>
    <row r="39" spans="1:10" ht="12" customHeight="1" x14ac:dyDescent="0.2">
      <c r="A39" s="109" t="s">
        <v>650</v>
      </c>
      <c r="B39" s="165" t="s">
        <v>31</v>
      </c>
      <c r="C39" s="104">
        <v>2446.6</v>
      </c>
      <c r="D39" s="499" t="s">
        <v>28</v>
      </c>
      <c r="E39" s="165" t="s">
        <v>31</v>
      </c>
      <c r="F39" s="165" t="s">
        <v>31</v>
      </c>
      <c r="G39" s="499" t="s">
        <v>28</v>
      </c>
      <c r="H39" s="165" t="s">
        <v>31</v>
      </c>
      <c r="I39" s="165">
        <v>1486.6</v>
      </c>
      <c r="J39" s="496" t="s">
        <v>26</v>
      </c>
    </row>
    <row r="40" spans="1:10" ht="12" customHeight="1" x14ac:dyDescent="0.2">
      <c r="A40" s="109" t="s">
        <v>48</v>
      </c>
      <c r="B40" s="165" t="s">
        <v>31</v>
      </c>
      <c r="C40" s="104">
        <v>3400</v>
      </c>
      <c r="D40" s="499" t="s">
        <v>28</v>
      </c>
      <c r="E40" s="165" t="s">
        <v>31</v>
      </c>
      <c r="F40" s="165">
        <v>2753.4</v>
      </c>
      <c r="G40" s="499" t="s">
        <v>28</v>
      </c>
      <c r="H40" s="165" t="s">
        <v>31</v>
      </c>
      <c r="I40" s="165">
        <v>3833.4</v>
      </c>
      <c r="J40" s="496" t="s">
        <v>26</v>
      </c>
    </row>
    <row r="41" spans="1:10" ht="12" customHeight="1" x14ac:dyDescent="0.2">
      <c r="A41" s="727" t="s">
        <v>49</v>
      </c>
      <c r="B41" s="170">
        <v>4276.9230769230771</v>
      </c>
      <c r="C41" s="170">
        <f>AVERAGE(C42:C54)</f>
        <v>2683.707692307692</v>
      </c>
      <c r="D41" s="728">
        <f t="shared" si="1"/>
        <v>-37.25143884892087</v>
      </c>
      <c r="E41" s="170">
        <v>4097.0769230769229</v>
      </c>
      <c r="F41" s="170">
        <f>AVERAGE(F42:F54)</f>
        <v>2816.5538461538458</v>
      </c>
      <c r="G41" s="729">
        <f t="shared" ref="G41:G73" si="12">((F41/E41) -      1)*100</f>
        <v>-31.254552964590143</v>
      </c>
      <c r="H41" s="157">
        <v>3761.3333333333335</v>
      </c>
      <c r="I41" s="157">
        <f>AVERAGE(I42:I54)</f>
        <v>3317.7999999999997</v>
      </c>
      <c r="J41" s="729">
        <f t="shared" si="11"/>
        <v>-11.791917759659709</v>
      </c>
    </row>
    <row r="42" spans="1:10" ht="12" customHeight="1" x14ac:dyDescent="0.2">
      <c r="A42" s="160" t="s">
        <v>50</v>
      </c>
      <c r="B42" s="104">
        <v>4213</v>
      </c>
      <c r="C42" s="104">
        <v>2680</v>
      </c>
      <c r="D42" s="731">
        <f t="shared" si="1"/>
        <v>-36.387372418704011</v>
      </c>
      <c r="E42" s="104">
        <v>4007</v>
      </c>
      <c r="F42" s="104">
        <v>2753.4</v>
      </c>
      <c r="G42" s="726">
        <f t="shared" si="12"/>
        <v>-31.285250811080612</v>
      </c>
      <c r="H42" s="229" t="s">
        <v>31</v>
      </c>
      <c r="I42" s="229" t="s">
        <v>31</v>
      </c>
      <c r="J42" s="726" t="s">
        <v>26</v>
      </c>
    </row>
    <row r="43" spans="1:10" ht="12" customHeight="1" x14ac:dyDescent="0.2">
      <c r="A43" s="160" t="s">
        <v>51</v>
      </c>
      <c r="B43" s="104">
        <v>4260</v>
      </c>
      <c r="C43" s="104">
        <v>2666.6</v>
      </c>
      <c r="D43" s="731">
        <f t="shared" si="1"/>
        <v>-37.403755868544607</v>
      </c>
      <c r="E43" s="104">
        <v>3933</v>
      </c>
      <c r="F43" s="104">
        <v>2733.4</v>
      </c>
      <c r="G43" s="726">
        <f t="shared" si="12"/>
        <v>-30.500889905924232</v>
      </c>
      <c r="H43" s="229" t="s">
        <v>31</v>
      </c>
      <c r="I43" s="229" t="s">
        <v>31</v>
      </c>
      <c r="J43" s="726" t="s">
        <v>26</v>
      </c>
    </row>
    <row r="44" spans="1:10" ht="12" customHeight="1" x14ac:dyDescent="0.2">
      <c r="A44" s="160" t="s">
        <v>52</v>
      </c>
      <c r="B44" s="104">
        <v>4270</v>
      </c>
      <c r="C44" s="104">
        <v>2610</v>
      </c>
      <c r="D44" s="731">
        <f t="shared" si="1"/>
        <v>-38.875878220140514</v>
      </c>
      <c r="E44" s="104">
        <v>4005</v>
      </c>
      <c r="F44" s="104">
        <v>2755</v>
      </c>
      <c r="G44" s="726">
        <f t="shared" si="12"/>
        <v>-31.210986267166042</v>
      </c>
      <c r="H44" s="229" t="s">
        <v>31</v>
      </c>
      <c r="I44" s="229" t="s">
        <v>31</v>
      </c>
      <c r="J44" s="726" t="s">
        <v>26</v>
      </c>
    </row>
    <row r="45" spans="1:10" ht="12" customHeight="1" x14ac:dyDescent="0.2">
      <c r="A45" s="160" t="s">
        <v>53</v>
      </c>
      <c r="B45" s="104">
        <v>4280</v>
      </c>
      <c r="C45" s="104">
        <v>2740</v>
      </c>
      <c r="D45" s="731">
        <f t="shared" si="1"/>
        <v>-35.981308411214954</v>
      </c>
      <c r="E45" s="104">
        <v>4125</v>
      </c>
      <c r="F45" s="104">
        <v>2845</v>
      </c>
      <c r="G45" s="726">
        <f t="shared" si="12"/>
        <v>-31.030303030303031</v>
      </c>
      <c r="H45" s="229" t="s">
        <v>31</v>
      </c>
      <c r="I45" s="229" t="s">
        <v>31</v>
      </c>
      <c r="J45" s="726" t="s">
        <v>26</v>
      </c>
    </row>
    <row r="46" spans="1:10" ht="12" customHeight="1" x14ac:dyDescent="0.2">
      <c r="A46" s="160" t="s">
        <v>54</v>
      </c>
      <c r="B46" s="104">
        <v>4220</v>
      </c>
      <c r="C46" s="104">
        <v>2635</v>
      </c>
      <c r="D46" s="731">
        <f t="shared" si="1"/>
        <v>-37.559241706161139</v>
      </c>
      <c r="E46" s="104">
        <v>4130</v>
      </c>
      <c r="F46" s="104">
        <v>2800</v>
      </c>
      <c r="G46" s="726">
        <f t="shared" si="12"/>
        <v>-32.203389830508478</v>
      </c>
      <c r="H46" s="229" t="s">
        <v>31</v>
      </c>
      <c r="I46" s="229" t="s">
        <v>31</v>
      </c>
      <c r="J46" s="726" t="s">
        <v>26</v>
      </c>
    </row>
    <row r="47" spans="1:10" ht="12" customHeight="1" x14ac:dyDescent="0.2">
      <c r="A47" s="160" t="s">
        <v>55</v>
      </c>
      <c r="B47" s="104">
        <v>4165</v>
      </c>
      <c r="C47" s="104">
        <v>2555</v>
      </c>
      <c r="D47" s="731">
        <f t="shared" si="1"/>
        <v>-38.655462184873947</v>
      </c>
      <c r="E47" s="104">
        <v>4020</v>
      </c>
      <c r="F47" s="104">
        <v>2720</v>
      </c>
      <c r="G47" s="726">
        <f t="shared" si="12"/>
        <v>-32.338308457711442</v>
      </c>
      <c r="H47" s="229" t="s">
        <v>31</v>
      </c>
      <c r="I47" s="229" t="s">
        <v>31</v>
      </c>
      <c r="J47" s="726" t="s">
        <v>26</v>
      </c>
    </row>
    <row r="48" spans="1:10" ht="12" customHeight="1" x14ac:dyDescent="0.2">
      <c r="A48" s="160" t="s">
        <v>56</v>
      </c>
      <c r="B48" s="104">
        <v>4367</v>
      </c>
      <c r="C48" s="104">
        <v>2786.6</v>
      </c>
      <c r="D48" s="731">
        <f t="shared" si="1"/>
        <v>-36.189603847034576</v>
      </c>
      <c r="E48" s="104">
        <v>4187</v>
      </c>
      <c r="F48" s="104">
        <v>2953.4</v>
      </c>
      <c r="G48" s="726">
        <f t="shared" si="12"/>
        <v>-29.462622402674942</v>
      </c>
      <c r="H48" s="229" t="s">
        <v>31</v>
      </c>
      <c r="I48" s="229" t="s">
        <v>31</v>
      </c>
      <c r="J48" s="726" t="s">
        <v>26</v>
      </c>
    </row>
    <row r="49" spans="1:10" ht="12" customHeight="1" x14ac:dyDescent="0.2">
      <c r="A49" s="160" t="s">
        <v>699</v>
      </c>
      <c r="B49" s="104">
        <v>4310</v>
      </c>
      <c r="C49" s="104">
        <v>2755</v>
      </c>
      <c r="D49" s="731">
        <f t="shared" si="1"/>
        <v>-36.078886310904871</v>
      </c>
      <c r="E49" s="730">
        <v>4153</v>
      </c>
      <c r="F49" s="730">
        <v>2940</v>
      </c>
      <c r="G49" s="726">
        <f t="shared" si="12"/>
        <v>-29.207801589212611</v>
      </c>
      <c r="H49" s="229">
        <v>3667</v>
      </c>
      <c r="I49" s="229">
        <v>3220</v>
      </c>
      <c r="J49" s="726">
        <f t="shared" ref="J49" si="13">((I49/H49) -      1)*100</f>
        <v>-12.189800927188433</v>
      </c>
    </row>
    <row r="50" spans="1:10" ht="12" customHeight="1" x14ac:dyDescent="0.2">
      <c r="A50" s="160" t="s">
        <v>57</v>
      </c>
      <c r="B50" s="104">
        <v>4320</v>
      </c>
      <c r="C50" s="104">
        <v>2680</v>
      </c>
      <c r="D50" s="731">
        <f t="shared" si="1"/>
        <v>-37.962962962962962</v>
      </c>
      <c r="E50" s="730">
        <v>4140</v>
      </c>
      <c r="F50" s="730">
        <v>2773.4</v>
      </c>
      <c r="G50" s="726">
        <f t="shared" si="12"/>
        <v>-33.009661835748794</v>
      </c>
      <c r="H50" s="229" t="s">
        <v>31</v>
      </c>
      <c r="I50" s="229" t="s">
        <v>31</v>
      </c>
      <c r="J50" s="726" t="s">
        <v>26</v>
      </c>
    </row>
    <row r="51" spans="1:10" ht="12" customHeight="1" x14ac:dyDescent="0.2">
      <c r="A51" s="160" t="s">
        <v>58</v>
      </c>
      <c r="B51" s="104">
        <v>4227</v>
      </c>
      <c r="C51" s="104">
        <v>2673.4</v>
      </c>
      <c r="D51" s="731">
        <f t="shared" si="1"/>
        <v>-36.754199195647033</v>
      </c>
      <c r="E51" s="730">
        <v>4120</v>
      </c>
      <c r="F51" s="730">
        <v>2846.6</v>
      </c>
      <c r="G51" s="726">
        <f t="shared" si="12"/>
        <v>-30.907766990291265</v>
      </c>
      <c r="H51" s="229" t="s">
        <v>31</v>
      </c>
      <c r="I51" s="229" t="s">
        <v>31</v>
      </c>
      <c r="J51" s="726" t="s">
        <v>26</v>
      </c>
    </row>
    <row r="52" spans="1:10" ht="12" customHeight="1" x14ac:dyDescent="0.2">
      <c r="A52" s="160" t="s">
        <v>59</v>
      </c>
      <c r="B52" s="104">
        <v>4353</v>
      </c>
      <c r="C52" s="104">
        <v>2800</v>
      </c>
      <c r="D52" s="731">
        <f t="shared" si="1"/>
        <v>-35.676544911555254</v>
      </c>
      <c r="E52" s="730">
        <v>4167</v>
      </c>
      <c r="F52" s="730">
        <v>2980</v>
      </c>
      <c r="G52" s="726">
        <f t="shared" si="12"/>
        <v>-28.485721142308616</v>
      </c>
      <c r="H52" s="229">
        <v>3867</v>
      </c>
      <c r="I52" s="229">
        <v>3353.4</v>
      </c>
      <c r="J52" s="726">
        <f t="shared" ref="J52" si="14">((I52/H52) -      1)*100</f>
        <v>-13.28161365399534</v>
      </c>
    </row>
    <row r="53" spans="1:10" ht="12" customHeight="1" x14ac:dyDescent="0.2">
      <c r="A53" s="160" t="s">
        <v>60</v>
      </c>
      <c r="B53" s="104">
        <v>4260</v>
      </c>
      <c r="C53" s="104">
        <v>2626.6</v>
      </c>
      <c r="D53" s="731">
        <f t="shared" si="1"/>
        <v>-38.342723004694832</v>
      </c>
      <c r="E53" s="730">
        <v>4120</v>
      </c>
      <c r="F53" s="730">
        <v>2760</v>
      </c>
      <c r="G53" s="726">
        <f t="shared" si="12"/>
        <v>-33.009708737864074</v>
      </c>
      <c r="H53" s="229" t="s">
        <v>31</v>
      </c>
      <c r="I53" s="229" t="s">
        <v>31</v>
      </c>
      <c r="J53" s="726" t="s">
        <v>26</v>
      </c>
    </row>
    <row r="54" spans="1:10" ht="11.1" customHeight="1" x14ac:dyDescent="0.2">
      <c r="A54" s="160" t="s">
        <v>61</v>
      </c>
      <c r="B54" s="104">
        <v>4355</v>
      </c>
      <c r="C54" s="104">
        <v>2680</v>
      </c>
      <c r="D54" s="731">
        <f t="shared" si="1"/>
        <v>-38.46153846153846</v>
      </c>
      <c r="E54" s="730">
        <v>4155</v>
      </c>
      <c r="F54" s="730">
        <v>2755</v>
      </c>
      <c r="G54" s="726">
        <f t="shared" si="12"/>
        <v>-33.694344163658243</v>
      </c>
      <c r="H54" s="229">
        <v>3750</v>
      </c>
      <c r="I54" s="229">
        <v>3380</v>
      </c>
      <c r="J54" s="726">
        <f t="shared" ref="J54" si="15">((I54/H54) -      1)*100</f>
        <v>-9.8666666666666671</v>
      </c>
    </row>
    <row r="55" spans="1:10" ht="11.1" customHeight="1" x14ac:dyDescent="0.2">
      <c r="A55" s="586" t="s">
        <v>62</v>
      </c>
      <c r="B55" s="170">
        <v>3817.8</v>
      </c>
      <c r="C55" s="170">
        <f t="shared" ref="C55" si="16">AVERAGE(C56:C60)</f>
        <v>2592</v>
      </c>
      <c r="D55" s="585">
        <f t="shared" si="1"/>
        <v>-32.107496463932108</v>
      </c>
      <c r="E55" s="170">
        <v>4171.6000000000004</v>
      </c>
      <c r="F55" s="170">
        <f t="shared" ref="F55" si="17">AVERAGE(F56:F60)</f>
        <v>2582.3200000000002</v>
      </c>
      <c r="G55" s="589">
        <f t="shared" si="12"/>
        <v>-38.097612426886563</v>
      </c>
      <c r="H55" s="170" t="s">
        <v>29</v>
      </c>
      <c r="I55" s="170" t="s">
        <v>29</v>
      </c>
      <c r="J55" s="585" t="s">
        <v>26</v>
      </c>
    </row>
    <row r="56" spans="1:10" ht="14.1" customHeight="1" x14ac:dyDescent="0.2">
      <c r="A56" s="109" t="s">
        <v>63</v>
      </c>
      <c r="B56" s="104">
        <v>3867</v>
      </c>
      <c r="C56" s="104">
        <v>2426.6</v>
      </c>
      <c r="D56" s="496">
        <f t="shared" si="1"/>
        <v>-37.248513059219036</v>
      </c>
      <c r="E56" s="104">
        <v>3967</v>
      </c>
      <c r="F56" s="104">
        <v>2426.6</v>
      </c>
      <c r="G56" s="590">
        <f t="shared" si="12"/>
        <v>-38.830350390723467</v>
      </c>
      <c r="H56" s="165" t="s">
        <v>31</v>
      </c>
      <c r="I56" s="165" t="s">
        <v>31</v>
      </c>
      <c r="J56" s="496" t="s">
        <v>26</v>
      </c>
    </row>
    <row r="57" spans="1:10" ht="14.1" customHeight="1" x14ac:dyDescent="0.2">
      <c r="A57" s="109" t="s">
        <v>700</v>
      </c>
      <c r="B57" s="104">
        <v>3867</v>
      </c>
      <c r="C57" s="104">
        <v>2833.4</v>
      </c>
      <c r="D57" s="496">
        <f t="shared" si="1"/>
        <v>-26.728730281872249</v>
      </c>
      <c r="E57" s="104">
        <v>4133</v>
      </c>
      <c r="F57" s="104">
        <v>2800</v>
      </c>
      <c r="G57" s="590">
        <f t="shared" si="12"/>
        <v>-32.252601016210981</v>
      </c>
      <c r="H57" s="165" t="s">
        <v>31</v>
      </c>
      <c r="I57" s="165" t="s">
        <v>31</v>
      </c>
      <c r="J57" s="496" t="s">
        <v>26</v>
      </c>
    </row>
    <row r="58" spans="1:10" ht="8.25" customHeight="1" x14ac:dyDescent="0.2">
      <c r="A58" s="109" t="s">
        <v>65</v>
      </c>
      <c r="B58" s="104">
        <v>3930</v>
      </c>
      <c r="C58" s="104">
        <v>2500</v>
      </c>
      <c r="D58" s="496">
        <f t="shared" si="1"/>
        <v>-36.386768447837149</v>
      </c>
      <c r="E58" s="104">
        <v>4100</v>
      </c>
      <c r="F58" s="104">
        <v>2510</v>
      </c>
      <c r="G58" s="590">
        <f t="shared" si="12"/>
        <v>-38.780487804878049</v>
      </c>
      <c r="H58" s="165" t="s">
        <v>31</v>
      </c>
      <c r="I58" s="165" t="s">
        <v>31</v>
      </c>
      <c r="J58" s="496" t="s">
        <v>26</v>
      </c>
    </row>
    <row r="59" spans="1:10" ht="12" customHeight="1" x14ac:dyDescent="0.2">
      <c r="A59" s="109" t="s">
        <v>701</v>
      </c>
      <c r="B59" s="104">
        <v>3875</v>
      </c>
      <c r="C59" s="104">
        <v>2800</v>
      </c>
      <c r="D59" s="496">
        <f t="shared" si="1"/>
        <v>-27.741935483870972</v>
      </c>
      <c r="E59" s="104">
        <v>4433</v>
      </c>
      <c r="F59" s="104">
        <v>2765</v>
      </c>
      <c r="G59" s="590">
        <f t="shared" si="12"/>
        <v>-37.626889239792462</v>
      </c>
      <c r="H59" s="165" t="s">
        <v>31</v>
      </c>
      <c r="I59" s="165" t="s">
        <v>31</v>
      </c>
      <c r="J59" s="496" t="s">
        <v>26</v>
      </c>
    </row>
    <row r="60" spans="1:10" ht="12" customHeight="1" x14ac:dyDescent="0.2">
      <c r="A60" s="109" t="s">
        <v>67</v>
      </c>
      <c r="B60" s="104">
        <v>3550</v>
      </c>
      <c r="C60" s="104">
        <v>2400</v>
      </c>
      <c r="D60" s="496">
        <f t="shared" si="1"/>
        <v>-32.394366197183103</v>
      </c>
      <c r="E60" s="104">
        <v>4225</v>
      </c>
      <c r="F60" s="104">
        <v>2410</v>
      </c>
      <c r="G60" s="590">
        <f t="shared" si="12"/>
        <v>-42.958579881656803</v>
      </c>
      <c r="H60" s="165" t="s">
        <v>31</v>
      </c>
      <c r="I60" s="165" t="s">
        <v>31</v>
      </c>
      <c r="J60" s="496" t="s">
        <v>26</v>
      </c>
    </row>
    <row r="61" spans="1:10" ht="12" customHeight="1" x14ac:dyDescent="0.2">
      <c r="A61" s="586" t="s">
        <v>68</v>
      </c>
      <c r="B61" s="170">
        <v>3343.125</v>
      </c>
      <c r="C61" s="170">
        <f>AVERAGE(C62:C71)</f>
        <v>2618</v>
      </c>
      <c r="D61" s="585">
        <f t="shared" si="1"/>
        <v>-21.690035520658068</v>
      </c>
      <c r="E61" s="104">
        <v>3554.75</v>
      </c>
      <c r="F61" s="104">
        <f t="shared" ref="F61" si="18">AVERAGE(F62:F70)</f>
        <v>2490.4250000000002</v>
      </c>
      <c r="G61" s="589">
        <f t="shared" si="12"/>
        <v>-29.940924115619939</v>
      </c>
      <c r="H61" s="170">
        <v>2975</v>
      </c>
      <c r="I61" s="170">
        <f>AVERAGE(I62:I71)</f>
        <v>1935</v>
      </c>
      <c r="J61" s="585">
        <f t="shared" ref="J61:J64" si="19">((I61/H61) -      1)*100</f>
        <v>-34.957983193277308</v>
      </c>
    </row>
    <row r="62" spans="1:10" ht="12" customHeight="1" x14ac:dyDescent="0.2">
      <c r="A62" s="109" t="s">
        <v>69</v>
      </c>
      <c r="B62" s="104">
        <v>2925</v>
      </c>
      <c r="C62" s="104">
        <v>2250</v>
      </c>
      <c r="D62" s="496">
        <f t="shared" si="1"/>
        <v>-23.076923076923073</v>
      </c>
      <c r="E62" s="104">
        <v>3025</v>
      </c>
      <c r="F62" s="104">
        <v>2220</v>
      </c>
      <c r="G62" s="590">
        <f t="shared" si="12"/>
        <v>-26.61157024793388</v>
      </c>
      <c r="H62" s="165">
        <v>2650</v>
      </c>
      <c r="I62" s="165">
        <v>1925</v>
      </c>
      <c r="J62" s="496">
        <f t="shared" si="19"/>
        <v>-27.358490566037741</v>
      </c>
    </row>
    <row r="63" spans="1:10" ht="12" customHeight="1" x14ac:dyDescent="0.2">
      <c r="A63" s="109" t="s">
        <v>70</v>
      </c>
      <c r="B63" s="104">
        <v>3250</v>
      </c>
      <c r="C63" s="104">
        <v>2615</v>
      </c>
      <c r="D63" s="496">
        <f t="shared" si="1"/>
        <v>-19.538461538461537</v>
      </c>
      <c r="E63" s="104">
        <v>4400</v>
      </c>
      <c r="F63" s="104">
        <v>2715</v>
      </c>
      <c r="G63" s="590">
        <f t="shared" si="12"/>
        <v>-38.295454545454547</v>
      </c>
      <c r="H63" s="165" t="s">
        <v>31</v>
      </c>
      <c r="I63" s="165" t="s">
        <v>31</v>
      </c>
      <c r="J63" s="592" t="s">
        <v>26</v>
      </c>
    </row>
    <row r="64" spans="1:10" ht="12" customHeight="1" x14ac:dyDescent="0.2">
      <c r="A64" s="109" t="s">
        <v>71</v>
      </c>
      <c r="B64" s="104">
        <v>2967</v>
      </c>
      <c r="C64" s="104">
        <v>2330</v>
      </c>
      <c r="D64" s="496">
        <f t="shared" si="1"/>
        <v>-21.469497809234916</v>
      </c>
      <c r="E64" s="104">
        <v>3233</v>
      </c>
      <c r="F64" s="104">
        <v>2190</v>
      </c>
      <c r="G64" s="590">
        <f t="shared" si="12"/>
        <v>-32.261057841014541</v>
      </c>
      <c r="H64" s="165">
        <v>3300</v>
      </c>
      <c r="I64" s="165">
        <v>1420</v>
      </c>
      <c r="J64" s="496">
        <f t="shared" si="19"/>
        <v>-56.969696969696969</v>
      </c>
    </row>
    <row r="65" spans="1:10" ht="12" customHeight="1" x14ac:dyDescent="0.2">
      <c r="A65" s="109" t="s">
        <v>72</v>
      </c>
      <c r="B65" s="104">
        <v>3900</v>
      </c>
      <c r="C65" s="104">
        <v>3200</v>
      </c>
      <c r="D65" s="496">
        <f t="shared" si="1"/>
        <v>-17.948717948717952</v>
      </c>
      <c r="E65" s="104">
        <v>3800</v>
      </c>
      <c r="F65" s="104">
        <v>3400</v>
      </c>
      <c r="G65" s="590">
        <f t="shared" si="12"/>
        <v>-10.526315789473683</v>
      </c>
      <c r="H65" s="165" t="s">
        <v>31</v>
      </c>
      <c r="I65" s="165" t="s">
        <v>31</v>
      </c>
      <c r="J65" s="496" t="s">
        <v>26</v>
      </c>
    </row>
    <row r="66" spans="1:10" ht="12" customHeight="1" x14ac:dyDescent="0.2">
      <c r="A66" s="109" t="s">
        <v>73</v>
      </c>
      <c r="B66" s="104">
        <v>3350</v>
      </c>
      <c r="C66" s="104">
        <v>2500</v>
      </c>
      <c r="D66" s="496">
        <f t="shared" si="1"/>
        <v>-25.373134328358205</v>
      </c>
      <c r="E66" s="104">
        <v>3350</v>
      </c>
      <c r="F66" s="104">
        <v>2500</v>
      </c>
      <c r="G66" s="590">
        <f t="shared" si="12"/>
        <v>-25.373134328358205</v>
      </c>
      <c r="H66" s="165" t="s">
        <v>31</v>
      </c>
      <c r="I66" s="165">
        <v>1900</v>
      </c>
      <c r="J66" s="496" t="s">
        <v>26</v>
      </c>
    </row>
    <row r="67" spans="1:10" ht="12" customHeight="1" x14ac:dyDescent="0.2">
      <c r="A67" s="109" t="s">
        <v>506</v>
      </c>
      <c r="B67" s="104" t="s">
        <v>31</v>
      </c>
      <c r="C67" s="104">
        <v>2700</v>
      </c>
      <c r="D67" s="499" t="s">
        <v>28</v>
      </c>
      <c r="E67" s="104" t="s">
        <v>31</v>
      </c>
      <c r="F67" s="104" t="s">
        <v>31</v>
      </c>
      <c r="G67" s="499" t="s">
        <v>28</v>
      </c>
      <c r="H67" s="165" t="s">
        <v>31</v>
      </c>
      <c r="I67" s="165" t="s">
        <v>31</v>
      </c>
      <c r="J67" s="496" t="s">
        <v>26</v>
      </c>
    </row>
    <row r="68" spans="1:10" ht="12" customHeight="1" x14ac:dyDescent="0.2">
      <c r="A68" s="109" t="s">
        <v>74</v>
      </c>
      <c r="B68" s="104">
        <v>3190</v>
      </c>
      <c r="C68" s="104">
        <v>2255</v>
      </c>
      <c r="D68" s="496">
        <f t="shared" si="1"/>
        <v>-29.31034482758621</v>
      </c>
      <c r="E68" s="104">
        <v>3550</v>
      </c>
      <c r="F68" s="104">
        <v>1490</v>
      </c>
      <c r="G68" s="590">
        <f t="shared" si="12"/>
        <v>-58.028169014084504</v>
      </c>
      <c r="H68" s="165">
        <v>2250</v>
      </c>
      <c r="I68" s="165">
        <v>1465</v>
      </c>
      <c r="J68" s="496">
        <f t="shared" ref="J68:J69" si="20">((I68/H68) -      1)*100</f>
        <v>-34.888888888888893</v>
      </c>
    </row>
    <row r="69" spans="1:10" ht="12" customHeight="1" x14ac:dyDescent="0.2">
      <c r="A69" s="109" t="s">
        <v>75</v>
      </c>
      <c r="B69" s="104">
        <v>4133</v>
      </c>
      <c r="C69" s="104">
        <v>2733.4</v>
      </c>
      <c r="D69" s="496">
        <f t="shared" si="1"/>
        <v>-33.864021292039681</v>
      </c>
      <c r="E69" s="104">
        <v>3700</v>
      </c>
      <c r="F69" s="104">
        <v>2613.4</v>
      </c>
      <c r="G69" s="590">
        <f t="shared" si="12"/>
        <v>-29.367567567567566</v>
      </c>
      <c r="H69" s="165">
        <v>3700</v>
      </c>
      <c r="I69" s="165">
        <v>2600</v>
      </c>
      <c r="J69" s="496">
        <f t="shared" si="20"/>
        <v>-29.729729729729726</v>
      </c>
    </row>
    <row r="70" spans="1:10" ht="12" customHeight="1" x14ac:dyDescent="0.2">
      <c r="A70" s="109" t="s">
        <v>76</v>
      </c>
      <c r="B70" s="104">
        <v>3030</v>
      </c>
      <c r="C70" s="104">
        <v>2790</v>
      </c>
      <c r="D70" s="496">
        <f t="shared" si="1"/>
        <v>-7.9207920792079172</v>
      </c>
      <c r="E70" s="104">
        <v>3380</v>
      </c>
      <c r="F70" s="104">
        <v>2795</v>
      </c>
      <c r="G70" s="590">
        <f t="shared" si="12"/>
        <v>-17.307692307692314</v>
      </c>
      <c r="H70" s="165" t="s">
        <v>31</v>
      </c>
      <c r="I70" s="165" t="s">
        <v>31</v>
      </c>
      <c r="J70" s="496" t="s">
        <v>26</v>
      </c>
    </row>
    <row r="71" spans="1:10" ht="12" customHeight="1" x14ac:dyDescent="0.2">
      <c r="A71" s="109" t="s">
        <v>195</v>
      </c>
      <c r="B71" s="104" t="s">
        <v>31</v>
      </c>
      <c r="C71" s="104">
        <v>2806.6</v>
      </c>
      <c r="D71" s="499" t="s">
        <v>28</v>
      </c>
      <c r="E71" s="104" t="s">
        <v>31</v>
      </c>
      <c r="F71" s="104" t="s">
        <v>31</v>
      </c>
      <c r="G71" s="499" t="s">
        <v>28</v>
      </c>
      <c r="H71" s="165" t="s">
        <v>31</v>
      </c>
      <c r="I71" s="165">
        <v>2300</v>
      </c>
      <c r="J71" s="496" t="s">
        <v>26</v>
      </c>
    </row>
    <row r="72" spans="1:10" ht="12" customHeight="1" x14ac:dyDescent="0.2">
      <c r="A72" s="586" t="s">
        <v>77</v>
      </c>
      <c r="B72" s="170">
        <v>2520</v>
      </c>
      <c r="C72" s="170">
        <f>AVERAGE(C73:C77)</f>
        <v>2250</v>
      </c>
      <c r="D72" s="585">
        <f t="shared" si="1"/>
        <v>-10.71428571428571</v>
      </c>
      <c r="E72" s="170">
        <v>2747</v>
      </c>
      <c r="F72" s="170">
        <f>AVERAGE(F73:F77)</f>
        <v>2599.6799999999998</v>
      </c>
      <c r="G72" s="496">
        <f t="shared" si="12"/>
        <v>-5.3629413906079453</v>
      </c>
      <c r="H72" s="170">
        <v>1800</v>
      </c>
      <c r="I72" s="170">
        <f>AVERAGE(I73:I77)</f>
        <v>1448</v>
      </c>
      <c r="J72" s="496">
        <f t="shared" ref="J72:J73" si="21">((I72/H72) -      1)*100</f>
        <v>-19.555555555555561</v>
      </c>
    </row>
    <row r="73" spans="1:10" ht="12" customHeight="1" x14ac:dyDescent="0.2">
      <c r="A73" s="109" t="s">
        <v>78</v>
      </c>
      <c r="B73" s="104">
        <v>2520</v>
      </c>
      <c r="C73" s="104">
        <v>2213.4</v>
      </c>
      <c r="D73" s="496">
        <f t="shared" si="1"/>
        <v>-12.166666666666659</v>
      </c>
      <c r="E73" s="104">
        <v>2747</v>
      </c>
      <c r="F73" s="104">
        <v>2300</v>
      </c>
      <c r="G73" s="496">
        <f t="shared" si="12"/>
        <v>-16.272297051328721</v>
      </c>
      <c r="H73" s="165">
        <v>1800</v>
      </c>
      <c r="I73" s="165">
        <v>1440</v>
      </c>
      <c r="J73" s="496">
        <f t="shared" si="21"/>
        <v>-19.999999999999996</v>
      </c>
    </row>
    <row r="74" spans="1:10" ht="12" customHeight="1" x14ac:dyDescent="0.2">
      <c r="A74" s="109" t="s">
        <v>194</v>
      </c>
      <c r="B74" s="103" t="s">
        <v>31</v>
      </c>
      <c r="C74" s="103">
        <v>1905</v>
      </c>
      <c r="D74" s="499" t="s">
        <v>28</v>
      </c>
      <c r="E74" s="103" t="s">
        <v>31</v>
      </c>
      <c r="F74" s="104">
        <v>1943</v>
      </c>
      <c r="G74" s="499" t="s">
        <v>28</v>
      </c>
      <c r="H74" s="108" t="s">
        <v>31</v>
      </c>
      <c r="I74" s="497">
        <v>1320</v>
      </c>
      <c r="J74" s="496" t="s">
        <v>26</v>
      </c>
    </row>
    <row r="75" spans="1:10" ht="12" customHeight="1" x14ac:dyDescent="0.2">
      <c r="A75" s="109" t="s">
        <v>511</v>
      </c>
      <c r="B75" s="103" t="s">
        <v>31</v>
      </c>
      <c r="C75" s="103">
        <v>2245</v>
      </c>
      <c r="D75" s="499" t="s">
        <v>28</v>
      </c>
      <c r="E75" s="103" t="s">
        <v>31</v>
      </c>
      <c r="F75" s="104">
        <v>2355</v>
      </c>
      <c r="G75" s="499" t="s">
        <v>28</v>
      </c>
      <c r="H75" s="108" t="s">
        <v>31</v>
      </c>
      <c r="I75" s="497">
        <v>1420</v>
      </c>
      <c r="J75" s="496" t="s">
        <v>26</v>
      </c>
    </row>
    <row r="76" spans="1:10" ht="12" customHeight="1" x14ac:dyDescent="0.2">
      <c r="A76" s="109" t="s">
        <v>325</v>
      </c>
      <c r="B76" s="103" t="s">
        <v>31</v>
      </c>
      <c r="C76" s="103">
        <v>2386.6</v>
      </c>
      <c r="D76" s="499" t="s">
        <v>28</v>
      </c>
      <c r="E76" s="103" t="s">
        <v>31</v>
      </c>
      <c r="F76" s="104">
        <v>3733.4</v>
      </c>
      <c r="G76" s="499" t="s">
        <v>28</v>
      </c>
      <c r="H76" s="108" t="s">
        <v>31</v>
      </c>
      <c r="I76" s="497">
        <v>1613</v>
      </c>
      <c r="J76" s="496" t="s">
        <v>26</v>
      </c>
    </row>
    <row r="77" spans="1:10" ht="12" customHeight="1" x14ac:dyDescent="0.2">
      <c r="A77" s="109" t="s">
        <v>326</v>
      </c>
      <c r="B77" s="103" t="s">
        <v>31</v>
      </c>
      <c r="C77" s="103">
        <v>2500</v>
      </c>
      <c r="D77" s="499" t="s">
        <v>28</v>
      </c>
      <c r="E77" s="103" t="s">
        <v>31</v>
      </c>
      <c r="F77" s="104">
        <v>2667</v>
      </c>
      <c r="G77" s="499" t="s">
        <v>28</v>
      </c>
      <c r="H77" s="108" t="s">
        <v>31</v>
      </c>
      <c r="I77" s="497">
        <v>1447</v>
      </c>
      <c r="J77" s="496" t="s">
        <v>26</v>
      </c>
    </row>
    <row r="78" spans="1:10" ht="12" customHeight="1" x14ac:dyDescent="0.2">
      <c r="A78" s="586" t="s">
        <v>702</v>
      </c>
      <c r="B78" s="720">
        <v>3145.625</v>
      </c>
      <c r="C78" s="720">
        <f>AVERAGE(C79:C86)</f>
        <v>2310</v>
      </c>
      <c r="D78" s="585">
        <f t="shared" si="1"/>
        <v>-26.564673157162723</v>
      </c>
      <c r="E78" s="720">
        <v>3175.625</v>
      </c>
      <c r="F78" s="720">
        <f>AVERAGE(F79:F86)</f>
        <v>2373.75</v>
      </c>
      <c r="G78" s="589">
        <f t="shared" ref="G78:G86" si="22">((F78/E78) -      1)*100</f>
        <v>-25.250934855343431</v>
      </c>
      <c r="H78" s="170">
        <v>2800</v>
      </c>
      <c r="I78" s="606" t="s">
        <v>26</v>
      </c>
      <c r="J78" s="496" t="s">
        <v>26</v>
      </c>
    </row>
    <row r="79" spans="1:10" ht="12" customHeight="1" x14ac:dyDescent="0.2">
      <c r="A79" s="109" t="s">
        <v>81</v>
      </c>
      <c r="B79" s="103">
        <v>3300</v>
      </c>
      <c r="C79" s="103">
        <v>2400</v>
      </c>
      <c r="D79" s="496">
        <f t="shared" si="1"/>
        <v>-27.27272727272727</v>
      </c>
      <c r="E79" s="103">
        <v>3400</v>
      </c>
      <c r="F79" s="103">
        <v>2450</v>
      </c>
      <c r="G79" s="590">
        <f t="shared" si="22"/>
        <v>-27.941176470588236</v>
      </c>
      <c r="H79" s="165">
        <v>2600</v>
      </c>
      <c r="I79" s="165" t="s">
        <v>31</v>
      </c>
      <c r="J79" s="496" t="s">
        <v>26</v>
      </c>
    </row>
    <row r="80" spans="1:10" ht="12" customHeight="1" x14ac:dyDescent="0.2">
      <c r="A80" s="109" t="s">
        <v>82</v>
      </c>
      <c r="B80" s="103">
        <v>2850</v>
      </c>
      <c r="C80" s="103">
        <v>2210</v>
      </c>
      <c r="D80" s="496">
        <f t="shared" si="1"/>
        <v>-22.456140350877195</v>
      </c>
      <c r="E80" s="103">
        <v>2835</v>
      </c>
      <c r="F80" s="103">
        <v>2200</v>
      </c>
      <c r="G80" s="590">
        <f t="shared" si="22"/>
        <v>-22.398589065255734</v>
      </c>
      <c r="H80" s="165" t="s">
        <v>31</v>
      </c>
      <c r="I80" s="165" t="s">
        <v>31</v>
      </c>
      <c r="J80" s="496" t="s">
        <v>26</v>
      </c>
    </row>
    <row r="81" spans="1:10" ht="12" customHeight="1" x14ac:dyDescent="0.2">
      <c r="A81" s="109" t="s">
        <v>83</v>
      </c>
      <c r="B81" s="103">
        <v>2800</v>
      </c>
      <c r="C81" s="103">
        <v>2300</v>
      </c>
      <c r="D81" s="496">
        <f t="shared" si="1"/>
        <v>-17.857142857142861</v>
      </c>
      <c r="E81" s="103">
        <v>2900</v>
      </c>
      <c r="F81" s="103">
        <v>2200</v>
      </c>
      <c r="G81" s="590">
        <f t="shared" si="22"/>
        <v>-24.137931034482762</v>
      </c>
      <c r="H81" s="165">
        <v>3000</v>
      </c>
      <c r="I81" s="165" t="s">
        <v>31</v>
      </c>
      <c r="J81" s="496" t="s">
        <v>26</v>
      </c>
    </row>
    <row r="82" spans="1:10" ht="12" customHeight="1" x14ac:dyDescent="0.2">
      <c r="A82" s="109" t="s">
        <v>84</v>
      </c>
      <c r="B82" s="103">
        <v>2660</v>
      </c>
      <c r="C82" s="103">
        <v>2140</v>
      </c>
      <c r="D82" s="496">
        <f t="shared" si="1"/>
        <v>-19.548872180451127</v>
      </c>
      <c r="E82" s="103">
        <v>2760</v>
      </c>
      <c r="F82" s="103">
        <v>2120</v>
      </c>
      <c r="G82" s="590">
        <f t="shared" si="22"/>
        <v>-23.188405797101453</v>
      </c>
      <c r="H82" s="165" t="s">
        <v>31</v>
      </c>
      <c r="I82" s="165" t="s">
        <v>31</v>
      </c>
      <c r="J82" s="496" t="s">
        <v>26</v>
      </c>
    </row>
    <row r="83" spans="1:10" ht="12" customHeight="1" x14ac:dyDescent="0.2">
      <c r="A83" s="109" t="s">
        <v>85</v>
      </c>
      <c r="B83" s="103">
        <v>3693</v>
      </c>
      <c r="C83" s="103">
        <v>2440</v>
      </c>
      <c r="D83" s="496">
        <f t="shared" si="1"/>
        <v>-33.929054968860008</v>
      </c>
      <c r="E83" s="103">
        <v>3660</v>
      </c>
      <c r="F83" s="103">
        <v>3020</v>
      </c>
      <c r="G83" s="590">
        <f t="shared" si="22"/>
        <v>-17.486338797814206</v>
      </c>
      <c r="H83" s="178" t="s">
        <v>31</v>
      </c>
      <c r="I83" s="165" t="s">
        <v>31</v>
      </c>
      <c r="J83" s="496" t="s">
        <v>26</v>
      </c>
    </row>
    <row r="84" spans="1:10" ht="12" customHeight="1" x14ac:dyDescent="0.2">
      <c r="A84" s="109" t="s">
        <v>86</v>
      </c>
      <c r="B84" s="103">
        <v>3132</v>
      </c>
      <c r="C84" s="103">
        <v>2340</v>
      </c>
      <c r="D84" s="496">
        <f t="shared" si="1"/>
        <v>-25.287356321839084</v>
      </c>
      <c r="E84" s="103">
        <v>3100</v>
      </c>
      <c r="F84" s="103">
        <v>2300</v>
      </c>
      <c r="G84" s="590">
        <f t="shared" si="22"/>
        <v>-25.806451612903224</v>
      </c>
      <c r="H84" s="165" t="s">
        <v>31</v>
      </c>
      <c r="I84" s="165" t="s">
        <v>31</v>
      </c>
      <c r="J84" s="496" t="s">
        <v>26</v>
      </c>
    </row>
    <row r="85" spans="1:10" ht="12" customHeight="1" x14ac:dyDescent="0.2">
      <c r="A85" s="109" t="s">
        <v>87</v>
      </c>
      <c r="B85" s="103">
        <v>2730</v>
      </c>
      <c r="C85" s="103">
        <v>2200</v>
      </c>
      <c r="D85" s="496">
        <f t="shared" si="1"/>
        <v>-19.413919413919412</v>
      </c>
      <c r="E85" s="103">
        <v>2750</v>
      </c>
      <c r="F85" s="103">
        <v>2300</v>
      </c>
      <c r="G85" s="590">
        <f t="shared" si="22"/>
        <v>-16.36363636363637</v>
      </c>
      <c r="H85" s="165" t="s">
        <v>31</v>
      </c>
      <c r="I85" s="165" t="s">
        <v>31</v>
      </c>
      <c r="J85" s="496" t="s">
        <v>26</v>
      </c>
    </row>
    <row r="86" spans="1:10" ht="12" customHeight="1" x14ac:dyDescent="0.2">
      <c r="A86" s="109" t="s">
        <v>88</v>
      </c>
      <c r="B86" s="103">
        <v>4000</v>
      </c>
      <c r="C86" s="103">
        <v>2450</v>
      </c>
      <c r="D86" s="590">
        <f t="shared" si="1"/>
        <v>-38.749999999999993</v>
      </c>
      <c r="E86" s="103">
        <v>4000</v>
      </c>
      <c r="F86" s="103">
        <v>2400</v>
      </c>
      <c r="G86" s="590">
        <f t="shared" si="22"/>
        <v>-40</v>
      </c>
      <c r="H86" s="165" t="s">
        <v>31</v>
      </c>
      <c r="I86" s="165" t="s">
        <v>31</v>
      </c>
      <c r="J86" s="496" t="s">
        <v>26</v>
      </c>
    </row>
    <row r="87" spans="1:10" ht="12" customHeight="1" x14ac:dyDescent="0.2">
      <c r="A87" s="13"/>
      <c r="B87" s="58"/>
      <c r="C87" s="15"/>
      <c r="D87" s="15"/>
      <c r="E87" s="15"/>
      <c r="F87" s="15"/>
      <c r="G87" s="15"/>
      <c r="H87" s="15"/>
      <c r="I87" s="15"/>
      <c r="J87" s="88" t="s">
        <v>79</v>
      </c>
    </row>
    <row r="88" spans="1:10" ht="12" customHeight="1" x14ac:dyDescent="0.25">
      <c r="A88" s="90" t="s">
        <v>590</v>
      </c>
      <c r="B88" s="83"/>
      <c r="C88" s="83"/>
      <c r="D88" s="83"/>
      <c r="E88" s="83"/>
      <c r="F88" s="83"/>
      <c r="G88" s="89"/>
      <c r="H88" s="89"/>
      <c r="I88" s="91"/>
      <c r="J88" s="91"/>
    </row>
    <row r="89" spans="1:10" ht="12" customHeight="1" x14ac:dyDescent="0.2">
      <c r="A89" s="887" t="s">
        <v>19</v>
      </c>
      <c r="B89" s="889" t="s">
        <v>20</v>
      </c>
      <c r="C89" s="890"/>
      <c r="D89" s="891"/>
      <c r="E89" s="889" t="s">
        <v>21</v>
      </c>
      <c r="F89" s="890"/>
      <c r="G89" s="891"/>
      <c r="H89" s="889" t="s">
        <v>22</v>
      </c>
      <c r="I89" s="890"/>
      <c r="J89" s="891"/>
    </row>
    <row r="90" spans="1:10" ht="12" customHeight="1" x14ac:dyDescent="0.2">
      <c r="A90" s="888"/>
      <c r="B90" s="480">
        <v>2023</v>
      </c>
      <c r="C90" s="480">
        <v>2024</v>
      </c>
      <c r="D90" s="480" t="s">
        <v>23</v>
      </c>
      <c r="E90" s="480">
        <v>2023</v>
      </c>
      <c r="F90" s="480">
        <v>2024</v>
      </c>
      <c r="G90" s="480" t="s">
        <v>23</v>
      </c>
      <c r="H90" s="480">
        <v>2023</v>
      </c>
      <c r="I90" s="480">
        <v>2024</v>
      </c>
      <c r="J90" s="480" t="s">
        <v>23</v>
      </c>
    </row>
    <row r="91" spans="1:10" ht="12" customHeight="1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</row>
    <row r="92" spans="1:10" ht="12" customHeight="1" x14ac:dyDescent="0.2">
      <c r="A92" s="586" t="s">
        <v>89</v>
      </c>
      <c r="B92" s="110">
        <v>2558</v>
      </c>
      <c r="C92" s="110">
        <f>AVERAGE(C93:C103)</f>
        <v>2211.6363636363635</v>
      </c>
      <c r="D92" s="585">
        <f t="shared" ref="D92:D163" si="23">((C92/B92) -      1)*100</f>
        <v>-13.540407989196112</v>
      </c>
      <c r="E92" s="110">
        <v>2578.1428571428573</v>
      </c>
      <c r="F92" s="110">
        <f>AVERAGE(F93:F103)</f>
        <v>2297.7111111111112</v>
      </c>
      <c r="G92" s="589">
        <f t="shared" ref="G92:G100" si="24">((F92/E92) -      1)*100</f>
        <v>-10.877277232904214</v>
      </c>
      <c r="H92" s="110">
        <v>1503.8571428571429</v>
      </c>
      <c r="I92" s="110">
        <f>AVERAGE(I93:I103)</f>
        <v>1330.3799999999999</v>
      </c>
      <c r="J92" s="585">
        <f t="shared" ref="J92:J99" si="25">((I92/H92) -      1)*100</f>
        <v>-11.535480193787418</v>
      </c>
    </row>
    <row r="93" spans="1:10" ht="12" customHeight="1" x14ac:dyDescent="0.2">
      <c r="A93" s="109" t="s">
        <v>90</v>
      </c>
      <c r="B93" s="103">
        <v>2230</v>
      </c>
      <c r="C93" s="103">
        <v>2060</v>
      </c>
      <c r="D93" s="496">
        <f t="shared" si="23"/>
        <v>-7.623318385650224</v>
      </c>
      <c r="E93" s="103">
        <v>2270</v>
      </c>
      <c r="F93" s="103">
        <v>2160</v>
      </c>
      <c r="G93" s="590">
        <f t="shared" si="24"/>
        <v>-4.8458149779735731</v>
      </c>
      <c r="H93" s="103">
        <v>1200</v>
      </c>
      <c r="I93" s="103">
        <v>1213.4000000000001</v>
      </c>
      <c r="J93" s="496">
        <f t="shared" si="25"/>
        <v>1.1166666666666769</v>
      </c>
    </row>
    <row r="94" spans="1:10" ht="12" customHeight="1" x14ac:dyDescent="0.2">
      <c r="A94" s="109" t="s">
        <v>91</v>
      </c>
      <c r="B94" s="103">
        <v>2330</v>
      </c>
      <c r="C94" s="103">
        <v>2045</v>
      </c>
      <c r="D94" s="496">
        <f t="shared" si="23"/>
        <v>-12.231759656652363</v>
      </c>
      <c r="E94" s="103">
        <v>2365</v>
      </c>
      <c r="F94" s="103">
        <v>2045</v>
      </c>
      <c r="G94" s="590">
        <f t="shared" si="24"/>
        <v>-13.530655391120504</v>
      </c>
      <c r="H94" s="104">
        <v>1230</v>
      </c>
      <c r="I94" s="103">
        <v>1245</v>
      </c>
      <c r="J94" s="496">
        <f t="shared" si="25"/>
        <v>1.2195121951219523</v>
      </c>
    </row>
    <row r="95" spans="1:10" ht="12" customHeight="1" x14ac:dyDescent="0.2">
      <c r="A95" s="109" t="s">
        <v>92</v>
      </c>
      <c r="B95" s="103">
        <v>2850</v>
      </c>
      <c r="C95" s="103">
        <v>2245</v>
      </c>
      <c r="D95" s="496">
        <f t="shared" si="23"/>
        <v>-21.228070175438596</v>
      </c>
      <c r="E95" s="103">
        <v>3015</v>
      </c>
      <c r="F95" s="103">
        <v>2290</v>
      </c>
      <c r="G95" s="590">
        <f t="shared" si="24"/>
        <v>-24.04643449419569</v>
      </c>
      <c r="H95" s="103">
        <v>1530</v>
      </c>
      <c r="I95" s="103">
        <v>1420</v>
      </c>
      <c r="J95" s="496">
        <f t="shared" si="25"/>
        <v>-7.1895424836601274</v>
      </c>
    </row>
    <row r="96" spans="1:10" ht="8.25" customHeight="1" x14ac:dyDescent="0.2">
      <c r="A96" s="109" t="s">
        <v>524</v>
      </c>
      <c r="B96" s="103" t="s">
        <v>31</v>
      </c>
      <c r="C96" s="103">
        <v>2150</v>
      </c>
      <c r="D96" s="496" t="s">
        <v>26</v>
      </c>
      <c r="E96" s="103" t="s">
        <v>31</v>
      </c>
      <c r="F96" s="103">
        <v>2170</v>
      </c>
      <c r="G96" s="496" t="s">
        <v>26</v>
      </c>
      <c r="H96" s="103" t="s">
        <v>31</v>
      </c>
      <c r="I96" s="103">
        <v>1300</v>
      </c>
      <c r="J96" s="496" t="s">
        <v>26</v>
      </c>
    </row>
    <row r="97" spans="1:10" ht="12" customHeight="1" x14ac:dyDescent="0.2">
      <c r="A97" s="109" t="s">
        <v>93</v>
      </c>
      <c r="B97" s="103">
        <v>2420</v>
      </c>
      <c r="C97" s="103">
        <v>2110</v>
      </c>
      <c r="D97" s="496">
        <f t="shared" si="23"/>
        <v>-12.809917355371903</v>
      </c>
      <c r="E97" s="103" t="s">
        <v>31</v>
      </c>
      <c r="F97" s="103" t="s">
        <v>31</v>
      </c>
      <c r="G97" s="496" t="s">
        <v>26</v>
      </c>
      <c r="H97" s="104">
        <v>1260</v>
      </c>
      <c r="I97" s="103">
        <v>1300</v>
      </c>
      <c r="J97" s="496">
        <f t="shared" si="25"/>
        <v>3.1746031746031855</v>
      </c>
    </row>
    <row r="98" spans="1:10" ht="12" customHeight="1" x14ac:dyDescent="0.2">
      <c r="A98" s="109" t="s">
        <v>198</v>
      </c>
      <c r="B98" s="103">
        <v>2480</v>
      </c>
      <c r="C98" s="103">
        <v>2113</v>
      </c>
      <c r="D98" s="496">
        <f t="shared" si="23"/>
        <v>-14.79838709677419</v>
      </c>
      <c r="E98" s="103">
        <v>2487</v>
      </c>
      <c r="F98" s="103">
        <v>2453.4</v>
      </c>
      <c r="G98" s="590">
        <f t="shared" si="24"/>
        <v>-1.3510253317249643</v>
      </c>
      <c r="H98" s="103" t="s">
        <v>31</v>
      </c>
      <c r="I98" s="103">
        <v>1246.5999999999999</v>
      </c>
      <c r="J98" s="496" t="s">
        <v>26</v>
      </c>
    </row>
    <row r="99" spans="1:10" ht="12" customHeight="1" x14ac:dyDescent="0.2">
      <c r="A99" s="109" t="s">
        <v>94</v>
      </c>
      <c r="B99" s="103">
        <v>2933</v>
      </c>
      <c r="C99" s="103">
        <v>3000</v>
      </c>
      <c r="D99" s="496">
        <f t="shared" si="23"/>
        <v>2.2843504943743653</v>
      </c>
      <c r="E99" s="103">
        <v>3200</v>
      </c>
      <c r="F99" s="103">
        <v>3200</v>
      </c>
      <c r="G99" s="496">
        <f t="shared" si="24"/>
        <v>0</v>
      </c>
      <c r="H99" s="103">
        <v>2800</v>
      </c>
      <c r="I99" s="103">
        <v>1900</v>
      </c>
      <c r="J99" s="496">
        <f t="shared" si="25"/>
        <v>-32.142857142857139</v>
      </c>
    </row>
    <row r="100" spans="1:10" ht="12" customHeight="1" x14ac:dyDescent="0.2">
      <c r="A100" s="109" t="s">
        <v>95</v>
      </c>
      <c r="B100" s="103">
        <v>2387</v>
      </c>
      <c r="C100" s="103">
        <v>2066.6</v>
      </c>
      <c r="D100" s="496">
        <f t="shared" si="23"/>
        <v>-13.422706325932133</v>
      </c>
      <c r="E100" s="103">
        <v>2400</v>
      </c>
      <c r="F100" s="103">
        <v>2200</v>
      </c>
      <c r="G100" s="496">
        <f t="shared" si="24"/>
        <v>-8.3333333333333375</v>
      </c>
      <c r="H100" s="103">
        <v>1280</v>
      </c>
      <c r="I100" s="103">
        <v>1240</v>
      </c>
      <c r="J100" s="496">
        <f>((I100/H100) -      1)*100</f>
        <v>-3.125</v>
      </c>
    </row>
    <row r="101" spans="1:10" ht="12" customHeight="1" x14ac:dyDescent="0.2">
      <c r="A101" s="109" t="s">
        <v>96</v>
      </c>
      <c r="B101" s="103">
        <v>3067</v>
      </c>
      <c r="C101" s="103">
        <v>2433.4</v>
      </c>
      <c r="D101" s="496">
        <f t="shared" si="23"/>
        <v>-20.658624062601895</v>
      </c>
      <c r="E101" s="103" t="s">
        <v>31</v>
      </c>
      <c r="F101" s="103" t="s">
        <v>31</v>
      </c>
      <c r="G101" s="496" t="s">
        <v>26</v>
      </c>
      <c r="H101" s="103" t="s">
        <v>41</v>
      </c>
      <c r="I101" s="104" t="s">
        <v>41</v>
      </c>
      <c r="J101" s="496" t="s">
        <v>26</v>
      </c>
    </row>
    <row r="102" spans="1:10" ht="12" customHeight="1" x14ac:dyDescent="0.2">
      <c r="A102" s="109" t="s">
        <v>97</v>
      </c>
      <c r="B102" s="103">
        <v>2325</v>
      </c>
      <c r="C102" s="103">
        <v>2065</v>
      </c>
      <c r="D102" s="496">
        <f t="shared" si="23"/>
        <v>-11.18279569892473</v>
      </c>
      <c r="E102" s="103">
        <v>2310</v>
      </c>
      <c r="F102" s="103">
        <v>2091</v>
      </c>
      <c r="G102" s="496">
        <f t="shared" ref="G102" si="26">((F102/E102) -      1)*100</f>
        <v>-9.4805194805194777</v>
      </c>
      <c r="H102" s="103">
        <v>1227</v>
      </c>
      <c r="I102" s="104">
        <v>1228.8</v>
      </c>
      <c r="J102" s="496">
        <f t="shared" ref="J102:J119" si="27">((I102/H102) -      1)*100</f>
        <v>0.14669926650365817</v>
      </c>
    </row>
    <row r="103" spans="1:10" ht="12" customHeight="1" x14ac:dyDescent="0.2">
      <c r="A103" s="109" t="s">
        <v>600</v>
      </c>
      <c r="B103" s="103" t="s">
        <v>31</v>
      </c>
      <c r="C103" s="103">
        <v>2040</v>
      </c>
      <c r="D103" s="496" t="s">
        <v>26</v>
      </c>
      <c r="E103" s="103" t="s">
        <v>31</v>
      </c>
      <c r="F103" s="103">
        <v>2070</v>
      </c>
      <c r="G103" s="496" t="s">
        <v>26</v>
      </c>
      <c r="H103" s="103" t="s">
        <v>31</v>
      </c>
      <c r="I103" s="104">
        <v>1210</v>
      </c>
      <c r="J103" s="496" t="s">
        <v>26</v>
      </c>
    </row>
    <row r="104" spans="1:10" ht="12" customHeight="1" x14ac:dyDescent="0.2">
      <c r="A104" s="594" t="s">
        <v>98</v>
      </c>
      <c r="B104" s="110">
        <v>2749.3333333333335</v>
      </c>
      <c r="C104" s="110">
        <f t="shared" ref="C104" si="28">AVERAGE(C105:C107)</f>
        <v>2205</v>
      </c>
      <c r="D104" s="585">
        <f t="shared" si="23"/>
        <v>-19.798739088263829</v>
      </c>
      <c r="E104" s="110">
        <v>2776.5</v>
      </c>
      <c r="F104" s="110">
        <f t="shared" ref="F104" si="29">AVERAGE(F105:F107)</f>
        <v>2256.6666666666665</v>
      </c>
      <c r="G104" s="585">
        <f t="shared" ref="G104:G116" si="30">((F104/E104) -      1)*100</f>
        <v>-18.722612401704787</v>
      </c>
      <c r="H104" s="110">
        <v>1523.3333333333333</v>
      </c>
      <c r="I104" s="110">
        <f t="shared" ref="I104" si="31">AVERAGE(I105:I107)</f>
        <v>1426.6666666666667</v>
      </c>
      <c r="J104" s="585">
        <f t="shared" si="27"/>
        <v>-6.3457330415754853</v>
      </c>
    </row>
    <row r="105" spans="1:10" ht="12" customHeight="1" x14ac:dyDescent="0.2">
      <c r="A105" s="112" t="s">
        <v>99</v>
      </c>
      <c r="B105" s="103">
        <v>2725</v>
      </c>
      <c r="C105" s="103">
        <v>2170</v>
      </c>
      <c r="D105" s="496">
        <f t="shared" si="23"/>
        <v>-20.366972477064216</v>
      </c>
      <c r="E105" s="103">
        <v>2753</v>
      </c>
      <c r="F105" s="103">
        <v>2210</v>
      </c>
      <c r="G105" s="496">
        <f t="shared" si="30"/>
        <v>-19.723937522702506</v>
      </c>
      <c r="H105" s="103">
        <v>1480</v>
      </c>
      <c r="I105" s="103">
        <v>1380</v>
      </c>
      <c r="J105" s="496">
        <f t="shared" si="27"/>
        <v>-6.7567567567567544</v>
      </c>
    </row>
    <row r="106" spans="1:10" ht="12" customHeight="1" x14ac:dyDescent="0.2">
      <c r="A106" s="112" t="s">
        <v>100</v>
      </c>
      <c r="B106" s="103">
        <v>2793</v>
      </c>
      <c r="C106" s="103">
        <v>2250</v>
      </c>
      <c r="D106" s="496">
        <f t="shared" si="23"/>
        <v>-19.441460794844257</v>
      </c>
      <c r="E106" s="103" t="s">
        <v>31</v>
      </c>
      <c r="F106" s="103">
        <v>2310</v>
      </c>
      <c r="G106" s="496" t="s">
        <v>26</v>
      </c>
      <c r="H106" s="103">
        <v>1560</v>
      </c>
      <c r="I106" s="104">
        <v>1490</v>
      </c>
      <c r="J106" s="496">
        <f t="shared" si="27"/>
        <v>-4.4871794871794819</v>
      </c>
    </row>
    <row r="107" spans="1:10" ht="10.5" customHeight="1" x14ac:dyDescent="0.2">
      <c r="A107" s="112" t="s">
        <v>101</v>
      </c>
      <c r="B107" s="103">
        <v>2730</v>
      </c>
      <c r="C107" s="103">
        <v>2195</v>
      </c>
      <c r="D107" s="496">
        <f t="shared" si="23"/>
        <v>-19.597069597069595</v>
      </c>
      <c r="E107" s="103">
        <v>2800</v>
      </c>
      <c r="F107" s="103">
        <v>2250</v>
      </c>
      <c r="G107" s="496">
        <f t="shared" si="30"/>
        <v>-19.642857142857139</v>
      </c>
      <c r="H107" s="104">
        <v>1530</v>
      </c>
      <c r="I107" s="103">
        <v>1410</v>
      </c>
      <c r="J107" s="496">
        <f t="shared" si="27"/>
        <v>-7.8431372549019667</v>
      </c>
    </row>
    <row r="108" spans="1:10" ht="12.75" customHeight="1" x14ac:dyDescent="0.2">
      <c r="A108" s="594" t="s">
        <v>102</v>
      </c>
      <c r="B108" s="110">
        <v>2843</v>
      </c>
      <c r="C108" s="110">
        <v>2216.6</v>
      </c>
      <c r="D108" s="585">
        <f t="shared" si="23"/>
        <v>-22.033063665142461</v>
      </c>
      <c r="E108" s="110">
        <v>3093</v>
      </c>
      <c r="F108" s="110">
        <v>2273.4</v>
      </c>
      <c r="G108" s="585">
        <f t="shared" si="30"/>
        <v>-26.498545101842865</v>
      </c>
      <c r="H108" s="110">
        <v>2275</v>
      </c>
      <c r="I108" s="110">
        <v>1978.4</v>
      </c>
      <c r="J108" s="585">
        <f t="shared" si="27"/>
        <v>-13.037362637362637</v>
      </c>
    </row>
    <row r="109" spans="1:10" ht="14.1" customHeight="1" x14ac:dyDescent="0.2">
      <c r="A109" s="594" t="s">
        <v>103</v>
      </c>
      <c r="B109" s="110">
        <v>2842</v>
      </c>
      <c r="C109" s="110">
        <f>AVERAGE(C111:C115)</f>
        <v>2269.5</v>
      </c>
      <c r="D109" s="585">
        <f t="shared" si="23"/>
        <v>-20.144264602392681</v>
      </c>
      <c r="E109" s="110">
        <v>3140</v>
      </c>
      <c r="F109" s="110">
        <f>AVERAGE(F111:F115)</f>
        <v>2349</v>
      </c>
      <c r="G109" s="585">
        <f t="shared" si="30"/>
        <v>-25.191082802547772</v>
      </c>
      <c r="H109" s="110">
        <v>2011.6</v>
      </c>
      <c r="I109" s="110">
        <f>AVERAGE(I111:I115)</f>
        <v>1820</v>
      </c>
      <c r="J109" s="585">
        <f t="shared" si="27"/>
        <v>-9.5247564128057238</v>
      </c>
    </row>
    <row r="110" spans="1:10" ht="11.25" customHeight="1" x14ac:dyDescent="0.2">
      <c r="A110" s="112" t="s">
        <v>145</v>
      </c>
      <c r="B110" s="103">
        <v>2340</v>
      </c>
      <c r="C110" s="103">
        <v>2210</v>
      </c>
      <c r="D110" s="496">
        <f t="shared" si="23"/>
        <v>-5.555555555555558</v>
      </c>
      <c r="E110" s="103">
        <v>2450</v>
      </c>
      <c r="F110" s="103">
        <v>2295</v>
      </c>
      <c r="G110" s="496">
        <f t="shared" si="30"/>
        <v>-6.3265306122448965</v>
      </c>
      <c r="H110" s="103" t="s">
        <v>31</v>
      </c>
      <c r="I110" s="103">
        <v>1313.4</v>
      </c>
      <c r="J110" s="496" t="s">
        <v>26</v>
      </c>
    </row>
    <row r="111" spans="1:10" ht="9.75" customHeight="1" x14ac:dyDescent="0.2">
      <c r="A111" s="112" t="s">
        <v>104</v>
      </c>
      <c r="B111" s="103">
        <v>2445</v>
      </c>
      <c r="C111" s="103">
        <v>2185</v>
      </c>
      <c r="D111" s="496">
        <f t="shared" si="23"/>
        <v>-10.633946830265851</v>
      </c>
      <c r="E111" s="103">
        <v>2460</v>
      </c>
      <c r="F111" s="103">
        <v>2180</v>
      </c>
      <c r="G111" s="496">
        <f t="shared" si="30"/>
        <v>-11.382113821138207</v>
      </c>
      <c r="H111" s="104">
        <v>1455</v>
      </c>
      <c r="I111" s="103">
        <v>1535</v>
      </c>
      <c r="J111" s="496">
        <f t="shared" si="27"/>
        <v>5.4982817869415834</v>
      </c>
    </row>
    <row r="112" spans="1:10" ht="12" customHeight="1" x14ac:dyDescent="0.2">
      <c r="A112" s="112" t="s">
        <v>105</v>
      </c>
      <c r="B112" s="103">
        <v>2240</v>
      </c>
      <c r="C112" s="103">
        <v>2202.5</v>
      </c>
      <c r="D112" s="496">
        <f t="shared" si="23"/>
        <v>-1.6741071428571397</v>
      </c>
      <c r="E112" s="103">
        <v>2320</v>
      </c>
      <c r="F112" s="103">
        <v>2725</v>
      </c>
      <c r="G112" s="496">
        <f t="shared" si="30"/>
        <v>17.456896551724132</v>
      </c>
      <c r="H112" s="104">
        <v>1300</v>
      </c>
      <c r="I112" s="104">
        <v>1340</v>
      </c>
      <c r="J112" s="496">
        <f t="shared" si="27"/>
        <v>3.076923076923066</v>
      </c>
    </row>
    <row r="113" spans="1:10" ht="12" customHeight="1" x14ac:dyDescent="0.2">
      <c r="A113" s="112" t="s">
        <v>106</v>
      </c>
      <c r="B113" s="103">
        <v>2615</v>
      </c>
      <c r="C113" s="103">
        <v>2200</v>
      </c>
      <c r="D113" s="496">
        <f t="shared" si="23"/>
        <v>-15.869980879541112</v>
      </c>
      <c r="E113" s="103">
        <v>2695</v>
      </c>
      <c r="F113" s="103">
        <v>2095</v>
      </c>
      <c r="G113" s="496">
        <f t="shared" si="30"/>
        <v>-22.263450834879407</v>
      </c>
      <c r="H113" s="104">
        <v>1533</v>
      </c>
      <c r="I113" s="103">
        <v>1395</v>
      </c>
      <c r="J113" s="496">
        <f t="shared" si="27"/>
        <v>-9.0019569471624266</v>
      </c>
    </row>
    <row r="114" spans="1:10" ht="12" customHeight="1" x14ac:dyDescent="0.2">
      <c r="A114" s="112" t="s">
        <v>107</v>
      </c>
      <c r="B114" s="103">
        <v>1910</v>
      </c>
      <c r="C114" s="103">
        <v>2160</v>
      </c>
      <c r="D114" s="496">
        <f t="shared" si="23"/>
        <v>13.089005235602102</v>
      </c>
      <c r="E114" s="103">
        <v>2425</v>
      </c>
      <c r="F114" s="103">
        <v>2145</v>
      </c>
      <c r="G114" s="496">
        <f t="shared" si="30"/>
        <v>-11.546391752577323</v>
      </c>
      <c r="H114" s="104">
        <v>1370</v>
      </c>
      <c r="I114" s="103">
        <v>1330</v>
      </c>
      <c r="J114" s="496">
        <f t="shared" si="27"/>
        <v>-2.9197080291970767</v>
      </c>
    </row>
    <row r="115" spans="1:10" ht="12" customHeight="1" x14ac:dyDescent="0.2">
      <c r="A115" s="112" t="s">
        <v>651</v>
      </c>
      <c r="B115" s="103">
        <v>5000</v>
      </c>
      <c r="C115" s="103">
        <v>2600</v>
      </c>
      <c r="D115" s="496">
        <f t="shared" si="23"/>
        <v>-48</v>
      </c>
      <c r="E115" s="103">
        <v>5800</v>
      </c>
      <c r="F115" s="103">
        <v>2600</v>
      </c>
      <c r="G115" s="496">
        <f t="shared" si="30"/>
        <v>-55.172413793103445</v>
      </c>
      <c r="H115" s="104">
        <v>4400</v>
      </c>
      <c r="I115" s="104">
        <v>3500</v>
      </c>
      <c r="J115" s="496">
        <f t="shared" si="27"/>
        <v>-20.45454545454546</v>
      </c>
    </row>
    <row r="116" spans="1:10" ht="12" customHeight="1" x14ac:dyDescent="0.2">
      <c r="A116" s="594" t="s">
        <v>108</v>
      </c>
      <c r="B116" s="110">
        <v>4810</v>
      </c>
      <c r="C116" s="110">
        <f t="shared" ref="C116" si="32">AVERAGE(C117:C120)</f>
        <v>4175</v>
      </c>
      <c r="D116" s="585">
        <f t="shared" si="23"/>
        <v>-13.201663201663205</v>
      </c>
      <c r="E116" s="110">
        <v>3000</v>
      </c>
      <c r="F116" s="110">
        <f t="shared" ref="F116" si="33">AVERAGE(F117:F120)</f>
        <v>4750</v>
      </c>
      <c r="G116" s="585">
        <f t="shared" si="30"/>
        <v>58.333333333333329</v>
      </c>
      <c r="H116" s="110">
        <v>3503.3333333333335</v>
      </c>
      <c r="I116" s="110">
        <f t="shared" ref="I116" si="34">AVERAGE(I117:I120)</f>
        <v>3550</v>
      </c>
      <c r="J116" s="585">
        <f t="shared" si="27"/>
        <v>1.3320647002854402</v>
      </c>
    </row>
    <row r="117" spans="1:10" ht="12" customHeight="1" x14ac:dyDescent="0.2">
      <c r="A117" s="112" t="s">
        <v>109</v>
      </c>
      <c r="B117" s="103">
        <v>5000</v>
      </c>
      <c r="C117" s="103">
        <v>2600</v>
      </c>
      <c r="D117" s="496">
        <f t="shared" si="23"/>
        <v>-48</v>
      </c>
      <c r="E117" s="103" t="s">
        <v>31</v>
      </c>
      <c r="F117" s="103" t="s">
        <v>31</v>
      </c>
      <c r="G117" s="496" t="s">
        <v>26</v>
      </c>
      <c r="H117" s="104">
        <v>2810</v>
      </c>
      <c r="I117" s="103">
        <v>1500</v>
      </c>
      <c r="J117" s="496">
        <f t="shared" si="27"/>
        <v>-46.619217081850536</v>
      </c>
    </row>
    <row r="118" spans="1:10" ht="12" customHeight="1" x14ac:dyDescent="0.2">
      <c r="A118" s="112" t="s">
        <v>110</v>
      </c>
      <c r="B118" s="103">
        <v>5090</v>
      </c>
      <c r="C118" s="103">
        <v>3950</v>
      </c>
      <c r="D118" s="496">
        <f t="shared" si="23"/>
        <v>-22.396856581532422</v>
      </c>
      <c r="E118" s="103">
        <v>3000</v>
      </c>
      <c r="F118" s="103" t="s">
        <v>31</v>
      </c>
      <c r="G118" s="496" t="s">
        <v>26</v>
      </c>
      <c r="H118" s="104">
        <v>4500</v>
      </c>
      <c r="I118" s="103">
        <v>4500</v>
      </c>
      <c r="J118" s="496">
        <f t="shared" si="27"/>
        <v>0</v>
      </c>
    </row>
    <row r="119" spans="1:10" ht="12" customHeight="1" x14ac:dyDescent="0.2">
      <c r="A119" s="112" t="s">
        <v>111</v>
      </c>
      <c r="B119" s="103">
        <v>4800</v>
      </c>
      <c r="C119" s="103">
        <v>4800</v>
      </c>
      <c r="D119" s="496">
        <f t="shared" si="23"/>
        <v>0</v>
      </c>
      <c r="E119" s="103" t="s">
        <v>31</v>
      </c>
      <c r="F119" s="103" t="s">
        <v>31</v>
      </c>
      <c r="G119" s="496" t="s">
        <v>26</v>
      </c>
      <c r="H119" s="104">
        <v>3200</v>
      </c>
      <c r="I119" s="104">
        <v>3200</v>
      </c>
      <c r="J119" s="496">
        <f t="shared" si="27"/>
        <v>0</v>
      </c>
    </row>
    <row r="120" spans="1:10" ht="12" customHeight="1" x14ac:dyDescent="0.2">
      <c r="A120" s="112" t="s">
        <v>112</v>
      </c>
      <c r="B120" s="103">
        <v>4350</v>
      </c>
      <c r="C120" s="103">
        <v>5350</v>
      </c>
      <c r="D120" s="496">
        <f t="shared" si="23"/>
        <v>22.988505747126432</v>
      </c>
      <c r="E120" s="103" t="s">
        <v>31</v>
      </c>
      <c r="F120" s="103">
        <v>4750</v>
      </c>
      <c r="G120" s="496" t="s">
        <v>26</v>
      </c>
      <c r="H120" s="104" t="s">
        <v>41</v>
      </c>
      <c r="I120" s="104">
        <v>5000</v>
      </c>
      <c r="J120" s="496" t="s">
        <v>26</v>
      </c>
    </row>
    <row r="121" spans="1:10" ht="12" customHeight="1" x14ac:dyDescent="0.2">
      <c r="A121" s="594" t="s">
        <v>113</v>
      </c>
      <c r="B121" s="110">
        <v>3870</v>
      </c>
      <c r="C121" s="110">
        <f t="shared" ref="C121" si="35">AVERAGE(C122:C123)</f>
        <v>2513.9</v>
      </c>
      <c r="D121" s="585">
        <f t="shared" si="23"/>
        <v>-35.041343669250644</v>
      </c>
      <c r="E121" s="110">
        <v>4100</v>
      </c>
      <c r="F121" s="110">
        <f t="shared" ref="F121" si="36">AVERAGE(F122:F123)</f>
        <v>2700</v>
      </c>
      <c r="G121" s="496">
        <f t="shared" ref="G121" si="37">((F121/E121) -      1)*100</f>
        <v>-34.146341463414629</v>
      </c>
      <c r="H121" s="110">
        <v>2278.5</v>
      </c>
      <c r="I121" s="110">
        <f t="shared" ref="I121" si="38">AVERAGE(I122:I123)</f>
        <v>1610</v>
      </c>
      <c r="J121" s="585">
        <f t="shared" ref="J121:J125" si="39">((I121/H121) -      1)*100</f>
        <v>-29.339477726574504</v>
      </c>
    </row>
    <row r="122" spans="1:10" ht="12" customHeight="1" x14ac:dyDescent="0.2">
      <c r="A122" s="112" t="s">
        <v>114</v>
      </c>
      <c r="B122" s="103">
        <v>3760</v>
      </c>
      <c r="C122" s="103">
        <v>2517.8000000000002</v>
      </c>
      <c r="D122" s="496">
        <f t="shared" si="23"/>
        <v>-33.037234042553187</v>
      </c>
      <c r="E122" s="103" t="s">
        <v>31</v>
      </c>
      <c r="F122" s="103">
        <v>2700</v>
      </c>
      <c r="G122" s="595" t="s">
        <v>26</v>
      </c>
      <c r="H122" s="103">
        <v>2177</v>
      </c>
      <c r="I122" s="103">
        <v>1620</v>
      </c>
      <c r="J122" s="496">
        <f t="shared" si="39"/>
        <v>-25.58566835094166</v>
      </c>
    </row>
    <row r="123" spans="1:10" ht="12" customHeight="1" x14ac:dyDescent="0.2">
      <c r="A123" s="112" t="s">
        <v>115</v>
      </c>
      <c r="B123" s="103">
        <v>3980</v>
      </c>
      <c r="C123" s="103">
        <v>2510</v>
      </c>
      <c r="D123" s="496">
        <f t="shared" si="23"/>
        <v>-36.934673366834168</v>
      </c>
      <c r="E123" s="103">
        <v>4100</v>
      </c>
      <c r="F123" s="103" t="s">
        <v>31</v>
      </c>
      <c r="G123" s="595" t="s">
        <v>26</v>
      </c>
      <c r="H123" s="104">
        <v>2380</v>
      </c>
      <c r="I123" s="103">
        <v>1600</v>
      </c>
      <c r="J123" s="496">
        <f t="shared" si="39"/>
        <v>-32.773109243697476</v>
      </c>
    </row>
    <row r="124" spans="1:10" ht="12" customHeight="1" x14ac:dyDescent="0.2">
      <c r="A124" s="594" t="s">
        <v>116</v>
      </c>
      <c r="B124" s="110">
        <v>3843.5</v>
      </c>
      <c r="C124" s="110">
        <f t="shared" ref="C124" si="40">AVERAGE(C125:C126)</f>
        <v>2400</v>
      </c>
      <c r="D124" s="585">
        <f t="shared" si="23"/>
        <v>-37.556914270846889</v>
      </c>
      <c r="E124" s="110" t="s">
        <v>26</v>
      </c>
      <c r="F124" s="110">
        <f t="shared" ref="F124" si="41">AVERAGE(F125:F126)</f>
        <v>2500</v>
      </c>
      <c r="G124" s="585" t="s">
        <v>26</v>
      </c>
      <c r="H124" s="110">
        <v>1533</v>
      </c>
      <c r="I124" s="110">
        <f t="shared" ref="I124" si="42">AVERAGE(I125:I126)</f>
        <v>1860</v>
      </c>
      <c r="J124" s="585">
        <f t="shared" si="39"/>
        <v>21.330724070450092</v>
      </c>
    </row>
    <row r="125" spans="1:10" ht="12" customHeight="1" x14ac:dyDescent="0.2">
      <c r="A125" s="112" t="s">
        <v>117</v>
      </c>
      <c r="B125" s="103">
        <v>2687</v>
      </c>
      <c r="C125" s="103">
        <v>2200</v>
      </c>
      <c r="D125" s="496">
        <f t="shared" si="23"/>
        <v>-18.124302195757348</v>
      </c>
      <c r="E125" s="103" t="s">
        <v>31</v>
      </c>
      <c r="F125" s="103">
        <v>2200</v>
      </c>
      <c r="G125" s="496" t="s">
        <v>26</v>
      </c>
      <c r="H125" s="103">
        <v>1533</v>
      </c>
      <c r="I125" s="103">
        <v>1860</v>
      </c>
      <c r="J125" s="496">
        <f t="shared" si="39"/>
        <v>21.330724070450092</v>
      </c>
    </row>
    <row r="126" spans="1:10" ht="12" customHeight="1" x14ac:dyDescent="0.2">
      <c r="A126" s="112" t="s">
        <v>147</v>
      </c>
      <c r="B126" s="103">
        <v>5000</v>
      </c>
      <c r="C126" s="103">
        <v>2600</v>
      </c>
      <c r="D126" s="496">
        <f t="shared" si="23"/>
        <v>-48</v>
      </c>
      <c r="E126" s="103" t="s">
        <v>31</v>
      </c>
      <c r="F126" s="103">
        <v>2800</v>
      </c>
      <c r="G126" s="496" t="s">
        <v>26</v>
      </c>
      <c r="H126" s="104" t="s">
        <v>41</v>
      </c>
      <c r="I126" s="103" t="s">
        <v>41</v>
      </c>
      <c r="J126" s="496" t="s">
        <v>26</v>
      </c>
    </row>
    <row r="127" spans="1:10" ht="12" customHeight="1" x14ac:dyDescent="0.2">
      <c r="A127" s="594" t="s">
        <v>118</v>
      </c>
      <c r="B127" s="110">
        <v>3263.3333333333335</v>
      </c>
      <c r="C127" s="110">
        <f t="shared" ref="C127" si="43">AVERAGE(C128:C130)</f>
        <v>2646.6666666666665</v>
      </c>
      <c r="D127" s="585">
        <f t="shared" si="23"/>
        <v>-18.896833503575085</v>
      </c>
      <c r="E127" s="110">
        <v>3133.5</v>
      </c>
      <c r="F127" s="110">
        <f t="shared" ref="F127" si="44">AVERAGE(F128:F130)</f>
        <v>2620</v>
      </c>
      <c r="G127" s="585">
        <f>((F127/E127) -      1)*100</f>
        <v>-16.387426200734001</v>
      </c>
      <c r="H127" s="110">
        <v>3595.5</v>
      </c>
      <c r="I127" s="110">
        <f t="shared" ref="I127" si="45">AVERAGE(I128:I130)</f>
        <v>2697.5</v>
      </c>
      <c r="J127" s="585">
        <f>((I127/H127) -      1)*100</f>
        <v>-24.975664024475041</v>
      </c>
    </row>
    <row r="128" spans="1:10" ht="12" customHeight="1" x14ac:dyDescent="0.2">
      <c r="A128" s="112" t="s">
        <v>119</v>
      </c>
      <c r="B128" s="103">
        <v>3200</v>
      </c>
      <c r="C128" s="103">
        <v>2800</v>
      </c>
      <c r="D128" s="496">
        <f t="shared" si="23"/>
        <v>-12.5</v>
      </c>
      <c r="E128" s="103" t="s">
        <v>31</v>
      </c>
      <c r="F128" s="103" t="s">
        <v>31</v>
      </c>
      <c r="G128" s="595" t="s">
        <v>26</v>
      </c>
      <c r="H128" s="104" t="s">
        <v>41</v>
      </c>
      <c r="I128" s="104" t="s">
        <v>41</v>
      </c>
      <c r="J128" s="496" t="s">
        <v>26</v>
      </c>
    </row>
    <row r="129" spans="1:10" ht="12" customHeight="1" x14ac:dyDescent="0.2">
      <c r="A129" s="112" t="s">
        <v>120</v>
      </c>
      <c r="B129" s="103">
        <v>3517</v>
      </c>
      <c r="C129" s="103">
        <v>2555</v>
      </c>
      <c r="D129" s="496">
        <f t="shared" si="23"/>
        <v>-27.352857549047481</v>
      </c>
      <c r="E129" s="103">
        <v>3083</v>
      </c>
      <c r="F129" s="103">
        <v>2560</v>
      </c>
      <c r="G129" s="496">
        <f t="shared" ref="G129:G131" si="46">((F129/E129) -      1)*100</f>
        <v>-16.963996107687318</v>
      </c>
      <c r="H129" s="103">
        <v>3633</v>
      </c>
      <c r="I129" s="103">
        <v>2540</v>
      </c>
      <c r="J129" s="496">
        <f t="shared" ref="J129:J136" si="47">((I129/H129) -      1)*100</f>
        <v>-30.085328929259568</v>
      </c>
    </row>
    <row r="130" spans="1:10" ht="12" customHeight="1" x14ac:dyDescent="0.2">
      <c r="A130" s="596" t="s">
        <v>121</v>
      </c>
      <c r="B130" s="103">
        <v>3073</v>
      </c>
      <c r="C130" s="103">
        <v>2585</v>
      </c>
      <c r="D130" s="496">
        <f t="shared" si="23"/>
        <v>-15.880247315327045</v>
      </c>
      <c r="E130" s="103">
        <v>3184</v>
      </c>
      <c r="F130" s="103">
        <v>2680</v>
      </c>
      <c r="G130" s="496">
        <f t="shared" si="46"/>
        <v>-15.829145728643212</v>
      </c>
      <c r="H130" s="103">
        <v>3558</v>
      </c>
      <c r="I130" s="103">
        <v>2855</v>
      </c>
      <c r="J130" s="496">
        <f t="shared" si="47"/>
        <v>-19.758291174817309</v>
      </c>
    </row>
    <row r="131" spans="1:10" ht="12" customHeight="1" x14ac:dyDescent="0.2">
      <c r="A131" s="586" t="s">
        <v>122</v>
      </c>
      <c r="B131" s="110">
        <f t="shared" ref="B131:I131" si="48">AVERAGE(B132:B136)</f>
        <v>2975</v>
      </c>
      <c r="C131" s="110">
        <f t="shared" si="48"/>
        <v>2302</v>
      </c>
      <c r="D131" s="585">
        <f t="shared" si="23"/>
        <v>-22.621848739495796</v>
      </c>
      <c r="E131" s="110">
        <f t="shared" si="48"/>
        <v>2920</v>
      </c>
      <c r="F131" s="110">
        <f t="shared" si="48"/>
        <v>2143.4</v>
      </c>
      <c r="G131" s="585">
        <f t="shared" si="46"/>
        <v>-26.595890410958901</v>
      </c>
      <c r="H131" s="110">
        <f t="shared" si="48"/>
        <v>1779</v>
      </c>
      <c r="I131" s="110">
        <f t="shared" si="48"/>
        <v>1660.6800000000003</v>
      </c>
      <c r="J131" s="585">
        <f t="shared" si="47"/>
        <v>-6.6509274873524316</v>
      </c>
    </row>
    <row r="132" spans="1:10" ht="12" customHeight="1" x14ac:dyDescent="0.2">
      <c r="A132" s="109" t="s">
        <v>123</v>
      </c>
      <c r="B132" s="103">
        <v>3050</v>
      </c>
      <c r="C132" s="103">
        <v>2306.6</v>
      </c>
      <c r="D132" s="496">
        <f t="shared" si="23"/>
        <v>-24.373770491803281</v>
      </c>
      <c r="E132" s="103" t="s">
        <v>31</v>
      </c>
      <c r="F132" s="103" t="s">
        <v>31</v>
      </c>
      <c r="G132" s="496" t="s">
        <v>26</v>
      </c>
      <c r="H132" s="103">
        <v>1600</v>
      </c>
      <c r="I132" s="103">
        <v>1460</v>
      </c>
      <c r="J132" s="496">
        <f t="shared" si="47"/>
        <v>-8.7500000000000018</v>
      </c>
    </row>
    <row r="133" spans="1:10" ht="12" customHeight="1" x14ac:dyDescent="0.2">
      <c r="A133" s="109" t="s">
        <v>124</v>
      </c>
      <c r="B133" s="103">
        <v>3425</v>
      </c>
      <c r="C133" s="103">
        <v>2700</v>
      </c>
      <c r="D133" s="496">
        <f t="shared" si="23"/>
        <v>-21.167883211678827</v>
      </c>
      <c r="E133" s="103" t="s">
        <v>31</v>
      </c>
      <c r="F133" s="103" t="s">
        <v>31</v>
      </c>
      <c r="G133" s="496" t="s">
        <v>26</v>
      </c>
      <c r="H133" s="104">
        <v>2880</v>
      </c>
      <c r="I133" s="104">
        <v>3000</v>
      </c>
      <c r="J133" s="496">
        <f t="shared" si="47"/>
        <v>4.1666666666666741</v>
      </c>
    </row>
    <row r="134" spans="1:10" ht="12" customHeight="1" x14ac:dyDescent="0.2">
      <c r="A134" s="109" t="s">
        <v>125</v>
      </c>
      <c r="B134" s="103">
        <v>2580</v>
      </c>
      <c r="C134" s="103">
        <v>2106.6</v>
      </c>
      <c r="D134" s="496">
        <f t="shared" si="23"/>
        <v>-18.348837209302328</v>
      </c>
      <c r="E134" s="103">
        <v>2780</v>
      </c>
      <c r="F134" s="103">
        <v>2193.4</v>
      </c>
      <c r="G134" s="496">
        <f t="shared" ref="G134:G137" si="49">((F134/E134) -      1)*100</f>
        <v>-21.100719424460422</v>
      </c>
      <c r="H134" s="103">
        <v>1370</v>
      </c>
      <c r="I134" s="103">
        <v>1306.5999999999999</v>
      </c>
      <c r="J134" s="496">
        <f t="shared" si="47"/>
        <v>-4.6277372262773842</v>
      </c>
    </row>
    <row r="135" spans="1:10" ht="12" customHeight="1" x14ac:dyDescent="0.2">
      <c r="A135" s="109" t="s">
        <v>126</v>
      </c>
      <c r="B135" s="103">
        <v>3020</v>
      </c>
      <c r="C135" s="103">
        <v>2163.4</v>
      </c>
      <c r="D135" s="496">
        <f t="shared" si="23"/>
        <v>-28.36423841059602</v>
      </c>
      <c r="E135" s="103">
        <v>2840</v>
      </c>
      <c r="F135" s="103">
        <v>2136.8000000000002</v>
      </c>
      <c r="G135" s="496">
        <f t="shared" si="49"/>
        <v>-24.760563380281685</v>
      </c>
      <c r="H135" s="103">
        <v>1445</v>
      </c>
      <c r="I135" s="103">
        <v>1256.8</v>
      </c>
      <c r="J135" s="496">
        <f t="shared" si="47"/>
        <v>-13.024221453287199</v>
      </c>
    </row>
    <row r="136" spans="1:10" ht="12" customHeight="1" x14ac:dyDescent="0.2">
      <c r="A136" s="109" t="s">
        <v>127</v>
      </c>
      <c r="B136" s="103">
        <v>2800</v>
      </c>
      <c r="C136" s="103">
        <v>2233.4</v>
      </c>
      <c r="D136" s="496">
        <f t="shared" si="23"/>
        <v>-20.23571428571428</v>
      </c>
      <c r="E136" s="103">
        <v>3140</v>
      </c>
      <c r="F136" s="103">
        <v>2100</v>
      </c>
      <c r="G136" s="496">
        <f t="shared" si="49"/>
        <v>-33.121019108280258</v>
      </c>
      <c r="H136" s="103">
        <v>1600</v>
      </c>
      <c r="I136" s="103">
        <v>1280</v>
      </c>
      <c r="J136" s="496">
        <f t="shared" si="47"/>
        <v>-19.999999999999996</v>
      </c>
    </row>
    <row r="137" spans="1:10" ht="12" customHeight="1" x14ac:dyDescent="0.2">
      <c r="A137" s="586" t="s">
        <v>602</v>
      </c>
      <c r="B137" s="110">
        <f>AVERAGE(B138:B142)</f>
        <v>4262</v>
      </c>
      <c r="C137" s="110">
        <f>AVERAGE(C138:C142)</f>
        <v>2802.5</v>
      </c>
      <c r="D137" s="585">
        <f t="shared" si="23"/>
        <v>-34.244486156733934</v>
      </c>
      <c r="E137" s="110">
        <f>AVERAGE(E138:E142)</f>
        <v>4572.5</v>
      </c>
      <c r="F137" s="110">
        <f t="shared" ref="F137" si="50">AVERAGE(F139:F142)</f>
        <v>2650</v>
      </c>
      <c r="G137" s="585">
        <f t="shared" si="49"/>
        <v>-42.04483324220886</v>
      </c>
      <c r="H137" s="110" t="s">
        <v>29</v>
      </c>
      <c r="I137" s="110">
        <f t="shared" ref="I137" si="51">AVERAGE(I139:I142)</f>
        <v>2307.5</v>
      </c>
      <c r="J137" s="585" t="s">
        <v>26</v>
      </c>
    </row>
    <row r="138" spans="1:10" ht="12" customHeight="1" x14ac:dyDescent="0.2">
      <c r="A138" s="109" t="s">
        <v>652</v>
      </c>
      <c r="B138" s="103">
        <v>3700</v>
      </c>
      <c r="C138" s="103" t="s">
        <v>31</v>
      </c>
      <c r="D138" s="496" t="s">
        <v>26</v>
      </c>
      <c r="E138" s="103" t="s">
        <v>31</v>
      </c>
      <c r="F138" s="103" t="s">
        <v>31</v>
      </c>
      <c r="G138" s="496" t="s">
        <v>26</v>
      </c>
      <c r="H138" s="103" t="s">
        <v>41</v>
      </c>
      <c r="I138" s="103" t="s">
        <v>41</v>
      </c>
      <c r="J138" s="496" t="s">
        <v>26</v>
      </c>
    </row>
    <row r="139" spans="1:10" ht="12" customHeight="1" x14ac:dyDescent="0.2">
      <c r="A139" s="109" t="s">
        <v>603</v>
      </c>
      <c r="B139" s="103">
        <v>4000</v>
      </c>
      <c r="C139" s="103" t="s">
        <v>31</v>
      </c>
      <c r="D139" s="496" t="s">
        <v>26</v>
      </c>
      <c r="E139" s="103" t="s">
        <v>31</v>
      </c>
      <c r="F139" s="103" t="s">
        <v>31</v>
      </c>
      <c r="G139" s="496" t="s">
        <v>26</v>
      </c>
      <c r="H139" s="103" t="s">
        <v>41</v>
      </c>
      <c r="I139" s="103" t="s">
        <v>41</v>
      </c>
      <c r="J139" s="496" t="s">
        <v>26</v>
      </c>
    </row>
    <row r="140" spans="1:10" ht="12" customHeight="1" x14ac:dyDescent="0.2">
      <c r="A140" s="109" t="s">
        <v>558</v>
      </c>
      <c r="B140" s="103">
        <v>4600</v>
      </c>
      <c r="C140" s="103">
        <v>3220</v>
      </c>
      <c r="D140" s="496">
        <f t="shared" si="23"/>
        <v>-30.000000000000004</v>
      </c>
      <c r="E140" s="103" t="s">
        <v>31</v>
      </c>
      <c r="F140" s="103">
        <v>2760</v>
      </c>
      <c r="G140" s="496" t="s">
        <v>26</v>
      </c>
      <c r="H140" s="103" t="s">
        <v>41</v>
      </c>
      <c r="I140" s="103">
        <v>2410</v>
      </c>
      <c r="J140" s="496" t="s">
        <v>26</v>
      </c>
    </row>
    <row r="141" spans="1:10" ht="12" customHeight="1" x14ac:dyDescent="0.2">
      <c r="A141" s="109" t="s">
        <v>604</v>
      </c>
      <c r="B141" s="103">
        <v>5010</v>
      </c>
      <c r="C141" s="103">
        <v>2385</v>
      </c>
      <c r="D141" s="496">
        <f t="shared" si="23"/>
        <v>-52.395209580838319</v>
      </c>
      <c r="E141" s="103">
        <v>5145</v>
      </c>
      <c r="F141" s="103">
        <v>2540</v>
      </c>
      <c r="G141" s="496">
        <f t="shared" ref="G141:G158" si="52">((F141/E141) -      1)*100</f>
        <v>-50.631681243926138</v>
      </c>
      <c r="H141" s="103" t="s">
        <v>41</v>
      </c>
      <c r="I141" s="103">
        <v>2205</v>
      </c>
      <c r="J141" s="496" t="s">
        <v>26</v>
      </c>
    </row>
    <row r="142" spans="1:10" ht="12" customHeight="1" x14ac:dyDescent="0.2">
      <c r="A142" s="109" t="s">
        <v>605</v>
      </c>
      <c r="B142" s="103">
        <v>4000</v>
      </c>
      <c r="C142" s="103" t="s">
        <v>31</v>
      </c>
      <c r="D142" s="496" t="s">
        <v>26</v>
      </c>
      <c r="E142" s="103">
        <v>4000</v>
      </c>
      <c r="F142" s="103" t="s">
        <v>31</v>
      </c>
      <c r="G142" s="496" t="s">
        <v>26</v>
      </c>
      <c r="H142" s="103" t="s">
        <v>41</v>
      </c>
      <c r="I142" s="103" t="s">
        <v>41</v>
      </c>
      <c r="J142" s="496" t="s">
        <v>26</v>
      </c>
    </row>
    <row r="143" spans="1:10" ht="12" customHeight="1" x14ac:dyDescent="0.25">
      <c r="A143" s="113" t="s">
        <v>328</v>
      </c>
      <c r="B143" s="593" t="s">
        <v>26</v>
      </c>
      <c r="C143" s="110">
        <f>AVERAGE(C144:C153)</f>
        <v>2344.16</v>
      </c>
      <c r="D143" s="585" t="s">
        <v>26</v>
      </c>
      <c r="E143" s="593" t="s">
        <v>26</v>
      </c>
      <c r="F143" s="110">
        <f>AVERAGE(F144:F153)</f>
        <v>3079.4333333333329</v>
      </c>
      <c r="G143" s="585" t="s">
        <v>26</v>
      </c>
      <c r="H143" s="103" t="s">
        <v>26</v>
      </c>
      <c r="I143" s="110">
        <f>AVERAGE(I144:I153)</f>
        <v>1780</v>
      </c>
      <c r="J143" s="585" t="s">
        <v>26</v>
      </c>
    </row>
    <row r="144" spans="1:10" ht="12" customHeight="1" x14ac:dyDescent="0.2">
      <c r="A144" s="114" t="s">
        <v>190</v>
      </c>
      <c r="B144" s="103" t="s">
        <v>31</v>
      </c>
      <c r="C144" s="103">
        <v>2330</v>
      </c>
      <c r="D144" s="496" t="s">
        <v>26</v>
      </c>
      <c r="E144" s="103" t="s">
        <v>31</v>
      </c>
      <c r="F144" s="103" t="s">
        <v>31</v>
      </c>
      <c r="G144" s="496" t="s">
        <v>26</v>
      </c>
      <c r="H144" s="103" t="s">
        <v>41</v>
      </c>
      <c r="I144" s="103">
        <v>1480</v>
      </c>
      <c r="J144" s="496" t="s">
        <v>26</v>
      </c>
    </row>
    <row r="145" spans="1:10" ht="12" customHeight="1" x14ac:dyDescent="0.2">
      <c r="A145" s="114" t="s">
        <v>645</v>
      </c>
      <c r="B145" s="103" t="s">
        <v>31</v>
      </c>
      <c r="C145" s="103">
        <v>2340</v>
      </c>
      <c r="D145" s="496" t="s">
        <v>26</v>
      </c>
      <c r="E145" s="103" t="s">
        <v>31</v>
      </c>
      <c r="F145" s="103">
        <v>2430</v>
      </c>
      <c r="G145" s="496" t="s">
        <v>26</v>
      </c>
      <c r="H145" s="103" t="s">
        <v>41</v>
      </c>
      <c r="I145" s="103">
        <v>1530</v>
      </c>
      <c r="J145" s="496" t="s">
        <v>26</v>
      </c>
    </row>
    <row r="146" spans="1:10" ht="12" customHeight="1" x14ac:dyDescent="0.2">
      <c r="A146" s="114" t="s">
        <v>329</v>
      </c>
      <c r="B146" s="103" t="s">
        <v>31</v>
      </c>
      <c r="C146" s="103">
        <v>2500</v>
      </c>
      <c r="D146" s="496" t="s">
        <v>26</v>
      </c>
      <c r="E146" s="103" t="s">
        <v>31</v>
      </c>
      <c r="F146" s="103">
        <v>5300</v>
      </c>
      <c r="G146" s="496" t="s">
        <v>26</v>
      </c>
      <c r="H146" s="103" t="s">
        <v>41</v>
      </c>
      <c r="I146" s="103">
        <v>1680</v>
      </c>
      <c r="J146" s="496" t="s">
        <v>26</v>
      </c>
    </row>
    <row r="147" spans="1:10" ht="12" customHeight="1" x14ac:dyDescent="0.2">
      <c r="A147" s="114" t="s">
        <v>331</v>
      </c>
      <c r="B147" s="103" t="s">
        <v>31</v>
      </c>
      <c r="C147" s="103">
        <v>2400</v>
      </c>
      <c r="D147" s="496" t="s">
        <v>26</v>
      </c>
      <c r="E147" s="103" t="s">
        <v>31</v>
      </c>
      <c r="F147" s="103" t="s">
        <v>31</v>
      </c>
      <c r="G147" s="496" t="s">
        <v>26</v>
      </c>
      <c r="H147" s="103" t="s">
        <v>41</v>
      </c>
      <c r="I147" s="103" t="s">
        <v>41</v>
      </c>
      <c r="J147" s="496" t="s">
        <v>26</v>
      </c>
    </row>
    <row r="148" spans="1:10" ht="12" customHeight="1" x14ac:dyDescent="0.2">
      <c r="A148" s="114" t="s">
        <v>593</v>
      </c>
      <c r="B148" s="103" t="s">
        <v>31</v>
      </c>
      <c r="C148" s="103">
        <v>2466.6</v>
      </c>
      <c r="D148" s="496" t="s">
        <v>26</v>
      </c>
      <c r="E148" s="103" t="s">
        <v>31</v>
      </c>
      <c r="F148" s="103" t="s">
        <v>31</v>
      </c>
      <c r="G148" s="496" t="s">
        <v>26</v>
      </c>
      <c r="H148" s="103" t="s">
        <v>41</v>
      </c>
      <c r="I148" s="103">
        <v>1700</v>
      </c>
      <c r="J148" s="496" t="s">
        <v>26</v>
      </c>
    </row>
    <row r="149" spans="1:10" ht="12" customHeight="1" x14ac:dyDescent="0.2">
      <c r="A149" s="114" t="s">
        <v>192</v>
      </c>
      <c r="B149" s="103" t="s">
        <v>31</v>
      </c>
      <c r="C149" s="103">
        <v>2400</v>
      </c>
      <c r="D149" s="496" t="s">
        <v>26</v>
      </c>
      <c r="E149" s="103" t="s">
        <v>31</v>
      </c>
      <c r="F149" s="103">
        <v>2600</v>
      </c>
      <c r="G149" s="496" t="s">
        <v>26</v>
      </c>
      <c r="H149" s="103" t="s">
        <v>41</v>
      </c>
      <c r="I149" s="103">
        <v>3400</v>
      </c>
      <c r="J149" s="496" t="s">
        <v>26</v>
      </c>
    </row>
    <row r="150" spans="1:10" ht="12" customHeight="1" x14ac:dyDescent="0.2">
      <c r="A150" s="114" t="s">
        <v>330</v>
      </c>
      <c r="B150" s="103" t="s">
        <v>31</v>
      </c>
      <c r="C150" s="103">
        <v>2285</v>
      </c>
      <c r="D150" s="496" t="s">
        <v>26</v>
      </c>
      <c r="E150" s="103" t="s">
        <v>31</v>
      </c>
      <c r="F150" s="103" t="s">
        <v>31</v>
      </c>
      <c r="G150" s="496" t="s">
        <v>26</v>
      </c>
      <c r="H150" s="103" t="s">
        <v>41</v>
      </c>
      <c r="I150" s="103">
        <v>1485</v>
      </c>
      <c r="J150" s="496" t="s">
        <v>26</v>
      </c>
    </row>
    <row r="151" spans="1:10" ht="12" customHeight="1" x14ac:dyDescent="0.2">
      <c r="A151" s="114" t="s">
        <v>191</v>
      </c>
      <c r="B151" s="103" t="s">
        <v>31</v>
      </c>
      <c r="C151" s="103">
        <v>2175</v>
      </c>
      <c r="D151" s="496" t="s">
        <v>26</v>
      </c>
      <c r="E151" s="103" t="s">
        <v>31</v>
      </c>
      <c r="F151" s="103">
        <v>2500</v>
      </c>
      <c r="G151" s="496" t="s">
        <v>26</v>
      </c>
      <c r="H151" s="103" t="s">
        <v>41</v>
      </c>
      <c r="I151" s="103">
        <v>1575</v>
      </c>
      <c r="J151" s="496" t="s">
        <v>26</v>
      </c>
    </row>
    <row r="152" spans="1:10" ht="12" customHeight="1" x14ac:dyDescent="0.2">
      <c r="A152" s="114" t="s">
        <v>199</v>
      </c>
      <c r="B152" s="103" t="s">
        <v>31</v>
      </c>
      <c r="C152" s="103">
        <v>2270</v>
      </c>
      <c r="D152" s="496" t="s">
        <v>26</v>
      </c>
      <c r="E152" s="103" t="s">
        <v>31</v>
      </c>
      <c r="F152" s="103">
        <v>3480</v>
      </c>
      <c r="G152" s="496" t="s">
        <v>26</v>
      </c>
      <c r="H152" s="103" t="s">
        <v>41</v>
      </c>
      <c r="I152" s="103">
        <v>1670</v>
      </c>
      <c r="J152" s="496" t="s">
        <v>26</v>
      </c>
    </row>
    <row r="153" spans="1:10" ht="12" customHeight="1" x14ac:dyDescent="0.2">
      <c r="A153" s="114" t="s">
        <v>601</v>
      </c>
      <c r="B153" s="103" t="s">
        <v>31</v>
      </c>
      <c r="C153" s="103">
        <v>2275</v>
      </c>
      <c r="D153" s="496" t="s">
        <v>26</v>
      </c>
      <c r="E153" s="103" t="s">
        <v>31</v>
      </c>
      <c r="F153" s="103">
        <v>2166.6</v>
      </c>
      <c r="G153" s="496" t="s">
        <v>26</v>
      </c>
      <c r="H153" s="103" t="s">
        <v>41</v>
      </c>
      <c r="I153" s="103">
        <v>1500</v>
      </c>
      <c r="J153" s="496" t="s">
        <v>26</v>
      </c>
    </row>
    <row r="154" spans="1:10" ht="12" customHeight="1" x14ac:dyDescent="0.25">
      <c r="A154" s="113" t="s">
        <v>170</v>
      </c>
      <c r="B154" s="593" t="s">
        <v>26</v>
      </c>
      <c r="C154" s="110">
        <f>AVERAGE(C155:C155)</f>
        <v>2186.6</v>
      </c>
      <c r="D154" s="585" t="s">
        <v>26</v>
      </c>
      <c r="E154" s="593" t="s">
        <v>26</v>
      </c>
      <c r="F154" s="110">
        <f>AVERAGE(F155:F155)</f>
        <v>2233.4</v>
      </c>
      <c r="G154" s="496" t="s">
        <v>26</v>
      </c>
      <c r="H154" s="593" t="s">
        <v>26</v>
      </c>
      <c r="I154" s="110">
        <f>AVERAGE(I155:I155)</f>
        <v>1400</v>
      </c>
      <c r="J154" s="585" t="s">
        <v>26</v>
      </c>
    </row>
    <row r="155" spans="1:10" ht="12" customHeight="1" x14ac:dyDescent="0.2">
      <c r="A155" s="114" t="s">
        <v>171</v>
      </c>
      <c r="B155" s="103" t="s">
        <v>31</v>
      </c>
      <c r="C155" s="103">
        <v>2186.6</v>
      </c>
      <c r="D155" s="496" t="s">
        <v>26</v>
      </c>
      <c r="E155" s="103" t="s">
        <v>31</v>
      </c>
      <c r="F155" s="103">
        <v>2233.4</v>
      </c>
      <c r="G155" s="496" t="s">
        <v>26</v>
      </c>
      <c r="H155" s="103" t="s">
        <v>41</v>
      </c>
      <c r="I155" s="103">
        <v>1400</v>
      </c>
      <c r="J155" s="496" t="s">
        <v>26</v>
      </c>
    </row>
    <row r="156" spans="1:10" ht="12" customHeight="1" x14ac:dyDescent="0.2">
      <c r="A156" s="166" t="s">
        <v>128</v>
      </c>
      <c r="B156" s="110">
        <v>2977.6666666666665</v>
      </c>
      <c r="C156" s="110">
        <f t="shared" ref="C156" si="53">AVERAGE(C157:C159)</f>
        <v>2326.6666666666665</v>
      </c>
      <c r="D156" s="585">
        <f t="shared" si="23"/>
        <v>-21.8627560729878</v>
      </c>
      <c r="E156" s="110">
        <v>2757.7999999999997</v>
      </c>
      <c r="F156" s="110">
        <f t="shared" ref="F156" si="54">AVERAGE(F157:F159)</f>
        <v>2280</v>
      </c>
      <c r="G156" s="585">
        <f t="shared" si="52"/>
        <v>-17.325404307781554</v>
      </c>
      <c r="H156" s="110">
        <v>1480</v>
      </c>
      <c r="I156" s="587">
        <f t="shared" ref="I156" si="55">AVERAGE(I157:I159)</f>
        <v>1405.5333333333335</v>
      </c>
      <c r="J156" s="585">
        <f t="shared" ref="J156:J160" si="56">((I156/H156) -      1)*100</f>
        <v>-5.0315315315315186</v>
      </c>
    </row>
    <row r="157" spans="1:10" ht="12" customHeight="1" x14ac:dyDescent="0.2">
      <c r="A157" s="68" t="s">
        <v>129</v>
      </c>
      <c r="B157" s="103">
        <v>2800</v>
      </c>
      <c r="C157" s="103">
        <v>2320</v>
      </c>
      <c r="D157" s="496">
        <f t="shared" si="23"/>
        <v>-17.142857142857139</v>
      </c>
      <c r="E157" s="103">
        <v>2400</v>
      </c>
      <c r="F157" s="103">
        <v>2100</v>
      </c>
      <c r="G157" s="496">
        <f t="shared" si="52"/>
        <v>-12.5</v>
      </c>
      <c r="H157" s="103">
        <v>1500</v>
      </c>
      <c r="I157" s="103">
        <v>1440</v>
      </c>
      <c r="J157" s="496">
        <f t="shared" si="56"/>
        <v>-4.0000000000000036</v>
      </c>
    </row>
    <row r="158" spans="1:10" ht="12" customHeight="1" x14ac:dyDescent="0.2">
      <c r="A158" s="68" t="s">
        <v>130</v>
      </c>
      <c r="B158" s="103">
        <v>2733</v>
      </c>
      <c r="C158" s="103">
        <v>2260</v>
      </c>
      <c r="D158" s="496">
        <f t="shared" si="23"/>
        <v>-17.306988657153312</v>
      </c>
      <c r="E158" s="103">
        <v>2873.4</v>
      </c>
      <c r="F158" s="103">
        <v>2240</v>
      </c>
      <c r="G158" s="496">
        <f t="shared" si="52"/>
        <v>-22.043572074893859</v>
      </c>
      <c r="H158" s="103">
        <v>1300</v>
      </c>
      <c r="I158" s="103">
        <v>1326.6</v>
      </c>
      <c r="J158" s="496">
        <f t="shared" si="56"/>
        <v>2.0461538461538309</v>
      </c>
    </row>
    <row r="159" spans="1:10" ht="12" customHeight="1" x14ac:dyDescent="0.2">
      <c r="A159" s="68" t="s">
        <v>131</v>
      </c>
      <c r="B159" s="103">
        <v>3400</v>
      </c>
      <c r="C159" s="103">
        <v>2400</v>
      </c>
      <c r="D159" s="496">
        <f t="shared" si="23"/>
        <v>-29.411764705882348</v>
      </c>
      <c r="E159" s="103">
        <v>3000</v>
      </c>
      <c r="F159" s="103">
        <v>2500</v>
      </c>
      <c r="G159" s="496">
        <f t="shared" ref="G159:G160" si="57">((F159/E159) -      1)*100</f>
        <v>-16.666666666666664</v>
      </c>
      <c r="H159" s="104">
        <v>1640</v>
      </c>
      <c r="I159" s="103">
        <v>1450</v>
      </c>
      <c r="J159" s="496">
        <f t="shared" si="56"/>
        <v>-11.585365853658535</v>
      </c>
    </row>
    <row r="160" spans="1:10" ht="12" customHeight="1" x14ac:dyDescent="0.2">
      <c r="A160" s="594" t="s">
        <v>132</v>
      </c>
      <c r="B160" s="110">
        <v>3305.5333333333333</v>
      </c>
      <c r="C160" s="110">
        <f>AVERAGE(C161:C163)</f>
        <v>2740</v>
      </c>
      <c r="D160" s="585">
        <f t="shared" si="23"/>
        <v>-17.108686444950894</v>
      </c>
      <c r="E160" s="110">
        <v>3050</v>
      </c>
      <c r="F160" s="110">
        <f t="shared" ref="F160" si="58">AVERAGE(F162:F163)</f>
        <v>2525</v>
      </c>
      <c r="G160" s="585">
        <f t="shared" si="57"/>
        <v>-17.213114754098356</v>
      </c>
      <c r="H160" s="110">
        <v>1790</v>
      </c>
      <c r="I160" s="587">
        <f t="shared" ref="I160" si="59">AVERAGE(I162:I163)</f>
        <v>1585</v>
      </c>
      <c r="J160" s="585">
        <f t="shared" si="56"/>
        <v>-11.452513966480449</v>
      </c>
    </row>
    <row r="161" spans="1:10" ht="12" customHeight="1" x14ac:dyDescent="0.2">
      <c r="A161" s="112" t="s">
        <v>133</v>
      </c>
      <c r="B161" s="103">
        <v>3325</v>
      </c>
      <c r="C161" s="103">
        <v>3660</v>
      </c>
      <c r="D161" s="496">
        <f t="shared" si="23"/>
        <v>10.075187969924816</v>
      </c>
      <c r="E161" s="103" t="s">
        <v>31</v>
      </c>
      <c r="F161" s="103" t="s">
        <v>31</v>
      </c>
      <c r="G161" s="496" t="s">
        <v>26</v>
      </c>
      <c r="H161" s="104" t="s">
        <v>41</v>
      </c>
      <c r="I161" s="104" t="s">
        <v>41</v>
      </c>
      <c r="J161" s="496" t="s">
        <v>26</v>
      </c>
    </row>
    <row r="162" spans="1:10" ht="12" customHeight="1" x14ac:dyDescent="0.2">
      <c r="A162" s="112" t="s">
        <v>134</v>
      </c>
      <c r="B162" s="103">
        <v>3366.6</v>
      </c>
      <c r="C162" s="103">
        <v>2260</v>
      </c>
      <c r="D162" s="496">
        <f t="shared" si="23"/>
        <v>-32.869957820946951</v>
      </c>
      <c r="E162" s="103">
        <v>3100</v>
      </c>
      <c r="F162" s="103">
        <v>2500</v>
      </c>
      <c r="G162" s="496">
        <f t="shared" ref="G162:G163" si="60">((F162/E162) -      1)*100</f>
        <v>-19.354838709677423</v>
      </c>
      <c r="H162" s="104">
        <v>1580</v>
      </c>
      <c r="I162" s="103">
        <v>1470</v>
      </c>
      <c r="J162" s="496">
        <f t="shared" ref="J162:J163" si="61">((I162/H162) -      1)*100</f>
        <v>-6.9620253164556996</v>
      </c>
    </row>
    <row r="163" spans="1:10" ht="9" customHeight="1" x14ac:dyDescent="0.2">
      <c r="A163" s="19" t="s">
        <v>135</v>
      </c>
      <c r="B163" s="86">
        <v>3225</v>
      </c>
      <c r="C163" s="86">
        <v>2300</v>
      </c>
      <c r="D163" s="496">
        <f t="shared" si="23"/>
        <v>-28.682170542635653</v>
      </c>
      <c r="E163" s="86">
        <v>3000</v>
      </c>
      <c r="F163" s="103">
        <v>2550</v>
      </c>
      <c r="G163" s="496">
        <f t="shared" si="60"/>
        <v>-15.000000000000002</v>
      </c>
      <c r="H163" s="104">
        <v>2000</v>
      </c>
      <c r="I163" s="103">
        <v>1700</v>
      </c>
      <c r="J163" s="496">
        <f t="shared" si="61"/>
        <v>-15.000000000000002</v>
      </c>
    </row>
    <row r="164" spans="1:10" ht="9" customHeight="1" x14ac:dyDescent="0.25">
      <c r="A164" s="597" t="s">
        <v>136</v>
      </c>
      <c r="B164" s="597"/>
      <c r="C164" s="597"/>
      <c r="D164" s="597"/>
      <c r="E164" s="598"/>
      <c r="F164" s="598"/>
      <c r="G164" s="599"/>
      <c r="H164" s="600"/>
      <c r="I164" s="601"/>
      <c r="J164" s="599"/>
    </row>
    <row r="165" spans="1:10" ht="9" customHeight="1" x14ac:dyDescent="0.25">
      <c r="A165" s="20" t="s">
        <v>137</v>
      </c>
      <c r="B165" s="602"/>
      <c r="C165" s="602"/>
      <c r="D165" s="602"/>
      <c r="E165" s="580"/>
      <c r="F165" s="580"/>
      <c r="G165" s="603"/>
      <c r="H165" s="604"/>
      <c r="I165" s="605"/>
      <c r="J165" s="603"/>
    </row>
    <row r="166" spans="1:10" ht="10.5" customHeight="1" x14ac:dyDescent="0.25">
      <c r="A166" s="105"/>
      <c r="B166" s="105"/>
      <c r="C166" s="105"/>
      <c r="D166" s="105"/>
      <c r="E166" s="105"/>
      <c r="F166" s="105"/>
      <c r="G166" s="105"/>
      <c r="H166" s="105"/>
      <c r="I166" s="105"/>
      <c r="J166" s="105"/>
    </row>
    <row r="167" spans="1:10" ht="10.5" customHeight="1" x14ac:dyDescent="0.25">
      <c r="A167" s="10"/>
    </row>
    <row r="168" spans="1:10" ht="10.5" customHeight="1" x14ac:dyDescent="0.25">
      <c r="A168" s="10"/>
    </row>
    <row r="169" spans="1:10" ht="10.5" customHeight="1" x14ac:dyDescent="0.25">
      <c r="A169" s="12"/>
    </row>
    <row r="170" spans="1:10" ht="10.5" customHeight="1" x14ac:dyDescent="0.25">
      <c r="A170" s="12"/>
    </row>
    <row r="171" spans="1:10" ht="10.5" customHeight="1" x14ac:dyDescent="0.25">
      <c r="A171" s="10"/>
    </row>
    <row r="172" spans="1:10" ht="10.5" customHeight="1" x14ac:dyDescent="0.2">
      <c r="A172" s="9"/>
    </row>
    <row r="173" spans="1:10" ht="10.5" customHeight="1" x14ac:dyDescent="0.2">
      <c r="A173" s="9"/>
    </row>
    <row r="174" spans="1:10" ht="10.5" customHeight="1" x14ac:dyDescent="0.2">
      <c r="A174" s="9"/>
    </row>
    <row r="175" spans="1:10" ht="10.5" customHeight="1" x14ac:dyDescent="0.25">
      <c r="A175" s="10"/>
    </row>
    <row r="176" spans="1:10" ht="10.5" customHeight="1" x14ac:dyDescent="0.2">
      <c r="A176" s="9"/>
    </row>
    <row r="177" spans="1:1" ht="10.5" customHeight="1" x14ac:dyDescent="0.25">
      <c r="A177" s="10"/>
    </row>
    <row r="178" spans="1:1" ht="10.5" customHeight="1" x14ac:dyDescent="0.25">
      <c r="A178" s="10"/>
    </row>
    <row r="179" spans="1:1" ht="10.5" customHeight="1" x14ac:dyDescent="0.25">
      <c r="A179" s="10"/>
    </row>
    <row r="180" spans="1:1" ht="10.5" customHeight="1" x14ac:dyDescent="0.25">
      <c r="A180" s="10"/>
    </row>
    <row r="181" spans="1:1" ht="10.5" customHeight="1" x14ac:dyDescent="0.25">
      <c r="A181" s="10"/>
    </row>
    <row r="182" spans="1:1" ht="10.5" customHeight="1" x14ac:dyDescent="0.25">
      <c r="A182" s="10"/>
    </row>
    <row r="183" spans="1:1" ht="10.5" customHeight="1" x14ac:dyDescent="0.25">
      <c r="A183" s="10"/>
    </row>
    <row r="184" spans="1:1" ht="10.5" customHeight="1" x14ac:dyDescent="0.2">
      <c r="A184" s="9"/>
    </row>
    <row r="185" spans="1:1" ht="10.5" customHeight="1" x14ac:dyDescent="0.2">
      <c r="A185" s="9"/>
    </row>
    <row r="186" spans="1:1" ht="10.5" customHeight="1" x14ac:dyDescent="0.25">
      <c r="A186" s="10"/>
    </row>
    <row r="187" spans="1:1" ht="10.5" customHeight="1" x14ac:dyDescent="0.25">
      <c r="A187" s="10"/>
    </row>
    <row r="188" spans="1:1" ht="10.5" customHeight="1" x14ac:dyDescent="0.25">
      <c r="A188" s="10"/>
    </row>
    <row r="189" spans="1:1" ht="10.5" customHeight="1" x14ac:dyDescent="0.25">
      <c r="A189" s="10"/>
    </row>
    <row r="190" spans="1:1" ht="10.5" customHeight="1" x14ac:dyDescent="0.25">
      <c r="A190" s="10"/>
    </row>
    <row r="191" spans="1:1" ht="10.5" customHeight="1" x14ac:dyDescent="0.2">
      <c r="A191" s="18"/>
    </row>
    <row r="192" spans="1:1" ht="10.5" customHeight="1" x14ac:dyDescent="0.2">
      <c r="A192" s="9"/>
    </row>
    <row r="193" spans="1:1" ht="10.5" customHeight="1" x14ac:dyDescent="0.2">
      <c r="A193" s="9"/>
    </row>
    <row r="194" spans="1:1" ht="10.5" customHeight="1" x14ac:dyDescent="0.2">
      <c r="A194" s="18"/>
    </row>
    <row r="195" spans="1:1" ht="10.5" customHeight="1" x14ac:dyDescent="0.2">
      <c r="A195" s="9"/>
    </row>
    <row r="196" spans="1:1" ht="10.5" customHeight="1" x14ac:dyDescent="0.25">
      <c r="A196" s="10"/>
    </row>
    <row r="197" spans="1:1" ht="10.5" customHeight="1" x14ac:dyDescent="0.25">
      <c r="A197" s="10"/>
    </row>
    <row r="198" spans="1:1" ht="10.5" customHeight="1" x14ac:dyDescent="0.2">
      <c r="A198" s="9"/>
    </row>
    <row r="199" spans="1:1" ht="10.5" customHeight="1" x14ac:dyDescent="0.25">
      <c r="A199" s="10"/>
    </row>
    <row r="200" spans="1:1" ht="10.5" customHeight="1" x14ac:dyDescent="0.25">
      <c r="A200" s="10"/>
    </row>
    <row r="201" spans="1:1" ht="10.5" customHeight="1" x14ac:dyDescent="0.25">
      <c r="A201" s="10"/>
    </row>
    <row r="202" spans="1:1" ht="10.5" customHeight="1" x14ac:dyDescent="0.2">
      <c r="A202" s="9"/>
    </row>
    <row r="203" spans="1:1" ht="10.5" customHeight="1" x14ac:dyDescent="0.25">
      <c r="A203" s="10"/>
    </row>
    <row r="204" spans="1:1" ht="10.5" customHeight="1" x14ac:dyDescent="0.25">
      <c r="A204" s="10"/>
    </row>
    <row r="205" spans="1:1" ht="13.5" customHeight="1" x14ac:dyDescent="0.25">
      <c r="A205" s="10"/>
    </row>
    <row r="206" spans="1:1" ht="9" customHeight="1" x14ac:dyDescent="0.25">
      <c r="A206" s="10"/>
    </row>
    <row r="207" spans="1:1" ht="13.5" customHeight="1" x14ac:dyDescent="0.25">
      <c r="A207" s="10"/>
    </row>
    <row r="208" spans="1:1" ht="13.5" customHeight="1" x14ac:dyDescent="0.2">
      <c r="A208" s="18"/>
    </row>
    <row r="209" spans="1:1" ht="13.5" customHeight="1" x14ac:dyDescent="0.25">
      <c r="A209" s="10"/>
    </row>
    <row r="210" spans="1:1" ht="13.5" customHeight="1" x14ac:dyDescent="0.25">
      <c r="A210" s="10"/>
    </row>
    <row r="211" spans="1:1" ht="13.5" customHeight="1" x14ac:dyDescent="0.25">
      <c r="A211" s="10"/>
    </row>
    <row r="212" spans="1:1" ht="13.5" customHeight="1" x14ac:dyDescent="0.2">
      <c r="A212" s="9"/>
    </row>
    <row r="213" spans="1:1" ht="13.5" customHeight="1" x14ac:dyDescent="0.2">
      <c r="A213" s="9"/>
    </row>
    <row r="214" spans="1:1" ht="13.5" customHeight="1" x14ac:dyDescent="0.2">
      <c r="A214" s="9"/>
    </row>
    <row r="215" spans="1:1" ht="13.5" customHeight="1" x14ac:dyDescent="0.2">
      <c r="A215" s="9"/>
    </row>
    <row r="216" spans="1:1" ht="13.5" customHeight="1" x14ac:dyDescent="0.2">
      <c r="A216" s="9"/>
    </row>
    <row r="217" spans="1:1" ht="13.5" customHeight="1" x14ac:dyDescent="0.2">
      <c r="A217" s="9"/>
    </row>
    <row r="218" spans="1:1" ht="13.5" customHeight="1" x14ac:dyDescent="0.2">
      <c r="A218" s="9"/>
    </row>
    <row r="219" spans="1:1" ht="13.5" customHeight="1" x14ac:dyDescent="0.2">
      <c r="A219" s="9"/>
    </row>
    <row r="220" spans="1:1" ht="13.5" customHeight="1" x14ac:dyDescent="0.2">
      <c r="A220" s="9"/>
    </row>
    <row r="221" spans="1:1" ht="13.5" customHeight="1" x14ac:dyDescent="0.2">
      <c r="A221" s="9"/>
    </row>
    <row r="222" spans="1:1" ht="13.5" customHeight="1" x14ac:dyDescent="0.2">
      <c r="A222" s="9"/>
    </row>
    <row r="223" spans="1:1" ht="13.5" customHeight="1" x14ac:dyDescent="0.2">
      <c r="A223" s="9"/>
    </row>
    <row r="224" spans="1:1" ht="13.5" customHeight="1" x14ac:dyDescent="0.2">
      <c r="A224" s="9"/>
    </row>
    <row r="225" spans="1:1" ht="13.5" customHeight="1" x14ac:dyDescent="0.2">
      <c r="A225" s="9"/>
    </row>
    <row r="226" spans="1:1" ht="13.5" customHeight="1" x14ac:dyDescent="0.2">
      <c r="A226" s="9"/>
    </row>
    <row r="227" spans="1:1" ht="13.5" customHeight="1" x14ac:dyDescent="0.2">
      <c r="A227" s="9"/>
    </row>
    <row r="228" spans="1:1" ht="13.5" customHeight="1" x14ac:dyDescent="0.2">
      <c r="A228" s="9"/>
    </row>
    <row r="229" spans="1:1" ht="13.5" customHeight="1" x14ac:dyDescent="0.2">
      <c r="A229" s="9"/>
    </row>
    <row r="230" spans="1:1" ht="13.5" customHeight="1" x14ac:dyDescent="0.2">
      <c r="A230" s="9"/>
    </row>
    <row r="231" spans="1:1" ht="13.5" customHeight="1" x14ac:dyDescent="0.2">
      <c r="A231" s="9"/>
    </row>
    <row r="232" spans="1:1" ht="13.5" customHeight="1" x14ac:dyDescent="0.2">
      <c r="A232" s="9"/>
    </row>
    <row r="233" spans="1:1" ht="13.5" customHeight="1" x14ac:dyDescent="0.2">
      <c r="A233" s="9"/>
    </row>
    <row r="234" spans="1:1" ht="13.5" customHeight="1" x14ac:dyDescent="0.2">
      <c r="A234" s="9"/>
    </row>
    <row r="235" spans="1:1" ht="13.5" customHeight="1" x14ac:dyDescent="0.2">
      <c r="A235" s="9"/>
    </row>
    <row r="236" spans="1:1" ht="13.5" customHeight="1" x14ac:dyDescent="0.2">
      <c r="A236" s="9"/>
    </row>
    <row r="237" spans="1:1" ht="13.5" customHeight="1" x14ac:dyDescent="0.2">
      <c r="A237" s="9"/>
    </row>
    <row r="238" spans="1:1" ht="13.5" customHeight="1" x14ac:dyDescent="0.2">
      <c r="A238" s="9"/>
    </row>
    <row r="239" spans="1:1" ht="13.5" customHeight="1" x14ac:dyDescent="0.2">
      <c r="A239" s="9"/>
    </row>
    <row r="240" spans="1:1" ht="13.5" customHeight="1" x14ac:dyDescent="0.2">
      <c r="A240" s="9"/>
    </row>
    <row r="241" spans="1:1" ht="13.5" customHeight="1" x14ac:dyDescent="0.2">
      <c r="A241" s="9"/>
    </row>
    <row r="242" spans="1:1" ht="13.5" customHeight="1" x14ac:dyDescent="0.2">
      <c r="A242" s="9"/>
    </row>
    <row r="243" spans="1:1" ht="13.5" customHeight="1" x14ac:dyDescent="0.2">
      <c r="A243" s="9"/>
    </row>
    <row r="244" spans="1:1" ht="13.5" customHeight="1" x14ac:dyDescent="0.2">
      <c r="A244" s="9"/>
    </row>
    <row r="245" spans="1:1" ht="13.5" customHeight="1" x14ac:dyDescent="0.2">
      <c r="A245" s="9"/>
    </row>
    <row r="246" spans="1:1" ht="13.5" customHeight="1" x14ac:dyDescent="0.2">
      <c r="A246" s="9"/>
    </row>
    <row r="247" spans="1:1" ht="13.5" customHeight="1" x14ac:dyDescent="0.2">
      <c r="A247" s="9"/>
    </row>
    <row r="248" spans="1:1" ht="13.5" customHeight="1" x14ac:dyDescent="0.2">
      <c r="A248" s="9"/>
    </row>
    <row r="249" spans="1:1" ht="13.5" customHeight="1" x14ac:dyDescent="0.2">
      <c r="A249" s="9"/>
    </row>
    <row r="250" spans="1:1" ht="13.5" customHeight="1" x14ac:dyDescent="0.2">
      <c r="A250" s="9"/>
    </row>
    <row r="251" spans="1:1" ht="13.5" customHeight="1" x14ac:dyDescent="0.2">
      <c r="A251" s="9"/>
    </row>
    <row r="252" spans="1:1" ht="13.5" customHeight="1" x14ac:dyDescent="0.2">
      <c r="A252" s="9"/>
    </row>
    <row r="253" spans="1:1" ht="13.5" customHeight="1" x14ac:dyDescent="0.2">
      <c r="A253" s="9"/>
    </row>
    <row r="254" spans="1:1" ht="13.5" customHeight="1" x14ac:dyDescent="0.2">
      <c r="A254" s="9"/>
    </row>
    <row r="255" spans="1:1" ht="13.5" customHeight="1" x14ac:dyDescent="0.2">
      <c r="A255" s="9"/>
    </row>
    <row r="256" spans="1:1" ht="13.5" customHeight="1" x14ac:dyDescent="0.2">
      <c r="A256" s="9"/>
    </row>
    <row r="257" spans="1:1" ht="13.5" customHeight="1" x14ac:dyDescent="0.2">
      <c r="A257" s="9"/>
    </row>
    <row r="258" spans="1:1" ht="13.5" customHeight="1" x14ac:dyDescent="0.2">
      <c r="A258" s="9"/>
    </row>
    <row r="259" spans="1:1" ht="13.5" customHeight="1" x14ac:dyDescent="0.2">
      <c r="A259" s="9"/>
    </row>
    <row r="260" spans="1:1" ht="13.5" customHeight="1" x14ac:dyDescent="0.2">
      <c r="A260" s="9"/>
    </row>
    <row r="261" spans="1:1" ht="13.5" customHeight="1" x14ac:dyDescent="0.2">
      <c r="A261" s="9"/>
    </row>
    <row r="262" spans="1:1" ht="13.5" customHeight="1" x14ac:dyDescent="0.2">
      <c r="A262" s="9"/>
    </row>
    <row r="263" spans="1:1" ht="13.5" customHeight="1" x14ac:dyDescent="0.2">
      <c r="A263" s="9"/>
    </row>
    <row r="264" spans="1:1" ht="13.5" customHeight="1" x14ac:dyDescent="0.2">
      <c r="A264" s="9"/>
    </row>
    <row r="265" spans="1:1" ht="13.5" customHeight="1" x14ac:dyDescent="0.2">
      <c r="A265" s="9"/>
    </row>
    <row r="266" spans="1:1" ht="13.5" customHeight="1" x14ac:dyDescent="0.2">
      <c r="A266" s="9"/>
    </row>
    <row r="267" spans="1:1" ht="13.5" customHeight="1" x14ac:dyDescent="0.2">
      <c r="A267" s="9"/>
    </row>
    <row r="268" spans="1:1" ht="13.5" customHeight="1" x14ac:dyDescent="0.2">
      <c r="A268" s="9"/>
    </row>
    <row r="269" spans="1:1" ht="13.5" customHeight="1" x14ac:dyDescent="0.2">
      <c r="A269" s="9"/>
    </row>
    <row r="270" spans="1:1" ht="13.5" customHeight="1" x14ac:dyDescent="0.2">
      <c r="A270" s="9"/>
    </row>
    <row r="271" spans="1:1" ht="13.5" customHeight="1" x14ac:dyDescent="0.2">
      <c r="A271" s="9"/>
    </row>
    <row r="272" spans="1:1" ht="13.5" customHeight="1" x14ac:dyDescent="0.2">
      <c r="A272" s="9"/>
    </row>
    <row r="273" spans="1:1" ht="13.5" customHeight="1" x14ac:dyDescent="0.2">
      <c r="A273" s="9"/>
    </row>
    <row r="274" spans="1:1" ht="13.5" customHeight="1" x14ac:dyDescent="0.2">
      <c r="A274" s="9"/>
    </row>
    <row r="275" spans="1:1" ht="13.5" customHeight="1" x14ac:dyDescent="0.2">
      <c r="A275" s="9"/>
    </row>
    <row r="276" spans="1:1" ht="13.5" customHeight="1" x14ac:dyDescent="0.2">
      <c r="A276" s="9"/>
    </row>
    <row r="277" spans="1:1" ht="13.5" customHeight="1" x14ac:dyDescent="0.2">
      <c r="A277" s="9"/>
    </row>
    <row r="278" spans="1:1" ht="13.5" customHeight="1" x14ac:dyDescent="0.2">
      <c r="A278" s="9"/>
    </row>
    <row r="279" spans="1:1" ht="13.5" customHeight="1" x14ac:dyDescent="0.2">
      <c r="A279" s="9"/>
    </row>
    <row r="280" spans="1:1" ht="13.5" customHeight="1" x14ac:dyDescent="0.2">
      <c r="A280" s="9"/>
    </row>
    <row r="281" spans="1:1" ht="13.5" customHeight="1" x14ac:dyDescent="0.2">
      <c r="A281" s="9"/>
    </row>
    <row r="282" spans="1:1" ht="13.5" customHeight="1" x14ac:dyDescent="0.2">
      <c r="A282" s="9"/>
    </row>
    <row r="283" spans="1:1" ht="13.5" customHeight="1" x14ac:dyDescent="0.2">
      <c r="A283" s="9"/>
    </row>
    <row r="284" spans="1:1" ht="13.5" customHeight="1" x14ac:dyDescent="0.2">
      <c r="A284" s="9"/>
    </row>
    <row r="285" spans="1:1" ht="13.5" customHeight="1" x14ac:dyDescent="0.2">
      <c r="A285" s="9"/>
    </row>
    <row r="286" spans="1:1" ht="13.5" customHeight="1" x14ac:dyDescent="0.2">
      <c r="A286" s="9"/>
    </row>
    <row r="287" spans="1:1" ht="13.5" customHeight="1" x14ac:dyDescent="0.2">
      <c r="A287" s="9"/>
    </row>
    <row r="288" spans="1:1" ht="13.5" customHeight="1" x14ac:dyDescent="0.2">
      <c r="A288" s="9"/>
    </row>
    <row r="289" spans="1:1" ht="13.5" customHeight="1" x14ac:dyDescent="0.2">
      <c r="A289" s="9"/>
    </row>
    <row r="290" spans="1:1" ht="13.5" customHeight="1" x14ac:dyDescent="0.2">
      <c r="A290" s="9"/>
    </row>
    <row r="291" spans="1:1" ht="13.5" customHeight="1" x14ac:dyDescent="0.2">
      <c r="A291" s="9"/>
    </row>
    <row r="292" spans="1:1" ht="13.5" customHeight="1" x14ac:dyDescent="0.2">
      <c r="A292" s="9"/>
    </row>
    <row r="293" spans="1:1" ht="13.5" customHeight="1" x14ac:dyDescent="0.2">
      <c r="A293" s="9"/>
    </row>
    <row r="294" spans="1:1" ht="13.5" customHeight="1" x14ac:dyDescent="0.2">
      <c r="A294" s="9"/>
    </row>
    <row r="295" spans="1:1" ht="13.5" customHeight="1" x14ac:dyDescent="0.2">
      <c r="A295" s="9"/>
    </row>
    <row r="296" spans="1:1" ht="13.5" customHeight="1" x14ac:dyDescent="0.2">
      <c r="A296" s="9"/>
    </row>
    <row r="297" spans="1:1" ht="13.5" customHeight="1" x14ac:dyDescent="0.2">
      <c r="A297" s="9"/>
    </row>
    <row r="298" spans="1:1" ht="13.5" customHeight="1" x14ac:dyDescent="0.2">
      <c r="A298" s="9"/>
    </row>
    <row r="299" spans="1:1" ht="13.5" customHeight="1" x14ac:dyDescent="0.2">
      <c r="A299" s="9"/>
    </row>
    <row r="300" spans="1:1" ht="13.5" customHeight="1" x14ac:dyDescent="0.2">
      <c r="A300" s="9"/>
    </row>
    <row r="301" spans="1:1" ht="13.5" customHeight="1" x14ac:dyDescent="0.2">
      <c r="A301" s="9"/>
    </row>
    <row r="302" spans="1:1" ht="13.5" customHeight="1" x14ac:dyDescent="0.2">
      <c r="A302" s="9"/>
    </row>
    <row r="303" spans="1:1" ht="13.5" customHeight="1" x14ac:dyDescent="0.2">
      <c r="A303" s="9"/>
    </row>
    <row r="304" spans="1:1" ht="13.5" customHeight="1" x14ac:dyDescent="0.2">
      <c r="A304" s="9"/>
    </row>
    <row r="305" spans="1:1" ht="13.5" customHeight="1" x14ac:dyDescent="0.2">
      <c r="A305" s="9"/>
    </row>
    <row r="306" spans="1:1" ht="13.5" customHeight="1" x14ac:dyDescent="0.2">
      <c r="A306" s="9"/>
    </row>
    <row r="307" spans="1:1" ht="13.5" customHeight="1" x14ac:dyDescent="0.2">
      <c r="A307" s="9"/>
    </row>
    <row r="308" spans="1:1" ht="13.5" customHeight="1" x14ac:dyDescent="0.2">
      <c r="A308" s="9"/>
    </row>
    <row r="309" spans="1:1" ht="13.5" customHeight="1" x14ac:dyDescent="0.2">
      <c r="A309" s="9"/>
    </row>
    <row r="310" spans="1:1" ht="13.5" customHeight="1" x14ac:dyDescent="0.2">
      <c r="A310" s="9"/>
    </row>
    <row r="311" spans="1:1" ht="13.5" customHeight="1" x14ac:dyDescent="0.2">
      <c r="A311" s="9"/>
    </row>
    <row r="312" spans="1:1" ht="13.5" customHeight="1" x14ac:dyDescent="0.2">
      <c r="A312" s="9"/>
    </row>
    <row r="313" spans="1:1" ht="13.5" customHeight="1" x14ac:dyDescent="0.2">
      <c r="A313" s="9"/>
    </row>
    <row r="314" spans="1:1" ht="13.5" customHeight="1" x14ac:dyDescent="0.2">
      <c r="A314" s="9"/>
    </row>
    <row r="315" spans="1:1" ht="13.5" customHeight="1" x14ac:dyDescent="0.2">
      <c r="A315" s="9"/>
    </row>
    <row r="316" spans="1:1" ht="13.5" customHeight="1" x14ac:dyDescent="0.2">
      <c r="A316" s="9"/>
    </row>
    <row r="317" spans="1:1" ht="13.5" customHeight="1" x14ac:dyDescent="0.2">
      <c r="A317" s="9"/>
    </row>
    <row r="318" spans="1:1" ht="13.5" customHeight="1" x14ac:dyDescent="0.2">
      <c r="A318" s="9"/>
    </row>
    <row r="319" spans="1:1" ht="13.5" customHeight="1" x14ac:dyDescent="0.2">
      <c r="A319" s="9"/>
    </row>
    <row r="320" spans="1:1" ht="13.5" customHeight="1" x14ac:dyDescent="0.2">
      <c r="A320" s="9"/>
    </row>
    <row r="321" spans="1:1" ht="13.5" customHeight="1" x14ac:dyDescent="0.2">
      <c r="A321" s="9"/>
    </row>
    <row r="322" spans="1:1" ht="13.5" customHeight="1" x14ac:dyDescent="0.2">
      <c r="A322" s="9"/>
    </row>
    <row r="323" spans="1:1" ht="13.5" customHeight="1" x14ac:dyDescent="0.2">
      <c r="A323" s="9"/>
    </row>
    <row r="324" spans="1:1" ht="13.5" customHeight="1" x14ac:dyDescent="0.2">
      <c r="A324" s="9"/>
    </row>
    <row r="325" spans="1:1" ht="13.5" customHeight="1" x14ac:dyDescent="0.2">
      <c r="A325" s="9"/>
    </row>
    <row r="326" spans="1:1" ht="13.5" customHeight="1" x14ac:dyDescent="0.2">
      <c r="A326" s="9"/>
    </row>
    <row r="327" spans="1:1" ht="13.5" customHeight="1" x14ac:dyDescent="0.2">
      <c r="A327" s="9"/>
    </row>
    <row r="328" spans="1:1" ht="13.5" customHeight="1" x14ac:dyDescent="0.2">
      <c r="A328" s="9"/>
    </row>
    <row r="329" spans="1:1" ht="13.5" customHeight="1" x14ac:dyDescent="0.2">
      <c r="A329" s="9"/>
    </row>
    <row r="330" spans="1:1" ht="13.5" customHeight="1" x14ac:dyDescent="0.2">
      <c r="A330" s="9"/>
    </row>
    <row r="331" spans="1:1" ht="13.5" customHeight="1" x14ac:dyDescent="0.2">
      <c r="A331" s="9"/>
    </row>
    <row r="332" spans="1:1" ht="13.5" customHeight="1" x14ac:dyDescent="0.2">
      <c r="A332" s="9"/>
    </row>
    <row r="333" spans="1:1" ht="13.5" customHeight="1" x14ac:dyDescent="0.2">
      <c r="A333" s="9"/>
    </row>
    <row r="334" spans="1:1" ht="13.5" customHeight="1" x14ac:dyDescent="0.2">
      <c r="A334" s="9"/>
    </row>
    <row r="335" spans="1:1" ht="13.5" customHeight="1" x14ac:dyDescent="0.2">
      <c r="A335" s="9"/>
    </row>
    <row r="336" spans="1:1" ht="13.5" customHeight="1" x14ac:dyDescent="0.2">
      <c r="A336" s="9"/>
    </row>
    <row r="337" spans="1:1" ht="13.5" customHeight="1" x14ac:dyDescent="0.2">
      <c r="A337" s="9"/>
    </row>
    <row r="338" spans="1:1" ht="13.5" customHeight="1" x14ac:dyDescent="0.2">
      <c r="A338" s="9"/>
    </row>
    <row r="339" spans="1:1" ht="13.5" customHeight="1" x14ac:dyDescent="0.2">
      <c r="A339" s="9"/>
    </row>
    <row r="340" spans="1:1" ht="13.5" customHeight="1" x14ac:dyDescent="0.2">
      <c r="A340" s="9"/>
    </row>
    <row r="341" spans="1:1" ht="13.5" customHeight="1" x14ac:dyDescent="0.2">
      <c r="A341" s="9"/>
    </row>
    <row r="342" spans="1:1" ht="13.5" customHeight="1" x14ac:dyDescent="0.2">
      <c r="A342" s="9"/>
    </row>
    <row r="343" spans="1:1" ht="13.5" customHeight="1" x14ac:dyDescent="0.2">
      <c r="A343" s="9"/>
    </row>
    <row r="344" spans="1:1" ht="13.5" customHeight="1" x14ac:dyDescent="0.2">
      <c r="A344" s="9"/>
    </row>
    <row r="345" spans="1:1" ht="13.5" customHeight="1" x14ac:dyDescent="0.2">
      <c r="A345" s="9"/>
    </row>
    <row r="346" spans="1:1" ht="13.5" customHeight="1" x14ac:dyDescent="0.2">
      <c r="A346" s="9"/>
    </row>
    <row r="347" spans="1:1" ht="13.5" customHeight="1" x14ac:dyDescent="0.2">
      <c r="A347" s="9"/>
    </row>
    <row r="348" spans="1:1" ht="13.5" customHeight="1" x14ac:dyDescent="0.2">
      <c r="A348" s="9"/>
    </row>
    <row r="349" spans="1:1" ht="13.5" customHeight="1" x14ac:dyDescent="0.2">
      <c r="A349" s="9"/>
    </row>
    <row r="350" spans="1:1" ht="13.5" customHeight="1" x14ac:dyDescent="0.2">
      <c r="A350" s="9"/>
    </row>
    <row r="351" spans="1:1" ht="13.5" customHeight="1" x14ac:dyDescent="0.2">
      <c r="A351" s="9"/>
    </row>
    <row r="352" spans="1:1" ht="13.5" customHeight="1" x14ac:dyDescent="0.2">
      <c r="A352" s="9"/>
    </row>
    <row r="353" spans="1:1" ht="13.5" customHeight="1" x14ac:dyDescent="0.2">
      <c r="A353" s="9"/>
    </row>
    <row r="354" spans="1:1" ht="13.5" customHeight="1" x14ac:dyDescent="0.2">
      <c r="A354" s="9"/>
    </row>
    <row r="355" spans="1:1" ht="13.5" customHeight="1" x14ac:dyDescent="0.2">
      <c r="A355" s="9"/>
    </row>
    <row r="356" spans="1:1" ht="13.5" customHeight="1" x14ac:dyDescent="0.2">
      <c r="A356" s="9"/>
    </row>
    <row r="357" spans="1:1" ht="13.5" customHeight="1" x14ac:dyDescent="0.2">
      <c r="A357" s="9"/>
    </row>
    <row r="358" spans="1:1" ht="13.5" customHeight="1" x14ac:dyDescent="0.2">
      <c r="A358" s="9"/>
    </row>
    <row r="359" spans="1:1" ht="13.5" customHeight="1" x14ac:dyDescent="0.2">
      <c r="A359" s="9"/>
    </row>
    <row r="360" spans="1:1" ht="13.5" customHeight="1" x14ac:dyDescent="0.2">
      <c r="A360" s="9"/>
    </row>
    <row r="361" spans="1:1" ht="13.5" customHeight="1" x14ac:dyDescent="0.2">
      <c r="A361" s="9"/>
    </row>
    <row r="362" spans="1:1" ht="13.5" customHeight="1" x14ac:dyDescent="0.2">
      <c r="A362" s="9"/>
    </row>
    <row r="363" spans="1:1" ht="13.5" customHeight="1" x14ac:dyDescent="0.2">
      <c r="A363" s="9"/>
    </row>
    <row r="364" spans="1:1" ht="13.5" customHeight="1" x14ac:dyDescent="0.2">
      <c r="A364" s="9"/>
    </row>
    <row r="365" spans="1:1" ht="13.5" customHeight="1" x14ac:dyDescent="0.2">
      <c r="A365" s="9"/>
    </row>
    <row r="366" spans="1:1" ht="13.5" customHeight="1" x14ac:dyDescent="0.2">
      <c r="A366" s="9"/>
    </row>
    <row r="367" spans="1:1" ht="13.5" customHeight="1" x14ac:dyDescent="0.2">
      <c r="A367" s="9"/>
    </row>
    <row r="368" spans="1:1" ht="13.5" customHeight="1" x14ac:dyDescent="0.2">
      <c r="A368" s="9"/>
    </row>
    <row r="369" spans="1:1" ht="13.5" customHeight="1" x14ac:dyDescent="0.2">
      <c r="A369" s="9"/>
    </row>
    <row r="370" spans="1:1" ht="13.5" customHeight="1" x14ac:dyDescent="0.2">
      <c r="A370" s="9"/>
    </row>
    <row r="371" spans="1:1" ht="13.5" customHeight="1" x14ac:dyDescent="0.2">
      <c r="A371" s="9"/>
    </row>
    <row r="372" spans="1:1" ht="13.5" customHeight="1" x14ac:dyDescent="0.2">
      <c r="A372" s="9"/>
    </row>
    <row r="373" spans="1:1" ht="13.5" customHeight="1" x14ac:dyDescent="0.2">
      <c r="A373" s="9"/>
    </row>
    <row r="374" spans="1:1" ht="13.5" customHeight="1" x14ac:dyDescent="0.2">
      <c r="A374" s="9"/>
    </row>
    <row r="375" spans="1:1" ht="13.5" customHeight="1" x14ac:dyDescent="0.2">
      <c r="A375" s="9"/>
    </row>
    <row r="376" spans="1:1" ht="13.5" customHeight="1" x14ac:dyDescent="0.2">
      <c r="A376" s="9"/>
    </row>
    <row r="377" spans="1:1" ht="13.5" customHeight="1" x14ac:dyDescent="0.2">
      <c r="A377" s="9"/>
    </row>
    <row r="378" spans="1:1" ht="13.5" customHeight="1" x14ac:dyDescent="0.2">
      <c r="A378" s="9"/>
    </row>
    <row r="379" spans="1:1" ht="13.5" customHeight="1" x14ac:dyDescent="0.2">
      <c r="A379" s="9"/>
    </row>
    <row r="380" spans="1:1" ht="13.5" customHeight="1" x14ac:dyDescent="0.2">
      <c r="A380" s="9"/>
    </row>
    <row r="381" spans="1:1" ht="13.5" customHeight="1" x14ac:dyDescent="0.2">
      <c r="A381" s="9"/>
    </row>
    <row r="382" spans="1:1" ht="13.5" customHeight="1" x14ac:dyDescent="0.2">
      <c r="A382" s="9"/>
    </row>
    <row r="383" spans="1:1" ht="13.5" customHeight="1" x14ac:dyDescent="0.2">
      <c r="A383" s="9"/>
    </row>
    <row r="384" spans="1:1" ht="13.5" customHeight="1" x14ac:dyDescent="0.2">
      <c r="A384" s="9"/>
    </row>
    <row r="385" spans="1:1" ht="13.5" customHeight="1" x14ac:dyDescent="0.2">
      <c r="A385" s="9"/>
    </row>
    <row r="386" spans="1:1" ht="13.5" customHeight="1" x14ac:dyDescent="0.2">
      <c r="A386" s="9"/>
    </row>
    <row r="387" spans="1:1" ht="13.5" customHeight="1" x14ac:dyDescent="0.2">
      <c r="A387" s="9"/>
    </row>
    <row r="388" spans="1:1" ht="13.5" customHeight="1" x14ac:dyDescent="0.2">
      <c r="A388" s="9"/>
    </row>
    <row r="389" spans="1:1" ht="13.5" customHeight="1" x14ac:dyDescent="0.2">
      <c r="A389" s="9"/>
    </row>
    <row r="390" spans="1:1" ht="13.5" customHeight="1" x14ac:dyDescent="0.2">
      <c r="A390" s="9"/>
    </row>
    <row r="391" spans="1:1" ht="13.5" customHeight="1" x14ac:dyDescent="0.2">
      <c r="A391" s="9"/>
    </row>
    <row r="392" spans="1:1" ht="13.5" customHeight="1" x14ac:dyDescent="0.2">
      <c r="A392" s="9"/>
    </row>
    <row r="393" spans="1:1" ht="13.5" customHeight="1" x14ac:dyDescent="0.2">
      <c r="A393" s="9"/>
    </row>
    <row r="394" spans="1:1" ht="13.5" customHeight="1" x14ac:dyDescent="0.2">
      <c r="A394" s="9"/>
    </row>
    <row r="395" spans="1:1" ht="13.5" customHeight="1" x14ac:dyDescent="0.2">
      <c r="A395" s="9"/>
    </row>
    <row r="396" spans="1:1" ht="13.5" customHeight="1" x14ac:dyDescent="0.2">
      <c r="A396" s="9"/>
    </row>
    <row r="397" spans="1:1" ht="13.5" customHeight="1" x14ac:dyDescent="0.2">
      <c r="A397" s="9"/>
    </row>
    <row r="398" spans="1:1" ht="13.5" customHeight="1" x14ac:dyDescent="0.2">
      <c r="A398" s="9"/>
    </row>
    <row r="399" spans="1:1" ht="13.5" customHeight="1" x14ac:dyDescent="0.2">
      <c r="A399" s="9"/>
    </row>
    <row r="400" spans="1:1" ht="13.5" customHeight="1" x14ac:dyDescent="0.2">
      <c r="A400" s="9"/>
    </row>
    <row r="401" spans="1:1" ht="13.5" customHeight="1" x14ac:dyDescent="0.2">
      <c r="A401" s="9"/>
    </row>
    <row r="402" spans="1:1" ht="13.5" customHeight="1" x14ac:dyDescent="0.2">
      <c r="A402" s="9"/>
    </row>
    <row r="403" spans="1:1" ht="13.5" customHeight="1" x14ac:dyDescent="0.2">
      <c r="A403" s="9"/>
    </row>
    <row r="404" spans="1:1" ht="13.5" customHeight="1" x14ac:dyDescent="0.2">
      <c r="A404" s="9"/>
    </row>
    <row r="405" spans="1:1" ht="13.5" customHeight="1" x14ac:dyDescent="0.2">
      <c r="A405" s="9"/>
    </row>
    <row r="406" spans="1:1" ht="13.5" customHeight="1" x14ac:dyDescent="0.2">
      <c r="A406" s="9"/>
    </row>
    <row r="407" spans="1:1" ht="13.5" customHeight="1" x14ac:dyDescent="0.2">
      <c r="A407" s="9"/>
    </row>
    <row r="408" spans="1:1" ht="13.5" customHeight="1" x14ac:dyDescent="0.2">
      <c r="A408" s="9"/>
    </row>
    <row r="409" spans="1:1" ht="13.5" customHeight="1" x14ac:dyDescent="0.2">
      <c r="A409" s="9"/>
    </row>
    <row r="410" spans="1:1" ht="13.5" customHeight="1" x14ac:dyDescent="0.2">
      <c r="A410" s="9"/>
    </row>
    <row r="411" spans="1:1" ht="13.5" customHeight="1" x14ac:dyDescent="0.2">
      <c r="A411" s="9"/>
    </row>
    <row r="412" spans="1:1" ht="13.5" customHeight="1" x14ac:dyDescent="0.2">
      <c r="A412" s="9"/>
    </row>
    <row r="413" spans="1:1" ht="13.5" customHeight="1" x14ac:dyDescent="0.2">
      <c r="A413" s="9"/>
    </row>
    <row r="414" spans="1:1" ht="13.5" customHeight="1" x14ac:dyDescent="0.2">
      <c r="A414" s="9"/>
    </row>
    <row r="415" spans="1:1" ht="13.5" customHeight="1" x14ac:dyDescent="0.2">
      <c r="A415" s="9"/>
    </row>
    <row r="416" spans="1:1" ht="13.5" customHeight="1" x14ac:dyDescent="0.2">
      <c r="A416" s="9"/>
    </row>
    <row r="417" spans="1:1" ht="13.5" customHeight="1" x14ac:dyDescent="0.2">
      <c r="A417" s="9"/>
    </row>
    <row r="418" spans="1:1" ht="13.5" customHeight="1" x14ac:dyDescent="0.2">
      <c r="A418" s="9"/>
    </row>
    <row r="419" spans="1:1" ht="13.5" customHeight="1" x14ac:dyDescent="0.2">
      <c r="A419" s="9"/>
    </row>
    <row r="420" spans="1:1" ht="13.5" customHeight="1" x14ac:dyDescent="0.2">
      <c r="A420" s="9"/>
    </row>
    <row r="421" spans="1:1" ht="13.5" customHeight="1" x14ac:dyDescent="0.2">
      <c r="A421" s="9"/>
    </row>
    <row r="422" spans="1:1" ht="13.5" customHeight="1" x14ac:dyDescent="0.2">
      <c r="A422" s="9"/>
    </row>
    <row r="423" spans="1:1" ht="13.5" customHeight="1" x14ac:dyDescent="0.2">
      <c r="A423" s="9"/>
    </row>
    <row r="424" spans="1:1" ht="13.5" customHeight="1" x14ac:dyDescent="0.2">
      <c r="A424" s="9"/>
    </row>
    <row r="425" spans="1:1" ht="13.5" customHeight="1" x14ac:dyDescent="0.2">
      <c r="A425" s="9"/>
    </row>
    <row r="426" spans="1:1" ht="13.5" customHeight="1" x14ac:dyDescent="0.2">
      <c r="A426" s="9"/>
    </row>
    <row r="427" spans="1:1" ht="13.5" customHeight="1" x14ac:dyDescent="0.2">
      <c r="A427" s="9"/>
    </row>
    <row r="428" spans="1:1" ht="13.5" customHeight="1" x14ac:dyDescent="0.2">
      <c r="A428" s="9"/>
    </row>
    <row r="429" spans="1:1" ht="13.5" customHeight="1" x14ac:dyDescent="0.2">
      <c r="A429" s="9"/>
    </row>
    <row r="430" spans="1:1" ht="13.5" customHeight="1" x14ac:dyDescent="0.2">
      <c r="A430" s="9"/>
    </row>
    <row r="431" spans="1:1" ht="13.5" customHeight="1" x14ac:dyDescent="0.2">
      <c r="A431" s="9"/>
    </row>
    <row r="432" spans="1:1" ht="13.5" customHeight="1" x14ac:dyDescent="0.2">
      <c r="A432" s="9"/>
    </row>
    <row r="433" spans="1:1" ht="13.5" customHeight="1" x14ac:dyDescent="0.2">
      <c r="A433" s="9"/>
    </row>
    <row r="434" spans="1:1" ht="13.5" customHeight="1" x14ac:dyDescent="0.2">
      <c r="A434" s="9"/>
    </row>
    <row r="435" spans="1:1" ht="13.5" customHeight="1" x14ac:dyDescent="0.2">
      <c r="A435" s="9"/>
    </row>
    <row r="436" spans="1:1" ht="13.5" customHeight="1" x14ac:dyDescent="0.2">
      <c r="A436" s="9"/>
    </row>
    <row r="437" spans="1:1" ht="13.5" customHeight="1" x14ac:dyDescent="0.2">
      <c r="A437" s="9"/>
    </row>
    <row r="438" spans="1:1" ht="13.5" customHeight="1" x14ac:dyDescent="0.2">
      <c r="A438" s="9"/>
    </row>
    <row r="439" spans="1:1" ht="13.5" customHeight="1" x14ac:dyDescent="0.2">
      <c r="A439" s="9"/>
    </row>
    <row r="440" spans="1:1" ht="13.5" customHeight="1" x14ac:dyDescent="0.2">
      <c r="A440" s="9"/>
    </row>
    <row r="441" spans="1:1" ht="13.5" customHeight="1" x14ac:dyDescent="0.2">
      <c r="A441" s="9"/>
    </row>
    <row r="442" spans="1:1" ht="13.5" customHeight="1" x14ac:dyDescent="0.2">
      <c r="A442" s="9"/>
    </row>
    <row r="443" spans="1:1" ht="13.5" customHeight="1" x14ac:dyDescent="0.2">
      <c r="A443" s="9"/>
    </row>
    <row r="444" spans="1:1" ht="13.5" customHeight="1" x14ac:dyDescent="0.2">
      <c r="A444" s="9"/>
    </row>
    <row r="445" spans="1:1" ht="13.5" customHeight="1" x14ac:dyDescent="0.2">
      <c r="A445" s="9"/>
    </row>
    <row r="446" spans="1:1" ht="13.5" customHeight="1" x14ac:dyDescent="0.2">
      <c r="A446" s="9"/>
    </row>
    <row r="447" spans="1:1" ht="13.5" customHeight="1" x14ac:dyDescent="0.2">
      <c r="A447" s="9"/>
    </row>
    <row r="448" spans="1:1" ht="13.5" customHeight="1" x14ac:dyDescent="0.2">
      <c r="A448" s="9"/>
    </row>
    <row r="449" spans="1:1" ht="13.5" customHeight="1" x14ac:dyDescent="0.2">
      <c r="A449" s="9"/>
    </row>
    <row r="450" spans="1:1" ht="13.5" customHeight="1" x14ac:dyDescent="0.2">
      <c r="A450" s="9"/>
    </row>
    <row r="451" spans="1:1" ht="13.5" customHeight="1" x14ac:dyDescent="0.2">
      <c r="A451" s="9"/>
    </row>
    <row r="452" spans="1:1" ht="13.5" customHeight="1" x14ac:dyDescent="0.2">
      <c r="A452" s="9"/>
    </row>
    <row r="453" spans="1:1" ht="13.5" customHeight="1" x14ac:dyDescent="0.2">
      <c r="A453" s="9"/>
    </row>
    <row r="454" spans="1:1" ht="13.5" customHeight="1" x14ac:dyDescent="0.2">
      <c r="A454" s="9"/>
    </row>
    <row r="455" spans="1:1" ht="13.5" customHeight="1" x14ac:dyDescent="0.2">
      <c r="A455" s="9"/>
    </row>
    <row r="456" spans="1:1" ht="13.5" customHeight="1" x14ac:dyDescent="0.2">
      <c r="A456" s="9"/>
    </row>
    <row r="457" spans="1:1" ht="13.5" customHeight="1" x14ac:dyDescent="0.2">
      <c r="A457" s="9"/>
    </row>
    <row r="458" spans="1:1" ht="13.5" customHeight="1" x14ac:dyDescent="0.2">
      <c r="A458" s="9"/>
    </row>
    <row r="459" spans="1:1" ht="13.5" customHeight="1" x14ac:dyDescent="0.2">
      <c r="A459" s="9"/>
    </row>
    <row r="460" spans="1:1" ht="13.5" customHeight="1" x14ac:dyDescent="0.2">
      <c r="A460" s="9"/>
    </row>
    <row r="461" spans="1:1" ht="13.5" customHeight="1" x14ac:dyDescent="0.2">
      <c r="A461" s="9"/>
    </row>
    <row r="462" spans="1:1" ht="13.5" customHeight="1" x14ac:dyDescent="0.2">
      <c r="A462" s="9"/>
    </row>
    <row r="463" spans="1:1" ht="13.5" customHeight="1" x14ac:dyDescent="0.2">
      <c r="A463" s="9"/>
    </row>
    <row r="464" spans="1:1" ht="13.5" customHeight="1" x14ac:dyDescent="0.2">
      <c r="A464" s="9"/>
    </row>
    <row r="465" spans="1:1" ht="13.5" customHeight="1" x14ac:dyDescent="0.2">
      <c r="A465" s="9"/>
    </row>
    <row r="466" spans="1:1" ht="13.5" customHeight="1" x14ac:dyDescent="0.2">
      <c r="A466" s="9"/>
    </row>
    <row r="467" spans="1:1" ht="13.5" customHeight="1" x14ac:dyDescent="0.2">
      <c r="A467" s="9"/>
    </row>
    <row r="468" spans="1:1" ht="13.5" customHeight="1" x14ac:dyDescent="0.2">
      <c r="A468" s="9"/>
    </row>
    <row r="469" spans="1:1" ht="13.5" customHeight="1" x14ac:dyDescent="0.2">
      <c r="A469" s="9"/>
    </row>
    <row r="470" spans="1:1" ht="13.5" customHeight="1" x14ac:dyDescent="0.2">
      <c r="A470" s="9"/>
    </row>
    <row r="471" spans="1:1" ht="13.5" customHeight="1" x14ac:dyDescent="0.2">
      <c r="A471" s="9"/>
    </row>
    <row r="472" spans="1:1" ht="13.5" customHeight="1" x14ac:dyDescent="0.2">
      <c r="A472" s="9"/>
    </row>
    <row r="473" spans="1:1" ht="13.5" customHeight="1" x14ac:dyDescent="0.2">
      <c r="A473" s="9"/>
    </row>
    <row r="474" spans="1:1" ht="13.5" customHeight="1" x14ac:dyDescent="0.2">
      <c r="A474" s="9"/>
    </row>
    <row r="475" spans="1:1" ht="13.5" customHeight="1" x14ac:dyDescent="0.2">
      <c r="A475" s="9"/>
    </row>
    <row r="476" spans="1:1" ht="13.5" customHeight="1" x14ac:dyDescent="0.2">
      <c r="A476" s="9"/>
    </row>
    <row r="477" spans="1:1" ht="13.5" customHeight="1" x14ac:dyDescent="0.2">
      <c r="A477" s="9"/>
    </row>
    <row r="478" spans="1:1" ht="13.5" customHeight="1" x14ac:dyDescent="0.2">
      <c r="A478" s="9"/>
    </row>
    <row r="479" spans="1:1" ht="13.5" customHeight="1" x14ac:dyDescent="0.2">
      <c r="A479" s="9"/>
    </row>
    <row r="480" spans="1:1" ht="13.5" customHeight="1" x14ac:dyDescent="0.2">
      <c r="A480" s="9"/>
    </row>
    <row r="481" spans="1:1" ht="13.5" customHeight="1" x14ac:dyDescent="0.2">
      <c r="A481" s="9"/>
    </row>
    <row r="482" spans="1:1" ht="13.5" customHeight="1" x14ac:dyDescent="0.2">
      <c r="A482" s="9"/>
    </row>
    <row r="483" spans="1:1" ht="13.5" customHeight="1" x14ac:dyDescent="0.2">
      <c r="A483" s="9"/>
    </row>
    <row r="484" spans="1:1" ht="13.5" customHeight="1" x14ac:dyDescent="0.2">
      <c r="A484" s="9"/>
    </row>
    <row r="485" spans="1:1" ht="13.5" customHeight="1" x14ac:dyDescent="0.2">
      <c r="A485" s="9"/>
    </row>
    <row r="486" spans="1:1" ht="13.5" customHeight="1" x14ac:dyDescent="0.2">
      <c r="A486" s="9"/>
    </row>
    <row r="487" spans="1:1" ht="13.5" customHeight="1" x14ac:dyDescent="0.2">
      <c r="A487" s="9"/>
    </row>
    <row r="488" spans="1:1" ht="13.5" customHeight="1" x14ac:dyDescent="0.2">
      <c r="A488" s="9"/>
    </row>
    <row r="489" spans="1:1" ht="13.5" customHeight="1" x14ac:dyDescent="0.2">
      <c r="A489" s="9"/>
    </row>
    <row r="490" spans="1:1" ht="13.5" customHeight="1" x14ac:dyDescent="0.2">
      <c r="A490" s="9"/>
    </row>
    <row r="491" spans="1:1" ht="13.5" customHeight="1" x14ac:dyDescent="0.2">
      <c r="A491" s="9"/>
    </row>
    <row r="492" spans="1:1" ht="13.5" customHeight="1" x14ac:dyDescent="0.2">
      <c r="A492" s="9"/>
    </row>
    <row r="493" spans="1:1" ht="13.5" customHeight="1" x14ac:dyDescent="0.2">
      <c r="A493" s="9"/>
    </row>
    <row r="494" spans="1:1" ht="13.5" customHeight="1" x14ac:dyDescent="0.2">
      <c r="A494" s="9"/>
    </row>
    <row r="495" spans="1:1" ht="13.5" customHeight="1" x14ac:dyDescent="0.2">
      <c r="A495" s="9"/>
    </row>
    <row r="496" spans="1:1" ht="13.5" customHeight="1" x14ac:dyDescent="0.2">
      <c r="A496" s="9"/>
    </row>
    <row r="497" spans="1:1" ht="13.5" customHeight="1" x14ac:dyDescent="0.2">
      <c r="A497" s="9"/>
    </row>
    <row r="498" spans="1:1" ht="13.5" customHeight="1" x14ac:dyDescent="0.2">
      <c r="A498" s="9"/>
    </row>
    <row r="499" spans="1:1" ht="13.5" customHeight="1" x14ac:dyDescent="0.2">
      <c r="A499" s="9"/>
    </row>
    <row r="500" spans="1:1" ht="13.5" customHeight="1" x14ac:dyDescent="0.2">
      <c r="A500" s="9"/>
    </row>
    <row r="501" spans="1:1" ht="13.5" customHeight="1" x14ac:dyDescent="0.2">
      <c r="A501" s="9"/>
    </row>
    <row r="502" spans="1:1" ht="13.5" customHeight="1" x14ac:dyDescent="0.2">
      <c r="A502" s="9"/>
    </row>
    <row r="503" spans="1:1" ht="13.5" customHeight="1" x14ac:dyDescent="0.2">
      <c r="A503" s="9"/>
    </row>
    <row r="504" spans="1:1" ht="13.5" customHeight="1" x14ac:dyDescent="0.2">
      <c r="A504" s="9"/>
    </row>
    <row r="505" spans="1:1" ht="13.5" customHeight="1" x14ac:dyDescent="0.2">
      <c r="A505" s="9"/>
    </row>
    <row r="506" spans="1:1" ht="13.5" customHeight="1" x14ac:dyDescent="0.2">
      <c r="A506" s="9"/>
    </row>
    <row r="507" spans="1:1" ht="13.5" customHeight="1" x14ac:dyDescent="0.2">
      <c r="A507" s="9"/>
    </row>
    <row r="508" spans="1:1" ht="13.5" customHeight="1" x14ac:dyDescent="0.2">
      <c r="A508" s="9"/>
    </row>
    <row r="509" spans="1:1" ht="13.5" customHeight="1" x14ac:dyDescent="0.2">
      <c r="A509" s="9"/>
    </row>
    <row r="510" spans="1:1" ht="13.5" customHeight="1" x14ac:dyDescent="0.2">
      <c r="A510" s="9"/>
    </row>
    <row r="511" spans="1:1" ht="13.5" customHeight="1" x14ac:dyDescent="0.2">
      <c r="A511" s="9"/>
    </row>
    <row r="512" spans="1:1" ht="13.5" customHeight="1" x14ac:dyDescent="0.2">
      <c r="A512" s="9"/>
    </row>
    <row r="513" spans="1:1" ht="13.5" customHeight="1" x14ac:dyDescent="0.2">
      <c r="A513" s="9"/>
    </row>
    <row r="514" spans="1:1" ht="13.5" customHeight="1" x14ac:dyDescent="0.2">
      <c r="A514" s="9"/>
    </row>
    <row r="515" spans="1:1" ht="13.5" customHeight="1" x14ac:dyDescent="0.2">
      <c r="A515" s="9"/>
    </row>
    <row r="516" spans="1:1" ht="13.5" customHeight="1" x14ac:dyDescent="0.2">
      <c r="A516" s="9"/>
    </row>
    <row r="517" spans="1:1" ht="13.5" customHeight="1" x14ac:dyDescent="0.2">
      <c r="A517" s="9"/>
    </row>
    <row r="518" spans="1:1" ht="13.5" customHeight="1" x14ac:dyDescent="0.2">
      <c r="A518" s="9"/>
    </row>
    <row r="519" spans="1:1" ht="13.5" customHeight="1" x14ac:dyDescent="0.2">
      <c r="A519" s="9"/>
    </row>
    <row r="520" spans="1:1" ht="13.5" customHeight="1" x14ac:dyDescent="0.2">
      <c r="A520" s="9"/>
    </row>
    <row r="521" spans="1:1" ht="13.5" customHeight="1" x14ac:dyDescent="0.2">
      <c r="A521" s="9"/>
    </row>
    <row r="522" spans="1:1" ht="13.5" customHeight="1" x14ac:dyDescent="0.2">
      <c r="A522" s="9"/>
    </row>
    <row r="523" spans="1:1" ht="13.5" customHeight="1" x14ac:dyDescent="0.2">
      <c r="A523" s="9"/>
    </row>
    <row r="524" spans="1:1" ht="13.5" customHeight="1" x14ac:dyDescent="0.2">
      <c r="A524" s="9"/>
    </row>
    <row r="525" spans="1:1" ht="13.5" customHeight="1" x14ac:dyDescent="0.2">
      <c r="A525" s="9"/>
    </row>
    <row r="526" spans="1:1" ht="13.5" customHeight="1" x14ac:dyDescent="0.2">
      <c r="A526" s="9"/>
    </row>
    <row r="527" spans="1:1" ht="13.5" customHeight="1" x14ac:dyDescent="0.2">
      <c r="A527" s="9"/>
    </row>
    <row r="528" spans="1:1" ht="13.5" customHeight="1" x14ac:dyDescent="0.2">
      <c r="A528" s="9"/>
    </row>
    <row r="529" spans="1:1" ht="13.5" customHeight="1" x14ac:dyDescent="0.2">
      <c r="A529" s="9"/>
    </row>
    <row r="530" spans="1:1" ht="13.5" customHeight="1" x14ac:dyDescent="0.2">
      <c r="A530" s="9"/>
    </row>
    <row r="531" spans="1:1" ht="13.5" customHeight="1" x14ac:dyDescent="0.2">
      <c r="A531" s="9"/>
    </row>
    <row r="532" spans="1:1" ht="13.5" customHeight="1" x14ac:dyDescent="0.2">
      <c r="A532" s="9"/>
    </row>
    <row r="533" spans="1:1" ht="13.5" customHeight="1" x14ac:dyDescent="0.2">
      <c r="A533" s="9"/>
    </row>
    <row r="534" spans="1:1" ht="13.5" customHeight="1" x14ac:dyDescent="0.2">
      <c r="A534" s="9"/>
    </row>
    <row r="535" spans="1:1" ht="13.5" customHeight="1" x14ac:dyDescent="0.2">
      <c r="A535" s="9"/>
    </row>
    <row r="536" spans="1:1" ht="13.5" customHeight="1" x14ac:dyDescent="0.2">
      <c r="A536" s="9"/>
    </row>
    <row r="537" spans="1:1" ht="13.5" customHeight="1" x14ac:dyDescent="0.2">
      <c r="A537" s="9"/>
    </row>
    <row r="538" spans="1:1" ht="13.5" customHeight="1" x14ac:dyDescent="0.2">
      <c r="A538" s="9"/>
    </row>
    <row r="539" spans="1:1" ht="13.5" customHeight="1" x14ac:dyDescent="0.2">
      <c r="A539" s="9"/>
    </row>
    <row r="540" spans="1:1" ht="13.5" customHeight="1" x14ac:dyDescent="0.2">
      <c r="A540" s="9"/>
    </row>
    <row r="541" spans="1:1" ht="13.5" customHeight="1" x14ac:dyDescent="0.2">
      <c r="A541" s="9"/>
    </row>
    <row r="542" spans="1:1" ht="13.5" customHeight="1" x14ac:dyDescent="0.2">
      <c r="A542" s="9"/>
    </row>
    <row r="543" spans="1:1" ht="13.5" customHeight="1" x14ac:dyDescent="0.2">
      <c r="A543" s="9"/>
    </row>
    <row r="544" spans="1:1" ht="13.5" customHeight="1" x14ac:dyDescent="0.2">
      <c r="A544" s="9"/>
    </row>
    <row r="545" spans="1:1" ht="13.5" customHeight="1" x14ac:dyDescent="0.2">
      <c r="A545" s="9"/>
    </row>
    <row r="546" spans="1:1" ht="13.5" customHeight="1" x14ac:dyDescent="0.2">
      <c r="A546" s="9"/>
    </row>
    <row r="547" spans="1:1" ht="13.5" customHeight="1" x14ac:dyDescent="0.2">
      <c r="A547" s="9"/>
    </row>
    <row r="548" spans="1:1" ht="13.5" customHeight="1" x14ac:dyDescent="0.2">
      <c r="A548" s="9"/>
    </row>
    <row r="549" spans="1:1" ht="13.5" customHeight="1" x14ac:dyDescent="0.2">
      <c r="A549" s="9"/>
    </row>
    <row r="550" spans="1:1" ht="13.5" customHeight="1" x14ac:dyDescent="0.2">
      <c r="A550" s="9"/>
    </row>
    <row r="551" spans="1:1" ht="13.5" customHeight="1" x14ac:dyDescent="0.2">
      <c r="A551" s="9"/>
    </row>
    <row r="552" spans="1:1" ht="13.5" customHeight="1" x14ac:dyDescent="0.2">
      <c r="A552" s="9"/>
    </row>
    <row r="553" spans="1:1" ht="13.5" customHeight="1" x14ac:dyDescent="0.2">
      <c r="A553" s="9"/>
    </row>
    <row r="554" spans="1:1" ht="13.5" customHeight="1" x14ac:dyDescent="0.2">
      <c r="A554" s="9"/>
    </row>
    <row r="555" spans="1:1" ht="13.5" customHeight="1" x14ac:dyDescent="0.2">
      <c r="A555" s="9"/>
    </row>
    <row r="556" spans="1:1" ht="13.5" customHeight="1" x14ac:dyDescent="0.2">
      <c r="A556" s="9"/>
    </row>
    <row r="557" spans="1:1" ht="13.5" customHeight="1" x14ac:dyDescent="0.2">
      <c r="A557" s="9"/>
    </row>
    <row r="558" spans="1:1" ht="13.5" customHeight="1" x14ac:dyDescent="0.2">
      <c r="A558" s="9"/>
    </row>
    <row r="559" spans="1:1" ht="13.5" customHeight="1" x14ac:dyDescent="0.2">
      <c r="A559" s="9"/>
    </row>
    <row r="560" spans="1:1" ht="13.5" customHeight="1" x14ac:dyDescent="0.2">
      <c r="A560" s="9"/>
    </row>
    <row r="561" spans="1:1" ht="13.5" customHeight="1" x14ac:dyDescent="0.2">
      <c r="A561" s="9"/>
    </row>
    <row r="562" spans="1:1" ht="13.5" customHeight="1" x14ac:dyDescent="0.2">
      <c r="A562" s="9"/>
    </row>
    <row r="563" spans="1:1" ht="13.5" customHeight="1" x14ac:dyDescent="0.2">
      <c r="A563" s="9"/>
    </row>
    <row r="564" spans="1:1" ht="13.5" customHeight="1" x14ac:dyDescent="0.2">
      <c r="A564" s="9"/>
    </row>
    <row r="565" spans="1:1" ht="13.5" customHeight="1" x14ac:dyDescent="0.2">
      <c r="A565" s="9"/>
    </row>
    <row r="566" spans="1:1" ht="13.5" customHeight="1" x14ac:dyDescent="0.2">
      <c r="A566" s="9"/>
    </row>
    <row r="567" spans="1:1" ht="13.5" customHeight="1" x14ac:dyDescent="0.2">
      <c r="A567" s="9"/>
    </row>
    <row r="568" spans="1:1" ht="13.5" customHeight="1" x14ac:dyDescent="0.2">
      <c r="A568" s="9"/>
    </row>
    <row r="569" spans="1:1" ht="13.5" customHeight="1" x14ac:dyDescent="0.2">
      <c r="A569" s="9"/>
    </row>
    <row r="570" spans="1:1" ht="13.5" customHeight="1" x14ac:dyDescent="0.2">
      <c r="A570" s="9"/>
    </row>
    <row r="571" spans="1:1" ht="13.5" customHeight="1" x14ac:dyDescent="0.2">
      <c r="A571" s="9"/>
    </row>
    <row r="572" spans="1:1" ht="13.5" customHeight="1" x14ac:dyDescent="0.2">
      <c r="A572" s="9"/>
    </row>
    <row r="573" spans="1:1" ht="13.5" customHeight="1" x14ac:dyDescent="0.2">
      <c r="A573" s="9"/>
    </row>
    <row r="574" spans="1:1" ht="13.5" customHeight="1" x14ac:dyDescent="0.2">
      <c r="A574" s="9"/>
    </row>
    <row r="575" spans="1:1" ht="13.5" customHeight="1" x14ac:dyDescent="0.2">
      <c r="A575" s="9"/>
    </row>
    <row r="576" spans="1:1" ht="13.5" customHeight="1" x14ac:dyDescent="0.2">
      <c r="A576" s="9"/>
    </row>
    <row r="577" spans="1:1" ht="13.5" customHeight="1" x14ac:dyDescent="0.2">
      <c r="A577" s="9"/>
    </row>
    <row r="578" spans="1:1" ht="13.5" customHeight="1" x14ac:dyDescent="0.2">
      <c r="A578" s="9"/>
    </row>
    <row r="579" spans="1:1" ht="13.5" customHeight="1" x14ac:dyDescent="0.2">
      <c r="A579" s="9"/>
    </row>
    <row r="580" spans="1:1" ht="13.5" customHeight="1" x14ac:dyDescent="0.2">
      <c r="A580" s="9"/>
    </row>
    <row r="581" spans="1:1" ht="13.5" customHeight="1" x14ac:dyDescent="0.2">
      <c r="A581" s="9"/>
    </row>
    <row r="582" spans="1:1" ht="13.5" customHeight="1" x14ac:dyDescent="0.2">
      <c r="A582" s="9"/>
    </row>
    <row r="583" spans="1:1" ht="13.5" customHeight="1" x14ac:dyDescent="0.2">
      <c r="A583" s="9"/>
    </row>
    <row r="584" spans="1:1" ht="13.5" customHeight="1" x14ac:dyDescent="0.2">
      <c r="A584" s="9"/>
    </row>
    <row r="585" spans="1:1" ht="13.5" customHeight="1" x14ac:dyDescent="0.2">
      <c r="A585" s="9"/>
    </row>
    <row r="586" spans="1:1" ht="13.5" customHeight="1" x14ac:dyDescent="0.2">
      <c r="A586" s="9"/>
    </row>
    <row r="587" spans="1:1" ht="13.5" customHeight="1" x14ac:dyDescent="0.2">
      <c r="A587" s="9"/>
    </row>
    <row r="588" spans="1:1" ht="13.5" customHeight="1" x14ac:dyDescent="0.2">
      <c r="A588" s="9"/>
    </row>
    <row r="589" spans="1:1" ht="13.5" customHeight="1" x14ac:dyDescent="0.2">
      <c r="A589" s="9"/>
    </row>
    <row r="590" spans="1:1" ht="13.5" customHeight="1" x14ac:dyDescent="0.2">
      <c r="A590" s="9"/>
    </row>
    <row r="591" spans="1:1" ht="13.5" customHeight="1" x14ac:dyDescent="0.2">
      <c r="A591" s="9"/>
    </row>
    <row r="592" spans="1:1" ht="13.5" customHeight="1" x14ac:dyDescent="0.2">
      <c r="A592" s="9"/>
    </row>
    <row r="593" spans="1:1" ht="13.5" customHeight="1" x14ac:dyDescent="0.2">
      <c r="A593" s="9"/>
    </row>
    <row r="594" spans="1:1" ht="13.5" customHeight="1" x14ac:dyDescent="0.2">
      <c r="A594" s="9"/>
    </row>
    <row r="595" spans="1:1" ht="13.5" customHeight="1" x14ac:dyDescent="0.2">
      <c r="A595" s="9"/>
    </row>
    <row r="596" spans="1:1" ht="13.5" customHeight="1" x14ac:dyDescent="0.2">
      <c r="A596" s="9"/>
    </row>
    <row r="597" spans="1:1" ht="13.5" customHeight="1" x14ac:dyDescent="0.2">
      <c r="A597" s="9"/>
    </row>
    <row r="598" spans="1:1" ht="13.5" customHeight="1" x14ac:dyDescent="0.2">
      <c r="A598" s="9"/>
    </row>
    <row r="599" spans="1:1" ht="13.5" customHeight="1" x14ac:dyDescent="0.2">
      <c r="A599" s="9"/>
    </row>
    <row r="600" spans="1:1" ht="13.5" customHeight="1" x14ac:dyDescent="0.2">
      <c r="A600" s="9"/>
    </row>
    <row r="601" spans="1:1" ht="13.5" customHeight="1" x14ac:dyDescent="0.2">
      <c r="A601" s="9"/>
    </row>
    <row r="602" spans="1:1" ht="13.5" customHeight="1" x14ac:dyDescent="0.2">
      <c r="A602" s="9"/>
    </row>
    <row r="603" spans="1:1" ht="13.5" customHeight="1" x14ac:dyDescent="0.2">
      <c r="A603" s="9"/>
    </row>
    <row r="604" spans="1:1" ht="13.5" customHeight="1" x14ac:dyDescent="0.2">
      <c r="A604" s="9"/>
    </row>
    <row r="605" spans="1:1" ht="13.5" customHeight="1" x14ac:dyDescent="0.2">
      <c r="A605" s="9"/>
    </row>
    <row r="606" spans="1:1" ht="13.5" customHeight="1" x14ac:dyDescent="0.2">
      <c r="A606" s="9"/>
    </row>
    <row r="607" spans="1:1" ht="13.5" customHeight="1" x14ac:dyDescent="0.2">
      <c r="A607" s="9"/>
    </row>
    <row r="608" spans="1:1" ht="13.5" customHeight="1" x14ac:dyDescent="0.2">
      <c r="A608" s="9"/>
    </row>
    <row r="609" spans="1:1" ht="13.5" customHeight="1" x14ac:dyDescent="0.2">
      <c r="A609" s="9"/>
    </row>
    <row r="610" spans="1:1" ht="13.5" customHeight="1" x14ac:dyDescent="0.2">
      <c r="A610" s="9"/>
    </row>
    <row r="611" spans="1:1" ht="13.5" customHeight="1" x14ac:dyDescent="0.2">
      <c r="A611" s="9"/>
    </row>
    <row r="612" spans="1:1" ht="13.5" customHeight="1" x14ac:dyDescent="0.2">
      <c r="A612" s="9"/>
    </row>
    <row r="613" spans="1:1" ht="13.5" customHeight="1" x14ac:dyDescent="0.2">
      <c r="A613" s="9"/>
    </row>
    <row r="614" spans="1:1" ht="13.5" customHeight="1" x14ac:dyDescent="0.2">
      <c r="A614" s="9"/>
    </row>
    <row r="615" spans="1:1" ht="13.5" customHeight="1" x14ac:dyDescent="0.2">
      <c r="A615" s="9"/>
    </row>
    <row r="616" spans="1:1" ht="13.5" customHeight="1" x14ac:dyDescent="0.2">
      <c r="A616" s="9"/>
    </row>
    <row r="617" spans="1:1" ht="13.5" customHeight="1" x14ac:dyDescent="0.2">
      <c r="A617" s="9"/>
    </row>
    <row r="618" spans="1:1" ht="13.5" customHeight="1" x14ac:dyDescent="0.2">
      <c r="A618" s="9"/>
    </row>
    <row r="619" spans="1:1" ht="13.5" customHeight="1" x14ac:dyDescent="0.2">
      <c r="A619" s="9"/>
    </row>
    <row r="620" spans="1:1" ht="13.5" customHeight="1" x14ac:dyDescent="0.2">
      <c r="A620" s="9"/>
    </row>
    <row r="621" spans="1:1" ht="13.5" customHeight="1" x14ac:dyDescent="0.2">
      <c r="A621" s="9"/>
    </row>
    <row r="622" spans="1:1" ht="13.5" customHeight="1" x14ac:dyDescent="0.2">
      <c r="A622" s="9"/>
    </row>
    <row r="623" spans="1:1" ht="13.5" customHeight="1" x14ac:dyDescent="0.2">
      <c r="A623" s="9"/>
    </row>
    <row r="624" spans="1:1" ht="13.5" customHeight="1" x14ac:dyDescent="0.2">
      <c r="A624" s="9"/>
    </row>
    <row r="625" spans="1:1" ht="13.5" customHeight="1" x14ac:dyDescent="0.2">
      <c r="A625" s="9"/>
    </row>
    <row r="626" spans="1:1" ht="13.5" customHeight="1" x14ac:dyDescent="0.2">
      <c r="A626" s="9"/>
    </row>
    <row r="627" spans="1:1" ht="13.5" customHeight="1" x14ac:dyDescent="0.2">
      <c r="A627" s="9"/>
    </row>
    <row r="628" spans="1:1" ht="13.5" customHeight="1" x14ac:dyDescent="0.2">
      <c r="A628" s="9"/>
    </row>
    <row r="629" spans="1:1" ht="13.5" customHeight="1" x14ac:dyDescent="0.2">
      <c r="A629" s="9"/>
    </row>
    <row r="630" spans="1:1" ht="13.5" customHeight="1" x14ac:dyDescent="0.2">
      <c r="A630" s="9"/>
    </row>
    <row r="631" spans="1:1" ht="13.5" customHeight="1" x14ac:dyDescent="0.2">
      <c r="A631" s="9"/>
    </row>
    <row r="632" spans="1:1" ht="13.5" customHeight="1" x14ac:dyDescent="0.2">
      <c r="A632" s="9"/>
    </row>
    <row r="633" spans="1:1" ht="13.5" customHeight="1" x14ac:dyDescent="0.2">
      <c r="A633" s="9"/>
    </row>
    <row r="634" spans="1:1" ht="13.5" customHeight="1" x14ac:dyDescent="0.2">
      <c r="A634" s="9"/>
    </row>
    <row r="635" spans="1:1" ht="13.5" customHeight="1" x14ac:dyDescent="0.2">
      <c r="A635" s="9"/>
    </row>
    <row r="636" spans="1:1" ht="13.5" customHeight="1" x14ac:dyDescent="0.2">
      <c r="A636" s="9"/>
    </row>
    <row r="637" spans="1:1" ht="13.5" customHeight="1" x14ac:dyDescent="0.2">
      <c r="A637" s="9"/>
    </row>
    <row r="638" spans="1:1" ht="13.5" customHeight="1" x14ac:dyDescent="0.2">
      <c r="A638" s="9"/>
    </row>
    <row r="639" spans="1:1" ht="13.5" customHeight="1" x14ac:dyDescent="0.2">
      <c r="A639" s="9"/>
    </row>
    <row r="640" spans="1:1" ht="13.5" customHeight="1" x14ac:dyDescent="0.2">
      <c r="A640" s="9"/>
    </row>
    <row r="641" spans="1:1" ht="13.5" customHeight="1" x14ac:dyDescent="0.2">
      <c r="A641" s="9"/>
    </row>
    <row r="642" spans="1:1" ht="13.5" customHeight="1" x14ac:dyDescent="0.2">
      <c r="A642" s="9"/>
    </row>
    <row r="643" spans="1:1" ht="13.5" customHeight="1" x14ac:dyDescent="0.2">
      <c r="A643" s="9"/>
    </row>
    <row r="644" spans="1:1" ht="13.5" customHeight="1" x14ac:dyDescent="0.2">
      <c r="A644" s="9"/>
    </row>
    <row r="645" spans="1:1" ht="13.5" customHeight="1" x14ac:dyDescent="0.2">
      <c r="A645" s="9"/>
    </row>
    <row r="646" spans="1:1" ht="13.5" customHeight="1" x14ac:dyDescent="0.2">
      <c r="A646" s="9"/>
    </row>
    <row r="647" spans="1:1" ht="13.5" customHeight="1" x14ac:dyDescent="0.2">
      <c r="A647" s="9"/>
    </row>
    <row r="648" spans="1:1" ht="13.5" customHeight="1" x14ac:dyDescent="0.2">
      <c r="A648" s="9"/>
    </row>
    <row r="649" spans="1:1" ht="13.5" customHeight="1" x14ac:dyDescent="0.2">
      <c r="A649" s="9"/>
    </row>
    <row r="650" spans="1:1" ht="13.5" customHeight="1" x14ac:dyDescent="0.2">
      <c r="A650" s="9"/>
    </row>
    <row r="651" spans="1:1" ht="13.5" customHeight="1" x14ac:dyDescent="0.2">
      <c r="A651" s="9"/>
    </row>
    <row r="652" spans="1:1" ht="13.5" customHeight="1" x14ac:dyDescent="0.2">
      <c r="A652" s="9"/>
    </row>
    <row r="653" spans="1:1" ht="13.5" customHeight="1" x14ac:dyDescent="0.2">
      <c r="A653" s="9"/>
    </row>
    <row r="654" spans="1:1" ht="13.5" customHeight="1" x14ac:dyDescent="0.2">
      <c r="A654" s="9"/>
    </row>
    <row r="655" spans="1:1" ht="13.5" customHeight="1" x14ac:dyDescent="0.2">
      <c r="A655" s="9"/>
    </row>
    <row r="656" spans="1:1" ht="13.5" customHeight="1" x14ac:dyDescent="0.2">
      <c r="A656" s="9"/>
    </row>
    <row r="657" spans="1:1" ht="13.5" customHeight="1" x14ac:dyDescent="0.2">
      <c r="A657" s="9"/>
    </row>
    <row r="658" spans="1:1" ht="13.5" customHeight="1" x14ac:dyDescent="0.2">
      <c r="A658" s="9"/>
    </row>
    <row r="659" spans="1:1" ht="13.5" customHeight="1" x14ac:dyDescent="0.2">
      <c r="A659" s="9"/>
    </row>
    <row r="660" spans="1:1" ht="13.5" customHeight="1" x14ac:dyDescent="0.2">
      <c r="A660" s="9"/>
    </row>
    <row r="661" spans="1:1" ht="13.5" customHeight="1" x14ac:dyDescent="0.2">
      <c r="A661" s="9"/>
    </row>
    <row r="662" spans="1:1" ht="13.5" customHeight="1" x14ac:dyDescent="0.2">
      <c r="A662" s="9"/>
    </row>
    <row r="663" spans="1:1" ht="13.5" customHeight="1" x14ac:dyDescent="0.2">
      <c r="A663" s="9"/>
    </row>
    <row r="664" spans="1:1" ht="13.5" customHeight="1" x14ac:dyDescent="0.2">
      <c r="A664" s="9"/>
    </row>
    <row r="665" spans="1:1" ht="13.5" customHeight="1" x14ac:dyDescent="0.2">
      <c r="A665" s="9"/>
    </row>
    <row r="666" spans="1:1" ht="13.5" customHeight="1" x14ac:dyDescent="0.2">
      <c r="A666" s="9"/>
    </row>
    <row r="667" spans="1:1" ht="13.5" customHeight="1" x14ac:dyDescent="0.2">
      <c r="A667" s="9"/>
    </row>
    <row r="668" spans="1:1" ht="13.5" customHeight="1" x14ac:dyDescent="0.2">
      <c r="A668" s="9"/>
    </row>
    <row r="669" spans="1:1" ht="13.5" customHeight="1" x14ac:dyDescent="0.2">
      <c r="A669" s="9"/>
    </row>
    <row r="670" spans="1:1" ht="13.5" customHeight="1" x14ac:dyDescent="0.2">
      <c r="A670" s="9"/>
    </row>
    <row r="671" spans="1:1" ht="13.5" customHeight="1" x14ac:dyDescent="0.2">
      <c r="A671" s="9"/>
    </row>
    <row r="672" spans="1:1" ht="13.5" customHeight="1" x14ac:dyDescent="0.2">
      <c r="A672" s="9"/>
    </row>
    <row r="673" spans="1:1" ht="13.5" customHeight="1" x14ac:dyDescent="0.2">
      <c r="A673" s="9"/>
    </row>
    <row r="674" spans="1:1" ht="13.5" customHeight="1" x14ac:dyDescent="0.2">
      <c r="A674" s="9"/>
    </row>
    <row r="675" spans="1:1" ht="13.5" customHeight="1" x14ac:dyDescent="0.2">
      <c r="A675" s="9"/>
    </row>
    <row r="676" spans="1:1" ht="13.5" customHeight="1" x14ac:dyDescent="0.2">
      <c r="A676" s="9"/>
    </row>
    <row r="677" spans="1:1" ht="13.5" customHeight="1" x14ac:dyDescent="0.2">
      <c r="A677" s="9"/>
    </row>
    <row r="678" spans="1:1" ht="13.5" customHeight="1" x14ac:dyDescent="0.2">
      <c r="A678" s="9"/>
    </row>
    <row r="679" spans="1:1" ht="13.5" customHeight="1" x14ac:dyDescent="0.2">
      <c r="A679" s="9"/>
    </row>
    <row r="680" spans="1:1" ht="13.5" customHeight="1" x14ac:dyDescent="0.2">
      <c r="A680" s="9"/>
    </row>
    <row r="681" spans="1:1" ht="13.5" customHeight="1" x14ac:dyDescent="0.2">
      <c r="A681" s="9"/>
    </row>
    <row r="682" spans="1:1" ht="13.5" customHeight="1" x14ac:dyDescent="0.2">
      <c r="A682" s="9"/>
    </row>
    <row r="683" spans="1:1" ht="13.5" customHeight="1" x14ac:dyDescent="0.2">
      <c r="A683" s="9"/>
    </row>
    <row r="684" spans="1:1" ht="13.5" customHeight="1" x14ac:dyDescent="0.2">
      <c r="A684" s="9"/>
    </row>
    <row r="685" spans="1:1" ht="13.5" customHeight="1" x14ac:dyDescent="0.2">
      <c r="A685" s="9"/>
    </row>
    <row r="686" spans="1:1" ht="13.5" customHeight="1" x14ac:dyDescent="0.2">
      <c r="A686" s="9"/>
    </row>
    <row r="687" spans="1:1" ht="13.5" customHeight="1" x14ac:dyDescent="0.2">
      <c r="A687" s="9"/>
    </row>
    <row r="688" spans="1:1" ht="13.5" customHeight="1" x14ac:dyDescent="0.2">
      <c r="A688" s="9"/>
    </row>
    <row r="689" spans="1:1" ht="13.5" customHeight="1" x14ac:dyDescent="0.2">
      <c r="A689" s="9"/>
    </row>
    <row r="690" spans="1:1" ht="13.5" customHeight="1" x14ac:dyDescent="0.2">
      <c r="A690" s="9"/>
    </row>
    <row r="691" spans="1:1" ht="13.5" customHeight="1" x14ac:dyDescent="0.2">
      <c r="A691" s="9"/>
    </row>
    <row r="692" spans="1:1" ht="13.5" customHeight="1" x14ac:dyDescent="0.2">
      <c r="A692" s="9"/>
    </row>
    <row r="693" spans="1:1" ht="13.5" customHeight="1" x14ac:dyDescent="0.2">
      <c r="A693" s="9"/>
    </row>
    <row r="694" spans="1:1" ht="13.5" customHeight="1" x14ac:dyDescent="0.2">
      <c r="A694" s="9"/>
    </row>
    <row r="695" spans="1:1" ht="13.5" customHeight="1" x14ac:dyDescent="0.2">
      <c r="A695" s="9"/>
    </row>
    <row r="696" spans="1:1" ht="13.5" customHeight="1" x14ac:dyDescent="0.2">
      <c r="A696" s="9"/>
    </row>
    <row r="697" spans="1:1" ht="13.5" customHeight="1" x14ac:dyDescent="0.2">
      <c r="A697" s="9"/>
    </row>
    <row r="698" spans="1:1" ht="13.5" customHeight="1" x14ac:dyDescent="0.2">
      <c r="A698" s="9"/>
    </row>
    <row r="699" spans="1:1" ht="13.5" customHeight="1" x14ac:dyDescent="0.2">
      <c r="A699" s="9"/>
    </row>
    <row r="700" spans="1:1" ht="13.5" customHeight="1" x14ac:dyDescent="0.2">
      <c r="A700" s="9"/>
    </row>
    <row r="701" spans="1:1" ht="13.5" customHeight="1" x14ac:dyDescent="0.2">
      <c r="A701" s="9"/>
    </row>
    <row r="702" spans="1:1" ht="13.5" customHeight="1" x14ac:dyDescent="0.2">
      <c r="A702" s="9"/>
    </row>
    <row r="703" spans="1:1" ht="13.5" customHeight="1" x14ac:dyDescent="0.2">
      <c r="A703" s="9"/>
    </row>
    <row r="704" spans="1:1" ht="13.5" customHeight="1" x14ac:dyDescent="0.2">
      <c r="A704" s="9"/>
    </row>
    <row r="705" spans="1:1" ht="13.5" customHeight="1" x14ac:dyDescent="0.2">
      <c r="A705" s="9"/>
    </row>
    <row r="706" spans="1:1" ht="13.5" customHeight="1" x14ac:dyDescent="0.2">
      <c r="A706" s="9"/>
    </row>
    <row r="707" spans="1:1" ht="13.5" customHeight="1" x14ac:dyDescent="0.2">
      <c r="A707" s="9"/>
    </row>
    <row r="708" spans="1:1" ht="13.5" customHeight="1" x14ac:dyDescent="0.2">
      <c r="A708" s="9"/>
    </row>
    <row r="709" spans="1:1" ht="13.5" customHeight="1" x14ac:dyDescent="0.2">
      <c r="A709" s="9"/>
    </row>
    <row r="710" spans="1:1" ht="13.5" customHeight="1" x14ac:dyDescent="0.2">
      <c r="A710" s="9"/>
    </row>
    <row r="711" spans="1:1" ht="13.5" customHeight="1" x14ac:dyDescent="0.2">
      <c r="A711" s="9"/>
    </row>
    <row r="712" spans="1:1" ht="13.5" customHeight="1" x14ac:dyDescent="0.2">
      <c r="A712" s="9"/>
    </row>
    <row r="713" spans="1:1" ht="13.5" customHeight="1" x14ac:dyDescent="0.2">
      <c r="A713" s="9"/>
    </row>
    <row r="714" spans="1:1" ht="13.5" customHeight="1" x14ac:dyDescent="0.2">
      <c r="A714" s="9"/>
    </row>
    <row r="715" spans="1:1" ht="13.5" customHeight="1" x14ac:dyDescent="0.2">
      <c r="A715" s="9"/>
    </row>
    <row r="716" spans="1:1" ht="13.5" customHeight="1" x14ac:dyDescent="0.2">
      <c r="A716" s="9"/>
    </row>
    <row r="717" spans="1:1" ht="13.5" customHeight="1" x14ac:dyDescent="0.2">
      <c r="A717" s="9"/>
    </row>
    <row r="718" spans="1:1" ht="13.5" customHeight="1" x14ac:dyDescent="0.2">
      <c r="A718" s="9"/>
    </row>
    <row r="719" spans="1:1" ht="13.5" customHeight="1" x14ac:dyDescent="0.2">
      <c r="A719" s="9"/>
    </row>
    <row r="720" spans="1:1" ht="13.5" customHeight="1" x14ac:dyDescent="0.2">
      <c r="A720" s="9"/>
    </row>
    <row r="721" spans="1:1" ht="13.5" customHeight="1" x14ac:dyDescent="0.2">
      <c r="A721" s="9"/>
    </row>
    <row r="722" spans="1:1" ht="13.5" customHeight="1" x14ac:dyDescent="0.2">
      <c r="A722" s="9"/>
    </row>
    <row r="723" spans="1:1" ht="13.5" customHeight="1" x14ac:dyDescent="0.2">
      <c r="A723" s="9"/>
    </row>
    <row r="724" spans="1:1" ht="13.5" customHeight="1" x14ac:dyDescent="0.2">
      <c r="A724" s="9"/>
    </row>
    <row r="725" spans="1:1" ht="13.5" customHeight="1" x14ac:dyDescent="0.2">
      <c r="A725" s="9"/>
    </row>
    <row r="726" spans="1:1" ht="13.5" customHeight="1" x14ac:dyDescent="0.2">
      <c r="A726" s="9"/>
    </row>
    <row r="727" spans="1:1" ht="13.5" customHeight="1" x14ac:dyDescent="0.2">
      <c r="A727" s="9"/>
    </row>
    <row r="728" spans="1:1" ht="13.5" customHeight="1" x14ac:dyDescent="0.2">
      <c r="A728" s="9"/>
    </row>
    <row r="729" spans="1:1" ht="13.5" customHeight="1" x14ac:dyDescent="0.2">
      <c r="A729" s="9"/>
    </row>
    <row r="730" spans="1:1" ht="13.5" customHeight="1" x14ac:dyDescent="0.2">
      <c r="A730" s="9"/>
    </row>
    <row r="731" spans="1:1" ht="13.5" customHeight="1" x14ac:dyDescent="0.2">
      <c r="A731" s="9"/>
    </row>
    <row r="732" spans="1:1" ht="13.5" customHeight="1" x14ac:dyDescent="0.2">
      <c r="A732" s="9"/>
    </row>
    <row r="733" spans="1:1" ht="13.5" customHeight="1" x14ac:dyDescent="0.2">
      <c r="A733" s="9"/>
    </row>
    <row r="734" spans="1:1" ht="13.5" customHeight="1" x14ac:dyDescent="0.2">
      <c r="A734" s="9"/>
    </row>
    <row r="735" spans="1:1" ht="13.5" customHeight="1" x14ac:dyDescent="0.2">
      <c r="A735" s="9"/>
    </row>
    <row r="736" spans="1:1" ht="13.5" customHeight="1" x14ac:dyDescent="0.2">
      <c r="A736" s="9"/>
    </row>
    <row r="737" spans="1:1" ht="13.5" customHeight="1" x14ac:dyDescent="0.2">
      <c r="A737" s="9"/>
    </row>
    <row r="738" spans="1:1" ht="13.5" customHeight="1" x14ac:dyDescent="0.2">
      <c r="A738" s="9"/>
    </row>
    <row r="739" spans="1:1" ht="13.5" customHeight="1" x14ac:dyDescent="0.2">
      <c r="A739" s="9"/>
    </row>
    <row r="740" spans="1:1" ht="13.5" customHeight="1" x14ac:dyDescent="0.2">
      <c r="A740" s="9"/>
    </row>
    <row r="741" spans="1:1" ht="13.5" customHeight="1" x14ac:dyDescent="0.2">
      <c r="A741" s="9"/>
    </row>
    <row r="742" spans="1:1" ht="13.5" customHeight="1" x14ac:dyDescent="0.2">
      <c r="A742" s="9"/>
    </row>
    <row r="743" spans="1:1" ht="13.5" customHeight="1" x14ac:dyDescent="0.2">
      <c r="A743" s="9"/>
    </row>
    <row r="744" spans="1:1" ht="13.5" customHeight="1" x14ac:dyDescent="0.2">
      <c r="A744" s="9"/>
    </row>
    <row r="745" spans="1:1" ht="13.5" customHeight="1" x14ac:dyDescent="0.2">
      <c r="A745" s="9"/>
    </row>
    <row r="746" spans="1:1" ht="13.5" customHeight="1" x14ac:dyDescent="0.2">
      <c r="A746" s="9"/>
    </row>
    <row r="747" spans="1:1" ht="13.5" customHeight="1" x14ac:dyDescent="0.2">
      <c r="A747" s="9"/>
    </row>
    <row r="748" spans="1:1" ht="13.5" customHeight="1" x14ac:dyDescent="0.2">
      <c r="A748" s="9"/>
    </row>
    <row r="749" spans="1:1" ht="13.5" customHeight="1" x14ac:dyDescent="0.2">
      <c r="A749" s="9"/>
    </row>
    <row r="750" spans="1:1" ht="13.5" customHeight="1" x14ac:dyDescent="0.2">
      <c r="A750" s="9"/>
    </row>
    <row r="751" spans="1:1" ht="13.5" customHeight="1" x14ac:dyDescent="0.2">
      <c r="A751" s="9"/>
    </row>
    <row r="752" spans="1:1" ht="13.5" customHeight="1" x14ac:dyDescent="0.2">
      <c r="A752" s="9"/>
    </row>
    <row r="753" spans="1:1" ht="13.5" customHeight="1" x14ac:dyDescent="0.2">
      <c r="A753" s="9"/>
    </row>
    <row r="754" spans="1:1" ht="13.5" customHeight="1" x14ac:dyDescent="0.2">
      <c r="A754" s="9"/>
    </row>
    <row r="755" spans="1:1" ht="13.5" customHeight="1" x14ac:dyDescent="0.2">
      <c r="A755" s="9"/>
    </row>
    <row r="756" spans="1:1" ht="13.5" customHeight="1" x14ac:dyDescent="0.2">
      <c r="A756" s="9"/>
    </row>
    <row r="757" spans="1:1" ht="13.5" customHeight="1" x14ac:dyDescent="0.2">
      <c r="A757" s="9"/>
    </row>
    <row r="758" spans="1:1" ht="13.5" customHeight="1" x14ac:dyDescent="0.2">
      <c r="A758" s="9"/>
    </row>
    <row r="759" spans="1:1" ht="13.5" customHeight="1" x14ac:dyDescent="0.2">
      <c r="A759" s="9"/>
    </row>
    <row r="760" spans="1:1" ht="13.5" customHeight="1" x14ac:dyDescent="0.2">
      <c r="A760" s="9"/>
    </row>
    <row r="761" spans="1:1" ht="13.5" customHeight="1" x14ac:dyDescent="0.2">
      <c r="A761" s="9"/>
    </row>
    <row r="762" spans="1:1" ht="13.5" customHeight="1" x14ac:dyDescent="0.2">
      <c r="A762" s="9"/>
    </row>
    <row r="763" spans="1:1" ht="13.5" customHeight="1" x14ac:dyDescent="0.2">
      <c r="A763" s="9"/>
    </row>
    <row r="764" spans="1:1" ht="13.5" customHeight="1" x14ac:dyDescent="0.2">
      <c r="A764" s="9"/>
    </row>
    <row r="765" spans="1:1" ht="13.5" customHeight="1" x14ac:dyDescent="0.2">
      <c r="A765" s="9"/>
    </row>
    <row r="766" spans="1:1" ht="13.5" customHeight="1" x14ac:dyDescent="0.2">
      <c r="A766" s="9"/>
    </row>
    <row r="767" spans="1:1" ht="13.5" customHeight="1" x14ac:dyDescent="0.2">
      <c r="A767" s="9"/>
    </row>
    <row r="768" spans="1:1" ht="13.5" customHeight="1" x14ac:dyDescent="0.2">
      <c r="A768" s="9"/>
    </row>
    <row r="769" spans="1:1" ht="13.5" customHeight="1" x14ac:dyDescent="0.2">
      <c r="A769" s="9"/>
    </row>
    <row r="770" spans="1:1" ht="13.5" customHeight="1" x14ac:dyDescent="0.2">
      <c r="A770" s="9"/>
    </row>
    <row r="771" spans="1:1" ht="13.5" customHeight="1" x14ac:dyDescent="0.2">
      <c r="A771" s="9"/>
    </row>
    <row r="772" spans="1:1" ht="13.5" customHeight="1" x14ac:dyDescent="0.2">
      <c r="A772" s="9"/>
    </row>
    <row r="773" spans="1:1" ht="13.5" customHeight="1" x14ac:dyDescent="0.2">
      <c r="A773" s="9"/>
    </row>
    <row r="774" spans="1:1" ht="13.5" customHeight="1" x14ac:dyDescent="0.2">
      <c r="A774" s="9"/>
    </row>
    <row r="775" spans="1:1" ht="13.5" customHeight="1" x14ac:dyDescent="0.2">
      <c r="A775" s="9"/>
    </row>
    <row r="776" spans="1:1" ht="13.5" customHeight="1" x14ac:dyDescent="0.2">
      <c r="A776" s="9"/>
    </row>
    <row r="777" spans="1:1" ht="13.5" customHeight="1" x14ac:dyDescent="0.2">
      <c r="A777" s="9"/>
    </row>
    <row r="778" spans="1:1" ht="13.5" customHeight="1" x14ac:dyDescent="0.2">
      <c r="A778" s="9"/>
    </row>
    <row r="779" spans="1:1" ht="13.5" customHeight="1" x14ac:dyDescent="0.2">
      <c r="A779" s="9"/>
    </row>
    <row r="780" spans="1:1" ht="13.5" customHeight="1" x14ac:dyDescent="0.2">
      <c r="A780" s="9"/>
    </row>
    <row r="781" spans="1:1" ht="13.5" customHeight="1" x14ac:dyDescent="0.2">
      <c r="A781" s="9"/>
    </row>
    <row r="782" spans="1:1" ht="13.5" customHeight="1" x14ac:dyDescent="0.2">
      <c r="A782" s="9"/>
    </row>
    <row r="783" spans="1:1" ht="13.5" customHeight="1" x14ac:dyDescent="0.2">
      <c r="A783" s="9"/>
    </row>
    <row r="784" spans="1:1" ht="13.5" customHeight="1" x14ac:dyDescent="0.2">
      <c r="A784" s="9"/>
    </row>
    <row r="785" spans="1:1" ht="13.5" customHeight="1" x14ac:dyDescent="0.2">
      <c r="A785" s="9"/>
    </row>
    <row r="786" spans="1:1" ht="13.5" customHeight="1" x14ac:dyDescent="0.2">
      <c r="A786" s="9"/>
    </row>
    <row r="787" spans="1:1" ht="13.5" customHeight="1" x14ac:dyDescent="0.2">
      <c r="A787" s="9"/>
    </row>
    <row r="788" spans="1:1" ht="13.5" customHeight="1" x14ac:dyDescent="0.2">
      <c r="A788" s="9"/>
    </row>
    <row r="789" spans="1:1" ht="13.5" customHeight="1" x14ac:dyDescent="0.2">
      <c r="A789" s="9"/>
    </row>
    <row r="790" spans="1:1" ht="13.5" customHeight="1" x14ac:dyDescent="0.2">
      <c r="A790" s="9"/>
    </row>
    <row r="791" spans="1:1" ht="13.5" customHeight="1" x14ac:dyDescent="0.2">
      <c r="A791" s="9"/>
    </row>
    <row r="792" spans="1:1" ht="13.5" customHeight="1" x14ac:dyDescent="0.2">
      <c r="A792" s="9"/>
    </row>
    <row r="793" spans="1:1" ht="13.5" customHeight="1" x14ac:dyDescent="0.2">
      <c r="A793" s="9"/>
    </row>
    <row r="794" spans="1:1" ht="13.5" customHeight="1" x14ac:dyDescent="0.2">
      <c r="A794" s="9"/>
    </row>
    <row r="795" spans="1:1" ht="13.5" customHeight="1" x14ac:dyDescent="0.2">
      <c r="A795" s="9"/>
    </row>
    <row r="796" spans="1:1" ht="13.5" customHeight="1" x14ac:dyDescent="0.2">
      <c r="A796" s="9"/>
    </row>
    <row r="797" spans="1:1" ht="13.5" customHeight="1" x14ac:dyDescent="0.2">
      <c r="A797" s="9"/>
    </row>
    <row r="798" spans="1:1" ht="13.5" customHeight="1" x14ac:dyDescent="0.2">
      <c r="A798" s="9"/>
    </row>
    <row r="799" spans="1:1" ht="13.5" customHeight="1" x14ac:dyDescent="0.2">
      <c r="A799" s="9"/>
    </row>
    <row r="800" spans="1:1" ht="13.5" customHeight="1" x14ac:dyDescent="0.2">
      <c r="A800" s="9"/>
    </row>
    <row r="801" spans="1:1" ht="13.5" customHeight="1" x14ac:dyDescent="0.2">
      <c r="A801" s="9"/>
    </row>
    <row r="802" spans="1:1" ht="13.5" customHeight="1" x14ac:dyDescent="0.2">
      <c r="A802" s="9"/>
    </row>
    <row r="803" spans="1:1" ht="13.5" customHeight="1" x14ac:dyDescent="0.2">
      <c r="A803" s="9"/>
    </row>
    <row r="804" spans="1:1" ht="13.5" customHeight="1" x14ac:dyDescent="0.2">
      <c r="A804" s="9"/>
    </row>
    <row r="805" spans="1:1" ht="13.5" customHeight="1" x14ac:dyDescent="0.2">
      <c r="A805" s="9"/>
    </row>
    <row r="806" spans="1:1" ht="13.5" customHeight="1" x14ac:dyDescent="0.2">
      <c r="A806" s="9"/>
    </row>
    <row r="807" spans="1:1" ht="13.5" customHeight="1" x14ac:dyDescent="0.2">
      <c r="A807" s="9"/>
    </row>
    <row r="808" spans="1:1" ht="13.5" customHeight="1" x14ac:dyDescent="0.2">
      <c r="A808" s="9"/>
    </row>
    <row r="809" spans="1:1" ht="13.5" customHeight="1" x14ac:dyDescent="0.2">
      <c r="A809" s="9"/>
    </row>
    <row r="810" spans="1:1" ht="13.5" customHeight="1" x14ac:dyDescent="0.2">
      <c r="A810" s="9"/>
    </row>
    <row r="811" spans="1:1" ht="13.5" customHeight="1" x14ac:dyDescent="0.2">
      <c r="A811" s="9"/>
    </row>
    <row r="812" spans="1:1" ht="13.5" customHeight="1" x14ac:dyDescent="0.2">
      <c r="A812" s="9"/>
    </row>
    <row r="813" spans="1:1" ht="13.5" customHeight="1" x14ac:dyDescent="0.2">
      <c r="A813" s="9"/>
    </row>
    <row r="814" spans="1:1" ht="13.5" customHeight="1" x14ac:dyDescent="0.2">
      <c r="A814" s="9"/>
    </row>
    <row r="815" spans="1:1" ht="13.5" customHeight="1" x14ac:dyDescent="0.2">
      <c r="A815" s="9"/>
    </row>
    <row r="816" spans="1:1" ht="13.5" customHeight="1" x14ac:dyDescent="0.2">
      <c r="A816" s="9"/>
    </row>
    <row r="817" spans="1:1" ht="13.5" customHeight="1" x14ac:dyDescent="0.2">
      <c r="A817" s="9"/>
    </row>
    <row r="818" spans="1:1" ht="13.5" customHeight="1" x14ac:dyDescent="0.2">
      <c r="A818" s="9"/>
    </row>
    <row r="819" spans="1:1" ht="13.5" customHeight="1" x14ac:dyDescent="0.2">
      <c r="A819" s="9"/>
    </row>
    <row r="820" spans="1:1" ht="13.5" customHeight="1" x14ac:dyDescent="0.2">
      <c r="A820" s="9"/>
    </row>
    <row r="821" spans="1:1" ht="13.5" customHeight="1" x14ac:dyDescent="0.2">
      <c r="A821" s="9"/>
    </row>
    <row r="822" spans="1:1" ht="13.5" customHeight="1" x14ac:dyDescent="0.2">
      <c r="A822" s="9"/>
    </row>
    <row r="823" spans="1:1" ht="13.5" customHeight="1" x14ac:dyDescent="0.2">
      <c r="A823" s="9"/>
    </row>
    <row r="824" spans="1:1" ht="13.5" customHeight="1" x14ac:dyDescent="0.2">
      <c r="A824" s="9"/>
    </row>
    <row r="825" spans="1:1" ht="13.5" customHeight="1" x14ac:dyDescent="0.2">
      <c r="A825" s="9"/>
    </row>
    <row r="826" spans="1:1" ht="13.5" customHeight="1" x14ac:dyDescent="0.2">
      <c r="A826" s="9"/>
    </row>
    <row r="827" spans="1:1" ht="13.5" customHeight="1" x14ac:dyDescent="0.2">
      <c r="A827" s="9"/>
    </row>
    <row r="828" spans="1:1" ht="13.5" customHeight="1" x14ac:dyDescent="0.2">
      <c r="A828" s="9"/>
    </row>
    <row r="829" spans="1:1" ht="13.5" customHeight="1" x14ac:dyDescent="0.2">
      <c r="A829" s="9"/>
    </row>
    <row r="830" spans="1:1" ht="13.5" customHeight="1" x14ac:dyDescent="0.2">
      <c r="A830" s="9"/>
    </row>
    <row r="831" spans="1:1" ht="13.5" customHeight="1" x14ac:dyDescent="0.2">
      <c r="A831" s="9"/>
    </row>
    <row r="832" spans="1:1" ht="13.5" customHeight="1" x14ac:dyDescent="0.2">
      <c r="A832" s="9"/>
    </row>
    <row r="833" spans="1:1" ht="13.5" customHeight="1" x14ac:dyDescent="0.2">
      <c r="A833" s="9"/>
    </row>
    <row r="834" spans="1:1" ht="13.5" customHeight="1" x14ac:dyDescent="0.2">
      <c r="A834" s="9"/>
    </row>
    <row r="835" spans="1:1" ht="13.5" customHeight="1" x14ac:dyDescent="0.2">
      <c r="A835" s="9"/>
    </row>
    <row r="836" spans="1:1" ht="13.5" customHeight="1" x14ac:dyDescent="0.2">
      <c r="A836" s="9"/>
    </row>
    <row r="837" spans="1:1" ht="13.5" customHeight="1" x14ac:dyDescent="0.2">
      <c r="A837" s="9"/>
    </row>
    <row r="838" spans="1:1" ht="13.5" customHeight="1" x14ac:dyDescent="0.2">
      <c r="A838" s="9"/>
    </row>
    <row r="839" spans="1:1" ht="13.5" customHeight="1" x14ac:dyDescent="0.2">
      <c r="A839" s="9"/>
    </row>
    <row r="840" spans="1:1" ht="13.5" customHeight="1" x14ac:dyDescent="0.2">
      <c r="A840" s="9"/>
    </row>
    <row r="841" spans="1:1" ht="13.5" customHeight="1" x14ac:dyDescent="0.2">
      <c r="A841" s="9"/>
    </row>
    <row r="842" spans="1:1" ht="13.5" customHeight="1" x14ac:dyDescent="0.2">
      <c r="A842" s="9"/>
    </row>
    <row r="843" spans="1:1" ht="13.5" customHeight="1" x14ac:dyDescent="0.2">
      <c r="A843" s="9"/>
    </row>
    <row r="844" spans="1:1" ht="13.5" customHeight="1" x14ac:dyDescent="0.2">
      <c r="A844" s="9"/>
    </row>
    <row r="845" spans="1:1" ht="13.5" customHeight="1" x14ac:dyDescent="0.2">
      <c r="A845" s="9"/>
    </row>
    <row r="846" spans="1:1" ht="13.5" customHeight="1" x14ac:dyDescent="0.2">
      <c r="A846" s="9"/>
    </row>
    <row r="847" spans="1:1" ht="13.5" customHeight="1" x14ac:dyDescent="0.2">
      <c r="A847" s="9"/>
    </row>
    <row r="848" spans="1:1" ht="13.5" customHeight="1" x14ac:dyDescent="0.2">
      <c r="A848" s="9"/>
    </row>
    <row r="849" spans="1:1" ht="13.5" customHeight="1" x14ac:dyDescent="0.2">
      <c r="A849" s="9"/>
    </row>
    <row r="850" spans="1:1" ht="13.5" customHeight="1" x14ac:dyDescent="0.2">
      <c r="A850" s="9"/>
    </row>
    <row r="851" spans="1:1" ht="13.5" customHeight="1" x14ac:dyDescent="0.2">
      <c r="A851" s="9"/>
    </row>
    <row r="852" spans="1:1" ht="13.5" customHeight="1" x14ac:dyDescent="0.2">
      <c r="A852" s="9"/>
    </row>
    <row r="853" spans="1:1" ht="13.5" customHeight="1" x14ac:dyDescent="0.2">
      <c r="A853" s="9"/>
    </row>
    <row r="854" spans="1:1" ht="13.5" customHeight="1" x14ac:dyDescent="0.2">
      <c r="A854" s="9"/>
    </row>
    <row r="855" spans="1:1" ht="13.5" customHeight="1" x14ac:dyDescent="0.2">
      <c r="A855" s="9"/>
    </row>
    <row r="856" spans="1:1" ht="13.5" customHeight="1" x14ac:dyDescent="0.2">
      <c r="A856" s="9"/>
    </row>
    <row r="857" spans="1:1" ht="13.5" customHeight="1" x14ac:dyDescent="0.2">
      <c r="A857" s="9"/>
    </row>
    <row r="858" spans="1:1" ht="13.5" customHeight="1" x14ac:dyDescent="0.2">
      <c r="A858" s="9"/>
    </row>
    <row r="859" spans="1:1" ht="13.5" customHeight="1" x14ac:dyDescent="0.2">
      <c r="A859" s="9"/>
    </row>
    <row r="860" spans="1:1" ht="13.5" customHeight="1" x14ac:dyDescent="0.2">
      <c r="A860" s="9"/>
    </row>
    <row r="861" spans="1:1" ht="13.5" customHeight="1" x14ac:dyDescent="0.2">
      <c r="A861" s="9"/>
    </row>
    <row r="862" spans="1:1" ht="13.5" customHeight="1" x14ac:dyDescent="0.2">
      <c r="A862" s="9"/>
    </row>
    <row r="863" spans="1:1" ht="13.5" customHeight="1" x14ac:dyDescent="0.2">
      <c r="A863" s="9"/>
    </row>
    <row r="864" spans="1:1" ht="13.5" customHeight="1" x14ac:dyDescent="0.2">
      <c r="A864" s="9"/>
    </row>
    <row r="865" spans="1:1" ht="13.5" customHeight="1" x14ac:dyDescent="0.2">
      <c r="A865" s="9"/>
    </row>
    <row r="866" spans="1:1" ht="13.5" customHeight="1" x14ac:dyDescent="0.2">
      <c r="A866" s="9"/>
    </row>
    <row r="867" spans="1:1" ht="13.5" customHeight="1" x14ac:dyDescent="0.2">
      <c r="A867" s="9"/>
    </row>
    <row r="868" spans="1:1" ht="13.5" customHeight="1" x14ac:dyDescent="0.2">
      <c r="A868" s="9"/>
    </row>
    <row r="869" spans="1:1" ht="13.5" customHeight="1" x14ac:dyDescent="0.2">
      <c r="A869" s="9"/>
    </row>
    <row r="870" spans="1:1" ht="13.5" customHeight="1" x14ac:dyDescent="0.2">
      <c r="A870" s="9"/>
    </row>
    <row r="871" spans="1:1" ht="13.5" customHeight="1" x14ac:dyDescent="0.2">
      <c r="A871" s="9"/>
    </row>
    <row r="872" spans="1:1" ht="13.5" customHeight="1" x14ac:dyDescent="0.2">
      <c r="A872" s="9"/>
    </row>
    <row r="873" spans="1:1" ht="13.5" customHeight="1" x14ac:dyDescent="0.2">
      <c r="A873" s="9"/>
    </row>
    <row r="874" spans="1:1" ht="13.5" customHeight="1" x14ac:dyDescent="0.2">
      <c r="A874" s="9"/>
    </row>
    <row r="875" spans="1:1" ht="13.5" customHeight="1" x14ac:dyDescent="0.2">
      <c r="A875" s="9"/>
    </row>
    <row r="876" spans="1:1" ht="13.5" customHeight="1" x14ac:dyDescent="0.2">
      <c r="A876" s="9"/>
    </row>
    <row r="877" spans="1:1" ht="13.5" customHeight="1" x14ac:dyDescent="0.2">
      <c r="A877" s="9"/>
    </row>
    <row r="878" spans="1:1" ht="13.5" customHeight="1" x14ac:dyDescent="0.2">
      <c r="A878" s="9"/>
    </row>
    <row r="879" spans="1:1" ht="13.5" customHeight="1" x14ac:dyDescent="0.2">
      <c r="A879" s="9"/>
    </row>
    <row r="880" spans="1:1" ht="13.5" customHeight="1" x14ac:dyDescent="0.2">
      <c r="A880" s="9"/>
    </row>
    <row r="881" spans="1:1" ht="13.5" customHeight="1" x14ac:dyDescent="0.2">
      <c r="A881" s="9"/>
    </row>
    <row r="882" spans="1:1" ht="13.5" customHeight="1" x14ac:dyDescent="0.2">
      <c r="A882" s="9"/>
    </row>
    <row r="883" spans="1:1" ht="13.5" customHeight="1" x14ac:dyDescent="0.2">
      <c r="A883" s="9"/>
    </row>
    <row r="884" spans="1:1" ht="13.5" customHeight="1" x14ac:dyDescent="0.2">
      <c r="A884" s="9"/>
    </row>
    <row r="885" spans="1:1" ht="13.5" customHeight="1" x14ac:dyDescent="0.2">
      <c r="A885" s="9"/>
    </row>
    <row r="886" spans="1:1" ht="13.5" customHeight="1" x14ac:dyDescent="0.2">
      <c r="A886" s="9"/>
    </row>
    <row r="887" spans="1:1" ht="13.5" customHeight="1" x14ac:dyDescent="0.2">
      <c r="A887" s="9"/>
    </row>
    <row r="888" spans="1:1" ht="13.5" customHeight="1" x14ac:dyDescent="0.2">
      <c r="A888" s="9"/>
    </row>
    <row r="889" spans="1:1" ht="13.5" customHeight="1" x14ac:dyDescent="0.2">
      <c r="A889" s="9"/>
    </row>
    <row r="890" spans="1:1" ht="13.5" customHeight="1" x14ac:dyDescent="0.2">
      <c r="A890" s="9"/>
    </row>
    <row r="891" spans="1:1" ht="13.5" customHeight="1" x14ac:dyDescent="0.2">
      <c r="A891" s="9"/>
    </row>
    <row r="892" spans="1:1" ht="13.5" customHeight="1" x14ac:dyDescent="0.2">
      <c r="A892" s="9"/>
    </row>
    <row r="893" spans="1:1" ht="13.5" customHeight="1" x14ac:dyDescent="0.2">
      <c r="A893" s="9"/>
    </row>
    <row r="894" spans="1:1" ht="13.5" customHeight="1" x14ac:dyDescent="0.2">
      <c r="A894" s="9"/>
    </row>
    <row r="895" spans="1:1" ht="13.5" customHeight="1" x14ac:dyDescent="0.2">
      <c r="A895" s="9"/>
    </row>
    <row r="896" spans="1:1" ht="13.5" customHeight="1" x14ac:dyDescent="0.2">
      <c r="A896" s="9"/>
    </row>
    <row r="897" spans="1:1" ht="13.5" customHeight="1" x14ac:dyDescent="0.2">
      <c r="A897" s="9"/>
    </row>
    <row r="898" spans="1:1" ht="13.5" customHeight="1" x14ac:dyDescent="0.2">
      <c r="A898" s="9"/>
    </row>
    <row r="899" spans="1:1" ht="13.5" customHeight="1" x14ac:dyDescent="0.2">
      <c r="A899" s="9"/>
    </row>
    <row r="900" spans="1:1" ht="13.5" customHeight="1" x14ac:dyDescent="0.2">
      <c r="A900" s="9"/>
    </row>
    <row r="901" spans="1:1" ht="13.5" customHeight="1" x14ac:dyDescent="0.2">
      <c r="A901" s="9"/>
    </row>
    <row r="902" spans="1:1" ht="13.5" customHeight="1" x14ac:dyDescent="0.2">
      <c r="A902" s="9"/>
    </row>
    <row r="903" spans="1:1" ht="13.5" customHeight="1" x14ac:dyDescent="0.2">
      <c r="A903" s="9"/>
    </row>
    <row r="904" spans="1:1" ht="13.5" customHeight="1" x14ac:dyDescent="0.2">
      <c r="A904" s="9"/>
    </row>
    <row r="905" spans="1:1" ht="13.5" customHeight="1" x14ac:dyDescent="0.2">
      <c r="A905" s="9"/>
    </row>
    <row r="906" spans="1:1" ht="13.5" customHeight="1" x14ac:dyDescent="0.2">
      <c r="A906" s="9"/>
    </row>
    <row r="907" spans="1:1" ht="13.5" customHeight="1" x14ac:dyDescent="0.2">
      <c r="A907" s="9"/>
    </row>
    <row r="908" spans="1:1" ht="13.5" customHeight="1" x14ac:dyDescent="0.2">
      <c r="A908" s="9"/>
    </row>
    <row r="909" spans="1:1" ht="13.5" customHeight="1" x14ac:dyDescent="0.2">
      <c r="A909" s="9"/>
    </row>
    <row r="910" spans="1:1" ht="13.5" customHeight="1" x14ac:dyDescent="0.2">
      <c r="A910" s="9"/>
    </row>
    <row r="911" spans="1:1" ht="13.5" customHeight="1" x14ac:dyDescent="0.2">
      <c r="A911" s="9"/>
    </row>
    <row r="912" spans="1:1" ht="13.5" customHeight="1" x14ac:dyDescent="0.2">
      <c r="A912" s="9"/>
    </row>
    <row r="913" spans="1:1" ht="13.5" customHeight="1" x14ac:dyDescent="0.2">
      <c r="A913" s="9"/>
    </row>
    <row r="914" spans="1:1" ht="13.5" customHeight="1" x14ac:dyDescent="0.2">
      <c r="A914" s="9"/>
    </row>
    <row r="915" spans="1:1" ht="13.5" customHeight="1" x14ac:dyDescent="0.2">
      <c r="A915" s="9"/>
    </row>
    <row r="916" spans="1:1" ht="13.5" customHeight="1" x14ac:dyDescent="0.2">
      <c r="A916" s="9"/>
    </row>
    <row r="917" spans="1:1" ht="13.5" customHeight="1" x14ac:dyDescent="0.2">
      <c r="A917" s="9"/>
    </row>
    <row r="918" spans="1:1" ht="13.5" customHeight="1" x14ac:dyDescent="0.2">
      <c r="A918" s="9"/>
    </row>
    <row r="919" spans="1:1" ht="13.5" customHeight="1" x14ac:dyDescent="0.2">
      <c r="A919" s="9"/>
    </row>
    <row r="920" spans="1:1" ht="13.5" customHeight="1" x14ac:dyDescent="0.2">
      <c r="A920" s="9"/>
    </row>
    <row r="921" spans="1:1" ht="13.5" customHeight="1" x14ac:dyDescent="0.2">
      <c r="A921" s="9"/>
    </row>
    <row r="922" spans="1:1" ht="13.5" customHeight="1" x14ac:dyDescent="0.2">
      <c r="A922" s="9"/>
    </row>
    <row r="923" spans="1:1" ht="13.5" customHeight="1" x14ac:dyDescent="0.2">
      <c r="A923" s="9"/>
    </row>
    <row r="924" spans="1:1" ht="13.5" customHeight="1" x14ac:dyDescent="0.2">
      <c r="A924" s="9"/>
    </row>
    <row r="925" spans="1:1" ht="13.5" customHeight="1" x14ac:dyDescent="0.2">
      <c r="A925" s="9"/>
    </row>
    <row r="926" spans="1:1" ht="13.5" customHeight="1" x14ac:dyDescent="0.2">
      <c r="A926" s="9"/>
    </row>
    <row r="927" spans="1:1" ht="13.5" customHeight="1" x14ac:dyDescent="0.2">
      <c r="A927" s="9"/>
    </row>
    <row r="928" spans="1:1" ht="13.5" customHeight="1" x14ac:dyDescent="0.2">
      <c r="A928" s="9"/>
    </row>
    <row r="929" spans="1:1" ht="13.5" customHeight="1" x14ac:dyDescent="0.2">
      <c r="A929" s="9"/>
    </row>
    <row r="930" spans="1:1" ht="13.5" customHeight="1" x14ac:dyDescent="0.2">
      <c r="A930" s="9"/>
    </row>
    <row r="931" spans="1:1" ht="13.5" customHeight="1" x14ac:dyDescent="0.2">
      <c r="A931" s="9"/>
    </row>
    <row r="932" spans="1:1" ht="13.5" customHeight="1" x14ac:dyDescent="0.2">
      <c r="A932" s="9"/>
    </row>
    <row r="933" spans="1:1" ht="13.5" customHeight="1" x14ac:dyDescent="0.2">
      <c r="A933" s="9"/>
    </row>
    <row r="934" spans="1:1" ht="13.5" customHeight="1" x14ac:dyDescent="0.2">
      <c r="A934" s="9"/>
    </row>
    <row r="935" spans="1:1" ht="13.5" customHeight="1" x14ac:dyDescent="0.2">
      <c r="A935" s="9"/>
    </row>
    <row r="936" spans="1:1" ht="13.5" customHeight="1" x14ac:dyDescent="0.2">
      <c r="A936" s="9"/>
    </row>
    <row r="937" spans="1:1" ht="13.5" customHeight="1" x14ac:dyDescent="0.2">
      <c r="A937" s="9"/>
    </row>
    <row r="938" spans="1:1" ht="13.5" customHeight="1" x14ac:dyDescent="0.2">
      <c r="A938" s="9"/>
    </row>
    <row r="939" spans="1:1" ht="13.5" customHeight="1" x14ac:dyDescent="0.2">
      <c r="A939" s="9"/>
    </row>
    <row r="940" spans="1:1" ht="13.5" customHeight="1" x14ac:dyDescent="0.2">
      <c r="A940" s="9"/>
    </row>
    <row r="941" spans="1:1" ht="13.5" customHeight="1" x14ac:dyDescent="0.2">
      <c r="A941" s="9"/>
    </row>
    <row r="942" spans="1:1" ht="13.5" customHeight="1" x14ac:dyDescent="0.2">
      <c r="A942" s="9"/>
    </row>
    <row r="943" spans="1:1" ht="13.5" customHeight="1" x14ac:dyDescent="0.2">
      <c r="A943" s="9"/>
    </row>
    <row r="944" spans="1:1" ht="13.5" customHeight="1" x14ac:dyDescent="0.2">
      <c r="A944" s="9"/>
    </row>
    <row r="945" spans="1:1" ht="13.5" customHeight="1" x14ac:dyDescent="0.2">
      <c r="A945" s="9"/>
    </row>
    <row r="946" spans="1:1" ht="13.5" customHeight="1" x14ac:dyDescent="0.2">
      <c r="A946" s="9"/>
    </row>
    <row r="947" spans="1:1" ht="13.5" customHeight="1" x14ac:dyDescent="0.2">
      <c r="A947" s="9"/>
    </row>
    <row r="948" spans="1:1" ht="13.5" customHeight="1" x14ac:dyDescent="0.2">
      <c r="A948" s="9"/>
    </row>
    <row r="949" spans="1:1" ht="13.5" customHeight="1" x14ac:dyDescent="0.2">
      <c r="A949" s="9"/>
    </row>
    <row r="950" spans="1:1" ht="13.5" customHeight="1" x14ac:dyDescent="0.2">
      <c r="A950" s="9"/>
    </row>
    <row r="951" spans="1:1" ht="13.5" customHeight="1" x14ac:dyDescent="0.2">
      <c r="A951" s="9"/>
    </row>
    <row r="952" spans="1:1" ht="13.5" customHeight="1" x14ac:dyDescent="0.2">
      <c r="A952" s="9"/>
    </row>
    <row r="953" spans="1:1" ht="13.5" customHeight="1" x14ac:dyDescent="0.2">
      <c r="A953" s="9"/>
    </row>
    <row r="954" spans="1:1" ht="13.5" customHeight="1" x14ac:dyDescent="0.2">
      <c r="A954" s="9"/>
    </row>
    <row r="955" spans="1:1" ht="13.5" customHeight="1" x14ac:dyDescent="0.2">
      <c r="A955" s="9"/>
    </row>
    <row r="956" spans="1:1" ht="13.5" customHeight="1" x14ac:dyDescent="0.2">
      <c r="A956" s="9"/>
    </row>
    <row r="957" spans="1:1" ht="13.5" customHeight="1" x14ac:dyDescent="0.2">
      <c r="A957" s="9"/>
    </row>
    <row r="958" spans="1:1" ht="13.5" customHeight="1" x14ac:dyDescent="0.2">
      <c r="A958" s="9"/>
    </row>
    <row r="959" spans="1:1" ht="13.5" customHeight="1" x14ac:dyDescent="0.2">
      <c r="A959" s="9"/>
    </row>
    <row r="960" spans="1:1" ht="13.5" customHeight="1" x14ac:dyDescent="0.2">
      <c r="A960" s="9"/>
    </row>
    <row r="961" spans="1:1" ht="13.5" customHeight="1" x14ac:dyDescent="0.2">
      <c r="A961" s="9"/>
    </row>
    <row r="962" spans="1:1" ht="13.5" customHeight="1" x14ac:dyDescent="0.2">
      <c r="A962" s="9"/>
    </row>
    <row r="963" spans="1:1" ht="13.5" customHeight="1" x14ac:dyDescent="0.2">
      <c r="A963" s="9"/>
    </row>
    <row r="964" spans="1:1" ht="13.5" customHeight="1" x14ac:dyDescent="0.2">
      <c r="A964" s="9"/>
    </row>
    <row r="965" spans="1:1" ht="13.5" customHeight="1" x14ac:dyDescent="0.2">
      <c r="A965" s="9"/>
    </row>
    <row r="966" spans="1:1" ht="13.5" customHeight="1" x14ac:dyDescent="0.2">
      <c r="A966" s="9"/>
    </row>
    <row r="967" spans="1:1" ht="13.5" customHeight="1" x14ac:dyDescent="0.2">
      <c r="A967" s="9"/>
    </row>
    <row r="968" spans="1:1" ht="13.5" customHeight="1" x14ac:dyDescent="0.2">
      <c r="A968" s="9"/>
    </row>
    <row r="969" spans="1:1" ht="13.5" customHeight="1" x14ac:dyDescent="0.2">
      <c r="A969" s="9"/>
    </row>
    <row r="970" spans="1:1" ht="13.5" customHeight="1" x14ac:dyDescent="0.2">
      <c r="A970" s="9"/>
    </row>
    <row r="971" spans="1:1" ht="13.5" customHeight="1" x14ac:dyDescent="0.2">
      <c r="A971" s="9"/>
    </row>
    <row r="972" spans="1:1" ht="13.5" customHeight="1" x14ac:dyDescent="0.2">
      <c r="A972" s="9"/>
    </row>
    <row r="973" spans="1:1" ht="13.5" customHeight="1" x14ac:dyDescent="0.2">
      <c r="A973" s="9"/>
    </row>
    <row r="974" spans="1:1" ht="13.5" customHeight="1" x14ac:dyDescent="0.2">
      <c r="A974" s="9"/>
    </row>
    <row r="975" spans="1:1" ht="13.5" customHeight="1" x14ac:dyDescent="0.2">
      <c r="A975" s="9"/>
    </row>
    <row r="976" spans="1:1" ht="13.5" customHeight="1" x14ac:dyDescent="0.2">
      <c r="A976" s="9"/>
    </row>
    <row r="977" spans="1:1" ht="13.5" customHeight="1" x14ac:dyDescent="0.2">
      <c r="A977" s="9"/>
    </row>
    <row r="978" spans="1:1" ht="13.5" customHeight="1" x14ac:dyDescent="0.2">
      <c r="A978" s="9"/>
    </row>
    <row r="979" spans="1:1" ht="13.5" customHeight="1" x14ac:dyDescent="0.2">
      <c r="A979" s="9"/>
    </row>
    <row r="980" spans="1:1" ht="13.5" customHeight="1" x14ac:dyDescent="0.2">
      <c r="A980" s="9"/>
    </row>
    <row r="981" spans="1:1" ht="13.5" customHeight="1" x14ac:dyDescent="0.2">
      <c r="A981" s="9"/>
    </row>
    <row r="982" spans="1:1" ht="13.5" customHeight="1" x14ac:dyDescent="0.2">
      <c r="A982" s="9"/>
    </row>
    <row r="983" spans="1:1" ht="13.5" customHeight="1" x14ac:dyDescent="0.2">
      <c r="A983" s="9"/>
    </row>
    <row r="984" spans="1:1" ht="13.5" customHeight="1" x14ac:dyDescent="0.2">
      <c r="A984" s="9"/>
    </row>
    <row r="985" spans="1:1" ht="13.5" customHeight="1" x14ac:dyDescent="0.2">
      <c r="A985" s="9"/>
    </row>
    <row r="986" spans="1:1" ht="13.5" customHeight="1" x14ac:dyDescent="0.2">
      <c r="A986" s="9"/>
    </row>
    <row r="987" spans="1:1" ht="13.5" customHeight="1" x14ac:dyDescent="0.2">
      <c r="A987" s="9"/>
    </row>
    <row r="988" spans="1:1" ht="13.5" customHeight="1" x14ac:dyDescent="0.2">
      <c r="A988" s="9"/>
    </row>
    <row r="989" spans="1:1" ht="13.5" customHeight="1" x14ac:dyDescent="0.2">
      <c r="A989" s="9"/>
    </row>
    <row r="990" spans="1:1" ht="13.5" customHeight="1" x14ac:dyDescent="0.2">
      <c r="A990" s="9"/>
    </row>
    <row r="991" spans="1:1" ht="13.5" customHeight="1" x14ac:dyDescent="0.2">
      <c r="A991" s="9"/>
    </row>
    <row r="992" spans="1:1" ht="13.5" customHeight="1" x14ac:dyDescent="0.2">
      <c r="A992" s="9"/>
    </row>
    <row r="993" spans="1:1" ht="13.5" customHeight="1" x14ac:dyDescent="0.2">
      <c r="A993" s="9"/>
    </row>
    <row r="994" spans="1:1" ht="13.5" customHeight="1" x14ac:dyDescent="0.2">
      <c r="A994" s="9"/>
    </row>
    <row r="995" spans="1:1" ht="13.5" customHeight="1" x14ac:dyDescent="0.2">
      <c r="A995" s="9"/>
    </row>
    <row r="996" spans="1:1" ht="13.5" customHeight="1" x14ac:dyDescent="0.2">
      <c r="A996" s="9"/>
    </row>
    <row r="997" spans="1:1" ht="13.5" customHeight="1" x14ac:dyDescent="0.2">
      <c r="A997" s="9"/>
    </row>
    <row r="998" spans="1:1" ht="13.5" customHeight="1" x14ac:dyDescent="0.2">
      <c r="A998" s="9"/>
    </row>
    <row r="999" spans="1:1" ht="13.5" customHeight="1" x14ac:dyDescent="0.2">
      <c r="A999" s="9"/>
    </row>
    <row r="1000" spans="1:1" ht="13.5" customHeight="1" x14ac:dyDescent="0.2">
      <c r="A1000" s="9"/>
    </row>
    <row r="1001" spans="1:1" ht="13.5" customHeight="1" x14ac:dyDescent="0.2">
      <c r="A1001" s="9"/>
    </row>
    <row r="1002" spans="1:1" ht="13.5" customHeight="1" x14ac:dyDescent="0.2">
      <c r="A1002" s="9"/>
    </row>
    <row r="1003" spans="1:1" ht="13.5" customHeight="1" x14ac:dyDescent="0.2">
      <c r="A1003" s="9"/>
    </row>
    <row r="1004" spans="1:1" ht="13.5" customHeight="1" x14ac:dyDescent="0.2">
      <c r="A1004" s="9"/>
    </row>
    <row r="1005" spans="1:1" ht="13.5" customHeight="1" x14ac:dyDescent="0.2">
      <c r="A1005" s="9"/>
    </row>
    <row r="1006" spans="1:1" ht="13.5" customHeight="1" x14ac:dyDescent="0.2">
      <c r="A1006" s="9"/>
    </row>
    <row r="1007" spans="1:1" ht="13.5" customHeight="1" x14ac:dyDescent="0.2">
      <c r="A1007" s="9"/>
    </row>
    <row r="1008" spans="1:1" ht="13.5" customHeight="1" x14ac:dyDescent="0.2">
      <c r="A1008" s="9"/>
    </row>
    <row r="1009" spans="1:1" ht="13.5" customHeight="1" x14ac:dyDescent="0.2">
      <c r="A1009" s="9"/>
    </row>
    <row r="1010" spans="1:1" ht="13.5" customHeight="1" x14ac:dyDescent="0.2">
      <c r="A1010" s="9"/>
    </row>
    <row r="1011" spans="1:1" ht="13.5" customHeight="1" x14ac:dyDescent="0.2">
      <c r="A1011" s="9"/>
    </row>
    <row r="1012" spans="1:1" ht="13.5" customHeight="1" x14ac:dyDescent="0.2">
      <c r="A1012" s="9"/>
    </row>
    <row r="1013" spans="1:1" ht="13.5" customHeight="1" x14ac:dyDescent="0.2">
      <c r="A1013" s="9"/>
    </row>
    <row r="1014" spans="1:1" ht="13.5" customHeight="1" x14ac:dyDescent="0.2">
      <c r="A1014" s="9"/>
    </row>
    <row r="1015" spans="1:1" ht="13.5" customHeight="1" x14ac:dyDescent="0.2">
      <c r="A1015" s="9"/>
    </row>
    <row r="1016" spans="1:1" ht="13.5" customHeight="1" x14ac:dyDescent="0.2">
      <c r="A1016" s="9"/>
    </row>
    <row r="1017" spans="1:1" ht="13.5" customHeight="1" x14ac:dyDescent="0.2">
      <c r="A1017" s="9"/>
    </row>
    <row r="1018" spans="1:1" ht="13.5" customHeight="1" x14ac:dyDescent="0.2">
      <c r="A1018" s="9"/>
    </row>
    <row r="1019" spans="1:1" ht="13.5" customHeight="1" x14ac:dyDescent="0.2">
      <c r="A1019" s="9"/>
    </row>
    <row r="1020" spans="1:1" ht="13.5" customHeight="1" x14ac:dyDescent="0.2">
      <c r="A1020" s="9"/>
    </row>
    <row r="1021" spans="1:1" ht="13.5" customHeight="1" x14ac:dyDescent="0.2">
      <c r="A1021" s="9"/>
    </row>
    <row r="1022" spans="1:1" ht="13.5" customHeight="1" x14ac:dyDescent="0.2">
      <c r="A1022" s="9"/>
    </row>
    <row r="1023" spans="1:1" ht="13.5" customHeight="1" x14ac:dyDescent="0.2">
      <c r="A1023" s="9"/>
    </row>
    <row r="1024" spans="1:1" ht="13.5" customHeight="1" x14ac:dyDescent="0.2">
      <c r="A1024" s="9"/>
    </row>
    <row r="1025" spans="1:1" ht="13.5" customHeight="1" x14ac:dyDescent="0.2">
      <c r="A1025" s="9"/>
    </row>
    <row r="1026" spans="1:1" ht="13.5" customHeight="1" x14ac:dyDescent="0.2">
      <c r="A1026" s="9"/>
    </row>
    <row r="1027" spans="1:1" ht="13.5" customHeight="1" x14ac:dyDescent="0.2">
      <c r="A1027" s="9"/>
    </row>
    <row r="1028" spans="1:1" ht="13.5" customHeight="1" x14ac:dyDescent="0.2">
      <c r="A1028" s="9"/>
    </row>
    <row r="1029" spans="1:1" ht="13.5" customHeight="1" x14ac:dyDescent="0.2">
      <c r="A1029" s="9"/>
    </row>
    <row r="1030" spans="1:1" ht="13.5" customHeight="1" x14ac:dyDescent="0.2">
      <c r="A1030" s="9"/>
    </row>
    <row r="1031" spans="1:1" ht="13.5" customHeight="1" x14ac:dyDescent="0.2">
      <c r="A1031" s="9"/>
    </row>
    <row r="1032" spans="1:1" ht="13.5" customHeight="1" x14ac:dyDescent="0.2">
      <c r="A1032" s="9"/>
    </row>
  </sheetData>
  <mergeCells count="8">
    <mergeCell ref="A5:A6"/>
    <mergeCell ref="B5:D5"/>
    <mergeCell ref="E5:G5"/>
    <mergeCell ref="H5:J5"/>
    <mergeCell ref="A89:A90"/>
    <mergeCell ref="B89:D89"/>
    <mergeCell ref="E89:G89"/>
    <mergeCell ref="H89:J89"/>
  </mergeCells>
  <conditionalFormatting sqref="A2:A4">
    <cfRule type="containsText" dxfId="0" priority="1" operator="containsText" text="C.86  PERÚ: PRECIO DE VENTA MINORISTA DE FERTILIZANTES NITROGENADOS POR DEPARTAMENTO Y PROVINCIA, ">
      <formula>NOT(ISERROR(SEARCH(("C.86  PERÚ: PRECIO DE VENTA MINORISTA DE FERTILIZANTES NITROGENADOS POR DEPARTAMENTO Y PROVINCIA, "),(A2))))</formula>
    </cfRule>
  </conditionalFormatting>
  <pageMargins left="0" right="0" top="0" bottom="0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035"/>
  <sheetViews>
    <sheetView showGridLines="0" topLeftCell="A148" zoomScale="200" zoomScaleNormal="200" workbookViewId="0">
      <selection activeCell="I11" sqref="I11"/>
    </sheetView>
  </sheetViews>
  <sheetFormatPr baseColWidth="10" defaultColWidth="12.7109375" defaultRowHeight="15" customHeight="1" x14ac:dyDescent="0.2"/>
  <cols>
    <col min="1" max="1" width="14.85546875" style="81" customWidth="1"/>
    <col min="2" max="10" width="6.7109375" style="81" customWidth="1"/>
    <col min="11" max="16384" width="12.7109375" style="81"/>
  </cols>
  <sheetData>
    <row r="1" spans="1:10" ht="18" customHeight="1" x14ac:dyDescent="0.25">
      <c r="A1" s="576" t="s">
        <v>582</v>
      </c>
      <c r="B1" s="577"/>
      <c r="C1" s="577"/>
      <c r="D1" s="577"/>
      <c r="E1" s="577"/>
      <c r="F1" s="577"/>
      <c r="G1" s="577"/>
      <c r="H1" s="577"/>
      <c r="I1" s="577"/>
      <c r="J1" s="577"/>
    </row>
    <row r="2" spans="1:10" ht="12.75" customHeight="1" x14ac:dyDescent="0.25">
      <c r="A2" s="607" t="s">
        <v>653</v>
      </c>
      <c r="B2" s="577"/>
      <c r="C2" s="577"/>
      <c r="D2" s="577"/>
      <c r="E2" s="577"/>
      <c r="F2" s="577"/>
      <c r="G2" s="577"/>
      <c r="H2" s="577"/>
      <c r="I2" s="577"/>
      <c r="J2" s="577"/>
    </row>
    <row r="3" spans="1:10" ht="12" customHeight="1" x14ac:dyDescent="0.25">
      <c r="A3" s="608" t="s">
        <v>18</v>
      </c>
      <c r="B3" s="577"/>
      <c r="C3" s="577"/>
      <c r="D3" s="580"/>
      <c r="E3" s="580"/>
      <c r="F3" s="580"/>
      <c r="G3" s="580"/>
      <c r="H3" s="580"/>
      <c r="I3" s="580"/>
      <c r="J3" s="580"/>
    </row>
    <row r="4" spans="1:10" ht="6" customHeight="1" x14ac:dyDescent="0.2">
      <c r="A4" s="580"/>
      <c r="B4" s="580"/>
      <c r="C4" s="580"/>
      <c r="D4" s="580"/>
      <c r="E4" s="580"/>
      <c r="F4" s="580"/>
      <c r="G4" s="580"/>
      <c r="H4" s="580"/>
      <c r="I4" s="580"/>
      <c r="J4" s="580"/>
    </row>
    <row r="5" spans="1:10" ht="12.95" customHeight="1" x14ac:dyDescent="0.2">
      <c r="A5" s="887" t="s">
        <v>19</v>
      </c>
      <c r="B5" s="889" t="s">
        <v>138</v>
      </c>
      <c r="C5" s="890"/>
      <c r="D5" s="891"/>
      <c r="E5" s="889" t="s">
        <v>139</v>
      </c>
      <c r="F5" s="890"/>
      <c r="G5" s="891"/>
      <c r="H5" s="889" t="s">
        <v>140</v>
      </c>
      <c r="I5" s="890"/>
      <c r="J5" s="891"/>
    </row>
    <row r="6" spans="1:10" ht="12.95" customHeight="1" x14ac:dyDescent="0.2">
      <c r="A6" s="888"/>
      <c r="B6" s="480">
        <v>2023</v>
      </c>
      <c r="C6" s="480">
        <v>2024</v>
      </c>
      <c r="D6" s="480" t="s">
        <v>23</v>
      </c>
      <c r="E6" s="480">
        <v>2023</v>
      </c>
      <c r="F6" s="480">
        <v>2024</v>
      </c>
      <c r="G6" s="480" t="s">
        <v>23</v>
      </c>
      <c r="H6" s="480">
        <v>2023</v>
      </c>
      <c r="I6" s="480">
        <v>2024</v>
      </c>
      <c r="J6" s="480" t="s">
        <v>23</v>
      </c>
    </row>
    <row r="7" spans="1:10" ht="3.75" customHeight="1" x14ac:dyDescent="0.25">
      <c r="A7" s="11"/>
      <c r="B7" s="11"/>
      <c r="C7" s="11"/>
      <c r="D7" s="11"/>
      <c r="E7" s="11"/>
      <c r="F7" s="11"/>
      <c r="G7" s="94" t="s">
        <v>141</v>
      </c>
      <c r="H7" s="11"/>
      <c r="I7" s="11"/>
      <c r="J7" s="11"/>
    </row>
    <row r="8" spans="1:10" s="158" customFormat="1" ht="12" customHeight="1" x14ac:dyDescent="0.25">
      <c r="A8" s="166" t="s">
        <v>24</v>
      </c>
      <c r="B8" s="110">
        <f>AVERAGE(B9:B10)</f>
        <v>4105.8</v>
      </c>
      <c r="C8" s="110">
        <f>AVERAGE(C9:C10)</f>
        <v>3515</v>
      </c>
      <c r="D8" s="609">
        <f t="shared" ref="D8:D67" si="0">((C8/B8) -      1)*100</f>
        <v>-14.389400360465688</v>
      </c>
      <c r="E8" s="110">
        <f>AVERAGE(E9:E10)</f>
        <v>3750</v>
      </c>
      <c r="F8" s="110">
        <f>AVERAGE(F9:F10)</f>
        <v>3203</v>
      </c>
      <c r="G8" s="171">
        <f>((F8/E8) -      1)*100</f>
        <v>-14.58666666666667</v>
      </c>
      <c r="H8" s="110">
        <f>AVERAGE(H9:H10)</f>
        <v>1013.4</v>
      </c>
      <c r="I8" s="110">
        <f>AVERAGE(I9:I10)</f>
        <v>1445.5</v>
      </c>
      <c r="J8" s="610">
        <f t="shared" ref="J8:J9" si="1">((I8/H8) -      1)*100</f>
        <v>42.638642194592457</v>
      </c>
    </row>
    <row r="9" spans="1:10" s="158" customFormat="1" ht="12" customHeight="1" x14ac:dyDescent="0.25">
      <c r="A9" s="68" t="s">
        <v>25</v>
      </c>
      <c r="B9" s="103">
        <v>4105.8</v>
      </c>
      <c r="C9" s="103">
        <v>3377</v>
      </c>
      <c r="D9" s="107">
        <f t="shared" si="0"/>
        <v>-17.750499293682111</v>
      </c>
      <c r="E9" s="103">
        <v>3750</v>
      </c>
      <c r="F9" s="103">
        <v>2763</v>
      </c>
      <c r="G9" s="164">
        <f t="shared" ref="G9" si="2">((F9/E9) -      1)*100</f>
        <v>-26.32</v>
      </c>
      <c r="H9" s="103">
        <v>1013.4</v>
      </c>
      <c r="I9" s="103">
        <v>1933</v>
      </c>
      <c r="J9" s="99">
        <f t="shared" si="1"/>
        <v>90.744029998026448</v>
      </c>
    </row>
    <row r="10" spans="1:10" s="158" customFormat="1" ht="12" customHeight="1" x14ac:dyDescent="0.25">
      <c r="A10" s="68" t="s">
        <v>324</v>
      </c>
      <c r="B10" s="165" t="s">
        <v>31</v>
      </c>
      <c r="C10" s="103">
        <v>3653</v>
      </c>
      <c r="D10" s="499" t="s">
        <v>28</v>
      </c>
      <c r="E10" s="165" t="s">
        <v>31</v>
      </c>
      <c r="F10" s="165">
        <v>3643</v>
      </c>
      <c r="G10" s="499" t="s">
        <v>28</v>
      </c>
      <c r="H10" s="165" t="s">
        <v>31</v>
      </c>
      <c r="I10" s="165">
        <v>958</v>
      </c>
      <c r="J10" s="99" t="s">
        <v>141</v>
      </c>
    </row>
    <row r="11" spans="1:10" s="158" customFormat="1" ht="12" customHeight="1" x14ac:dyDescent="0.25">
      <c r="A11" s="586" t="s">
        <v>27</v>
      </c>
      <c r="B11" s="110">
        <v>3350.2</v>
      </c>
      <c r="C11" s="110">
        <f>AVERAGE(C12:C18)</f>
        <v>3243.7142857142858</v>
      </c>
      <c r="D11" s="171">
        <f t="shared" si="0"/>
        <v>-3.1784882778853163</v>
      </c>
      <c r="E11" s="110">
        <v>3652.4</v>
      </c>
      <c r="F11" s="734" t="s">
        <v>28</v>
      </c>
      <c r="G11" s="584" t="s">
        <v>28</v>
      </c>
      <c r="H11" s="583" t="s">
        <v>143</v>
      </c>
      <c r="I11" s="110">
        <f>AVERAGE(I12:I18)</f>
        <v>2320</v>
      </c>
      <c r="J11" s="610" t="s">
        <v>141</v>
      </c>
    </row>
    <row r="12" spans="1:10" s="158" customFormat="1" ht="12" customHeight="1" x14ac:dyDescent="0.25">
      <c r="A12" s="68" t="s">
        <v>30</v>
      </c>
      <c r="B12" s="103">
        <v>3350.2</v>
      </c>
      <c r="C12" s="103">
        <v>3140</v>
      </c>
      <c r="D12" s="164">
        <f t="shared" si="0"/>
        <v>-6.2742522834457581</v>
      </c>
      <c r="E12" s="103">
        <v>3652.4</v>
      </c>
      <c r="F12" s="165" t="s">
        <v>31</v>
      </c>
      <c r="G12" s="499" t="s">
        <v>28</v>
      </c>
      <c r="H12" s="108" t="s">
        <v>142</v>
      </c>
      <c r="I12" s="103">
        <v>2320</v>
      </c>
      <c r="J12" s="99" t="s">
        <v>141</v>
      </c>
    </row>
    <row r="13" spans="1:10" ht="12" customHeight="1" x14ac:dyDescent="0.2">
      <c r="A13" s="68" t="s">
        <v>599</v>
      </c>
      <c r="B13" s="165" t="s">
        <v>31</v>
      </c>
      <c r="C13" s="103">
        <v>2890</v>
      </c>
      <c r="D13" s="499" t="s">
        <v>28</v>
      </c>
      <c r="E13" s="165" t="s">
        <v>31</v>
      </c>
      <c r="F13" s="165" t="s">
        <v>31</v>
      </c>
      <c r="G13" s="499" t="s">
        <v>28</v>
      </c>
      <c r="H13" s="165" t="s">
        <v>31</v>
      </c>
      <c r="I13" s="165" t="s">
        <v>31</v>
      </c>
      <c r="J13" s="99" t="s">
        <v>141</v>
      </c>
    </row>
    <row r="14" spans="1:10" ht="12" customHeight="1" x14ac:dyDescent="0.2">
      <c r="A14" s="68" t="s">
        <v>514</v>
      </c>
      <c r="B14" s="165" t="s">
        <v>31</v>
      </c>
      <c r="C14" s="103">
        <v>3093</v>
      </c>
      <c r="D14" s="499" t="s">
        <v>28</v>
      </c>
      <c r="E14" s="165" t="s">
        <v>31</v>
      </c>
      <c r="F14" s="165" t="s">
        <v>31</v>
      </c>
      <c r="G14" s="499" t="s">
        <v>28</v>
      </c>
      <c r="H14" s="165" t="s">
        <v>31</v>
      </c>
      <c r="I14" s="165" t="s">
        <v>31</v>
      </c>
      <c r="J14" s="99" t="s">
        <v>141</v>
      </c>
    </row>
    <row r="15" spans="1:10" ht="12" customHeight="1" x14ac:dyDescent="0.2">
      <c r="A15" s="68" t="s">
        <v>649</v>
      </c>
      <c r="B15" s="165" t="s">
        <v>31</v>
      </c>
      <c r="C15" s="103">
        <v>4800</v>
      </c>
      <c r="D15" s="499" t="s">
        <v>28</v>
      </c>
      <c r="E15" s="165" t="s">
        <v>31</v>
      </c>
      <c r="F15" s="165" t="s">
        <v>31</v>
      </c>
      <c r="G15" s="499" t="s">
        <v>28</v>
      </c>
      <c r="H15" s="165" t="s">
        <v>31</v>
      </c>
      <c r="I15" s="165" t="s">
        <v>31</v>
      </c>
      <c r="J15" s="99" t="s">
        <v>141</v>
      </c>
    </row>
    <row r="16" spans="1:10" ht="12" customHeight="1" x14ac:dyDescent="0.2">
      <c r="A16" s="68" t="s">
        <v>335</v>
      </c>
      <c r="B16" s="165" t="s">
        <v>31</v>
      </c>
      <c r="C16" s="103">
        <v>3203</v>
      </c>
      <c r="D16" s="499" t="s">
        <v>28</v>
      </c>
      <c r="E16" s="165" t="s">
        <v>31</v>
      </c>
      <c r="F16" s="165" t="s">
        <v>31</v>
      </c>
      <c r="G16" s="499" t="s">
        <v>28</v>
      </c>
      <c r="H16" s="165" t="s">
        <v>31</v>
      </c>
      <c r="I16" s="165" t="s">
        <v>31</v>
      </c>
      <c r="J16" s="99" t="s">
        <v>141</v>
      </c>
    </row>
    <row r="17" spans="1:10" ht="12" customHeight="1" x14ac:dyDescent="0.2">
      <c r="A17" s="68" t="s">
        <v>336</v>
      </c>
      <c r="B17" s="165" t="s">
        <v>31</v>
      </c>
      <c r="C17" s="103">
        <v>2600</v>
      </c>
      <c r="D17" s="499" t="s">
        <v>28</v>
      </c>
      <c r="E17" s="165" t="s">
        <v>31</v>
      </c>
      <c r="F17" s="165" t="s">
        <v>31</v>
      </c>
      <c r="G17" s="499" t="s">
        <v>28</v>
      </c>
      <c r="H17" s="165" t="s">
        <v>31</v>
      </c>
      <c r="I17" s="165" t="s">
        <v>31</v>
      </c>
      <c r="J17" s="99" t="s">
        <v>141</v>
      </c>
    </row>
    <row r="18" spans="1:10" ht="12" customHeight="1" x14ac:dyDescent="0.2">
      <c r="A18" s="68" t="s">
        <v>337</v>
      </c>
      <c r="B18" s="165" t="s">
        <v>31</v>
      </c>
      <c r="C18" s="103">
        <v>2980</v>
      </c>
      <c r="D18" s="499" t="s">
        <v>28</v>
      </c>
      <c r="E18" s="165" t="s">
        <v>31</v>
      </c>
      <c r="F18" s="165" t="s">
        <v>31</v>
      </c>
      <c r="G18" s="499" t="s">
        <v>28</v>
      </c>
      <c r="H18" s="165" t="s">
        <v>31</v>
      </c>
      <c r="I18" s="165" t="s">
        <v>31</v>
      </c>
      <c r="J18" s="99" t="s">
        <v>141</v>
      </c>
    </row>
    <row r="19" spans="1:10" ht="12" customHeight="1" x14ac:dyDescent="0.2">
      <c r="A19" s="586" t="s">
        <v>32</v>
      </c>
      <c r="B19" s="110">
        <v>4572.4750000000004</v>
      </c>
      <c r="C19" s="110">
        <f>AVERAGE(C20:C27)</f>
        <v>3892.75</v>
      </c>
      <c r="D19" s="609">
        <f t="shared" si="0"/>
        <v>-14.865581550473216</v>
      </c>
      <c r="E19" s="110">
        <v>4263.8666666666668</v>
      </c>
      <c r="F19" s="110">
        <f>AVERAGE(F20:F27)</f>
        <v>3493</v>
      </c>
      <c r="G19" s="171">
        <f t="shared" ref="G19" si="3">((F19/E19) -      1)*100</f>
        <v>-18.079051877794804</v>
      </c>
      <c r="H19" s="110">
        <v>1268.6666666666667</v>
      </c>
      <c r="I19" s="110">
        <f>AVERAGE(I20:I27)</f>
        <v>1436.25</v>
      </c>
      <c r="J19" s="171">
        <f>((I19/H19) -      1)*100</f>
        <v>13.209406200735675</v>
      </c>
    </row>
    <row r="20" spans="1:10" ht="12" customHeight="1" x14ac:dyDescent="0.2">
      <c r="A20" s="109" t="s">
        <v>33</v>
      </c>
      <c r="B20" s="103">
        <v>4145</v>
      </c>
      <c r="C20" s="103">
        <v>3270</v>
      </c>
      <c r="D20" s="107">
        <f t="shared" si="0"/>
        <v>-21.109770808202654</v>
      </c>
      <c r="E20" s="103" t="s">
        <v>142</v>
      </c>
      <c r="F20" s="108" t="s">
        <v>142</v>
      </c>
      <c r="G20" s="171" t="s">
        <v>141</v>
      </c>
      <c r="H20" s="108" t="s">
        <v>142</v>
      </c>
      <c r="I20" s="103" t="s">
        <v>142</v>
      </c>
      <c r="J20" s="99" t="s">
        <v>141</v>
      </c>
    </row>
    <row r="21" spans="1:10" ht="12" customHeight="1" x14ac:dyDescent="0.2">
      <c r="A21" s="109" t="s">
        <v>34</v>
      </c>
      <c r="B21" s="103">
        <v>3686.6</v>
      </c>
      <c r="C21" s="103">
        <v>3013</v>
      </c>
      <c r="D21" s="164">
        <f t="shared" si="0"/>
        <v>-18.271578147886935</v>
      </c>
      <c r="E21" s="103">
        <v>3866.6</v>
      </c>
      <c r="F21" s="103">
        <v>3300</v>
      </c>
      <c r="G21" s="164">
        <f t="shared" ref="G21:G23" si="4">((F21/E21) -      1)*100</f>
        <v>-14.653700925878033</v>
      </c>
      <c r="H21" s="103" t="s">
        <v>142</v>
      </c>
      <c r="I21" s="103" t="s">
        <v>142</v>
      </c>
      <c r="J21" s="99" t="s">
        <v>141</v>
      </c>
    </row>
    <row r="22" spans="1:10" ht="12" customHeight="1" x14ac:dyDescent="0.2">
      <c r="A22" s="109" t="s">
        <v>35</v>
      </c>
      <c r="B22" s="103">
        <v>3700</v>
      </c>
      <c r="C22" s="103">
        <v>3233</v>
      </c>
      <c r="D22" s="164">
        <f t="shared" si="0"/>
        <v>-12.621621621621626</v>
      </c>
      <c r="E22" s="108" t="s">
        <v>142</v>
      </c>
      <c r="F22" s="103">
        <v>3527</v>
      </c>
      <c r="G22" s="164" t="s">
        <v>141</v>
      </c>
      <c r="H22" s="108" t="s">
        <v>142</v>
      </c>
      <c r="I22" s="103">
        <v>1120</v>
      </c>
      <c r="J22" s="164" t="s">
        <v>141</v>
      </c>
    </row>
    <row r="23" spans="1:10" ht="12" customHeight="1" x14ac:dyDescent="0.2">
      <c r="A23" s="109" t="s">
        <v>36</v>
      </c>
      <c r="B23" s="103">
        <v>4595</v>
      </c>
      <c r="C23" s="103">
        <v>3483</v>
      </c>
      <c r="D23" s="107">
        <f t="shared" si="0"/>
        <v>-24.200217627856368</v>
      </c>
      <c r="E23" s="103">
        <v>4125</v>
      </c>
      <c r="F23" s="103">
        <v>3700</v>
      </c>
      <c r="G23" s="164">
        <f t="shared" si="4"/>
        <v>-10.303030303030303</v>
      </c>
      <c r="H23" s="103">
        <v>1472.6</v>
      </c>
      <c r="I23" s="103">
        <v>900</v>
      </c>
      <c r="J23" s="164">
        <f t="shared" ref="J23:J25" si="5">((I23/H23) -      1)*100</f>
        <v>-38.883607225315764</v>
      </c>
    </row>
    <row r="24" spans="1:10" ht="12" customHeight="1" x14ac:dyDescent="0.2">
      <c r="A24" s="109" t="s">
        <v>37</v>
      </c>
      <c r="B24" s="103">
        <v>5166.6000000000004</v>
      </c>
      <c r="C24" s="103">
        <v>3480</v>
      </c>
      <c r="D24" s="164">
        <f t="shared" si="0"/>
        <v>-32.644292184415292</v>
      </c>
      <c r="E24" s="108" t="s">
        <v>142</v>
      </c>
      <c r="F24" s="103">
        <v>3445</v>
      </c>
      <c r="G24" s="164" t="s">
        <v>141</v>
      </c>
      <c r="H24" s="103">
        <v>1000</v>
      </c>
      <c r="I24" s="103">
        <v>1965</v>
      </c>
      <c r="J24" s="164">
        <f t="shared" si="5"/>
        <v>96.500000000000014</v>
      </c>
    </row>
    <row r="25" spans="1:10" ht="12" customHeight="1" x14ac:dyDescent="0.2">
      <c r="A25" s="109" t="s">
        <v>38</v>
      </c>
      <c r="B25" s="108">
        <v>5100</v>
      </c>
      <c r="C25" s="103">
        <v>5750</v>
      </c>
      <c r="D25" s="164">
        <f t="shared" si="0"/>
        <v>12.745098039215685</v>
      </c>
      <c r="E25" s="108" t="s">
        <v>142</v>
      </c>
      <c r="F25" s="108" t="s">
        <v>142</v>
      </c>
      <c r="G25" s="164" t="s">
        <v>141</v>
      </c>
      <c r="H25" s="103">
        <v>1333.4</v>
      </c>
      <c r="I25" s="103">
        <v>1760</v>
      </c>
      <c r="J25" s="164">
        <f t="shared" si="5"/>
        <v>31.993400329983501</v>
      </c>
    </row>
    <row r="26" spans="1:10" ht="12" customHeight="1" x14ac:dyDescent="0.2">
      <c r="A26" s="109" t="s">
        <v>39</v>
      </c>
      <c r="B26" s="103">
        <v>5800</v>
      </c>
      <c r="C26" s="103">
        <v>5500</v>
      </c>
      <c r="D26" s="164">
        <f t="shared" si="0"/>
        <v>-5.1724137931034475</v>
      </c>
      <c r="E26" s="103">
        <v>4800</v>
      </c>
      <c r="F26" s="108" t="s">
        <v>142</v>
      </c>
      <c r="G26" s="164" t="s">
        <v>141</v>
      </c>
      <c r="H26" s="108" t="s">
        <v>142</v>
      </c>
      <c r="I26" s="103" t="s">
        <v>142</v>
      </c>
      <c r="J26" s="99" t="s">
        <v>141</v>
      </c>
    </row>
    <row r="27" spans="1:10" ht="12" customHeight="1" x14ac:dyDescent="0.2">
      <c r="A27" s="109" t="s">
        <v>40</v>
      </c>
      <c r="B27" s="103">
        <v>4386.6000000000004</v>
      </c>
      <c r="C27" s="103">
        <v>3413</v>
      </c>
      <c r="D27" s="164">
        <f t="shared" si="0"/>
        <v>-22.19486618337665</v>
      </c>
      <c r="E27" s="103" t="s">
        <v>142</v>
      </c>
      <c r="F27" s="103" t="s">
        <v>142</v>
      </c>
      <c r="G27" s="99" t="s">
        <v>141</v>
      </c>
      <c r="H27" s="108" t="s">
        <v>142</v>
      </c>
      <c r="I27" s="103" t="s">
        <v>142</v>
      </c>
      <c r="J27" s="99" t="s">
        <v>141</v>
      </c>
    </row>
    <row r="28" spans="1:10" ht="12" customHeight="1" x14ac:dyDescent="0.2">
      <c r="A28" s="591" t="s">
        <v>43</v>
      </c>
      <c r="B28" s="110">
        <v>4665.83</v>
      </c>
      <c r="C28" s="110">
        <f>AVERAGE(C29:C37)</f>
        <v>3616.6477777777782</v>
      </c>
      <c r="D28" s="171">
        <f t="shared" si="0"/>
        <v>-22.48650770007098</v>
      </c>
      <c r="E28" s="110">
        <v>3708</v>
      </c>
      <c r="F28" s="110">
        <f>AVERAGE(F29:F37)</f>
        <v>3702</v>
      </c>
      <c r="G28" s="171">
        <f t="shared" ref="G28:G38" si="6">((F28/E28) -      1)*100</f>
        <v>-0.16181229773463146</v>
      </c>
      <c r="H28" s="110">
        <v>2161</v>
      </c>
      <c r="I28" s="110">
        <f>AVERAGE(I29:I37)</f>
        <v>1447</v>
      </c>
      <c r="J28" s="610">
        <f>((I28/H28) -      1)*100</f>
        <v>-33.040259139287365</v>
      </c>
    </row>
    <row r="29" spans="1:10" ht="12" customHeight="1" x14ac:dyDescent="0.2">
      <c r="A29" s="722" t="s">
        <v>160</v>
      </c>
      <c r="B29" s="165" t="s">
        <v>31</v>
      </c>
      <c r="C29" s="661">
        <v>3600</v>
      </c>
      <c r="D29" s="499" t="s">
        <v>28</v>
      </c>
      <c r="E29" s="165" t="s">
        <v>31</v>
      </c>
      <c r="F29" s="165" t="s">
        <v>31</v>
      </c>
      <c r="G29" s="499" t="s">
        <v>28</v>
      </c>
      <c r="H29" s="165" t="s">
        <v>31</v>
      </c>
      <c r="I29" s="165" t="s">
        <v>31</v>
      </c>
      <c r="J29" s="99" t="s">
        <v>141</v>
      </c>
    </row>
    <row r="30" spans="1:10" ht="12" customHeight="1" x14ac:dyDescent="0.2">
      <c r="A30" s="722" t="s">
        <v>44</v>
      </c>
      <c r="B30" s="165" t="s">
        <v>31</v>
      </c>
      <c r="C30" s="661">
        <v>3500</v>
      </c>
      <c r="D30" s="499" t="s">
        <v>28</v>
      </c>
      <c r="E30" s="165" t="s">
        <v>31</v>
      </c>
      <c r="F30" s="165">
        <v>3200</v>
      </c>
      <c r="G30" s="499" t="s">
        <v>28</v>
      </c>
      <c r="H30" s="165" t="s">
        <v>31</v>
      </c>
      <c r="I30" s="165" t="s">
        <v>31</v>
      </c>
      <c r="J30" s="99" t="s">
        <v>141</v>
      </c>
    </row>
    <row r="31" spans="1:10" ht="12" customHeight="1" x14ac:dyDescent="0.2">
      <c r="A31" s="722" t="s">
        <v>528</v>
      </c>
      <c r="B31" s="165" t="s">
        <v>31</v>
      </c>
      <c r="C31" s="661">
        <v>3400</v>
      </c>
      <c r="D31" s="499" t="s">
        <v>28</v>
      </c>
      <c r="E31" s="165" t="s">
        <v>31</v>
      </c>
      <c r="F31" s="165" t="s">
        <v>31</v>
      </c>
      <c r="G31" s="499" t="s">
        <v>28</v>
      </c>
      <c r="H31" s="165" t="s">
        <v>31</v>
      </c>
      <c r="I31" s="165" t="s">
        <v>31</v>
      </c>
      <c r="J31" s="99" t="s">
        <v>141</v>
      </c>
    </row>
    <row r="32" spans="1:10" ht="12" customHeight="1" x14ac:dyDescent="0.2">
      <c r="A32" s="722" t="s">
        <v>177</v>
      </c>
      <c r="B32" s="165" t="s">
        <v>31</v>
      </c>
      <c r="C32" s="661">
        <v>3680</v>
      </c>
      <c r="D32" s="499" t="s">
        <v>28</v>
      </c>
      <c r="E32" s="165" t="s">
        <v>31</v>
      </c>
      <c r="F32" s="165">
        <v>4000</v>
      </c>
      <c r="G32" s="499" t="s">
        <v>28</v>
      </c>
      <c r="H32" s="165" t="s">
        <v>31</v>
      </c>
      <c r="I32" s="165" t="s">
        <v>31</v>
      </c>
      <c r="J32" s="99" t="s">
        <v>141</v>
      </c>
    </row>
    <row r="33" spans="1:10" ht="12" customHeight="1" x14ac:dyDescent="0.2">
      <c r="A33" s="109" t="s">
        <v>45</v>
      </c>
      <c r="B33" s="103">
        <v>4665.83</v>
      </c>
      <c r="C33" s="103">
        <v>4665.83</v>
      </c>
      <c r="D33" s="164">
        <f t="shared" si="0"/>
        <v>0</v>
      </c>
      <c r="E33" s="103">
        <v>3708</v>
      </c>
      <c r="F33" s="103">
        <v>3708</v>
      </c>
      <c r="G33" s="164">
        <f t="shared" si="6"/>
        <v>0</v>
      </c>
      <c r="H33" s="103">
        <v>2161</v>
      </c>
      <c r="I33" s="103">
        <v>2161</v>
      </c>
      <c r="J33" s="99">
        <f>((I33/H33) -      1)*100</f>
        <v>0</v>
      </c>
    </row>
    <row r="34" spans="1:10" ht="12" customHeight="1" x14ac:dyDescent="0.2">
      <c r="A34" s="109" t="s">
        <v>532</v>
      </c>
      <c r="B34" s="165" t="s">
        <v>31</v>
      </c>
      <c r="C34" s="661">
        <v>3258</v>
      </c>
      <c r="D34" s="499" t="s">
        <v>28</v>
      </c>
      <c r="E34" s="165" t="s">
        <v>31</v>
      </c>
      <c r="F34" s="165" t="s">
        <v>31</v>
      </c>
      <c r="G34" s="499" t="s">
        <v>28</v>
      </c>
      <c r="H34" s="165" t="s">
        <v>31</v>
      </c>
      <c r="I34" s="165">
        <v>733</v>
      </c>
      <c r="J34" s="99" t="s">
        <v>141</v>
      </c>
    </row>
    <row r="35" spans="1:10" ht="12" customHeight="1" x14ac:dyDescent="0.2">
      <c r="A35" s="109" t="s">
        <v>47</v>
      </c>
      <c r="B35" s="165" t="s">
        <v>31</v>
      </c>
      <c r="C35" s="661">
        <v>3160</v>
      </c>
      <c r="D35" s="499" t="s">
        <v>28</v>
      </c>
      <c r="E35" s="165" t="s">
        <v>31</v>
      </c>
      <c r="F35" s="165" t="s">
        <v>31</v>
      </c>
      <c r="G35" s="499" t="s">
        <v>28</v>
      </c>
      <c r="H35" s="165" t="s">
        <v>31</v>
      </c>
      <c r="I35" s="165" t="s">
        <v>31</v>
      </c>
      <c r="J35" s="99" t="s">
        <v>141</v>
      </c>
    </row>
    <row r="36" spans="1:10" ht="12" customHeight="1" x14ac:dyDescent="0.2">
      <c r="A36" s="109" t="s">
        <v>650</v>
      </c>
      <c r="B36" s="165" t="s">
        <v>31</v>
      </c>
      <c r="C36" s="661">
        <v>3333</v>
      </c>
      <c r="D36" s="499" t="s">
        <v>28</v>
      </c>
      <c r="E36" s="165" t="s">
        <v>31</v>
      </c>
      <c r="F36" s="165" t="s">
        <v>31</v>
      </c>
      <c r="G36" s="499" t="s">
        <v>28</v>
      </c>
      <c r="H36" s="165" t="s">
        <v>31</v>
      </c>
      <c r="I36" s="165" t="s">
        <v>31</v>
      </c>
      <c r="J36" s="99" t="s">
        <v>141</v>
      </c>
    </row>
    <row r="37" spans="1:10" ht="12" customHeight="1" x14ac:dyDescent="0.2">
      <c r="A37" s="109" t="s">
        <v>48</v>
      </c>
      <c r="B37" s="165" t="s">
        <v>31</v>
      </c>
      <c r="C37" s="661">
        <v>3953</v>
      </c>
      <c r="D37" s="499" t="s">
        <v>28</v>
      </c>
      <c r="E37" s="165" t="s">
        <v>31</v>
      </c>
      <c r="F37" s="165">
        <v>3900</v>
      </c>
      <c r="G37" s="499" t="s">
        <v>28</v>
      </c>
      <c r="H37" s="165" t="s">
        <v>31</v>
      </c>
      <c r="I37" s="165" t="s">
        <v>31</v>
      </c>
      <c r="J37" s="99" t="s">
        <v>141</v>
      </c>
    </row>
    <row r="38" spans="1:10" ht="12" customHeight="1" x14ac:dyDescent="0.2">
      <c r="A38" s="727" t="s">
        <v>49</v>
      </c>
      <c r="B38" s="110">
        <f>AVERAGE(B39:B51)</f>
        <v>4628.8461538461543</v>
      </c>
      <c r="C38" s="110">
        <f>AVERAGE(C39:C51)</f>
        <v>3629.5384615384614</v>
      </c>
      <c r="D38" s="735">
        <f t="shared" si="0"/>
        <v>-21.58869962609058</v>
      </c>
      <c r="E38" s="110">
        <f t="shared" ref="E38:F38" si="7">AVERAGE(E39:E51)</f>
        <v>2729.4</v>
      </c>
      <c r="F38" s="110">
        <f t="shared" si="7"/>
        <v>2729.4</v>
      </c>
      <c r="G38" s="736">
        <f t="shared" si="6"/>
        <v>0</v>
      </c>
      <c r="H38" s="110">
        <f t="shared" ref="H38:I38" si="8">AVERAGE(H39:H51)</f>
        <v>1271.3333333333333</v>
      </c>
      <c r="I38" s="110">
        <f t="shared" si="8"/>
        <v>1271.3333333333333</v>
      </c>
      <c r="J38" s="737">
        <f t="shared" ref="J38:J39" si="9">((I38/H38) -      1)*100</f>
        <v>0</v>
      </c>
    </row>
    <row r="39" spans="1:10" ht="12" customHeight="1" x14ac:dyDescent="0.2">
      <c r="A39" s="160" t="s">
        <v>50</v>
      </c>
      <c r="B39" s="103">
        <v>4487</v>
      </c>
      <c r="C39" s="103">
        <v>3680</v>
      </c>
      <c r="D39" s="735">
        <f t="shared" si="0"/>
        <v>-17.985290840205039</v>
      </c>
      <c r="E39" s="159" t="s">
        <v>142</v>
      </c>
      <c r="F39" s="159" t="s">
        <v>142</v>
      </c>
      <c r="G39" s="736" t="s">
        <v>141</v>
      </c>
      <c r="H39" s="103">
        <v>1293</v>
      </c>
      <c r="I39" s="103">
        <v>1293.4000000000001</v>
      </c>
      <c r="J39" s="385">
        <f t="shared" si="9"/>
        <v>3.0935808197996018E-2</v>
      </c>
    </row>
    <row r="40" spans="1:10" ht="12" customHeight="1" x14ac:dyDescent="0.2">
      <c r="A40" s="160" t="s">
        <v>51</v>
      </c>
      <c r="B40" s="103">
        <v>4553</v>
      </c>
      <c r="C40" s="103">
        <v>3587</v>
      </c>
      <c r="D40" s="735">
        <f t="shared" si="0"/>
        <v>-21.216780144959369</v>
      </c>
      <c r="E40" s="159" t="s">
        <v>142</v>
      </c>
      <c r="F40" s="159" t="s">
        <v>142</v>
      </c>
      <c r="G40" s="736" t="s">
        <v>141</v>
      </c>
      <c r="H40" s="103" t="s">
        <v>142</v>
      </c>
      <c r="I40" s="738" t="s">
        <v>142</v>
      </c>
      <c r="J40" s="385" t="s">
        <v>141</v>
      </c>
    </row>
    <row r="41" spans="1:10" ht="12" customHeight="1" x14ac:dyDescent="0.2">
      <c r="A41" s="160" t="s">
        <v>52</v>
      </c>
      <c r="B41" s="103">
        <v>4565</v>
      </c>
      <c r="C41" s="103">
        <v>3600</v>
      </c>
      <c r="D41" s="735">
        <f t="shared" si="0"/>
        <v>-21.139101861993424</v>
      </c>
      <c r="E41" s="159" t="s">
        <v>142</v>
      </c>
      <c r="F41" s="159" t="s">
        <v>142</v>
      </c>
      <c r="G41" s="736" t="s">
        <v>141</v>
      </c>
      <c r="H41" s="103" t="s">
        <v>142</v>
      </c>
      <c r="I41" s="738" t="s">
        <v>142</v>
      </c>
      <c r="J41" s="385" t="s">
        <v>141</v>
      </c>
    </row>
    <row r="42" spans="1:10" ht="12" customHeight="1" x14ac:dyDescent="0.2">
      <c r="A42" s="160" t="s">
        <v>53</v>
      </c>
      <c r="B42" s="103">
        <v>4755</v>
      </c>
      <c r="C42" s="103">
        <v>3625</v>
      </c>
      <c r="D42" s="735">
        <f t="shared" si="0"/>
        <v>-23.76445846477392</v>
      </c>
      <c r="E42" s="159" t="s">
        <v>142</v>
      </c>
      <c r="F42" s="159" t="s">
        <v>142</v>
      </c>
      <c r="G42" s="736" t="s">
        <v>141</v>
      </c>
      <c r="H42" s="103">
        <v>1287</v>
      </c>
      <c r="I42" s="738">
        <v>1286.5999999999999</v>
      </c>
      <c r="J42" s="385">
        <f t="shared" ref="J42:J44" si="10">((I42/H42) -      1)*100</f>
        <v>-3.1080031080032988E-2</v>
      </c>
    </row>
    <row r="43" spans="1:10" ht="12" customHeight="1" x14ac:dyDescent="0.2">
      <c r="A43" s="160" t="s">
        <v>54</v>
      </c>
      <c r="B43" s="103">
        <v>4440</v>
      </c>
      <c r="C43" s="103">
        <v>3555</v>
      </c>
      <c r="D43" s="735">
        <f t="shared" si="0"/>
        <v>-19.932432432432435</v>
      </c>
      <c r="E43" s="159" t="s">
        <v>142</v>
      </c>
      <c r="F43" s="159" t="s">
        <v>142</v>
      </c>
      <c r="G43" s="736" t="s">
        <v>141</v>
      </c>
      <c r="H43" s="103">
        <v>1215</v>
      </c>
      <c r="I43" s="738">
        <v>1215</v>
      </c>
      <c r="J43" s="385">
        <f t="shared" si="10"/>
        <v>0</v>
      </c>
    </row>
    <row r="44" spans="1:10" ht="12" customHeight="1" x14ac:dyDescent="0.2">
      <c r="A44" s="160" t="s">
        <v>55</v>
      </c>
      <c r="B44" s="103">
        <v>4430</v>
      </c>
      <c r="C44" s="103">
        <v>3490</v>
      </c>
      <c r="D44" s="735">
        <f t="shared" si="0"/>
        <v>-21.218961625282162</v>
      </c>
      <c r="E44" s="159" t="s">
        <v>142</v>
      </c>
      <c r="F44" s="159" t="s">
        <v>142</v>
      </c>
      <c r="G44" s="736" t="s">
        <v>141</v>
      </c>
      <c r="H44" s="103">
        <v>1227</v>
      </c>
      <c r="I44" s="738">
        <v>1227</v>
      </c>
      <c r="J44" s="385">
        <f t="shared" si="10"/>
        <v>0</v>
      </c>
    </row>
    <row r="45" spans="1:10" ht="12" customHeight="1" x14ac:dyDescent="0.2">
      <c r="A45" s="160" t="s">
        <v>56</v>
      </c>
      <c r="B45" s="103">
        <v>4753</v>
      </c>
      <c r="C45" s="103">
        <v>3733</v>
      </c>
      <c r="D45" s="735">
        <f t="shared" si="0"/>
        <v>-21.460130443930147</v>
      </c>
      <c r="E45" s="159" t="s">
        <v>142</v>
      </c>
      <c r="F45" s="159" t="s">
        <v>142</v>
      </c>
      <c r="G45" s="736" t="s">
        <v>141</v>
      </c>
      <c r="H45" s="103" t="s">
        <v>142</v>
      </c>
      <c r="I45" s="738" t="s">
        <v>142</v>
      </c>
      <c r="J45" s="385" t="s">
        <v>141</v>
      </c>
    </row>
    <row r="46" spans="1:10" ht="12" customHeight="1" x14ac:dyDescent="0.2">
      <c r="A46" s="160" t="s">
        <v>144</v>
      </c>
      <c r="B46" s="103">
        <v>4813</v>
      </c>
      <c r="C46" s="103">
        <v>3653</v>
      </c>
      <c r="D46" s="735">
        <f t="shared" si="0"/>
        <v>-24.101392063162265</v>
      </c>
      <c r="E46" s="159">
        <v>2830</v>
      </c>
      <c r="F46" s="738">
        <v>2830</v>
      </c>
      <c r="G46" s="736">
        <f t="shared" ref="G46:G50" si="11">((F46/E46) -      1)*100</f>
        <v>0</v>
      </c>
      <c r="H46" s="103">
        <v>1247</v>
      </c>
      <c r="I46" s="738">
        <v>1247</v>
      </c>
      <c r="J46" s="385">
        <f t="shared" ref="J46:J47" si="12">((I46/H46) -      1)*100</f>
        <v>0</v>
      </c>
    </row>
    <row r="47" spans="1:10" ht="12" customHeight="1" x14ac:dyDescent="0.2">
      <c r="A47" s="160" t="s">
        <v>57</v>
      </c>
      <c r="B47" s="103">
        <v>4740</v>
      </c>
      <c r="C47" s="103">
        <v>3633</v>
      </c>
      <c r="D47" s="735">
        <f t="shared" si="0"/>
        <v>-23.354430379746837</v>
      </c>
      <c r="E47" s="159">
        <v>2750</v>
      </c>
      <c r="F47" s="738">
        <v>2750</v>
      </c>
      <c r="G47" s="736">
        <f t="shared" si="11"/>
        <v>0</v>
      </c>
      <c r="H47" s="103">
        <v>1280</v>
      </c>
      <c r="I47" s="738">
        <v>1280</v>
      </c>
      <c r="J47" s="385">
        <f t="shared" si="12"/>
        <v>0</v>
      </c>
    </row>
    <row r="48" spans="1:10" ht="12" customHeight="1" x14ac:dyDescent="0.2">
      <c r="A48" s="160" t="s">
        <v>58</v>
      </c>
      <c r="B48" s="103">
        <v>4720</v>
      </c>
      <c r="C48" s="103">
        <v>3660</v>
      </c>
      <c r="D48" s="735">
        <f t="shared" si="0"/>
        <v>-22.457627118644062</v>
      </c>
      <c r="E48" s="159">
        <v>2600</v>
      </c>
      <c r="F48" s="738">
        <v>2600</v>
      </c>
      <c r="G48" s="736">
        <f t="shared" si="11"/>
        <v>0</v>
      </c>
      <c r="H48" s="103" t="s">
        <v>142</v>
      </c>
      <c r="I48" s="738" t="s">
        <v>142</v>
      </c>
      <c r="J48" s="385" t="s">
        <v>141</v>
      </c>
    </row>
    <row r="49" spans="1:10" ht="12" customHeight="1" x14ac:dyDescent="0.2">
      <c r="A49" s="160" t="s">
        <v>59</v>
      </c>
      <c r="B49" s="103">
        <v>4767</v>
      </c>
      <c r="C49" s="103">
        <v>3740</v>
      </c>
      <c r="D49" s="735">
        <f t="shared" si="0"/>
        <v>-21.543947975666033</v>
      </c>
      <c r="E49" s="159">
        <v>2800</v>
      </c>
      <c r="F49" s="738">
        <v>2800</v>
      </c>
      <c r="G49" s="736">
        <f t="shared" si="11"/>
        <v>0</v>
      </c>
      <c r="H49" s="103">
        <v>1340</v>
      </c>
      <c r="I49" s="738">
        <v>1340</v>
      </c>
      <c r="J49" s="385">
        <f t="shared" ref="J49:J51" si="13">((I49/H49) -      1)*100</f>
        <v>0</v>
      </c>
    </row>
    <row r="50" spans="1:10" ht="12" customHeight="1" x14ac:dyDescent="0.2">
      <c r="A50" s="160" t="s">
        <v>60</v>
      </c>
      <c r="B50" s="103">
        <v>4567</v>
      </c>
      <c r="C50" s="103">
        <v>3593</v>
      </c>
      <c r="D50" s="735">
        <f t="shared" si="0"/>
        <v>-21.326910444493109</v>
      </c>
      <c r="E50" s="159">
        <v>2667</v>
      </c>
      <c r="F50" s="738">
        <v>2667</v>
      </c>
      <c r="G50" s="736">
        <f t="shared" si="11"/>
        <v>0</v>
      </c>
      <c r="H50" s="103">
        <v>1300</v>
      </c>
      <c r="I50" s="738">
        <v>1300</v>
      </c>
      <c r="J50" s="385">
        <f t="shared" si="13"/>
        <v>0</v>
      </c>
    </row>
    <row r="51" spans="1:10" ht="12" customHeight="1" x14ac:dyDescent="0.2">
      <c r="A51" s="160" t="s">
        <v>61</v>
      </c>
      <c r="B51" s="103">
        <v>4585</v>
      </c>
      <c r="C51" s="103">
        <v>3635</v>
      </c>
      <c r="D51" s="735">
        <f t="shared" si="0"/>
        <v>-20.719738276990185</v>
      </c>
      <c r="E51" s="159" t="s">
        <v>31</v>
      </c>
      <c r="F51" s="159" t="s">
        <v>31</v>
      </c>
      <c r="G51" s="736" t="s">
        <v>141</v>
      </c>
      <c r="H51" s="103">
        <v>1253</v>
      </c>
      <c r="I51" s="738">
        <v>1253</v>
      </c>
      <c r="J51" s="385">
        <f t="shared" si="13"/>
        <v>0</v>
      </c>
    </row>
    <row r="52" spans="1:10" ht="12" customHeight="1" x14ac:dyDescent="0.2">
      <c r="A52" s="586" t="s">
        <v>62</v>
      </c>
      <c r="B52" s="110">
        <f t="shared" ref="B52:C52" si="14">AVERAGE(B53:B57)</f>
        <v>4478.33</v>
      </c>
      <c r="C52" s="110">
        <f t="shared" si="14"/>
        <v>3137.32</v>
      </c>
      <c r="D52" s="171">
        <f t="shared" si="0"/>
        <v>-29.944421246312793</v>
      </c>
      <c r="E52" s="110" t="s">
        <v>141</v>
      </c>
      <c r="F52" s="110" t="s">
        <v>141</v>
      </c>
      <c r="G52" s="171" t="s">
        <v>141</v>
      </c>
      <c r="H52" s="583" t="s">
        <v>143</v>
      </c>
      <c r="I52" s="583" t="s">
        <v>143</v>
      </c>
      <c r="J52" s="610" t="s">
        <v>141</v>
      </c>
    </row>
    <row r="53" spans="1:10" ht="12" customHeight="1" x14ac:dyDescent="0.2">
      <c r="A53" s="109" t="s">
        <v>63</v>
      </c>
      <c r="B53" s="103">
        <v>4466.66</v>
      </c>
      <c r="C53" s="103">
        <v>2346.6</v>
      </c>
      <c r="D53" s="164">
        <f t="shared" si="0"/>
        <v>-47.464100692687609</v>
      </c>
      <c r="E53" s="108" t="s">
        <v>142</v>
      </c>
      <c r="F53" s="108" t="s">
        <v>142</v>
      </c>
      <c r="G53" s="164" t="s">
        <v>141</v>
      </c>
      <c r="H53" s="108" t="s">
        <v>142</v>
      </c>
      <c r="I53" s="103" t="s">
        <v>142</v>
      </c>
      <c r="J53" s="99" t="s">
        <v>141</v>
      </c>
    </row>
    <row r="54" spans="1:10" ht="12" customHeight="1" x14ac:dyDescent="0.2">
      <c r="A54" s="109" t="s">
        <v>64</v>
      </c>
      <c r="B54" s="103">
        <v>4233.33</v>
      </c>
      <c r="C54" s="103">
        <v>3440</v>
      </c>
      <c r="D54" s="164">
        <f t="shared" si="0"/>
        <v>-18.740093496136613</v>
      </c>
      <c r="E54" s="108" t="s">
        <v>142</v>
      </c>
      <c r="F54" s="108" t="s">
        <v>142</v>
      </c>
      <c r="G54" s="164" t="s">
        <v>141</v>
      </c>
      <c r="H54" s="108" t="s">
        <v>142</v>
      </c>
      <c r="I54" s="103" t="s">
        <v>142</v>
      </c>
      <c r="J54" s="99" t="s">
        <v>141</v>
      </c>
    </row>
    <row r="55" spans="1:10" ht="9.9499999999999993" customHeight="1" x14ac:dyDescent="0.2">
      <c r="A55" s="109" t="s">
        <v>65</v>
      </c>
      <c r="B55" s="103">
        <v>4800</v>
      </c>
      <c r="C55" s="103">
        <v>3400</v>
      </c>
      <c r="D55" s="164">
        <f t="shared" si="0"/>
        <v>-29.166666666666664</v>
      </c>
      <c r="E55" s="108" t="s">
        <v>142</v>
      </c>
      <c r="F55" s="108" t="s">
        <v>142</v>
      </c>
      <c r="G55" s="164" t="s">
        <v>141</v>
      </c>
      <c r="H55" s="108" t="s">
        <v>142</v>
      </c>
      <c r="I55" s="103" t="s">
        <v>142</v>
      </c>
      <c r="J55" s="99" t="s">
        <v>141</v>
      </c>
    </row>
    <row r="56" spans="1:10" ht="12.95" customHeight="1" x14ac:dyDescent="0.2">
      <c r="A56" s="109" t="s">
        <v>66</v>
      </c>
      <c r="B56" s="103">
        <v>4466.66</v>
      </c>
      <c r="C56" s="103">
        <v>3375</v>
      </c>
      <c r="D56" s="164">
        <f t="shared" si="0"/>
        <v>-24.440185731620488</v>
      </c>
      <c r="E56" s="108" t="s">
        <v>142</v>
      </c>
      <c r="F56" s="108" t="s">
        <v>142</v>
      </c>
      <c r="G56" s="164" t="s">
        <v>141</v>
      </c>
      <c r="H56" s="108" t="s">
        <v>142</v>
      </c>
      <c r="I56" s="103" t="s">
        <v>142</v>
      </c>
      <c r="J56" s="99" t="s">
        <v>141</v>
      </c>
    </row>
    <row r="57" spans="1:10" ht="14.1" customHeight="1" x14ac:dyDescent="0.2">
      <c r="A57" s="109" t="s">
        <v>67</v>
      </c>
      <c r="B57" s="103">
        <v>4425</v>
      </c>
      <c r="C57" s="103">
        <v>3125</v>
      </c>
      <c r="D57" s="164">
        <f t="shared" si="0"/>
        <v>-29.378531073446325</v>
      </c>
      <c r="E57" s="108" t="s">
        <v>142</v>
      </c>
      <c r="F57" s="108" t="s">
        <v>142</v>
      </c>
      <c r="G57" s="164" t="s">
        <v>141</v>
      </c>
      <c r="H57" s="108" t="s">
        <v>142</v>
      </c>
      <c r="I57" s="103" t="s">
        <v>142</v>
      </c>
      <c r="J57" s="99" t="s">
        <v>141</v>
      </c>
    </row>
    <row r="58" spans="1:10" ht="14.1" customHeight="1" x14ac:dyDescent="0.2">
      <c r="A58" s="586" t="s">
        <v>68</v>
      </c>
      <c r="B58" s="110">
        <f t="shared" ref="B58:F58" si="15">AVERAGE(B59:B65)</f>
        <v>3925</v>
      </c>
      <c r="C58" s="110">
        <f t="shared" si="15"/>
        <v>3098.6</v>
      </c>
      <c r="D58" s="171">
        <f t="shared" si="0"/>
        <v>-21.0547770700637</v>
      </c>
      <c r="E58" s="110">
        <f t="shared" si="15"/>
        <v>3952</v>
      </c>
      <c r="F58" s="110">
        <f t="shared" si="15"/>
        <v>3121.6666666666665</v>
      </c>
      <c r="G58" s="171">
        <f t="shared" ref="G58:G59" si="16">((F58/E58) -      1)*100</f>
        <v>-21.010458839406208</v>
      </c>
      <c r="H58" s="583">
        <f t="shared" ref="H58" si="17">AVERAGE(H59:H65)</f>
        <v>700</v>
      </c>
      <c r="I58" s="583">
        <f>AVERAGE(I59:I65)</f>
        <v>1055</v>
      </c>
      <c r="J58" s="610">
        <f t="shared" ref="J58" si="18">((I58/H58) -      1)*100</f>
        <v>50.714285714285708</v>
      </c>
    </row>
    <row r="59" spans="1:10" ht="9" customHeight="1" x14ac:dyDescent="0.2">
      <c r="A59" s="109" t="s">
        <v>69</v>
      </c>
      <c r="B59" s="103">
        <v>3815</v>
      </c>
      <c r="C59" s="103">
        <v>3000</v>
      </c>
      <c r="D59" s="164">
        <f t="shared" si="0"/>
        <v>-21.363040629095675</v>
      </c>
      <c r="E59" s="103">
        <v>3950</v>
      </c>
      <c r="F59" s="103">
        <v>3250</v>
      </c>
      <c r="G59" s="164">
        <f t="shared" si="16"/>
        <v>-17.721518987341767</v>
      </c>
      <c r="H59" s="108" t="s">
        <v>142</v>
      </c>
      <c r="I59" s="103" t="s">
        <v>142</v>
      </c>
      <c r="J59" s="99" t="s">
        <v>141</v>
      </c>
    </row>
    <row r="60" spans="1:10" ht="12" customHeight="1" x14ac:dyDescent="0.2">
      <c r="A60" s="109" t="s">
        <v>71</v>
      </c>
      <c r="B60" s="103">
        <v>3366.6</v>
      </c>
      <c r="C60" s="103">
        <v>2853.4</v>
      </c>
      <c r="D60" s="164">
        <f t="shared" si="0"/>
        <v>-15.243866215172574</v>
      </c>
      <c r="E60" s="103" t="s">
        <v>142</v>
      </c>
      <c r="F60" s="108">
        <v>3387</v>
      </c>
      <c r="G60" s="164" t="s">
        <v>141</v>
      </c>
      <c r="H60" s="108" t="s">
        <v>142</v>
      </c>
      <c r="I60" s="103">
        <v>1210</v>
      </c>
      <c r="J60" s="99" t="s">
        <v>141</v>
      </c>
    </row>
    <row r="61" spans="1:10" ht="12" customHeight="1" x14ac:dyDescent="0.2">
      <c r="A61" s="109" t="s">
        <v>72</v>
      </c>
      <c r="B61" s="103">
        <v>4200</v>
      </c>
      <c r="C61" s="103">
        <v>3400</v>
      </c>
      <c r="D61" s="164">
        <f t="shared" si="0"/>
        <v>-19.047619047619047</v>
      </c>
      <c r="E61" s="108">
        <v>4000</v>
      </c>
      <c r="F61" s="108">
        <v>3200</v>
      </c>
      <c r="G61" s="164">
        <f t="shared" ref="G61" si="19">((F61/E61) -      1)*100</f>
        <v>-19.999999999999996</v>
      </c>
      <c r="H61" s="108" t="s">
        <v>142</v>
      </c>
      <c r="I61" s="103" t="s">
        <v>142</v>
      </c>
      <c r="J61" s="99" t="s">
        <v>141</v>
      </c>
    </row>
    <row r="62" spans="1:10" ht="12" customHeight="1" x14ac:dyDescent="0.2">
      <c r="A62" s="109" t="s">
        <v>73</v>
      </c>
      <c r="B62" s="103">
        <v>3933.4</v>
      </c>
      <c r="C62" s="103">
        <v>3433.4</v>
      </c>
      <c r="D62" s="164">
        <f t="shared" si="0"/>
        <v>-12.711648955102451</v>
      </c>
      <c r="E62" s="103">
        <v>4130</v>
      </c>
      <c r="F62" s="108" t="s">
        <v>142</v>
      </c>
      <c r="G62" s="164" t="s">
        <v>141</v>
      </c>
      <c r="H62" s="103" t="s">
        <v>142</v>
      </c>
      <c r="I62" s="103" t="s">
        <v>142</v>
      </c>
      <c r="J62" s="99" t="s">
        <v>141</v>
      </c>
    </row>
    <row r="63" spans="1:10" ht="12" customHeight="1" x14ac:dyDescent="0.2">
      <c r="A63" s="109" t="s">
        <v>74</v>
      </c>
      <c r="B63" s="103">
        <v>4100</v>
      </c>
      <c r="C63" s="103">
        <v>2400</v>
      </c>
      <c r="D63" s="164">
        <f t="shared" si="0"/>
        <v>-41.463414634146346</v>
      </c>
      <c r="E63" s="103">
        <v>4000</v>
      </c>
      <c r="F63" s="103">
        <v>2553</v>
      </c>
      <c r="G63" s="164">
        <f t="shared" ref="G63" si="20">((F63/E63) -      1)*100</f>
        <v>-36.175000000000004</v>
      </c>
      <c r="H63" s="103">
        <v>700</v>
      </c>
      <c r="I63" s="103">
        <v>900</v>
      </c>
      <c r="J63" s="164">
        <f t="shared" ref="J63" si="21">((I63/H63) -      1)*100</f>
        <v>28.57142857142858</v>
      </c>
    </row>
    <row r="64" spans="1:10" ht="12" customHeight="1" x14ac:dyDescent="0.2">
      <c r="A64" s="109" t="s">
        <v>75</v>
      </c>
      <c r="B64" s="103">
        <v>4400</v>
      </c>
      <c r="C64" s="103">
        <v>3633.4</v>
      </c>
      <c r="D64" s="164">
        <f t="shared" si="0"/>
        <v>-17.422727272727268</v>
      </c>
      <c r="E64" s="103" t="s">
        <v>142</v>
      </c>
      <c r="F64" s="108">
        <v>3500</v>
      </c>
      <c r="G64" s="164" t="s">
        <v>141</v>
      </c>
      <c r="H64" s="108" t="s">
        <v>142</v>
      </c>
      <c r="I64" s="103" t="s">
        <v>142</v>
      </c>
      <c r="J64" s="164" t="s">
        <v>141</v>
      </c>
    </row>
    <row r="65" spans="1:10" ht="12" customHeight="1" x14ac:dyDescent="0.2">
      <c r="A65" s="109" t="s">
        <v>76</v>
      </c>
      <c r="B65" s="103">
        <v>3660</v>
      </c>
      <c r="C65" s="103">
        <v>2970</v>
      </c>
      <c r="D65" s="164">
        <f t="shared" si="0"/>
        <v>-18.852459016393443</v>
      </c>
      <c r="E65" s="103">
        <v>3680</v>
      </c>
      <c r="F65" s="103">
        <v>2840</v>
      </c>
      <c r="G65" s="164">
        <f>((F65/E65) -      1)*100</f>
        <v>-22.826086956521742</v>
      </c>
      <c r="H65" s="108" t="s">
        <v>142</v>
      </c>
      <c r="I65" s="103" t="s">
        <v>142</v>
      </c>
      <c r="J65" s="164" t="s">
        <v>141</v>
      </c>
    </row>
    <row r="66" spans="1:10" ht="12" customHeight="1" x14ac:dyDescent="0.2">
      <c r="A66" s="586" t="s">
        <v>77</v>
      </c>
      <c r="B66" s="110">
        <v>3766.6</v>
      </c>
      <c r="C66" s="110">
        <f>AVERAGE(C67:C71)</f>
        <v>3226</v>
      </c>
      <c r="D66" s="171">
        <f t="shared" si="0"/>
        <v>-14.352466415334785</v>
      </c>
      <c r="E66" s="611" t="s">
        <v>141</v>
      </c>
      <c r="F66" s="110">
        <f>AVERAGE(F67:F71)</f>
        <v>3520</v>
      </c>
      <c r="G66" s="171" t="s">
        <v>141</v>
      </c>
      <c r="H66" s="108" t="s">
        <v>143</v>
      </c>
      <c r="I66" s="583" t="s">
        <v>143</v>
      </c>
      <c r="J66" s="171" t="s">
        <v>141</v>
      </c>
    </row>
    <row r="67" spans="1:10" ht="12" customHeight="1" x14ac:dyDescent="0.2">
      <c r="A67" s="109" t="s">
        <v>78</v>
      </c>
      <c r="B67" s="103">
        <v>3766.6</v>
      </c>
      <c r="C67" s="103">
        <v>2973</v>
      </c>
      <c r="D67" s="164">
        <f t="shared" si="0"/>
        <v>-21.069399458397488</v>
      </c>
      <c r="E67" s="108" t="s">
        <v>142</v>
      </c>
      <c r="F67" s="108" t="s">
        <v>142</v>
      </c>
      <c r="G67" s="164" t="s">
        <v>141</v>
      </c>
      <c r="H67" s="108" t="s">
        <v>142</v>
      </c>
      <c r="I67" s="103" t="s">
        <v>142</v>
      </c>
      <c r="J67" s="164" t="s">
        <v>141</v>
      </c>
    </row>
    <row r="68" spans="1:10" ht="12" customHeight="1" x14ac:dyDescent="0.2">
      <c r="A68" s="109" t="s">
        <v>194</v>
      </c>
      <c r="B68" s="103" t="s">
        <v>31</v>
      </c>
      <c r="C68" s="103">
        <v>3530</v>
      </c>
      <c r="D68" s="164" t="s">
        <v>322</v>
      </c>
      <c r="E68" s="103" t="s">
        <v>31</v>
      </c>
      <c r="F68" s="108" t="s">
        <v>142</v>
      </c>
      <c r="G68" s="499" t="s">
        <v>28</v>
      </c>
      <c r="H68" s="108" t="s">
        <v>31</v>
      </c>
      <c r="I68" s="103" t="s">
        <v>142</v>
      </c>
      <c r="J68" s="164" t="s">
        <v>141</v>
      </c>
    </row>
    <row r="69" spans="1:10" ht="12" customHeight="1" x14ac:dyDescent="0.2">
      <c r="A69" s="109" t="s">
        <v>511</v>
      </c>
      <c r="B69" s="103" t="s">
        <v>31</v>
      </c>
      <c r="C69" s="103">
        <v>3160</v>
      </c>
      <c r="D69" s="164" t="s">
        <v>322</v>
      </c>
      <c r="E69" s="103" t="s">
        <v>31</v>
      </c>
      <c r="F69" s="108" t="s">
        <v>142</v>
      </c>
      <c r="G69" s="499" t="s">
        <v>28</v>
      </c>
      <c r="H69" s="108" t="s">
        <v>31</v>
      </c>
      <c r="I69" s="103" t="s">
        <v>142</v>
      </c>
      <c r="J69" s="164" t="s">
        <v>141</v>
      </c>
    </row>
    <row r="70" spans="1:10" ht="12" customHeight="1" x14ac:dyDescent="0.2">
      <c r="A70" s="109" t="s">
        <v>325</v>
      </c>
      <c r="B70" s="103" t="s">
        <v>31</v>
      </c>
      <c r="C70" s="103">
        <v>3627</v>
      </c>
      <c r="D70" s="164" t="s">
        <v>322</v>
      </c>
      <c r="E70" s="103" t="s">
        <v>31</v>
      </c>
      <c r="F70" s="103">
        <v>3520</v>
      </c>
      <c r="G70" s="499" t="s">
        <v>28</v>
      </c>
      <c r="H70" s="108" t="s">
        <v>31</v>
      </c>
      <c r="I70" s="103" t="s">
        <v>142</v>
      </c>
      <c r="J70" s="164" t="s">
        <v>141</v>
      </c>
    </row>
    <row r="71" spans="1:10" ht="12" customHeight="1" x14ac:dyDescent="0.2">
      <c r="A71" s="109" t="s">
        <v>326</v>
      </c>
      <c r="B71" s="103" t="s">
        <v>31</v>
      </c>
      <c r="C71" s="103">
        <v>2840</v>
      </c>
      <c r="D71" s="164" t="s">
        <v>322</v>
      </c>
      <c r="E71" s="103" t="s">
        <v>31</v>
      </c>
      <c r="F71" s="108" t="s">
        <v>142</v>
      </c>
      <c r="G71" s="499" t="s">
        <v>28</v>
      </c>
      <c r="H71" s="108" t="s">
        <v>31</v>
      </c>
      <c r="I71" s="103" t="s">
        <v>142</v>
      </c>
      <c r="J71" s="164" t="s">
        <v>141</v>
      </c>
    </row>
    <row r="72" spans="1:10" ht="12" customHeight="1" x14ac:dyDescent="0.2">
      <c r="A72" s="586" t="s">
        <v>80</v>
      </c>
      <c r="B72" s="110">
        <f t="shared" ref="B72:F72" si="22">AVERAGE(B73:B79)</f>
        <v>3714.2857142857142</v>
      </c>
      <c r="C72" s="110">
        <f t="shared" si="22"/>
        <v>3153.5714285714284</v>
      </c>
      <c r="D72" s="171">
        <f t="shared" ref="D72:D79" si="23">((C72/B72) -      1)*100</f>
        <v>-15.096153846153848</v>
      </c>
      <c r="E72" s="110">
        <f t="shared" si="22"/>
        <v>4150</v>
      </c>
      <c r="F72" s="110">
        <f t="shared" si="22"/>
        <v>3110.6666666666665</v>
      </c>
      <c r="G72" s="171">
        <f t="shared" ref="G72:G73" si="24">((F72/E72) -      1)*100</f>
        <v>-25.044176706827315</v>
      </c>
      <c r="H72" s="583">
        <f t="shared" ref="H72" si="25">AVERAGE(H73:H79)</f>
        <v>829.5</v>
      </c>
      <c r="I72" s="110">
        <f>AVERAGE(I73:I79)</f>
        <v>860</v>
      </c>
      <c r="J72" s="171">
        <f t="shared" ref="J72:J73" si="26">((I72/H72) -      1)*100</f>
        <v>3.6769138034960847</v>
      </c>
    </row>
    <row r="73" spans="1:10" ht="12" customHeight="1" x14ac:dyDescent="0.2">
      <c r="A73" s="109" t="s">
        <v>81</v>
      </c>
      <c r="B73" s="103">
        <v>3900</v>
      </c>
      <c r="C73" s="103">
        <v>3200</v>
      </c>
      <c r="D73" s="164">
        <f t="shared" si="23"/>
        <v>-17.948717948717952</v>
      </c>
      <c r="E73" s="103">
        <v>4150</v>
      </c>
      <c r="F73" s="103">
        <v>3332</v>
      </c>
      <c r="G73" s="164">
        <f t="shared" si="24"/>
        <v>-19.710843373493979</v>
      </c>
      <c r="H73" s="108">
        <v>825</v>
      </c>
      <c r="I73" s="103">
        <v>800</v>
      </c>
      <c r="J73" s="164">
        <f t="shared" si="26"/>
        <v>-3.0303030303030276</v>
      </c>
    </row>
    <row r="74" spans="1:10" ht="12" customHeight="1" x14ac:dyDescent="0.2">
      <c r="A74" s="109" t="s">
        <v>82</v>
      </c>
      <c r="B74" s="103">
        <v>3700</v>
      </c>
      <c r="C74" s="103">
        <v>3135</v>
      </c>
      <c r="D74" s="164">
        <f t="shared" si="23"/>
        <v>-15.27027027027027</v>
      </c>
      <c r="E74" s="103" t="s">
        <v>142</v>
      </c>
      <c r="F74" s="108">
        <v>3000</v>
      </c>
      <c r="G74" s="164" t="s">
        <v>141</v>
      </c>
      <c r="H74" s="108" t="s">
        <v>142</v>
      </c>
      <c r="I74" s="103">
        <v>900</v>
      </c>
      <c r="J74" s="106" t="s">
        <v>141</v>
      </c>
    </row>
    <row r="75" spans="1:10" ht="12" customHeight="1" x14ac:dyDescent="0.2">
      <c r="A75" s="109" t="s">
        <v>83</v>
      </c>
      <c r="B75" s="108">
        <v>3800</v>
      </c>
      <c r="C75" s="103">
        <v>3200</v>
      </c>
      <c r="D75" s="164">
        <f t="shared" si="23"/>
        <v>-15.789473684210531</v>
      </c>
      <c r="E75" s="108" t="s">
        <v>142</v>
      </c>
      <c r="F75" s="108" t="s">
        <v>142</v>
      </c>
      <c r="G75" s="164" t="s">
        <v>141</v>
      </c>
      <c r="H75" s="108" t="s">
        <v>142</v>
      </c>
      <c r="I75" s="103" t="s">
        <v>142</v>
      </c>
      <c r="J75" s="164" t="s">
        <v>141</v>
      </c>
    </row>
    <row r="76" spans="1:10" ht="12" customHeight="1" x14ac:dyDescent="0.2">
      <c r="A76" s="109" t="s">
        <v>84</v>
      </c>
      <c r="B76" s="103">
        <v>3600</v>
      </c>
      <c r="C76" s="103">
        <v>3040</v>
      </c>
      <c r="D76" s="164">
        <f t="shared" si="23"/>
        <v>-15.555555555555555</v>
      </c>
      <c r="E76" s="108" t="s">
        <v>142</v>
      </c>
      <c r="F76" s="108" t="s">
        <v>142</v>
      </c>
      <c r="G76" s="164" t="s">
        <v>141</v>
      </c>
      <c r="H76" s="108" t="s">
        <v>142</v>
      </c>
      <c r="I76" s="103" t="s">
        <v>142</v>
      </c>
      <c r="J76" s="164" t="s">
        <v>141</v>
      </c>
    </row>
    <row r="77" spans="1:10" ht="12" customHeight="1" x14ac:dyDescent="0.2">
      <c r="A77" s="109" t="s">
        <v>85</v>
      </c>
      <c r="B77" s="103">
        <v>3700</v>
      </c>
      <c r="C77" s="103">
        <v>2880</v>
      </c>
      <c r="D77" s="164">
        <f t="shared" si="23"/>
        <v>-22.162162162162158</v>
      </c>
      <c r="E77" s="103" t="s">
        <v>142</v>
      </c>
      <c r="F77" s="108" t="s">
        <v>142</v>
      </c>
      <c r="G77" s="164" t="s">
        <v>141</v>
      </c>
      <c r="H77" s="108" t="s">
        <v>142</v>
      </c>
      <c r="I77" s="103" t="s">
        <v>142</v>
      </c>
      <c r="J77" s="164" t="s">
        <v>141</v>
      </c>
    </row>
    <row r="78" spans="1:10" ht="12" customHeight="1" x14ac:dyDescent="0.2">
      <c r="A78" s="109" t="s">
        <v>86</v>
      </c>
      <c r="B78" s="103">
        <v>3800</v>
      </c>
      <c r="C78" s="103">
        <v>3220</v>
      </c>
      <c r="D78" s="164">
        <f t="shared" si="23"/>
        <v>-15.263157894736846</v>
      </c>
      <c r="E78" s="103" t="s">
        <v>142</v>
      </c>
      <c r="F78" s="108">
        <v>3000</v>
      </c>
      <c r="G78" s="164" t="s">
        <v>141</v>
      </c>
      <c r="H78" s="108">
        <v>834</v>
      </c>
      <c r="I78" s="103">
        <v>880</v>
      </c>
      <c r="J78" s="164">
        <f t="shared" ref="J78" si="27">((I78/H78) -      1)*100</f>
        <v>5.5155875299760293</v>
      </c>
    </row>
    <row r="79" spans="1:10" ht="12" customHeight="1" x14ac:dyDescent="0.2">
      <c r="A79" s="109" t="s">
        <v>87</v>
      </c>
      <c r="B79" s="103">
        <v>3500</v>
      </c>
      <c r="C79" s="103">
        <v>3400</v>
      </c>
      <c r="D79" s="164">
        <f t="shared" si="23"/>
        <v>-2.8571428571428581</v>
      </c>
      <c r="E79" s="108" t="s">
        <v>142</v>
      </c>
      <c r="F79" s="108" t="s">
        <v>142</v>
      </c>
      <c r="G79" s="164" t="s">
        <v>141</v>
      </c>
      <c r="H79" s="108" t="s">
        <v>142</v>
      </c>
      <c r="I79" s="103" t="s">
        <v>142</v>
      </c>
      <c r="J79" s="164" t="s">
        <v>141</v>
      </c>
    </row>
    <row r="80" spans="1:10" ht="12" customHeight="1" x14ac:dyDescent="0.2">
      <c r="A80" s="13"/>
      <c r="B80" s="14"/>
      <c r="C80" s="15"/>
      <c r="D80" s="15"/>
      <c r="E80" s="15"/>
      <c r="F80" s="15"/>
      <c r="G80" s="15"/>
      <c r="H80" s="15"/>
      <c r="I80" s="15"/>
      <c r="J80" s="88" t="s">
        <v>79</v>
      </c>
    </row>
    <row r="81" spans="1:10" ht="12" customHeight="1" x14ac:dyDescent="0.25">
      <c r="A81" s="90" t="s">
        <v>591</v>
      </c>
      <c r="B81" s="83"/>
      <c r="C81" s="83"/>
      <c r="D81" s="83"/>
      <c r="E81" s="83"/>
      <c r="F81" s="83"/>
      <c r="G81" s="89"/>
      <c r="H81" s="89"/>
      <c r="I81" s="91"/>
      <c r="J81" s="91"/>
    </row>
    <row r="82" spans="1:10" ht="12" customHeight="1" x14ac:dyDescent="0.2">
      <c r="A82" s="887" t="s">
        <v>19</v>
      </c>
      <c r="B82" s="889" t="s">
        <v>138</v>
      </c>
      <c r="C82" s="890"/>
      <c r="D82" s="891"/>
      <c r="E82" s="889" t="s">
        <v>139</v>
      </c>
      <c r="F82" s="890"/>
      <c r="G82" s="891"/>
      <c r="H82" s="889" t="s">
        <v>140</v>
      </c>
      <c r="I82" s="890"/>
      <c r="J82" s="891"/>
    </row>
    <row r="83" spans="1:10" ht="12" customHeight="1" x14ac:dyDescent="0.2">
      <c r="A83" s="888"/>
      <c r="B83" s="480">
        <v>2023</v>
      </c>
      <c r="C83" s="480">
        <v>2024</v>
      </c>
      <c r="D83" s="480" t="s">
        <v>23</v>
      </c>
      <c r="E83" s="480">
        <v>2023</v>
      </c>
      <c r="F83" s="480">
        <v>2024</v>
      </c>
      <c r="G83" s="480" t="s">
        <v>23</v>
      </c>
      <c r="H83" s="480">
        <v>2023</v>
      </c>
      <c r="I83" s="480">
        <v>2024</v>
      </c>
      <c r="J83" s="480" t="s">
        <v>23</v>
      </c>
    </row>
    <row r="84" spans="1:10" ht="6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</row>
    <row r="85" spans="1:10" ht="12" customHeight="1" x14ac:dyDescent="0.2">
      <c r="A85" s="586" t="s">
        <v>89</v>
      </c>
      <c r="B85" s="588">
        <f>AVERAGE(B86:B96)</f>
        <v>3506.1111111111113</v>
      </c>
      <c r="C85" s="110">
        <f>AVERAGE(C86:C96)</f>
        <v>3078.3636363636365</v>
      </c>
      <c r="D85" s="171">
        <f>((C85/B85) -      1)*100</f>
        <v>-12.200054738479714</v>
      </c>
      <c r="E85" s="110">
        <f>AVERAGE(E86:E96)</f>
        <v>2650</v>
      </c>
      <c r="F85" s="180" t="s">
        <v>143</v>
      </c>
      <c r="G85" s="171" t="s">
        <v>143</v>
      </c>
      <c r="H85" s="170">
        <f>AVERAGE(H86:H96)</f>
        <v>2286.6</v>
      </c>
      <c r="I85" s="170">
        <f>AVERAGE(I86:I95)</f>
        <v>1140</v>
      </c>
      <c r="J85" s="171">
        <f>((I85/H85) -      1)*100</f>
        <v>-50.144319076357903</v>
      </c>
    </row>
    <row r="86" spans="1:10" ht="12" customHeight="1" x14ac:dyDescent="0.2">
      <c r="A86" s="109" t="s">
        <v>90</v>
      </c>
      <c r="B86" s="103">
        <v>3380</v>
      </c>
      <c r="C86" s="103">
        <v>3000</v>
      </c>
      <c r="D86" s="164">
        <f t="shared" ref="D86:D112" si="28">((C86/B86) -      1)*100</f>
        <v>-11.242603550295859</v>
      </c>
      <c r="E86" s="103" t="s">
        <v>31</v>
      </c>
      <c r="F86" s="103" t="s">
        <v>31</v>
      </c>
      <c r="G86" s="164" t="s">
        <v>143</v>
      </c>
      <c r="H86" s="165" t="s">
        <v>142</v>
      </c>
      <c r="I86" s="165" t="s">
        <v>142</v>
      </c>
      <c r="J86" s="164" t="s">
        <v>143</v>
      </c>
    </row>
    <row r="87" spans="1:10" ht="12" customHeight="1" x14ac:dyDescent="0.2">
      <c r="A87" s="109" t="s">
        <v>91</v>
      </c>
      <c r="B87" s="497">
        <v>3355</v>
      </c>
      <c r="C87" s="103">
        <v>2910</v>
      </c>
      <c r="D87" s="164">
        <f t="shared" si="28"/>
        <v>-13.263785394932937</v>
      </c>
      <c r="E87" s="103" t="s">
        <v>31</v>
      </c>
      <c r="F87" s="103" t="s">
        <v>31</v>
      </c>
      <c r="G87" s="164" t="s">
        <v>143</v>
      </c>
      <c r="H87" s="165" t="s">
        <v>142</v>
      </c>
      <c r="I87" s="165" t="s">
        <v>142</v>
      </c>
      <c r="J87" s="164" t="s">
        <v>143</v>
      </c>
    </row>
    <row r="88" spans="1:10" ht="12" customHeight="1" x14ac:dyDescent="0.2">
      <c r="A88" s="109" t="s">
        <v>92</v>
      </c>
      <c r="B88" s="497">
        <v>3800</v>
      </c>
      <c r="C88" s="103">
        <v>3300</v>
      </c>
      <c r="D88" s="164">
        <f t="shared" si="28"/>
        <v>-13.157894736842103</v>
      </c>
      <c r="E88" s="103">
        <v>2650</v>
      </c>
      <c r="F88" s="103" t="s">
        <v>31</v>
      </c>
      <c r="G88" s="164" t="s">
        <v>143</v>
      </c>
      <c r="H88" s="165" t="s">
        <v>142</v>
      </c>
      <c r="I88" s="165" t="s">
        <v>142</v>
      </c>
      <c r="J88" s="164" t="s">
        <v>143</v>
      </c>
    </row>
    <row r="89" spans="1:10" ht="12" customHeight="1" x14ac:dyDescent="0.2">
      <c r="A89" s="109" t="s">
        <v>327</v>
      </c>
      <c r="B89" s="103" t="s">
        <v>31</v>
      </c>
      <c r="C89" s="103">
        <v>2930</v>
      </c>
      <c r="D89" s="164" t="s">
        <v>143</v>
      </c>
      <c r="E89" s="103" t="s">
        <v>31</v>
      </c>
      <c r="F89" s="103" t="s">
        <v>31</v>
      </c>
      <c r="G89" s="164" t="s">
        <v>143</v>
      </c>
      <c r="H89" s="165" t="s">
        <v>142</v>
      </c>
      <c r="I89" s="165" t="s">
        <v>142</v>
      </c>
      <c r="J89" s="164" t="s">
        <v>143</v>
      </c>
    </row>
    <row r="90" spans="1:10" ht="12" customHeight="1" x14ac:dyDescent="0.2">
      <c r="A90" s="109" t="s">
        <v>93</v>
      </c>
      <c r="B90" s="497">
        <v>3370</v>
      </c>
      <c r="C90" s="103">
        <v>2980</v>
      </c>
      <c r="D90" s="164">
        <f t="shared" si="28"/>
        <v>-11.572700296735905</v>
      </c>
      <c r="E90" s="103" t="s">
        <v>31</v>
      </c>
      <c r="F90" s="103" t="s">
        <v>31</v>
      </c>
      <c r="G90" s="164" t="s">
        <v>143</v>
      </c>
      <c r="H90" s="165" t="s">
        <v>142</v>
      </c>
      <c r="I90" s="165" t="s">
        <v>142</v>
      </c>
      <c r="J90" s="164" t="s">
        <v>143</v>
      </c>
    </row>
    <row r="91" spans="1:10" ht="12" customHeight="1" x14ac:dyDescent="0.2">
      <c r="A91" s="109" t="s">
        <v>198</v>
      </c>
      <c r="B91" s="103">
        <v>3520</v>
      </c>
      <c r="C91" s="103">
        <v>3093.4</v>
      </c>
      <c r="D91" s="164">
        <f t="shared" si="28"/>
        <v>-12.119318181818183</v>
      </c>
      <c r="E91" s="103" t="s">
        <v>31</v>
      </c>
      <c r="F91" s="103" t="s">
        <v>31</v>
      </c>
      <c r="G91" s="164" t="s">
        <v>143</v>
      </c>
      <c r="H91" s="165">
        <v>2286.6</v>
      </c>
      <c r="I91" s="165" t="s">
        <v>142</v>
      </c>
      <c r="J91" s="164" t="s">
        <v>143</v>
      </c>
    </row>
    <row r="92" spans="1:10" ht="12" customHeight="1" x14ac:dyDescent="0.2">
      <c r="A92" s="109" t="s">
        <v>94</v>
      </c>
      <c r="B92" s="497">
        <v>3600</v>
      </c>
      <c r="C92" s="103">
        <v>3400</v>
      </c>
      <c r="D92" s="97">
        <f t="shared" si="28"/>
        <v>-5.555555555555558</v>
      </c>
      <c r="E92" s="103" t="s">
        <v>31</v>
      </c>
      <c r="F92" s="103" t="s">
        <v>31</v>
      </c>
      <c r="G92" s="164" t="s">
        <v>143</v>
      </c>
      <c r="H92" s="165" t="s">
        <v>142</v>
      </c>
      <c r="I92" s="165" t="s">
        <v>142</v>
      </c>
      <c r="J92" s="164" t="s">
        <v>143</v>
      </c>
    </row>
    <row r="93" spans="1:10" ht="12" customHeight="1" x14ac:dyDescent="0.2">
      <c r="A93" s="109" t="s">
        <v>95</v>
      </c>
      <c r="B93" s="497">
        <v>3373.4</v>
      </c>
      <c r="C93" s="103">
        <v>2926.6</v>
      </c>
      <c r="D93" s="97">
        <f t="shared" si="28"/>
        <v>-13.244797533645581</v>
      </c>
      <c r="E93" s="103" t="s">
        <v>31</v>
      </c>
      <c r="F93" s="103" t="s">
        <v>31</v>
      </c>
      <c r="G93" s="164" t="s">
        <v>143</v>
      </c>
      <c r="H93" s="165" t="s">
        <v>142</v>
      </c>
      <c r="I93" s="165" t="s">
        <v>142</v>
      </c>
      <c r="J93" s="164" t="s">
        <v>143</v>
      </c>
    </row>
    <row r="94" spans="1:10" ht="8.25" customHeight="1" x14ac:dyDescent="0.2">
      <c r="A94" s="109" t="s">
        <v>96</v>
      </c>
      <c r="B94" s="497">
        <v>3800</v>
      </c>
      <c r="C94" s="103">
        <v>3350</v>
      </c>
      <c r="D94" s="97">
        <f t="shared" si="28"/>
        <v>-11.842105263157897</v>
      </c>
      <c r="E94" s="103" t="s">
        <v>31</v>
      </c>
      <c r="F94" s="103" t="s">
        <v>31</v>
      </c>
      <c r="G94" s="164" t="s">
        <v>143</v>
      </c>
      <c r="H94" s="165" t="s">
        <v>142</v>
      </c>
      <c r="I94" s="165" t="s">
        <v>142</v>
      </c>
      <c r="J94" s="164" t="s">
        <v>143</v>
      </c>
    </row>
    <row r="95" spans="1:10" ht="12" customHeight="1" x14ac:dyDescent="0.2">
      <c r="A95" s="109" t="s">
        <v>97</v>
      </c>
      <c r="B95" s="497">
        <v>3356.6</v>
      </c>
      <c r="C95" s="103">
        <v>2992</v>
      </c>
      <c r="D95" s="97">
        <f t="shared" si="28"/>
        <v>-10.862181969850438</v>
      </c>
      <c r="E95" s="103" t="s">
        <v>31</v>
      </c>
      <c r="F95" s="103" t="s">
        <v>31</v>
      </c>
      <c r="G95" s="164" t="s">
        <v>143</v>
      </c>
      <c r="H95" s="165" t="s">
        <v>142</v>
      </c>
      <c r="I95" s="165">
        <v>1140</v>
      </c>
      <c r="J95" s="164" t="s">
        <v>143</v>
      </c>
    </row>
    <row r="96" spans="1:10" ht="8.25" customHeight="1" x14ac:dyDescent="0.2">
      <c r="A96" s="109" t="s">
        <v>600</v>
      </c>
      <c r="B96" s="103" t="s">
        <v>31</v>
      </c>
      <c r="C96" s="103">
        <v>2980</v>
      </c>
      <c r="D96" s="164" t="s">
        <v>143</v>
      </c>
      <c r="E96" s="103" t="s">
        <v>31</v>
      </c>
      <c r="F96" s="103" t="s">
        <v>31</v>
      </c>
      <c r="G96" s="164" t="s">
        <v>143</v>
      </c>
      <c r="H96" s="165" t="s">
        <v>142</v>
      </c>
      <c r="I96" s="165" t="s">
        <v>142</v>
      </c>
      <c r="J96" s="164" t="s">
        <v>143</v>
      </c>
    </row>
    <row r="97" spans="1:10" ht="12" customHeight="1" x14ac:dyDescent="0.2">
      <c r="A97" s="594" t="s">
        <v>98</v>
      </c>
      <c r="B97" s="588">
        <f>AVERAGE(B98:B100)</f>
        <v>3581.6666666666665</v>
      </c>
      <c r="C97" s="110">
        <f>AVERAGE(C98:C100)</f>
        <v>3063.3333333333335</v>
      </c>
      <c r="D97" s="171">
        <f t="shared" si="28"/>
        <v>-14.471847370870162</v>
      </c>
      <c r="E97" s="588">
        <f>AVERAGE(E98:E100)</f>
        <v>3750</v>
      </c>
      <c r="F97" s="110">
        <f>AVERAGE(F98:F100)</f>
        <v>3116.6666666666665</v>
      </c>
      <c r="G97" s="171">
        <f t="shared" ref="G97" si="29">((F97/E97) -      1)*100</f>
        <v>-16.888888888888896</v>
      </c>
      <c r="H97" s="170" t="s">
        <v>143</v>
      </c>
      <c r="I97" s="170" t="s">
        <v>143</v>
      </c>
      <c r="J97" s="171" t="s">
        <v>143</v>
      </c>
    </row>
    <row r="98" spans="1:10" ht="12" customHeight="1" x14ac:dyDescent="0.2">
      <c r="A98" s="112" t="s">
        <v>99</v>
      </c>
      <c r="B98" s="497">
        <v>3570</v>
      </c>
      <c r="C98" s="103">
        <v>3045</v>
      </c>
      <c r="D98" s="164">
        <f t="shared" si="28"/>
        <v>-14.705882352941179</v>
      </c>
      <c r="E98" s="103" t="s">
        <v>31</v>
      </c>
      <c r="F98" s="103">
        <v>3060</v>
      </c>
      <c r="G98" s="164" t="s">
        <v>143</v>
      </c>
      <c r="H98" s="165" t="s">
        <v>142</v>
      </c>
      <c r="I98" s="165" t="s">
        <v>142</v>
      </c>
      <c r="J98" s="164" t="s">
        <v>143</v>
      </c>
    </row>
    <row r="99" spans="1:10" ht="12" customHeight="1" x14ac:dyDescent="0.2">
      <c r="A99" s="112" t="s">
        <v>100</v>
      </c>
      <c r="B99" s="497">
        <v>3600</v>
      </c>
      <c r="C99" s="103">
        <v>3110</v>
      </c>
      <c r="D99" s="164">
        <f t="shared" si="28"/>
        <v>-13.611111111111107</v>
      </c>
      <c r="E99" s="103" t="s">
        <v>31</v>
      </c>
      <c r="F99" s="103">
        <v>3180</v>
      </c>
      <c r="G99" s="164" t="s">
        <v>143</v>
      </c>
      <c r="H99" s="165" t="s">
        <v>142</v>
      </c>
      <c r="I99" s="165" t="s">
        <v>142</v>
      </c>
      <c r="J99" s="164" t="s">
        <v>143</v>
      </c>
    </row>
    <row r="100" spans="1:10" ht="12" customHeight="1" x14ac:dyDescent="0.2">
      <c r="A100" s="112" t="s">
        <v>101</v>
      </c>
      <c r="B100" s="497">
        <v>3575</v>
      </c>
      <c r="C100" s="103">
        <v>3035</v>
      </c>
      <c r="D100" s="164">
        <f t="shared" si="28"/>
        <v>-15.1048951048951</v>
      </c>
      <c r="E100" s="103">
        <v>3750</v>
      </c>
      <c r="F100" s="103">
        <v>3110</v>
      </c>
      <c r="G100" s="164">
        <f t="shared" ref="G100:G101" si="30">((F100/E100) -      1)*100</f>
        <v>-17.066666666666663</v>
      </c>
      <c r="H100" s="165" t="s">
        <v>142</v>
      </c>
      <c r="I100" s="165" t="s">
        <v>142</v>
      </c>
      <c r="J100" s="164" t="s">
        <v>143</v>
      </c>
    </row>
    <row r="101" spans="1:10" ht="12" customHeight="1" x14ac:dyDescent="0.2">
      <c r="A101" s="594" t="s">
        <v>102</v>
      </c>
      <c r="B101" s="110">
        <v>4475</v>
      </c>
      <c r="C101" s="110">
        <v>3180</v>
      </c>
      <c r="D101" s="171">
        <f t="shared" si="28"/>
        <v>-28.938547486033517</v>
      </c>
      <c r="E101" s="110">
        <v>3000</v>
      </c>
      <c r="F101" s="110">
        <v>2920</v>
      </c>
      <c r="G101" s="171">
        <f t="shared" si="30"/>
        <v>-2.6666666666666616</v>
      </c>
      <c r="H101" s="170">
        <v>730</v>
      </c>
      <c r="I101" s="170">
        <v>730</v>
      </c>
      <c r="J101" s="171">
        <f>((I101/H101) -      1)*100</f>
        <v>0</v>
      </c>
    </row>
    <row r="102" spans="1:10" ht="12" customHeight="1" x14ac:dyDescent="0.2">
      <c r="A102" s="594" t="s">
        <v>103</v>
      </c>
      <c r="B102" s="110">
        <f>AVERAGE(B104:B108)</f>
        <v>4056</v>
      </c>
      <c r="C102" s="110">
        <f>AVERAGE(C104:C108)</f>
        <v>3256.25</v>
      </c>
      <c r="D102" s="171">
        <f t="shared" si="28"/>
        <v>-19.717702169625252</v>
      </c>
      <c r="E102" s="110">
        <f>AVERAGE(E104:E108)</f>
        <v>5200</v>
      </c>
      <c r="F102" s="110">
        <f>AVERAGE(F104:F108)</f>
        <v>3126.25</v>
      </c>
      <c r="G102" s="171">
        <f>((F102/E102) -      1)*100</f>
        <v>-39.879807692307686</v>
      </c>
      <c r="H102" s="170" t="s">
        <v>143</v>
      </c>
      <c r="I102" s="170">
        <f>AVERAGE(I104:I108)</f>
        <v>2410</v>
      </c>
      <c r="J102" s="171" t="s">
        <v>143</v>
      </c>
    </row>
    <row r="103" spans="1:10" ht="12" customHeight="1" x14ac:dyDescent="0.2">
      <c r="A103" s="112" t="s">
        <v>145</v>
      </c>
      <c r="B103" s="103">
        <v>3480</v>
      </c>
      <c r="C103" s="103">
        <v>3095</v>
      </c>
      <c r="D103" s="164">
        <f t="shared" si="28"/>
        <v>-11.063218390804597</v>
      </c>
      <c r="E103" s="103" t="s">
        <v>31</v>
      </c>
      <c r="F103" s="103" t="s">
        <v>31</v>
      </c>
      <c r="G103" s="164" t="s">
        <v>143</v>
      </c>
      <c r="H103" s="165" t="s">
        <v>142</v>
      </c>
      <c r="I103" s="165" t="s">
        <v>142</v>
      </c>
      <c r="J103" s="164" t="s">
        <v>143</v>
      </c>
    </row>
    <row r="104" spans="1:10" ht="12" customHeight="1" x14ac:dyDescent="0.2">
      <c r="A104" s="112" t="s">
        <v>104</v>
      </c>
      <c r="B104" s="103">
        <v>3860</v>
      </c>
      <c r="C104" s="103">
        <v>3160</v>
      </c>
      <c r="D104" s="164">
        <f t="shared" si="28"/>
        <v>-18.134715025906733</v>
      </c>
      <c r="E104" s="103" t="s">
        <v>31</v>
      </c>
      <c r="F104" s="103">
        <v>2525</v>
      </c>
      <c r="G104" s="164" t="s">
        <v>143</v>
      </c>
      <c r="H104" s="165" t="s">
        <v>142</v>
      </c>
      <c r="I104" s="165">
        <v>2410</v>
      </c>
      <c r="J104" s="164" t="s">
        <v>143</v>
      </c>
    </row>
    <row r="105" spans="1:10" ht="12" customHeight="1" x14ac:dyDescent="0.2">
      <c r="A105" s="112" t="s">
        <v>105</v>
      </c>
      <c r="B105" s="103">
        <v>3400</v>
      </c>
      <c r="C105" s="103">
        <v>3155</v>
      </c>
      <c r="D105" s="164">
        <f t="shared" si="28"/>
        <v>-7.2058823529411731</v>
      </c>
      <c r="E105" s="103" t="s">
        <v>31</v>
      </c>
      <c r="F105" s="103">
        <v>2815</v>
      </c>
      <c r="G105" s="164" t="s">
        <v>143</v>
      </c>
      <c r="H105" s="165" t="s">
        <v>142</v>
      </c>
      <c r="I105" s="165" t="s">
        <v>142</v>
      </c>
      <c r="J105" s="164" t="s">
        <v>143</v>
      </c>
    </row>
    <row r="106" spans="1:10" ht="9.9499999999999993" customHeight="1" x14ac:dyDescent="0.2">
      <c r="A106" s="112" t="s">
        <v>106</v>
      </c>
      <c r="B106" s="103">
        <v>3930</v>
      </c>
      <c r="C106" s="103">
        <v>3210</v>
      </c>
      <c r="D106" s="164">
        <f t="shared" si="28"/>
        <v>-18.320610687022899</v>
      </c>
      <c r="E106" s="103" t="s">
        <v>31</v>
      </c>
      <c r="F106" s="103" t="s">
        <v>31</v>
      </c>
      <c r="G106" s="164" t="s">
        <v>143</v>
      </c>
      <c r="H106" s="165" t="s">
        <v>142</v>
      </c>
      <c r="I106" s="165" t="s">
        <v>142</v>
      </c>
      <c r="J106" s="164" t="s">
        <v>143</v>
      </c>
    </row>
    <row r="107" spans="1:10" ht="14.1" customHeight="1" x14ac:dyDescent="0.2">
      <c r="A107" s="112" t="s">
        <v>107</v>
      </c>
      <c r="B107" s="103">
        <v>3490</v>
      </c>
      <c r="C107" s="103" t="s">
        <v>31</v>
      </c>
      <c r="D107" s="164" t="s">
        <v>143</v>
      </c>
      <c r="E107" s="103" t="s">
        <v>31</v>
      </c>
      <c r="F107" s="103">
        <v>3165</v>
      </c>
      <c r="G107" s="164" t="s">
        <v>143</v>
      </c>
      <c r="H107" s="165" t="s">
        <v>142</v>
      </c>
      <c r="I107" s="165" t="s">
        <v>142</v>
      </c>
      <c r="J107" s="164" t="s">
        <v>143</v>
      </c>
    </row>
    <row r="108" spans="1:10" ht="14.1" customHeight="1" x14ac:dyDescent="0.2">
      <c r="A108" s="112" t="s">
        <v>146</v>
      </c>
      <c r="B108" s="103">
        <v>5600</v>
      </c>
      <c r="C108" s="103">
        <v>3500</v>
      </c>
      <c r="D108" s="164">
        <f t="shared" si="28"/>
        <v>-37.5</v>
      </c>
      <c r="E108" s="103">
        <v>5200</v>
      </c>
      <c r="F108" s="103">
        <v>4000</v>
      </c>
      <c r="G108" s="164">
        <f>((F108/E108) -      1)*100</f>
        <v>-23.076923076923073</v>
      </c>
      <c r="H108" s="165" t="s">
        <v>142</v>
      </c>
      <c r="I108" s="165" t="s">
        <v>142</v>
      </c>
      <c r="J108" s="164" t="s">
        <v>143</v>
      </c>
    </row>
    <row r="109" spans="1:10" ht="12" customHeight="1" x14ac:dyDescent="0.2">
      <c r="A109" s="594" t="s">
        <v>108</v>
      </c>
      <c r="B109" s="110">
        <f>AVERAGE(B110:B113)</f>
        <v>5185</v>
      </c>
      <c r="C109" s="110">
        <f>AVERAGE(C110:C113)</f>
        <v>4562.5</v>
      </c>
      <c r="D109" s="171">
        <f t="shared" si="28"/>
        <v>-12.005785920925749</v>
      </c>
      <c r="E109" s="110">
        <f t="shared" ref="E109:F109" si="31">AVERAGE(E110:E113)</f>
        <v>4306.666666666667</v>
      </c>
      <c r="F109" s="110">
        <f t="shared" si="31"/>
        <v>3900</v>
      </c>
      <c r="G109" s="171">
        <f>((F109/E109) -      1)*100</f>
        <v>-9.4427244582043439</v>
      </c>
      <c r="H109" s="170">
        <f t="shared" ref="H109:I109" si="32">AVERAGE(H110:H113)</f>
        <v>2106.6666666666665</v>
      </c>
      <c r="I109" s="170">
        <f t="shared" si="32"/>
        <v>1833.3333333333333</v>
      </c>
      <c r="J109" s="171">
        <f>((I109/H109) -      1)*100</f>
        <v>-12.974683544303801</v>
      </c>
    </row>
    <row r="110" spans="1:10" ht="12" customHeight="1" x14ac:dyDescent="0.2">
      <c r="A110" s="112" t="s">
        <v>109</v>
      </c>
      <c r="B110" s="103">
        <v>5305</v>
      </c>
      <c r="C110" s="103">
        <v>3600</v>
      </c>
      <c r="D110" s="164">
        <f t="shared" si="28"/>
        <v>-32.139491046182847</v>
      </c>
      <c r="E110" s="103">
        <v>3000</v>
      </c>
      <c r="F110" s="103">
        <v>2600</v>
      </c>
      <c r="G110" s="164">
        <f>((F110/E110) -      1)*100</f>
        <v>-13.33333333333333</v>
      </c>
      <c r="H110" s="165">
        <v>1020</v>
      </c>
      <c r="I110" s="165">
        <v>900</v>
      </c>
      <c r="J110" s="164">
        <f>((I110/H110) -      1)*100</f>
        <v>-11.764705882352944</v>
      </c>
    </row>
    <row r="111" spans="1:10" ht="12" customHeight="1" x14ac:dyDescent="0.2">
      <c r="A111" s="112" t="s">
        <v>110</v>
      </c>
      <c r="B111" s="103">
        <v>6750</v>
      </c>
      <c r="C111" s="103">
        <v>6150</v>
      </c>
      <c r="D111" s="164">
        <f t="shared" si="28"/>
        <v>-8.8888888888888911</v>
      </c>
      <c r="E111" s="103">
        <v>6060</v>
      </c>
      <c r="F111" s="103">
        <v>5100</v>
      </c>
      <c r="G111" s="164">
        <f>((F111/E111) -      1)*100</f>
        <v>-15.841584158415845</v>
      </c>
      <c r="H111" s="165">
        <v>2000</v>
      </c>
      <c r="I111" s="165">
        <v>2050</v>
      </c>
      <c r="J111" s="164">
        <f>((I111/H111) -      1)*100</f>
        <v>2.4999999999999911</v>
      </c>
    </row>
    <row r="112" spans="1:10" ht="12" customHeight="1" x14ac:dyDescent="0.2">
      <c r="A112" s="112" t="s">
        <v>111</v>
      </c>
      <c r="B112" s="103">
        <v>3500</v>
      </c>
      <c r="C112" s="103">
        <v>3500</v>
      </c>
      <c r="D112" s="164">
        <f t="shared" si="28"/>
        <v>0</v>
      </c>
      <c r="E112" s="103" t="s">
        <v>31</v>
      </c>
      <c r="F112" s="103" t="s">
        <v>31</v>
      </c>
      <c r="G112" s="164" t="s">
        <v>143</v>
      </c>
      <c r="H112" s="165" t="s">
        <v>142</v>
      </c>
      <c r="I112" s="165" t="s">
        <v>142</v>
      </c>
      <c r="J112" s="164" t="s">
        <v>143</v>
      </c>
    </row>
    <row r="113" spans="1:10" ht="12" customHeight="1" x14ac:dyDescent="0.2">
      <c r="A113" s="112" t="s">
        <v>112</v>
      </c>
      <c r="B113" s="103" t="s">
        <v>31</v>
      </c>
      <c r="C113" s="103">
        <v>5000</v>
      </c>
      <c r="D113" s="171" t="s">
        <v>143</v>
      </c>
      <c r="E113" s="103">
        <v>3860</v>
      </c>
      <c r="F113" s="103">
        <v>4000</v>
      </c>
      <c r="G113" s="97">
        <f>((F113/E113) -      1)*100</f>
        <v>3.6269430051813378</v>
      </c>
      <c r="H113" s="165">
        <v>3300</v>
      </c>
      <c r="I113" s="165">
        <v>2550</v>
      </c>
      <c r="J113" s="164">
        <f>((I113/H113) -      1)*100</f>
        <v>-22.72727272727273</v>
      </c>
    </row>
    <row r="114" spans="1:10" ht="12" customHeight="1" x14ac:dyDescent="0.2">
      <c r="A114" s="594" t="s">
        <v>113</v>
      </c>
      <c r="B114" s="110">
        <f>AVERAGE(B115:B116)</f>
        <v>4755</v>
      </c>
      <c r="C114" s="110">
        <f>AVERAGE(C115:C116)</f>
        <v>3462.2</v>
      </c>
      <c r="D114" s="612">
        <f t="shared" ref="D114:D130" si="33">((C114/B114) -      1)*100</f>
        <v>-27.188222923238705</v>
      </c>
      <c r="E114" s="110">
        <f>AVERAGE(E115:E116)</f>
        <v>4845.71</v>
      </c>
      <c r="F114" s="110">
        <f>AVERAGE(F115:F116)</f>
        <v>3691.2</v>
      </c>
      <c r="G114" s="612">
        <f>((F114/E114) -      1)*100</f>
        <v>-23.825404326713738</v>
      </c>
      <c r="H114" s="170">
        <f>AVERAGE(H115:H116)</f>
        <v>1177.22</v>
      </c>
      <c r="I114" s="170">
        <f>AVERAGE(I115:I116)</f>
        <v>1160.5999999999999</v>
      </c>
      <c r="J114" s="612">
        <f>((I114/H114) -      1)*100</f>
        <v>-1.4118006829649588</v>
      </c>
    </row>
    <row r="115" spans="1:10" ht="12" customHeight="1" x14ac:dyDescent="0.2">
      <c r="A115" s="112" t="s">
        <v>114</v>
      </c>
      <c r="B115" s="103">
        <v>4500</v>
      </c>
      <c r="C115" s="103">
        <v>3464.4</v>
      </c>
      <c r="D115" s="97">
        <f t="shared" si="33"/>
        <v>-23.013333333333328</v>
      </c>
      <c r="E115" s="103">
        <v>4571.42</v>
      </c>
      <c r="F115" s="103">
        <v>3691.2</v>
      </c>
      <c r="G115" s="97">
        <f>((F115/E115) -      1)*100</f>
        <v>-19.254848602841136</v>
      </c>
      <c r="H115" s="165">
        <v>1144.44</v>
      </c>
      <c r="I115" s="165">
        <v>1151.2</v>
      </c>
      <c r="J115" s="97">
        <f>((I115/H115) -      1)*100</f>
        <v>0.59068190556079703</v>
      </c>
    </row>
    <row r="116" spans="1:10" ht="12" customHeight="1" x14ac:dyDescent="0.2">
      <c r="A116" s="112" t="s">
        <v>115</v>
      </c>
      <c r="B116" s="103">
        <v>5010</v>
      </c>
      <c r="C116" s="103">
        <v>3460</v>
      </c>
      <c r="D116" s="97">
        <f t="shared" si="33"/>
        <v>-30.938123752495006</v>
      </c>
      <c r="E116" s="103">
        <v>5120</v>
      </c>
      <c r="F116" s="103" t="s">
        <v>31</v>
      </c>
      <c r="G116" s="164" t="s">
        <v>143</v>
      </c>
      <c r="H116" s="165">
        <v>1210</v>
      </c>
      <c r="I116" s="165">
        <v>1170</v>
      </c>
      <c r="J116" s="97">
        <f>((I116/H116) -      1)*100</f>
        <v>-3.3057851239669422</v>
      </c>
    </row>
    <row r="117" spans="1:10" ht="12" customHeight="1" x14ac:dyDescent="0.2">
      <c r="A117" s="594" t="s">
        <v>116</v>
      </c>
      <c r="B117" s="110">
        <f>AVERAGE(B118:B119)</f>
        <v>4366.665</v>
      </c>
      <c r="C117" s="110">
        <f>AVERAGE(C118:C119)</f>
        <v>3493.33</v>
      </c>
      <c r="D117" s="612">
        <f t="shared" si="33"/>
        <v>-20.000045801544196</v>
      </c>
      <c r="E117" s="611" t="s">
        <v>143</v>
      </c>
      <c r="F117" s="611" t="s">
        <v>143</v>
      </c>
      <c r="G117" s="171" t="s">
        <v>143</v>
      </c>
      <c r="H117" s="170" t="s">
        <v>143</v>
      </c>
      <c r="I117" s="170" t="s">
        <v>143</v>
      </c>
      <c r="J117" s="171" t="s">
        <v>143</v>
      </c>
    </row>
    <row r="118" spans="1:10" ht="12" customHeight="1" x14ac:dyDescent="0.2">
      <c r="A118" s="112" t="s">
        <v>117</v>
      </c>
      <c r="B118" s="103">
        <v>3833.33</v>
      </c>
      <c r="C118" s="103">
        <v>3486.66</v>
      </c>
      <c r="D118" s="97">
        <f t="shared" si="33"/>
        <v>-9.0435730813678958</v>
      </c>
      <c r="E118" s="103" t="s">
        <v>31</v>
      </c>
      <c r="F118" s="103" t="s">
        <v>31</v>
      </c>
      <c r="G118" s="164" t="s">
        <v>143</v>
      </c>
      <c r="H118" s="165" t="s">
        <v>142</v>
      </c>
      <c r="I118" s="165" t="s">
        <v>142</v>
      </c>
      <c r="J118" s="164" t="s">
        <v>143</v>
      </c>
    </row>
    <row r="119" spans="1:10" ht="12" customHeight="1" x14ac:dyDescent="0.2">
      <c r="A119" s="112" t="s">
        <v>147</v>
      </c>
      <c r="B119" s="103">
        <v>4900</v>
      </c>
      <c r="C119" s="103">
        <v>3500</v>
      </c>
      <c r="D119" s="97">
        <f t="shared" si="33"/>
        <v>-28.571428571428569</v>
      </c>
      <c r="E119" s="103" t="s">
        <v>31</v>
      </c>
      <c r="F119" s="103" t="s">
        <v>31</v>
      </c>
      <c r="G119" s="164" t="s">
        <v>143</v>
      </c>
      <c r="H119" s="165" t="s">
        <v>142</v>
      </c>
      <c r="I119" s="165" t="s">
        <v>142</v>
      </c>
      <c r="J119" s="164" t="s">
        <v>143</v>
      </c>
    </row>
    <row r="120" spans="1:10" ht="12" customHeight="1" x14ac:dyDescent="0.2">
      <c r="A120" s="594" t="s">
        <v>118</v>
      </c>
      <c r="B120" s="110">
        <f>AVERAGE(B121:B123)</f>
        <v>4062.7866666666669</v>
      </c>
      <c r="C120" s="110">
        <f>AVERAGE(C121:C123)</f>
        <v>3445</v>
      </c>
      <c r="D120" s="171">
        <f t="shared" si="33"/>
        <v>-15.205983413683221</v>
      </c>
      <c r="E120" s="110">
        <f>AVERAGE(E121:E123)</f>
        <v>3497.22</v>
      </c>
      <c r="F120" s="110">
        <f>AVERAGE(F121:F123)</f>
        <v>2945</v>
      </c>
      <c r="G120" s="171">
        <f>((F120/E120) -      1)*100</f>
        <v>-15.790256260687052</v>
      </c>
      <c r="H120" s="170">
        <f>AVERAGE(H121:H123)</f>
        <v>833</v>
      </c>
      <c r="I120" s="170">
        <f>AVERAGE(I121:I123)</f>
        <v>900</v>
      </c>
      <c r="J120" s="612">
        <f>((I120/H120) -      1)*100</f>
        <v>8.0432172869147713</v>
      </c>
    </row>
    <row r="121" spans="1:10" ht="12" customHeight="1" x14ac:dyDescent="0.2">
      <c r="A121" s="112" t="s">
        <v>119</v>
      </c>
      <c r="B121" s="103">
        <v>4400</v>
      </c>
      <c r="C121" s="103">
        <v>3400</v>
      </c>
      <c r="D121" s="164">
        <f t="shared" si="33"/>
        <v>-22.72727272727273</v>
      </c>
      <c r="E121" s="103">
        <v>3600</v>
      </c>
      <c r="F121" s="103">
        <v>3000</v>
      </c>
      <c r="G121" s="164">
        <f>((F121/E121) -      1)*100</f>
        <v>-16.666666666666664</v>
      </c>
      <c r="H121" s="165" t="s">
        <v>142</v>
      </c>
      <c r="I121" s="165" t="s">
        <v>142</v>
      </c>
      <c r="J121" s="164" t="s">
        <v>143</v>
      </c>
    </row>
    <row r="122" spans="1:10" ht="12" customHeight="1" x14ac:dyDescent="0.2">
      <c r="A122" s="112" t="s">
        <v>120</v>
      </c>
      <c r="B122" s="103">
        <v>4072</v>
      </c>
      <c r="C122" s="103">
        <v>3625</v>
      </c>
      <c r="D122" s="164">
        <f t="shared" si="33"/>
        <v>-10.977406679764245</v>
      </c>
      <c r="E122" s="103">
        <v>3275</v>
      </c>
      <c r="F122" s="103" t="s">
        <v>31</v>
      </c>
      <c r="G122" s="164" t="s">
        <v>143</v>
      </c>
      <c r="H122" s="165">
        <v>833</v>
      </c>
      <c r="I122" s="165">
        <v>900</v>
      </c>
      <c r="J122" s="164">
        <f>((I122/H122) -      1)*100</f>
        <v>8.0432172869147713</v>
      </c>
    </row>
    <row r="123" spans="1:10" ht="12" customHeight="1" x14ac:dyDescent="0.2">
      <c r="A123" s="112" t="s">
        <v>121</v>
      </c>
      <c r="B123" s="103">
        <v>3716.36</v>
      </c>
      <c r="C123" s="103">
        <v>3310</v>
      </c>
      <c r="D123" s="164">
        <f t="shared" si="33"/>
        <v>-10.934355121678207</v>
      </c>
      <c r="E123" s="103">
        <v>3616.66</v>
      </c>
      <c r="F123" s="103">
        <v>2890</v>
      </c>
      <c r="G123" s="164">
        <f>((F123/E123) -      1)*100</f>
        <v>-20.092018602799268</v>
      </c>
      <c r="H123" s="165" t="s">
        <v>142</v>
      </c>
      <c r="I123" s="165" t="s">
        <v>142</v>
      </c>
      <c r="J123" s="164" t="s">
        <v>143</v>
      </c>
    </row>
    <row r="124" spans="1:10" ht="12" customHeight="1" x14ac:dyDescent="0.2">
      <c r="A124" s="586" t="s">
        <v>122</v>
      </c>
      <c r="B124" s="110">
        <f>AVERAGE(B125:B129)</f>
        <v>4055</v>
      </c>
      <c r="C124" s="110">
        <f>AVERAGE(C125:C129)</f>
        <v>3029.3599999999997</v>
      </c>
      <c r="D124" s="171">
        <f t="shared" si="33"/>
        <v>-25.293218249075224</v>
      </c>
      <c r="E124" s="110">
        <f>AVERAGE(E125:E129)</f>
        <v>3711.6666666666665</v>
      </c>
      <c r="F124" s="110">
        <f>AVERAGE(F125:F129)</f>
        <v>2744.4666666666667</v>
      </c>
      <c r="G124" s="171">
        <f>((F124/E124) -      1)*100</f>
        <v>-26.058374494836102</v>
      </c>
      <c r="H124" s="170">
        <f>AVERAGE(H125:H129)</f>
        <v>2120</v>
      </c>
      <c r="I124" s="170">
        <f>AVERAGE(I125:I129)</f>
        <v>1640</v>
      </c>
      <c r="J124" s="171">
        <f>((I124/H124) -      1)*100</f>
        <v>-22.641509433962259</v>
      </c>
    </row>
    <row r="125" spans="1:10" ht="12" customHeight="1" x14ac:dyDescent="0.2">
      <c r="A125" s="109" t="s">
        <v>123</v>
      </c>
      <c r="B125" s="103">
        <v>4800</v>
      </c>
      <c r="C125" s="103">
        <v>3480</v>
      </c>
      <c r="D125" s="164">
        <f t="shared" si="33"/>
        <v>-27.500000000000004</v>
      </c>
      <c r="E125" s="103" t="s">
        <v>31</v>
      </c>
      <c r="F125" s="103" t="s">
        <v>31</v>
      </c>
      <c r="G125" s="164" t="s">
        <v>143</v>
      </c>
      <c r="H125" s="165" t="s">
        <v>142</v>
      </c>
      <c r="I125" s="165" t="s">
        <v>142</v>
      </c>
      <c r="J125" s="164" t="s">
        <v>143</v>
      </c>
    </row>
    <row r="126" spans="1:10" ht="12" customHeight="1" x14ac:dyDescent="0.2">
      <c r="A126" s="109" t="s">
        <v>124</v>
      </c>
      <c r="B126" s="103">
        <v>4625</v>
      </c>
      <c r="C126" s="103">
        <v>2550</v>
      </c>
      <c r="D126" s="164">
        <f t="shared" si="33"/>
        <v>-44.864864864864863</v>
      </c>
      <c r="E126" s="103" t="s">
        <v>31</v>
      </c>
      <c r="F126" s="103" t="s">
        <v>31</v>
      </c>
      <c r="G126" s="164" t="s">
        <v>143</v>
      </c>
      <c r="H126" s="165" t="s">
        <v>142</v>
      </c>
      <c r="I126" s="165" t="s">
        <v>142</v>
      </c>
      <c r="J126" s="164" t="s">
        <v>143</v>
      </c>
    </row>
    <row r="127" spans="1:10" ht="12" customHeight="1" x14ac:dyDescent="0.2">
      <c r="A127" s="109" t="s">
        <v>125</v>
      </c>
      <c r="B127" s="103">
        <v>4520</v>
      </c>
      <c r="C127" s="103">
        <v>3180</v>
      </c>
      <c r="D127" s="164">
        <f t="shared" si="33"/>
        <v>-29.646017699115045</v>
      </c>
      <c r="E127" s="103">
        <v>4120</v>
      </c>
      <c r="F127" s="103">
        <v>3013.4</v>
      </c>
      <c r="G127" s="164">
        <f>((F127/E127) -      1)*100</f>
        <v>-26.859223300970868</v>
      </c>
      <c r="H127" s="165">
        <v>3000</v>
      </c>
      <c r="I127" s="165">
        <v>2400</v>
      </c>
      <c r="J127" s="164">
        <f>((I127/H127) -      1)*100</f>
        <v>-19.999999999999996</v>
      </c>
    </row>
    <row r="128" spans="1:10" ht="12" customHeight="1" x14ac:dyDescent="0.2">
      <c r="A128" s="109" t="s">
        <v>126</v>
      </c>
      <c r="B128" s="103">
        <v>3270</v>
      </c>
      <c r="C128" s="103">
        <v>3036.8</v>
      </c>
      <c r="D128" s="164">
        <f t="shared" si="33"/>
        <v>-7.1314984709480056</v>
      </c>
      <c r="E128" s="103">
        <v>3275</v>
      </c>
      <c r="F128" s="103">
        <v>3086.6</v>
      </c>
      <c r="G128" s="164">
        <f>((F128/E128) -      1)*100</f>
        <v>-5.7526717557251921</v>
      </c>
      <c r="H128" s="165">
        <v>1240</v>
      </c>
      <c r="I128" s="165">
        <v>880</v>
      </c>
      <c r="J128" s="164">
        <f>((I128/H128) -      1)*100</f>
        <v>-29.032258064516125</v>
      </c>
    </row>
    <row r="129" spans="1:10" ht="12" customHeight="1" x14ac:dyDescent="0.2">
      <c r="A129" s="109" t="s">
        <v>127</v>
      </c>
      <c r="B129" s="103">
        <v>3060</v>
      </c>
      <c r="C129" s="103">
        <v>2900</v>
      </c>
      <c r="D129" s="164">
        <f t="shared" si="33"/>
        <v>-5.2287581699346442</v>
      </c>
      <c r="E129" s="103">
        <v>3740</v>
      </c>
      <c r="F129" s="103">
        <v>2133.4</v>
      </c>
      <c r="G129" s="164">
        <f>((F129/E129) -      1)*100</f>
        <v>-42.957219251336895</v>
      </c>
      <c r="H129" s="165" t="s">
        <v>142</v>
      </c>
      <c r="I129" s="165" t="s">
        <v>142</v>
      </c>
      <c r="J129" s="164" t="s">
        <v>143</v>
      </c>
    </row>
    <row r="130" spans="1:10" ht="12" customHeight="1" x14ac:dyDescent="0.2">
      <c r="A130" s="586" t="s">
        <v>602</v>
      </c>
      <c r="B130" s="110">
        <f>AVERAGE(B132:B134)</f>
        <v>4876.666666666667</v>
      </c>
      <c r="C130" s="110">
        <f>AVERAGE(C132:C134)</f>
        <v>3195</v>
      </c>
      <c r="D130" s="612">
        <f t="shared" si="33"/>
        <v>-34.483937115516071</v>
      </c>
      <c r="E130" s="110">
        <f>AVERAGE(E132:E134)</f>
        <v>4965</v>
      </c>
      <c r="F130" s="110">
        <f>AVERAGE(F132:F134)</f>
        <v>3550</v>
      </c>
      <c r="G130" s="612">
        <f>((F130/E130) -      1)*100</f>
        <v>-28.499496475327291</v>
      </c>
      <c r="H130" s="170">
        <f>AVERAGE(H132:H134)</f>
        <v>1570</v>
      </c>
      <c r="I130" s="170">
        <f>AVERAGE(I132:I134)</f>
        <v>1230</v>
      </c>
      <c r="J130" s="612">
        <f>((I130/H130) -      1)*100</f>
        <v>-21.65605095541401</v>
      </c>
    </row>
    <row r="131" spans="1:10" ht="12" customHeight="1" x14ac:dyDescent="0.2">
      <c r="A131" s="739" t="s">
        <v>652</v>
      </c>
      <c r="B131" s="103">
        <v>4100</v>
      </c>
      <c r="C131" s="103" t="s">
        <v>31</v>
      </c>
      <c r="D131" s="496" t="s">
        <v>143</v>
      </c>
      <c r="E131" s="103" t="s">
        <v>31</v>
      </c>
      <c r="F131" s="103" t="s">
        <v>31</v>
      </c>
      <c r="G131" s="496" t="s">
        <v>143</v>
      </c>
      <c r="H131" s="165">
        <v>1200</v>
      </c>
      <c r="I131" s="103" t="s">
        <v>31</v>
      </c>
      <c r="J131" s="496" t="s">
        <v>143</v>
      </c>
    </row>
    <row r="132" spans="1:10" ht="12" customHeight="1" x14ac:dyDescent="0.2">
      <c r="A132" s="109" t="s">
        <v>603</v>
      </c>
      <c r="B132" s="103">
        <v>5000</v>
      </c>
      <c r="C132" s="103" t="s">
        <v>31</v>
      </c>
      <c r="D132" s="496" t="s">
        <v>143</v>
      </c>
      <c r="E132" s="103">
        <v>5000</v>
      </c>
      <c r="F132" s="103" t="s">
        <v>31</v>
      </c>
      <c r="G132" s="496" t="s">
        <v>143</v>
      </c>
      <c r="H132" s="165" t="s">
        <v>142</v>
      </c>
      <c r="I132" s="165" t="s">
        <v>142</v>
      </c>
      <c r="J132" s="496" t="s">
        <v>143</v>
      </c>
    </row>
    <row r="133" spans="1:10" ht="12" customHeight="1" x14ac:dyDescent="0.2">
      <c r="A133" s="109" t="s">
        <v>604</v>
      </c>
      <c r="B133" s="103">
        <v>5030</v>
      </c>
      <c r="C133" s="103">
        <v>3240</v>
      </c>
      <c r="D133" s="97">
        <f t="shared" ref="D133:D154" si="34">((C133/B133) -      1)*100</f>
        <v>-35.586481113320076</v>
      </c>
      <c r="E133" s="103">
        <v>4930</v>
      </c>
      <c r="F133" s="103">
        <v>3510</v>
      </c>
      <c r="G133" s="97">
        <f>((F133/E133) -      1)*100</f>
        <v>-28.803245436105474</v>
      </c>
      <c r="H133" s="165">
        <v>1570</v>
      </c>
      <c r="I133" s="165">
        <v>1110</v>
      </c>
      <c r="J133" s="97">
        <f>((I133/H133) -      1)*100</f>
        <v>-29.299363057324847</v>
      </c>
    </row>
    <row r="134" spans="1:10" ht="12" customHeight="1" x14ac:dyDescent="0.2">
      <c r="A134" s="109" t="s">
        <v>558</v>
      </c>
      <c r="B134" s="103">
        <v>4600</v>
      </c>
      <c r="C134" s="103">
        <v>3150</v>
      </c>
      <c r="D134" s="97">
        <f t="shared" si="34"/>
        <v>-31.521739130434778</v>
      </c>
      <c r="E134" s="103" t="s">
        <v>31</v>
      </c>
      <c r="F134" s="103">
        <v>3590</v>
      </c>
      <c r="G134" s="164" t="s">
        <v>143</v>
      </c>
      <c r="H134" s="165" t="s">
        <v>142</v>
      </c>
      <c r="I134" s="165">
        <v>1350</v>
      </c>
      <c r="J134" s="496" t="s">
        <v>143</v>
      </c>
    </row>
    <row r="135" spans="1:10" ht="12" customHeight="1" x14ac:dyDescent="0.25">
      <c r="A135" s="113" t="s">
        <v>328</v>
      </c>
      <c r="B135" s="593" t="s">
        <v>26</v>
      </c>
      <c r="C135" s="110">
        <f>AVERAGE(C136:C144)</f>
        <v>3341.1111111111113</v>
      </c>
      <c r="D135" s="585" t="s">
        <v>143</v>
      </c>
      <c r="E135" s="593" t="s">
        <v>26</v>
      </c>
      <c r="F135" s="110">
        <f>AVERAGE(F136:F144)</f>
        <v>3407.5</v>
      </c>
      <c r="G135" s="171" t="s">
        <v>143</v>
      </c>
      <c r="H135" s="110" t="s">
        <v>143</v>
      </c>
      <c r="I135" s="110">
        <f>AVERAGE(I136:I144)</f>
        <v>886</v>
      </c>
      <c r="J135" s="585" t="s">
        <v>143</v>
      </c>
    </row>
    <row r="136" spans="1:10" ht="12" customHeight="1" x14ac:dyDescent="0.2">
      <c r="A136" s="114" t="s">
        <v>190</v>
      </c>
      <c r="B136" s="103" t="s">
        <v>31</v>
      </c>
      <c r="C136" s="103">
        <v>3380</v>
      </c>
      <c r="D136" s="496" t="s">
        <v>143</v>
      </c>
      <c r="E136" s="103" t="s">
        <v>31</v>
      </c>
      <c r="F136" s="103" t="s">
        <v>31</v>
      </c>
      <c r="G136" s="164" t="s">
        <v>143</v>
      </c>
      <c r="H136" s="103" t="s">
        <v>41</v>
      </c>
      <c r="I136" s="103" t="s">
        <v>31</v>
      </c>
      <c r="J136" s="496" t="s">
        <v>143</v>
      </c>
    </row>
    <row r="137" spans="1:10" ht="12" customHeight="1" x14ac:dyDescent="0.2">
      <c r="A137" s="114" t="s">
        <v>645</v>
      </c>
      <c r="B137" s="103" t="s">
        <v>31</v>
      </c>
      <c r="C137" s="103">
        <v>3430</v>
      </c>
      <c r="D137" s="496" t="s">
        <v>143</v>
      </c>
      <c r="E137" s="103" t="s">
        <v>31</v>
      </c>
      <c r="F137" s="103">
        <v>3530</v>
      </c>
      <c r="G137" s="164" t="s">
        <v>143</v>
      </c>
      <c r="H137" s="103" t="s">
        <v>41</v>
      </c>
      <c r="I137" s="103">
        <v>1130</v>
      </c>
      <c r="J137" s="496" t="s">
        <v>143</v>
      </c>
    </row>
    <row r="138" spans="1:10" ht="12" customHeight="1" x14ac:dyDescent="0.2">
      <c r="A138" s="114" t="s">
        <v>329</v>
      </c>
      <c r="B138" s="103" t="s">
        <v>31</v>
      </c>
      <c r="C138" s="103">
        <v>3360</v>
      </c>
      <c r="D138" s="496" t="s">
        <v>143</v>
      </c>
      <c r="E138" s="103" t="s">
        <v>31</v>
      </c>
      <c r="F138" s="103" t="s">
        <v>31</v>
      </c>
      <c r="G138" s="164" t="s">
        <v>143</v>
      </c>
      <c r="H138" s="103" t="s">
        <v>41</v>
      </c>
      <c r="I138" s="103">
        <v>900</v>
      </c>
      <c r="J138" s="496" t="s">
        <v>143</v>
      </c>
    </row>
    <row r="139" spans="1:10" ht="12" customHeight="1" x14ac:dyDescent="0.2">
      <c r="A139" s="114" t="s">
        <v>593</v>
      </c>
      <c r="B139" s="103" t="s">
        <v>31</v>
      </c>
      <c r="C139" s="103">
        <v>3200</v>
      </c>
      <c r="D139" s="496" t="s">
        <v>143</v>
      </c>
      <c r="E139" s="103" t="s">
        <v>31</v>
      </c>
      <c r="F139" s="103" t="s">
        <v>31</v>
      </c>
      <c r="G139" s="164" t="s">
        <v>143</v>
      </c>
      <c r="H139" s="103" t="s">
        <v>41</v>
      </c>
      <c r="I139" s="103">
        <v>850</v>
      </c>
      <c r="J139" s="496" t="s">
        <v>143</v>
      </c>
    </row>
    <row r="140" spans="1:10" ht="12" customHeight="1" x14ac:dyDescent="0.2">
      <c r="A140" s="114" t="s">
        <v>192</v>
      </c>
      <c r="B140" s="103" t="s">
        <v>31</v>
      </c>
      <c r="C140" s="103">
        <v>3400</v>
      </c>
      <c r="D140" s="496" t="s">
        <v>143</v>
      </c>
      <c r="E140" s="103" t="s">
        <v>31</v>
      </c>
      <c r="F140" s="103" t="s">
        <v>31</v>
      </c>
      <c r="G140" s="164" t="s">
        <v>143</v>
      </c>
      <c r="H140" s="103" t="s">
        <v>41</v>
      </c>
      <c r="I140" s="103" t="s">
        <v>31</v>
      </c>
      <c r="J140" s="496" t="s">
        <v>143</v>
      </c>
    </row>
    <row r="141" spans="1:10" ht="12" customHeight="1" x14ac:dyDescent="0.2">
      <c r="A141" s="114" t="s">
        <v>330</v>
      </c>
      <c r="B141" s="103" t="s">
        <v>31</v>
      </c>
      <c r="C141" s="103">
        <v>3140</v>
      </c>
      <c r="D141" s="496" t="s">
        <v>143</v>
      </c>
      <c r="E141" s="103" t="s">
        <v>31</v>
      </c>
      <c r="F141" s="103" t="s">
        <v>31</v>
      </c>
      <c r="G141" s="164" t="s">
        <v>143</v>
      </c>
      <c r="H141" s="103" t="s">
        <v>41</v>
      </c>
      <c r="I141" s="103" t="s">
        <v>31</v>
      </c>
      <c r="J141" s="496" t="s">
        <v>143</v>
      </c>
    </row>
    <row r="142" spans="1:10" ht="12" customHeight="1" x14ac:dyDescent="0.2">
      <c r="A142" s="114" t="s">
        <v>191</v>
      </c>
      <c r="B142" s="103" t="s">
        <v>31</v>
      </c>
      <c r="C142" s="103">
        <v>3310</v>
      </c>
      <c r="D142" s="496" t="s">
        <v>143</v>
      </c>
      <c r="E142" s="103" t="s">
        <v>31</v>
      </c>
      <c r="F142" s="103">
        <v>2900</v>
      </c>
      <c r="G142" s="164" t="s">
        <v>143</v>
      </c>
      <c r="H142" s="103" t="s">
        <v>41</v>
      </c>
      <c r="I142" s="103">
        <v>750</v>
      </c>
      <c r="J142" s="496" t="s">
        <v>143</v>
      </c>
    </row>
    <row r="143" spans="1:10" ht="12" customHeight="1" x14ac:dyDescent="0.2">
      <c r="A143" s="114" t="s">
        <v>199</v>
      </c>
      <c r="B143" s="103" t="s">
        <v>31</v>
      </c>
      <c r="C143" s="103">
        <v>3750</v>
      </c>
      <c r="D143" s="496" t="s">
        <v>143</v>
      </c>
      <c r="E143" s="103" t="s">
        <v>31</v>
      </c>
      <c r="F143" s="103">
        <v>4100</v>
      </c>
      <c r="G143" s="164" t="s">
        <v>143</v>
      </c>
      <c r="H143" s="103" t="s">
        <v>41</v>
      </c>
      <c r="I143" s="103" t="s">
        <v>142</v>
      </c>
      <c r="J143" s="496" t="s">
        <v>143</v>
      </c>
    </row>
    <row r="144" spans="1:10" ht="12" customHeight="1" x14ac:dyDescent="0.2">
      <c r="A144" s="114" t="s">
        <v>601</v>
      </c>
      <c r="B144" s="103" t="s">
        <v>31</v>
      </c>
      <c r="C144" s="103">
        <v>3100</v>
      </c>
      <c r="D144" s="496" t="s">
        <v>143</v>
      </c>
      <c r="E144" s="103" t="s">
        <v>31</v>
      </c>
      <c r="F144" s="103">
        <v>3100</v>
      </c>
      <c r="G144" s="164" t="s">
        <v>143</v>
      </c>
      <c r="H144" s="103" t="s">
        <v>41</v>
      </c>
      <c r="I144" s="103">
        <v>800</v>
      </c>
      <c r="J144" s="496" t="s">
        <v>143</v>
      </c>
    </row>
    <row r="145" spans="1:10" ht="12" customHeight="1" x14ac:dyDescent="0.25">
      <c r="A145" s="113" t="s">
        <v>170</v>
      </c>
      <c r="B145" s="593" t="s">
        <v>26</v>
      </c>
      <c r="C145" s="110">
        <f>AVERAGE(C146:C146)</f>
        <v>3166</v>
      </c>
      <c r="D145" s="585" t="s">
        <v>26</v>
      </c>
      <c r="E145" s="593" t="s">
        <v>26</v>
      </c>
      <c r="F145" s="593" t="s">
        <v>26</v>
      </c>
      <c r="G145" s="171" t="s">
        <v>143</v>
      </c>
      <c r="H145" s="593" t="s">
        <v>26</v>
      </c>
      <c r="I145" s="593" t="s">
        <v>26</v>
      </c>
      <c r="J145" s="585" t="s">
        <v>143</v>
      </c>
    </row>
    <row r="146" spans="1:10" ht="12" customHeight="1" x14ac:dyDescent="0.2">
      <c r="A146" s="114" t="s">
        <v>171</v>
      </c>
      <c r="B146" s="103" t="s">
        <v>31</v>
      </c>
      <c r="C146" s="103">
        <v>3166</v>
      </c>
      <c r="D146" s="496" t="s">
        <v>26</v>
      </c>
      <c r="E146" s="103" t="s">
        <v>31</v>
      </c>
      <c r="F146" s="103" t="s">
        <v>31</v>
      </c>
      <c r="G146" s="164" t="s">
        <v>143</v>
      </c>
      <c r="H146" s="103" t="s">
        <v>41</v>
      </c>
      <c r="I146" s="103" t="s">
        <v>41</v>
      </c>
      <c r="J146" s="496" t="s">
        <v>143</v>
      </c>
    </row>
    <row r="147" spans="1:10" ht="12" customHeight="1" x14ac:dyDescent="0.2">
      <c r="A147" s="166" t="s">
        <v>128</v>
      </c>
      <c r="B147" s="110">
        <f>AVERAGE(B148:B150)</f>
        <v>3840</v>
      </c>
      <c r="C147" s="110">
        <f>AVERAGE(C148:C150)</f>
        <v>3333.3333333333335</v>
      </c>
      <c r="D147" s="171">
        <f t="shared" si="34"/>
        <v>-13.194444444444443</v>
      </c>
      <c r="E147" s="110">
        <f>AVERAGE(E148:E150)</f>
        <v>4000</v>
      </c>
      <c r="F147" s="593" t="s">
        <v>26</v>
      </c>
      <c r="G147" s="171" t="s">
        <v>143</v>
      </c>
      <c r="H147" s="170" t="s">
        <v>143</v>
      </c>
      <c r="I147" s="170" t="s">
        <v>143</v>
      </c>
      <c r="J147" s="585" t="s">
        <v>143</v>
      </c>
    </row>
    <row r="148" spans="1:10" ht="12" customHeight="1" x14ac:dyDescent="0.2">
      <c r="A148" s="68" t="s">
        <v>130</v>
      </c>
      <c r="B148" s="103">
        <v>3620</v>
      </c>
      <c r="C148" s="103">
        <v>3050</v>
      </c>
      <c r="D148" s="164">
        <f t="shared" si="34"/>
        <v>-15.745856353591158</v>
      </c>
      <c r="E148" s="103" t="s">
        <v>142</v>
      </c>
      <c r="F148" s="103" t="s">
        <v>142</v>
      </c>
      <c r="G148" s="164" t="s">
        <v>143</v>
      </c>
      <c r="H148" s="165" t="s">
        <v>142</v>
      </c>
      <c r="I148" s="165" t="s">
        <v>142</v>
      </c>
      <c r="J148" s="164" t="s">
        <v>143</v>
      </c>
    </row>
    <row r="149" spans="1:10" ht="12" customHeight="1" x14ac:dyDescent="0.2">
      <c r="A149" s="68" t="s">
        <v>129</v>
      </c>
      <c r="B149" s="108">
        <v>3800</v>
      </c>
      <c r="C149" s="103">
        <v>3500</v>
      </c>
      <c r="D149" s="164">
        <f t="shared" si="34"/>
        <v>-7.8947368421052655</v>
      </c>
      <c r="E149" s="108" t="s">
        <v>142</v>
      </c>
      <c r="F149" s="103" t="s">
        <v>142</v>
      </c>
      <c r="G149" s="164" t="s">
        <v>143</v>
      </c>
      <c r="H149" s="165" t="s">
        <v>142</v>
      </c>
      <c r="I149" s="165" t="s">
        <v>142</v>
      </c>
      <c r="J149" s="164" t="s">
        <v>143</v>
      </c>
    </row>
    <row r="150" spans="1:10" ht="12" customHeight="1" x14ac:dyDescent="0.2">
      <c r="A150" s="68" t="s">
        <v>131</v>
      </c>
      <c r="B150" s="103">
        <v>4100</v>
      </c>
      <c r="C150" s="103">
        <v>3450</v>
      </c>
      <c r="D150" s="164">
        <f t="shared" si="34"/>
        <v>-15.853658536585369</v>
      </c>
      <c r="E150" s="103">
        <v>4000</v>
      </c>
      <c r="F150" s="103" t="s">
        <v>142</v>
      </c>
      <c r="G150" s="164" t="s">
        <v>143</v>
      </c>
      <c r="H150" s="165" t="s">
        <v>142</v>
      </c>
      <c r="I150" s="165" t="s">
        <v>142</v>
      </c>
      <c r="J150" s="164" t="s">
        <v>143</v>
      </c>
    </row>
    <row r="151" spans="1:10" ht="12" customHeight="1" x14ac:dyDescent="0.2">
      <c r="A151" s="166" t="s">
        <v>132</v>
      </c>
      <c r="B151" s="110">
        <f>AVERAGE(B152:B154)</f>
        <v>3870.5333333333333</v>
      </c>
      <c r="C151" s="110">
        <f>AVERAGE(C152:C154)</f>
        <v>3343.3333333333335</v>
      </c>
      <c r="D151" s="171">
        <f t="shared" si="34"/>
        <v>-13.620861896723957</v>
      </c>
      <c r="E151" s="110">
        <f>AVERAGE(E152:E154)</f>
        <v>3477.5</v>
      </c>
      <c r="F151" s="110">
        <f>AVERAGE(F152:F154)</f>
        <v>3503.3333333333335</v>
      </c>
      <c r="G151" s="612">
        <f>((F151/E151) -      1)*100</f>
        <v>0.74287083632877948</v>
      </c>
      <c r="H151" s="170">
        <f>AVERAGE(H152:H154)</f>
        <v>903.86666666666667</v>
      </c>
      <c r="I151" s="170">
        <f>AVERAGE(I152:I154)</f>
        <v>885</v>
      </c>
      <c r="J151" s="171">
        <f>((I151/H151) -      1)*100</f>
        <v>-2.0873285145301623</v>
      </c>
    </row>
    <row r="152" spans="1:10" ht="12" customHeight="1" x14ac:dyDescent="0.2">
      <c r="A152" s="68" t="s">
        <v>148</v>
      </c>
      <c r="B152" s="103">
        <v>4550</v>
      </c>
      <c r="C152" s="103">
        <v>3650</v>
      </c>
      <c r="D152" s="164">
        <f t="shared" si="34"/>
        <v>-19.780219780219777</v>
      </c>
      <c r="E152" s="103">
        <v>4455</v>
      </c>
      <c r="F152" s="103">
        <v>4010</v>
      </c>
      <c r="G152" s="97">
        <f>((F152/E152) -      1)*100</f>
        <v>-9.9887766554433206</v>
      </c>
      <c r="H152" s="165">
        <v>1126.5999999999999</v>
      </c>
      <c r="I152" s="165">
        <v>1025</v>
      </c>
      <c r="J152" s="164">
        <f>((I152/H152) -      1)*100</f>
        <v>-9.0182851056275446</v>
      </c>
    </row>
    <row r="153" spans="1:10" ht="12" customHeight="1" x14ac:dyDescent="0.2">
      <c r="A153" s="68" t="s">
        <v>134</v>
      </c>
      <c r="B153" s="103">
        <v>3386.6</v>
      </c>
      <c r="C153" s="103">
        <v>3130</v>
      </c>
      <c r="D153" s="164">
        <f t="shared" si="34"/>
        <v>-7.5769208055276653</v>
      </c>
      <c r="E153" s="103">
        <v>2500</v>
      </c>
      <c r="F153" s="103">
        <v>3300</v>
      </c>
      <c r="G153" s="97">
        <f>((F153/E153) -      1)*100</f>
        <v>32.000000000000007</v>
      </c>
      <c r="H153" s="165">
        <v>815</v>
      </c>
      <c r="I153" s="165">
        <v>880</v>
      </c>
      <c r="J153" s="164">
        <f>((I153/H153) -      1)*100</f>
        <v>7.9754601226993849</v>
      </c>
    </row>
    <row r="154" spans="1:10" ht="12" customHeight="1" x14ac:dyDescent="0.2">
      <c r="A154" s="21" t="s">
        <v>135</v>
      </c>
      <c r="B154" s="86">
        <v>3675</v>
      </c>
      <c r="C154" s="86">
        <v>3250</v>
      </c>
      <c r="D154" s="22">
        <f t="shared" si="34"/>
        <v>-11.564625850340137</v>
      </c>
      <c r="E154" s="86" t="s">
        <v>142</v>
      </c>
      <c r="F154" s="86">
        <v>3200</v>
      </c>
      <c r="G154" s="92" t="s">
        <v>143</v>
      </c>
      <c r="H154" s="52">
        <v>770</v>
      </c>
      <c r="I154" s="52">
        <v>750</v>
      </c>
      <c r="J154" s="22">
        <f>((I154/H154) -      1)*100</f>
        <v>-2.5974025974025983</v>
      </c>
    </row>
    <row r="155" spans="1:10" ht="12" customHeight="1" x14ac:dyDescent="0.25">
      <c r="A155" s="602" t="s">
        <v>136</v>
      </c>
      <c r="B155" s="613"/>
      <c r="C155" s="614"/>
      <c r="D155" s="615"/>
      <c r="E155" s="614"/>
      <c r="F155" s="614"/>
      <c r="G155" s="615"/>
      <c r="H155" s="614"/>
      <c r="I155" s="614"/>
      <c r="J155" s="615"/>
    </row>
    <row r="156" spans="1:10" ht="12" customHeight="1" x14ac:dyDescent="0.25">
      <c r="A156" s="602" t="s">
        <v>137</v>
      </c>
      <c r="B156" s="602"/>
      <c r="C156" s="580"/>
      <c r="D156" s="615"/>
      <c r="E156" s="614"/>
      <c r="F156" s="614"/>
      <c r="G156" s="615"/>
      <c r="H156" s="614"/>
      <c r="I156" s="614"/>
      <c r="J156" s="615"/>
    </row>
    <row r="157" spans="1:10" ht="12" customHeight="1" x14ac:dyDescent="0.2"/>
    <row r="158" spans="1:10" ht="12" customHeight="1" x14ac:dyDescent="0.2"/>
    <row r="159" spans="1:10" ht="12" customHeight="1" x14ac:dyDescent="0.2"/>
    <row r="160" spans="1:10" ht="12" customHeight="1" x14ac:dyDescent="0.2"/>
    <row r="161" ht="12" customHeight="1" x14ac:dyDescent="0.2"/>
    <row r="162" ht="11.1" customHeight="1" x14ac:dyDescent="0.2"/>
    <row r="163" ht="9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</sheetData>
  <mergeCells count="8">
    <mergeCell ref="A5:A6"/>
    <mergeCell ref="B5:D5"/>
    <mergeCell ref="E5:G5"/>
    <mergeCell ref="H5:J5"/>
    <mergeCell ref="A82:A83"/>
    <mergeCell ref="B82:D82"/>
    <mergeCell ref="E82:G82"/>
    <mergeCell ref="H82:J82"/>
  </mergeCells>
  <pageMargins left="0" right="0" top="0" bottom="0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43"/>
  <sheetViews>
    <sheetView showGridLines="0" topLeftCell="A112" zoomScale="200" zoomScaleNormal="200" workbookViewId="0">
      <selection activeCell="H91" sqref="H91"/>
    </sheetView>
  </sheetViews>
  <sheetFormatPr baseColWidth="10" defaultColWidth="12.7109375" defaultRowHeight="15" customHeight="1" x14ac:dyDescent="0.2"/>
  <cols>
    <col min="1" max="1" width="15.140625" style="81" customWidth="1"/>
    <col min="2" max="10" width="6.7109375" style="81" customWidth="1"/>
    <col min="11" max="16384" width="12.7109375" style="81"/>
  </cols>
  <sheetData>
    <row r="1" spans="1:10" ht="21.75" customHeight="1" x14ac:dyDescent="0.25">
      <c r="A1" s="732" t="s">
        <v>581</v>
      </c>
      <c r="B1" s="577"/>
      <c r="C1" s="577"/>
      <c r="D1" s="580"/>
      <c r="E1" s="582"/>
      <c r="F1" s="580"/>
      <c r="G1" s="580"/>
      <c r="H1" s="580"/>
      <c r="I1" s="580"/>
      <c r="J1" s="580"/>
    </row>
    <row r="2" spans="1:10" ht="10.5" customHeight="1" x14ac:dyDescent="0.25">
      <c r="A2" s="743" t="s">
        <v>654</v>
      </c>
      <c r="B2" s="577"/>
      <c r="C2" s="577"/>
      <c r="D2" s="580"/>
      <c r="E2" s="582"/>
      <c r="F2" s="580"/>
      <c r="G2" s="580"/>
      <c r="H2" s="580"/>
      <c r="I2" s="580"/>
      <c r="J2" s="580"/>
    </row>
    <row r="3" spans="1:10" ht="10.5" customHeight="1" x14ac:dyDescent="0.25">
      <c r="A3" s="743" t="s">
        <v>607</v>
      </c>
      <c r="B3" s="577"/>
      <c r="C3" s="577"/>
      <c r="D3" s="580"/>
      <c r="E3" s="582"/>
      <c r="F3" s="580"/>
      <c r="G3" s="580"/>
      <c r="H3" s="580"/>
      <c r="I3" s="580"/>
      <c r="J3" s="580"/>
    </row>
    <row r="4" spans="1:10" ht="3.95" customHeight="1" x14ac:dyDescent="0.2">
      <c r="A4" s="580"/>
      <c r="B4" s="580"/>
      <c r="C4" s="580"/>
      <c r="D4" s="580"/>
      <c r="E4" s="582"/>
      <c r="F4" s="580"/>
      <c r="G4" s="580"/>
      <c r="H4" s="580"/>
      <c r="I4" s="580"/>
      <c r="J4" s="580"/>
    </row>
    <row r="5" spans="1:10" ht="15.95" customHeight="1" x14ac:dyDescent="0.2">
      <c r="A5" s="887" t="s">
        <v>19</v>
      </c>
      <c r="B5" s="889" t="s">
        <v>149</v>
      </c>
      <c r="C5" s="890"/>
      <c r="D5" s="891"/>
      <c r="E5" s="889" t="s">
        <v>150</v>
      </c>
      <c r="F5" s="890"/>
      <c r="G5" s="891"/>
      <c r="H5" s="889" t="s">
        <v>151</v>
      </c>
      <c r="I5" s="890"/>
      <c r="J5" s="891"/>
    </row>
    <row r="6" spans="1:10" ht="15.95" customHeight="1" x14ac:dyDescent="0.2">
      <c r="A6" s="888"/>
      <c r="B6" s="480">
        <v>2023</v>
      </c>
      <c r="C6" s="480">
        <v>2024</v>
      </c>
      <c r="D6" s="480" t="s">
        <v>23</v>
      </c>
      <c r="E6" s="480">
        <v>2023</v>
      </c>
      <c r="F6" s="480">
        <v>2024</v>
      </c>
      <c r="G6" s="480" t="s">
        <v>23</v>
      </c>
      <c r="H6" s="480">
        <v>2023</v>
      </c>
      <c r="I6" s="480">
        <v>2024</v>
      </c>
      <c r="J6" s="480" t="s">
        <v>23</v>
      </c>
    </row>
    <row r="7" spans="1:10" ht="3.7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10" s="158" customFormat="1" ht="12" customHeight="1" x14ac:dyDescent="0.25">
      <c r="A8" s="586" t="s">
        <v>24</v>
      </c>
      <c r="B8" s="110">
        <f>AVERAGE(B9:B10)</f>
        <v>3853</v>
      </c>
      <c r="C8" s="110">
        <f>AVERAGE(C9:C10)</f>
        <v>2742</v>
      </c>
      <c r="D8" s="171">
        <f>((C8/B8) -      1)*100</f>
        <v>-28.834674279781993</v>
      </c>
      <c r="E8" s="583">
        <f>AVERAGE(E9:E10)</f>
        <v>4500</v>
      </c>
      <c r="F8" s="583">
        <f>AVERAGE(F9:F10)</f>
        <v>4385</v>
      </c>
      <c r="G8" s="171">
        <f>((F8/E8) -      1)*100</f>
        <v>-2.5555555555555554</v>
      </c>
      <c r="H8" s="170">
        <f>AVERAGE(H9:H10)</f>
        <v>4400</v>
      </c>
      <c r="I8" s="170">
        <f>AVERAGE(I9:I10)</f>
        <v>3781</v>
      </c>
      <c r="J8" s="610">
        <f>((I8/H8) -      1)*100</f>
        <v>-14.068181818181813</v>
      </c>
    </row>
    <row r="9" spans="1:10" s="158" customFormat="1" ht="12" customHeight="1" x14ac:dyDescent="0.25">
      <c r="A9" s="68" t="s">
        <v>25</v>
      </c>
      <c r="B9" s="103">
        <v>3853</v>
      </c>
      <c r="C9" s="103">
        <v>2760</v>
      </c>
      <c r="D9" s="164">
        <f>((C9/B9) -      1)*100</f>
        <v>-28.367505839605499</v>
      </c>
      <c r="E9" s="103">
        <v>4500</v>
      </c>
      <c r="F9" s="103">
        <v>4353</v>
      </c>
      <c r="G9" s="164">
        <f>((F9/E9) -      1)*100</f>
        <v>-3.2666666666666622</v>
      </c>
      <c r="H9" s="165">
        <v>4400</v>
      </c>
      <c r="I9" s="165">
        <v>3933</v>
      </c>
      <c r="J9" s="99">
        <f>((I9/H9) -      1)*100</f>
        <v>-10.613636363636358</v>
      </c>
    </row>
    <row r="10" spans="1:10" s="158" customFormat="1" ht="12" customHeight="1" x14ac:dyDescent="0.25">
      <c r="A10" s="68" t="s">
        <v>324</v>
      </c>
      <c r="B10" s="165" t="s">
        <v>31</v>
      </c>
      <c r="C10" s="103">
        <v>2724</v>
      </c>
      <c r="D10" s="499" t="s">
        <v>28</v>
      </c>
      <c r="E10" s="165" t="s">
        <v>31</v>
      </c>
      <c r="F10" s="165">
        <v>4417</v>
      </c>
      <c r="G10" s="499" t="s">
        <v>28</v>
      </c>
      <c r="H10" s="165" t="s">
        <v>31</v>
      </c>
      <c r="I10" s="165">
        <v>3629</v>
      </c>
      <c r="J10" s="164" t="s">
        <v>141</v>
      </c>
    </row>
    <row r="11" spans="1:10" s="158" customFormat="1" ht="12" customHeight="1" x14ac:dyDescent="0.25">
      <c r="A11" s="586" t="s">
        <v>27</v>
      </c>
      <c r="B11" s="110">
        <f>AVERAGE(B12:B18)</f>
        <v>2972</v>
      </c>
      <c r="C11" s="110">
        <f>AVERAGE(C12:C18)</f>
        <v>2735</v>
      </c>
      <c r="D11" s="171">
        <f>((C11/B11) -      1)*100</f>
        <v>-7.974427994616418</v>
      </c>
      <c r="E11" s="110">
        <f>AVERAGE(E12:E18)</f>
        <v>4294</v>
      </c>
      <c r="F11" s="110">
        <f>AVERAGE(F12:F18)</f>
        <v>3401.6</v>
      </c>
      <c r="G11" s="171">
        <f>((F11/E11) -      1)*100</f>
        <v>-20.782487191429901</v>
      </c>
      <c r="H11" s="170">
        <f>AVERAGE(H12:H18)</f>
        <v>3199</v>
      </c>
      <c r="I11" s="170">
        <f>AVERAGE(I12:I18)</f>
        <v>2804.3333333333335</v>
      </c>
      <c r="J11" s="610">
        <f>((I11/H11) -      1)*100</f>
        <v>-12.33718870480358</v>
      </c>
    </row>
    <row r="12" spans="1:10" s="158" customFormat="1" ht="12" customHeight="1" x14ac:dyDescent="0.25">
      <c r="A12" s="68" t="s">
        <v>30</v>
      </c>
      <c r="B12" s="103">
        <v>2972</v>
      </c>
      <c r="C12" s="103">
        <v>2320</v>
      </c>
      <c r="D12" s="164">
        <f>((C12/B12) -      1)*100</f>
        <v>-21.938088829071333</v>
      </c>
      <c r="E12" s="103">
        <v>4294</v>
      </c>
      <c r="F12" s="103">
        <v>3440</v>
      </c>
      <c r="G12" s="164">
        <f>((F12/E12) -      1)*100</f>
        <v>-19.888216115510016</v>
      </c>
      <c r="H12" s="165">
        <v>3199</v>
      </c>
      <c r="I12" s="165" t="s">
        <v>31</v>
      </c>
      <c r="J12" s="164" t="s">
        <v>141</v>
      </c>
    </row>
    <row r="13" spans="1:10" ht="12" customHeight="1" x14ac:dyDescent="0.2">
      <c r="A13" s="68" t="s">
        <v>599</v>
      </c>
      <c r="B13" s="165" t="s">
        <v>31</v>
      </c>
      <c r="C13" s="103">
        <v>2280</v>
      </c>
      <c r="D13" s="499" t="s">
        <v>28</v>
      </c>
      <c r="E13" s="165" t="s">
        <v>31</v>
      </c>
      <c r="F13" s="165">
        <v>3605</v>
      </c>
      <c r="G13" s="499" t="s">
        <v>28</v>
      </c>
      <c r="H13" s="165" t="s">
        <v>31</v>
      </c>
      <c r="I13" s="165">
        <v>2590</v>
      </c>
      <c r="J13" s="164" t="s">
        <v>141</v>
      </c>
    </row>
    <row r="14" spans="1:10" ht="12" customHeight="1" x14ac:dyDescent="0.2">
      <c r="A14" s="68" t="s">
        <v>333</v>
      </c>
      <c r="B14" s="165" t="s">
        <v>31</v>
      </c>
      <c r="C14" s="103">
        <v>2367</v>
      </c>
      <c r="D14" s="499" t="s">
        <v>28</v>
      </c>
      <c r="E14" s="165" t="s">
        <v>31</v>
      </c>
      <c r="F14" s="165">
        <v>3233</v>
      </c>
      <c r="G14" s="499" t="s">
        <v>28</v>
      </c>
      <c r="H14" s="165" t="s">
        <v>31</v>
      </c>
      <c r="I14" s="165">
        <v>2433</v>
      </c>
      <c r="J14" s="164" t="s">
        <v>141</v>
      </c>
    </row>
    <row r="15" spans="1:10" ht="12" customHeight="1" x14ac:dyDescent="0.2">
      <c r="A15" s="68" t="s">
        <v>649</v>
      </c>
      <c r="B15" s="165" t="s">
        <v>31</v>
      </c>
      <c r="C15" s="103">
        <v>4800</v>
      </c>
      <c r="D15" s="499" t="s">
        <v>28</v>
      </c>
      <c r="E15" s="165" t="s">
        <v>31</v>
      </c>
      <c r="F15" s="165">
        <v>1860</v>
      </c>
      <c r="G15" s="499" t="s">
        <v>28</v>
      </c>
      <c r="H15" s="165" t="s">
        <v>31</v>
      </c>
      <c r="I15" s="165" t="s">
        <v>31</v>
      </c>
      <c r="J15" s="164" t="s">
        <v>141</v>
      </c>
    </row>
    <row r="16" spans="1:10" ht="12" customHeight="1" x14ac:dyDescent="0.2">
      <c r="A16" s="68" t="s">
        <v>335</v>
      </c>
      <c r="B16" s="165" t="s">
        <v>31</v>
      </c>
      <c r="C16" s="103">
        <v>2518</v>
      </c>
      <c r="D16" s="499" t="s">
        <v>28</v>
      </c>
      <c r="E16" s="165" t="s">
        <v>31</v>
      </c>
      <c r="F16" s="165">
        <v>4870</v>
      </c>
      <c r="G16" s="499" t="s">
        <v>28</v>
      </c>
      <c r="H16" s="165" t="s">
        <v>31</v>
      </c>
      <c r="I16" s="165">
        <v>3390</v>
      </c>
      <c r="J16" s="164" t="s">
        <v>141</v>
      </c>
    </row>
    <row r="17" spans="1:10" ht="12" customHeight="1" x14ac:dyDescent="0.2">
      <c r="A17" s="68" t="s">
        <v>336</v>
      </c>
      <c r="B17" s="165" t="s">
        <v>31</v>
      </c>
      <c r="C17" s="103">
        <v>2600</v>
      </c>
      <c r="D17" s="499" t="s">
        <v>28</v>
      </c>
      <c r="E17" s="165" t="s">
        <v>31</v>
      </c>
      <c r="F17" s="165" t="s">
        <v>31</v>
      </c>
      <c r="G17" s="499" t="s">
        <v>28</v>
      </c>
      <c r="H17" s="165" t="s">
        <v>31</v>
      </c>
      <c r="I17" s="165" t="s">
        <v>31</v>
      </c>
      <c r="J17" s="164" t="s">
        <v>141</v>
      </c>
    </row>
    <row r="18" spans="1:10" ht="12" customHeight="1" x14ac:dyDescent="0.2">
      <c r="A18" s="68" t="s">
        <v>337</v>
      </c>
      <c r="B18" s="165" t="s">
        <v>31</v>
      </c>
      <c r="C18" s="103">
        <v>2260</v>
      </c>
      <c r="D18" s="499" t="s">
        <v>28</v>
      </c>
      <c r="E18" s="165" t="s">
        <v>31</v>
      </c>
      <c r="F18" s="165" t="s">
        <v>31</v>
      </c>
      <c r="G18" s="499" t="s">
        <v>28</v>
      </c>
      <c r="H18" s="165" t="s">
        <v>31</v>
      </c>
      <c r="I18" s="165" t="s">
        <v>31</v>
      </c>
      <c r="J18" s="164" t="s">
        <v>141</v>
      </c>
    </row>
    <row r="19" spans="1:10" ht="12" customHeight="1" x14ac:dyDescent="0.2">
      <c r="A19" s="586" t="s">
        <v>32</v>
      </c>
      <c r="B19" s="110">
        <f>AVERAGE(B20:B26)</f>
        <v>3828</v>
      </c>
      <c r="C19" s="110">
        <f>AVERAGE(C20:C26)</f>
        <v>3309.1428571428573</v>
      </c>
      <c r="D19" s="171">
        <f t="shared" ref="D19:D27" si="0">((C19/B19) -      1)*100</f>
        <v>-13.554261830123892</v>
      </c>
      <c r="E19" s="110">
        <f>AVERAGE(E20:E26)</f>
        <v>4800</v>
      </c>
      <c r="F19" s="110">
        <f>AVERAGE(F20:F26)</f>
        <v>4091.4</v>
      </c>
      <c r="G19" s="171">
        <f>((F19/E19) -      1)*100</f>
        <v>-14.762500000000001</v>
      </c>
      <c r="H19" s="170">
        <f>AVERAGE(H20:H26)</f>
        <v>4572.5</v>
      </c>
      <c r="I19" s="170">
        <f>AVERAGE(I20:I26)</f>
        <v>3604</v>
      </c>
      <c r="J19" s="171">
        <f>((I19/H19) -      1)*100</f>
        <v>-21.180973209404041</v>
      </c>
    </row>
    <row r="20" spans="1:10" ht="12" customHeight="1" x14ac:dyDescent="0.2">
      <c r="A20" s="68" t="s">
        <v>33</v>
      </c>
      <c r="B20" s="103">
        <v>3000</v>
      </c>
      <c r="C20" s="103">
        <v>2645</v>
      </c>
      <c r="D20" s="164">
        <f t="shared" si="0"/>
        <v>-11.833333333333329</v>
      </c>
      <c r="E20" s="103" t="s">
        <v>31</v>
      </c>
      <c r="F20" s="108" t="s">
        <v>31</v>
      </c>
      <c r="G20" s="164" t="s">
        <v>141</v>
      </c>
      <c r="H20" s="165" t="s">
        <v>31</v>
      </c>
      <c r="I20" s="165" t="s">
        <v>31</v>
      </c>
      <c r="J20" s="164" t="s">
        <v>141</v>
      </c>
    </row>
    <row r="21" spans="1:10" ht="12" customHeight="1" x14ac:dyDescent="0.2">
      <c r="A21" s="68" t="s">
        <v>34</v>
      </c>
      <c r="B21" s="103">
        <v>3533</v>
      </c>
      <c r="C21" s="103">
        <v>2273</v>
      </c>
      <c r="D21" s="164">
        <f t="shared" si="0"/>
        <v>-35.663741862439856</v>
      </c>
      <c r="E21" s="103">
        <v>4350</v>
      </c>
      <c r="F21" s="103">
        <v>3500</v>
      </c>
      <c r="G21" s="164">
        <f>((F21/E21) -      1)*100</f>
        <v>-19.540229885057471</v>
      </c>
      <c r="H21" s="165" t="s">
        <v>31</v>
      </c>
      <c r="I21" s="165">
        <v>3350</v>
      </c>
      <c r="J21" s="164" t="s">
        <v>141</v>
      </c>
    </row>
    <row r="22" spans="1:10" ht="12" customHeight="1" x14ac:dyDescent="0.2">
      <c r="A22" s="68" t="s">
        <v>35</v>
      </c>
      <c r="B22" s="103">
        <v>3013</v>
      </c>
      <c r="C22" s="103">
        <v>2680</v>
      </c>
      <c r="D22" s="164">
        <f t="shared" si="0"/>
        <v>-11.052107534019251</v>
      </c>
      <c r="E22" s="108" t="s">
        <v>31</v>
      </c>
      <c r="F22" s="108">
        <v>4287</v>
      </c>
      <c r="G22" s="164" t="s">
        <v>141</v>
      </c>
      <c r="H22" s="165" t="s">
        <v>31</v>
      </c>
      <c r="I22" s="165">
        <v>3420</v>
      </c>
      <c r="J22" s="164" t="s">
        <v>141</v>
      </c>
    </row>
    <row r="23" spans="1:10" ht="12" customHeight="1" x14ac:dyDescent="0.2">
      <c r="A23" s="68" t="s">
        <v>36</v>
      </c>
      <c r="B23" s="103">
        <v>3900</v>
      </c>
      <c r="C23" s="103">
        <v>3093</v>
      </c>
      <c r="D23" s="164">
        <f t="shared" si="0"/>
        <v>-20.692307692307686</v>
      </c>
      <c r="E23" s="103">
        <v>4550</v>
      </c>
      <c r="F23" s="103">
        <v>3550</v>
      </c>
      <c r="G23" s="164">
        <f>((F23/E23) -      1)*100</f>
        <v>-21.978021978021978</v>
      </c>
      <c r="H23" s="165">
        <v>3545</v>
      </c>
      <c r="I23" s="165">
        <v>2965</v>
      </c>
      <c r="J23" s="164">
        <f>((I23/H23) -      1)*100</f>
        <v>-16.361071932299009</v>
      </c>
    </row>
    <row r="24" spans="1:10" ht="12" customHeight="1" x14ac:dyDescent="0.2">
      <c r="A24" s="68" t="s">
        <v>37</v>
      </c>
      <c r="B24" s="103">
        <v>4550</v>
      </c>
      <c r="C24" s="103">
        <v>3340</v>
      </c>
      <c r="D24" s="164">
        <f t="shared" si="0"/>
        <v>-26.593406593406598</v>
      </c>
      <c r="E24" s="108" t="s">
        <v>31</v>
      </c>
      <c r="F24" s="108">
        <v>4520</v>
      </c>
      <c r="G24" s="164" t="s">
        <v>141</v>
      </c>
      <c r="H24" s="165" t="s">
        <v>31</v>
      </c>
      <c r="I24" s="165">
        <v>3585</v>
      </c>
      <c r="J24" s="164" t="s">
        <v>141</v>
      </c>
    </row>
    <row r="25" spans="1:10" ht="12" customHeight="1" x14ac:dyDescent="0.2">
      <c r="A25" s="68" t="s">
        <v>39</v>
      </c>
      <c r="B25" s="103">
        <v>4900</v>
      </c>
      <c r="C25" s="103">
        <v>6600</v>
      </c>
      <c r="D25" s="164">
        <f t="shared" si="0"/>
        <v>34.6938775510204</v>
      </c>
      <c r="E25" s="103">
        <v>5500</v>
      </c>
      <c r="F25" s="103">
        <v>4600</v>
      </c>
      <c r="G25" s="164">
        <f>((F25/E25) -      1)*100</f>
        <v>-16.36363636363637</v>
      </c>
      <c r="H25" s="165">
        <v>5600</v>
      </c>
      <c r="I25" s="165">
        <v>4700</v>
      </c>
      <c r="J25" s="164">
        <f>((I25/H25) -      1)*100</f>
        <v>-16.071428571428569</v>
      </c>
    </row>
    <row r="26" spans="1:10" ht="12" customHeight="1" x14ac:dyDescent="0.2">
      <c r="A26" s="68" t="s">
        <v>40</v>
      </c>
      <c r="B26" s="103">
        <v>3900</v>
      </c>
      <c r="C26" s="103">
        <v>2533</v>
      </c>
      <c r="D26" s="164">
        <f t="shared" si="0"/>
        <v>-35.051282051282051</v>
      </c>
      <c r="E26" s="108" t="s">
        <v>31</v>
      </c>
      <c r="F26" s="108" t="s">
        <v>31</v>
      </c>
      <c r="G26" s="164" t="s">
        <v>141</v>
      </c>
      <c r="H26" s="165" t="s">
        <v>31</v>
      </c>
      <c r="I26" s="165" t="s">
        <v>31</v>
      </c>
      <c r="J26" s="164" t="s">
        <v>141</v>
      </c>
    </row>
    <row r="27" spans="1:10" ht="12" customHeight="1" x14ac:dyDescent="0.2">
      <c r="A27" s="594" t="s">
        <v>43</v>
      </c>
      <c r="B27" s="110">
        <f>AVERAGE(B28:B35)</f>
        <v>4333</v>
      </c>
      <c r="C27" s="110">
        <f>AVERAGE(C28:C35)</f>
        <v>2992.6</v>
      </c>
      <c r="D27" s="610">
        <f t="shared" si="0"/>
        <v>-30.934687283637206</v>
      </c>
      <c r="E27" s="110">
        <f>AVERAGE(E28:E35)</f>
        <v>4350</v>
      </c>
      <c r="F27" s="740">
        <f>AVERAGE(F28:F35)</f>
        <v>3490</v>
      </c>
      <c r="G27" s="609">
        <f>((F27/E27) -      1)*100</f>
        <v>-19.770114942528739</v>
      </c>
      <c r="H27" s="170">
        <f>AVERAGE(H28:H35)</f>
        <v>5000</v>
      </c>
      <c r="I27" s="170">
        <f>AVERAGE(I28:I35)</f>
        <v>4107.4800000000005</v>
      </c>
      <c r="J27" s="610">
        <f>((I27/H27) -      1)*100</f>
        <v>-17.85039999999999</v>
      </c>
    </row>
    <row r="28" spans="1:10" ht="12" customHeight="1" x14ac:dyDescent="0.2">
      <c r="A28" s="722" t="s">
        <v>160</v>
      </c>
      <c r="B28" s="165" t="s">
        <v>31</v>
      </c>
      <c r="C28" s="103">
        <v>2650</v>
      </c>
      <c r="D28" s="499" t="s">
        <v>28</v>
      </c>
      <c r="E28" s="165" t="s">
        <v>31</v>
      </c>
      <c r="F28" s="738">
        <v>3800</v>
      </c>
      <c r="G28" s="499" t="s">
        <v>28</v>
      </c>
      <c r="H28" s="165" t="s">
        <v>31</v>
      </c>
      <c r="I28" s="165">
        <v>4800</v>
      </c>
      <c r="J28" s="164" t="s">
        <v>141</v>
      </c>
    </row>
    <row r="29" spans="1:10" ht="12" customHeight="1" x14ac:dyDescent="0.2">
      <c r="A29" s="722" t="s">
        <v>44</v>
      </c>
      <c r="B29" s="165" t="s">
        <v>31</v>
      </c>
      <c r="C29" s="103">
        <v>3000</v>
      </c>
      <c r="D29" s="499" t="s">
        <v>28</v>
      </c>
      <c r="E29" s="165" t="s">
        <v>31</v>
      </c>
      <c r="F29" s="159" t="s">
        <v>31</v>
      </c>
      <c r="G29" s="499" t="s">
        <v>28</v>
      </c>
      <c r="H29" s="165" t="s">
        <v>31</v>
      </c>
      <c r="I29" s="165" t="s">
        <v>31</v>
      </c>
      <c r="J29" s="164" t="s">
        <v>141</v>
      </c>
    </row>
    <row r="30" spans="1:10" ht="12" customHeight="1" x14ac:dyDescent="0.2">
      <c r="A30" s="722" t="s">
        <v>338</v>
      </c>
      <c r="B30" s="165" t="s">
        <v>31</v>
      </c>
      <c r="C30" s="103">
        <v>3360</v>
      </c>
      <c r="D30" s="499" t="s">
        <v>28</v>
      </c>
      <c r="E30" s="165" t="s">
        <v>31</v>
      </c>
      <c r="F30" s="159" t="s">
        <v>31</v>
      </c>
      <c r="G30" s="499" t="s">
        <v>28</v>
      </c>
      <c r="H30" s="165" t="s">
        <v>31</v>
      </c>
      <c r="I30" s="165" t="s">
        <v>31</v>
      </c>
      <c r="J30" s="164" t="s">
        <v>141</v>
      </c>
    </row>
    <row r="31" spans="1:10" ht="12" customHeight="1" x14ac:dyDescent="0.2">
      <c r="A31" s="722" t="s">
        <v>177</v>
      </c>
      <c r="B31" s="165" t="s">
        <v>31</v>
      </c>
      <c r="C31" s="103">
        <v>1600</v>
      </c>
      <c r="D31" s="499" t="s">
        <v>28</v>
      </c>
      <c r="E31" s="165" t="s">
        <v>31</v>
      </c>
      <c r="F31" s="738">
        <v>1500</v>
      </c>
      <c r="G31" s="499" t="s">
        <v>28</v>
      </c>
      <c r="H31" s="165" t="s">
        <v>31</v>
      </c>
      <c r="I31" s="165" t="s">
        <v>31</v>
      </c>
      <c r="J31" s="164" t="s">
        <v>141</v>
      </c>
    </row>
    <row r="32" spans="1:10" ht="12" customHeight="1" x14ac:dyDescent="0.2">
      <c r="A32" s="68" t="s">
        <v>45</v>
      </c>
      <c r="B32" s="103">
        <v>4333</v>
      </c>
      <c r="C32" s="103">
        <v>4333</v>
      </c>
      <c r="D32" s="99">
        <f>((C32/B32) -      1)*100</f>
        <v>0</v>
      </c>
      <c r="E32" s="103">
        <v>4350</v>
      </c>
      <c r="F32" s="738">
        <v>4350</v>
      </c>
      <c r="G32" s="107">
        <f>((F32/E32) -      1)*100</f>
        <v>0</v>
      </c>
      <c r="H32" s="165">
        <v>5000</v>
      </c>
      <c r="I32" s="178">
        <v>5000</v>
      </c>
      <c r="J32" s="99">
        <f>((I32/H32) -      1)*100</f>
        <v>0</v>
      </c>
    </row>
    <row r="33" spans="1:10" ht="12" customHeight="1" x14ac:dyDescent="0.2">
      <c r="A33" s="68" t="s">
        <v>46</v>
      </c>
      <c r="B33" s="165" t="s">
        <v>31</v>
      </c>
      <c r="C33" s="103">
        <v>3012.6</v>
      </c>
      <c r="D33" s="499" t="s">
        <v>28</v>
      </c>
      <c r="E33" s="165" t="s">
        <v>31</v>
      </c>
      <c r="F33" s="738">
        <v>3500</v>
      </c>
      <c r="G33" s="499" t="s">
        <v>28</v>
      </c>
      <c r="H33" s="165" t="s">
        <v>31</v>
      </c>
      <c r="I33" s="165">
        <v>3070.8</v>
      </c>
      <c r="J33" s="164" t="s">
        <v>141</v>
      </c>
    </row>
    <row r="34" spans="1:10" ht="12" customHeight="1" x14ac:dyDescent="0.2">
      <c r="A34" s="109" t="s">
        <v>650</v>
      </c>
      <c r="B34" s="165" t="s">
        <v>31</v>
      </c>
      <c r="C34" s="165" t="s">
        <v>31</v>
      </c>
      <c r="D34" s="499" t="s">
        <v>28</v>
      </c>
      <c r="E34" s="165" t="s">
        <v>31</v>
      </c>
      <c r="F34" s="159" t="s">
        <v>31</v>
      </c>
      <c r="G34" s="499" t="s">
        <v>28</v>
      </c>
      <c r="H34" s="165" t="s">
        <v>31</v>
      </c>
      <c r="I34" s="165">
        <v>3266.6</v>
      </c>
      <c r="J34" s="164" t="s">
        <v>141</v>
      </c>
    </row>
    <row r="35" spans="1:10" ht="12" customHeight="1" x14ac:dyDescent="0.2">
      <c r="A35" s="109" t="s">
        <v>48</v>
      </c>
      <c r="B35" s="165" t="s">
        <v>31</v>
      </c>
      <c r="C35" s="165" t="s">
        <v>31</v>
      </c>
      <c r="D35" s="499" t="s">
        <v>28</v>
      </c>
      <c r="E35" s="165" t="s">
        <v>31</v>
      </c>
      <c r="F35" s="738">
        <v>4300</v>
      </c>
      <c r="G35" s="499" t="s">
        <v>28</v>
      </c>
      <c r="H35" s="165" t="s">
        <v>31</v>
      </c>
      <c r="I35" s="165">
        <v>4400</v>
      </c>
      <c r="J35" s="164" t="s">
        <v>141</v>
      </c>
    </row>
    <row r="36" spans="1:10" ht="12" customHeight="1" x14ac:dyDescent="0.2">
      <c r="A36" s="727" t="s">
        <v>49</v>
      </c>
      <c r="B36" s="110">
        <f>AVERAGE(B37:B49)</f>
        <v>2979</v>
      </c>
      <c r="C36" s="110">
        <f>AVERAGE(C37:C49)</f>
        <v>2958.5714285714284</v>
      </c>
      <c r="D36" s="741">
        <f t="shared" ref="D36:D58" si="1">((C36/B36) -      1)*100</f>
        <v>-0.68575264949887194</v>
      </c>
      <c r="E36" s="110">
        <f>AVERAGE(E37:E49)</f>
        <v>4629.2857142857147</v>
      </c>
      <c r="F36" s="740">
        <f>AVERAGE(F37:F49)</f>
        <v>4642.5</v>
      </c>
      <c r="G36" s="742">
        <f>((F36/E36) -      1)*100</f>
        <v>0.28544977626907553</v>
      </c>
      <c r="H36" s="157">
        <f>AVERAGE(H37:H49)</f>
        <v>2475</v>
      </c>
      <c r="I36" s="157">
        <f>AVERAGE(I37:I49)</f>
        <v>2424</v>
      </c>
      <c r="J36" s="737">
        <f t="shared" ref="J36:J48" si="2">((I36/H36) -      1)*100</f>
        <v>-2.0606060606060628</v>
      </c>
    </row>
    <row r="37" spans="1:10" ht="12" customHeight="1" x14ac:dyDescent="0.2">
      <c r="A37" s="160" t="s">
        <v>50</v>
      </c>
      <c r="B37" s="103">
        <v>3087</v>
      </c>
      <c r="C37" s="103">
        <v>3087</v>
      </c>
      <c r="D37" s="735">
        <f t="shared" si="1"/>
        <v>0</v>
      </c>
      <c r="E37" s="103">
        <v>4580</v>
      </c>
      <c r="F37" s="738">
        <v>4580</v>
      </c>
      <c r="G37" s="736">
        <f>((F37/E37) -      1)*100</f>
        <v>0</v>
      </c>
      <c r="H37" s="229">
        <v>2400</v>
      </c>
      <c r="I37" s="229">
        <v>2400</v>
      </c>
      <c r="J37" s="385">
        <f t="shared" si="2"/>
        <v>0</v>
      </c>
    </row>
    <row r="38" spans="1:10" ht="12" customHeight="1" x14ac:dyDescent="0.2">
      <c r="A38" s="160" t="s">
        <v>51</v>
      </c>
      <c r="B38" s="103">
        <v>3033</v>
      </c>
      <c r="C38" s="159" t="s">
        <v>31</v>
      </c>
      <c r="D38" s="736" t="s">
        <v>141</v>
      </c>
      <c r="E38" s="103">
        <v>4550</v>
      </c>
      <c r="F38" s="159" t="s">
        <v>31</v>
      </c>
      <c r="G38" s="736" t="s">
        <v>141</v>
      </c>
      <c r="H38" s="229">
        <v>2433</v>
      </c>
      <c r="I38" s="229" t="s">
        <v>152</v>
      </c>
      <c r="J38" s="164" t="s">
        <v>141</v>
      </c>
    </row>
    <row r="39" spans="1:10" ht="12" customHeight="1" x14ac:dyDescent="0.2">
      <c r="A39" s="160" t="s">
        <v>52</v>
      </c>
      <c r="B39" s="103">
        <v>3050</v>
      </c>
      <c r="C39" s="103">
        <v>3050</v>
      </c>
      <c r="D39" s="735">
        <f t="shared" si="1"/>
        <v>0</v>
      </c>
      <c r="E39" s="103">
        <v>4600</v>
      </c>
      <c r="F39" s="738">
        <v>4600</v>
      </c>
      <c r="G39" s="736">
        <f>((F39/E39) -      1)*100</f>
        <v>0</v>
      </c>
      <c r="H39" s="229">
        <v>2445</v>
      </c>
      <c r="I39" s="229">
        <v>2445</v>
      </c>
      <c r="J39" s="385">
        <f t="shared" si="2"/>
        <v>0</v>
      </c>
    </row>
    <row r="40" spans="1:10" ht="12" customHeight="1" x14ac:dyDescent="0.2">
      <c r="A40" s="160" t="s">
        <v>53</v>
      </c>
      <c r="B40" s="103">
        <v>3065</v>
      </c>
      <c r="C40" s="159" t="s">
        <v>31</v>
      </c>
      <c r="D40" s="736" t="s">
        <v>141</v>
      </c>
      <c r="E40" s="103">
        <v>4650</v>
      </c>
      <c r="F40" s="738">
        <v>4650</v>
      </c>
      <c r="G40" s="736">
        <f>((F40/E40) -      1)*100</f>
        <v>0</v>
      </c>
      <c r="H40" s="229">
        <v>2500</v>
      </c>
      <c r="I40" s="229">
        <v>2500</v>
      </c>
      <c r="J40" s="385">
        <f t="shared" si="2"/>
        <v>0</v>
      </c>
    </row>
    <row r="41" spans="1:10" ht="12" customHeight="1" x14ac:dyDescent="0.2">
      <c r="A41" s="160" t="s">
        <v>54</v>
      </c>
      <c r="B41" s="103">
        <v>3200</v>
      </c>
      <c r="C41" s="159" t="s">
        <v>31</v>
      </c>
      <c r="D41" s="736" t="s">
        <v>141</v>
      </c>
      <c r="E41" s="159" t="s">
        <v>142</v>
      </c>
      <c r="F41" s="159" t="s">
        <v>142</v>
      </c>
      <c r="G41" s="736" t="s">
        <v>141</v>
      </c>
      <c r="H41" s="229">
        <v>2600</v>
      </c>
      <c r="I41" s="229" t="s">
        <v>152</v>
      </c>
      <c r="J41" s="164" t="s">
        <v>141</v>
      </c>
    </row>
    <row r="42" spans="1:10" ht="12" customHeight="1" x14ac:dyDescent="0.2">
      <c r="A42" s="160" t="s">
        <v>55</v>
      </c>
      <c r="B42" s="103">
        <v>2940</v>
      </c>
      <c r="C42" s="103">
        <v>2940</v>
      </c>
      <c r="D42" s="735">
        <f t="shared" si="1"/>
        <v>0</v>
      </c>
      <c r="E42" s="159" t="s">
        <v>142</v>
      </c>
      <c r="F42" s="159" t="s">
        <v>142</v>
      </c>
      <c r="G42" s="736" t="s">
        <v>141</v>
      </c>
      <c r="H42" s="229">
        <v>2350</v>
      </c>
      <c r="I42" s="229">
        <v>2350</v>
      </c>
      <c r="J42" s="385">
        <f t="shared" si="2"/>
        <v>0</v>
      </c>
    </row>
    <row r="43" spans="1:10" ht="12" customHeight="1" x14ac:dyDescent="0.2">
      <c r="A43" s="160" t="s">
        <v>56</v>
      </c>
      <c r="B43" s="103">
        <v>2953</v>
      </c>
      <c r="C43" s="159" t="s">
        <v>31</v>
      </c>
      <c r="D43" s="736" t="s">
        <v>141</v>
      </c>
      <c r="E43" s="159" t="s">
        <v>142</v>
      </c>
      <c r="F43" s="159" t="s">
        <v>142</v>
      </c>
      <c r="G43" s="736" t="s">
        <v>141</v>
      </c>
      <c r="H43" s="229">
        <v>2467</v>
      </c>
      <c r="I43" s="229">
        <v>2467</v>
      </c>
      <c r="J43" s="385">
        <f t="shared" si="2"/>
        <v>0</v>
      </c>
    </row>
    <row r="44" spans="1:10" ht="12" customHeight="1" x14ac:dyDescent="0.2">
      <c r="A44" s="160" t="s">
        <v>144</v>
      </c>
      <c r="B44" s="103">
        <v>2930</v>
      </c>
      <c r="C44" s="103">
        <v>2930</v>
      </c>
      <c r="D44" s="735">
        <f t="shared" si="1"/>
        <v>0</v>
      </c>
      <c r="E44" s="103">
        <v>4733</v>
      </c>
      <c r="F44" s="738">
        <v>4733</v>
      </c>
      <c r="G44" s="736">
        <f t="shared" ref="G44" si="3">((F44/E44) -      1)*100</f>
        <v>0</v>
      </c>
      <c r="H44" s="229">
        <v>2550</v>
      </c>
      <c r="I44" s="229" t="s">
        <v>152</v>
      </c>
      <c r="J44" s="164" t="s">
        <v>141</v>
      </c>
    </row>
    <row r="45" spans="1:10" ht="12" customHeight="1" x14ac:dyDescent="0.2">
      <c r="A45" s="160" t="s">
        <v>57</v>
      </c>
      <c r="B45" s="103">
        <v>2933</v>
      </c>
      <c r="C45" s="159" t="s">
        <v>31</v>
      </c>
      <c r="D45" s="736" t="s">
        <v>141</v>
      </c>
      <c r="E45" s="103" t="s">
        <v>31</v>
      </c>
      <c r="F45" s="159" t="s">
        <v>31</v>
      </c>
      <c r="G45" s="736" t="s">
        <v>141</v>
      </c>
      <c r="H45" s="229">
        <v>2400</v>
      </c>
      <c r="I45" s="229">
        <v>2400</v>
      </c>
      <c r="J45" s="385">
        <f t="shared" si="2"/>
        <v>0</v>
      </c>
    </row>
    <row r="46" spans="1:10" ht="12" customHeight="1" x14ac:dyDescent="0.2">
      <c r="A46" s="160" t="s">
        <v>58</v>
      </c>
      <c r="B46" s="103">
        <v>2920</v>
      </c>
      <c r="C46" s="103">
        <v>2920</v>
      </c>
      <c r="D46" s="735">
        <f t="shared" si="1"/>
        <v>0</v>
      </c>
      <c r="E46" s="103" t="s">
        <v>31</v>
      </c>
      <c r="F46" s="159" t="s">
        <v>31</v>
      </c>
      <c r="G46" s="736" t="s">
        <v>141</v>
      </c>
      <c r="H46" s="229">
        <v>2400</v>
      </c>
      <c r="I46" s="229" t="s">
        <v>152</v>
      </c>
      <c r="J46" s="164" t="s">
        <v>141</v>
      </c>
    </row>
    <row r="47" spans="1:10" ht="12" customHeight="1" x14ac:dyDescent="0.2">
      <c r="A47" s="160" t="s">
        <v>59</v>
      </c>
      <c r="B47" s="103">
        <v>2933</v>
      </c>
      <c r="C47" s="103">
        <v>2933</v>
      </c>
      <c r="D47" s="735">
        <f t="shared" si="1"/>
        <v>0</v>
      </c>
      <c r="E47" s="103">
        <v>4667</v>
      </c>
      <c r="F47" s="738">
        <v>4667</v>
      </c>
      <c r="G47" s="736">
        <f t="shared" ref="G47" si="4">((F47/E47) -      1)*100</f>
        <v>0</v>
      </c>
      <c r="H47" s="229">
        <v>2430</v>
      </c>
      <c r="I47" s="229">
        <v>2430</v>
      </c>
      <c r="J47" s="385">
        <f t="shared" si="2"/>
        <v>0</v>
      </c>
    </row>
    <row r="48" spans="1:10" ht="12" customHeight="1" x14ac:dyDescent="0.2">
      <c r="A48" s="160" t="s">
        <v>60</v>
      </c>
      <c r="B48" s="103">
        <v>2833</v>
      </c>
      <c r="C48" s="159" t="s">
        <v>31</v>
      </c>
      <c r="D48" s="736" t="s">
        <v>141</v>
      </c>
      <c r="E48" s="159" t="s">
        <v>31</v>
      </c>
      <c r="F48" s="159" t="s">
        <v>31</v>
      </c>
      <c r="G48" s="736" t="s">
        <v>141</v>
      </c>
      <c r="H48" s="229">
        <v>2400</v>
      </c>
      <c r="I48" s="229">
        <v>2400</v>
      </c>
      <c r="J48" s="385">
        <f t="shared" si="2"/>
        <v>0</v>
      </c>
    </row>
    <row r="49" spans="1:10" ht="12" customHeight="1" x14ac:dyDescent="0.2">
      <c r="A49" s="160" t="s">
        <v>61</v>
      </c>
      <c r="B49" s="103">
        <v>2850</v>
      </c>
      <c r="C49" s="103">
        <v>2850</v>
      </c>
      <c r="D49" s="735">
        <f t="shared" si="1"/>
        <v>0</v>
      </c>
      <c r="E49" s="103">
        <v>4625</v>
      </c>
      <c r="F49" s="103">
        <v>4625</v>
      </c>
      <c r="G49" s="736">
        <f t="shared" ref="G49" si="5">((F49/E49) -      1)*100</f>
        <v>0</v>
      </c>
      <c r="H49" s="229">
        <v>2800</v>
      </c>
      <c r="I49" s="229" t="s">
        <v>152</v>
      </c>
      <c r="J49" s="164" t="s">
        <v>141</v>
      </c>
    </row>
    <row r="50" spans="1:10" ht="12" customHeight="1" x14ac:dyDescent="0.2">
      <c r="A50" s="586" t="s">
        <v>62</v>
      </c>
      <c r="B50" s="110">
        <f t="shared" ref="B50:C50" si="6">AVERAGE(B51:B55)</f>
        <v>3820.4</v>
      </c>
      <c r="C50" s="110">
        <f t="shared" si="6"/>
        <v>3016.6400000000003</v>
      </c>
      <c r="D50" s="171">
        <f t="shared" si="1"/>
        <v>-21.038634697937386</v>
      </c>
      <c r="E50" s="616" t="s">
        <v>29</v>
      </c>
      <c r="F50" s="110" t="s">
        <v>29</v>
      </c>
      <c r="G50" s="171" t="s">
        <v>141</v>
      </c>
      <c r="H50" s="170" t="s">
        <v>29</v>
      </c>
      <c r="I50" s="170" t="s">
        <v>29</v>
      </c>
      <c r="J50" s="171" t="s">
        <v>141</v>
      </c>
    </row>
    <row r="51" spans="1:10" ht="12" customHeight="1" x14ac:dyDescent="0.2">
      <c r="A51" s="68" t="s">
        <v>63</v>
      </c>
      <c r="B51" s="103">
        <v>3967</v>
      </c>
      <c r="C51" s="103">
        <v>2586.6</v>
      </c>
      <c r="D51" s="164">
        <f t="shared" si="1"/>
        <v>-34.797075875976816</v>
      </c>
      <c r="E51" s="617" t="s">
        <v>31</v>
      </c>
      <c r="F51" s="103" t="s">
        <v>31</v>
      </c>
      <c r="G51" s="164" t="s">
        <v>141</v>
      </c>
      <c r="H51" s="165" t="s">
        <v>31</v>
      </c>
      <c r="I51" s="165" t="s">
        <v>31</v>
      </c>
      <c r="J51" s="164" t="s">
        <v>141</v>
      </c>
    </row>
    <row r="52" spans="1:10" ht="12" customHeight="1" x14ac:dyDescent="0.2">
      <c r="A52" s="68" t="s">
        <v>64</v>
      </c>
      <c r="B52" s="103">
        <v>3800</v>
      </c>
      <c r="C52" s="103">
        <v>3966.6</v>
      </c>
      <c r="D52" s="164">
        <f t="shared" si="1"/>
        <v>4.3842105263157904</v>
      </c>
      <c r="E52" s="617" t="s">
        <v>31</v>
      </c>
      <c r="F52" s="103" t="s">
        <v>31</v>
      </c>
      <c r="G52" s="164" t="s">
        <v>141</v>
      </c>
      <c r="H52" s="165" t="s">
        <v>31</v>
      </c>
      <c r="I52" s="165" t="s">
        <v>31</v>
      </c>
      <c r="J52" s="164" t="s">
        <v>141</v>
      </c>
    </row>
    <row r="53" spans="1:10" ht="12" customHeight="1" x14ac:dyDescent="0.2">
      <c r="A53" s="68" t="s">
        <v>65</v>
      </c>
      <c r="B53" s="103">
        <v>3450</v>
      </c>
      <c r="C53" s="103">
        <v>2820</v>
      </c>
      <c r="D53" s="164">
        <f t="shared" si="1"/>
        <v>-18.260869565217387</v>
      </c>
      <c r="E53" s="617" t="s">
        <v>31</v>
      </c>
      <c r="F53" s="103" t="s">
        <v>31</v>
      </c>
      <c r="G53" s="164" t="s">
        <v>141</v>
      </c>
      <c r="H53" s="165" t="s">
        <v>31</v>
      </c>
      <c r="I53" s="165" t="s">
        <v>31</v>
      </c>
      <c r="J53" s="164" t="s">
        <v>141</v>
      </c>
    </row>
    <row r="54" spans="1:10" ht="12" customHeight="1" x14ac:dyDescent="0.2">
      <c r="A54" s="68" t="s">
        <v>66</v>
      </c>
      <c r="B54" s="103">
        <v>4050</v>
      </c>
      <c r="C54" s="103">
        <v>2920</v>
      </c>
      <c r="D54" s="164">
        <f t="shared" si="1"/>
        <v>-27.901234567901234</v>
      </c>
      <c r="E54" s="617" t="s">
        <v>31</v>
      </c>
      <c r="F54" s="103" t="s">
        <v>31</v>
      </c>
      <c r="G54" s="164" t="s">
        <v>141</v>
      </c>
      <c r="H54" s="165" t="s">
        <v>31</v>
      </c>
      <c r="I54" s="165" t="s">
        <v>31</v>
      </c>
      <c r="J54" s="164" t="s">
        <v>141</v>
      </c>
    </row>
    <row r="55" spans="1:10" ht="12" customHeight="1" x14ac:dyDescent="0.2">
      <c r="A55" s="68" t="s">
        <v>67</v>
      </c>
      <c r="B55" s="103">
        <v>3835</v>
      </c>
      <c r="C55" s="103">
        <v>2790</v>
      </c>
      <c r="D55" s="164">
        <f t="shared" si="1"/>
        <v>-27.249022164276404</v>
      </c>
      <c r="E55" s="617" t="s">
        <v>31</v>
      </c>
      <c r="F55" s="103" t="s">
        <v>31</v>
      </c>
      <c r="G55" s="164" t="s">
        <v>141</v>
      </c>
      <c r="H55" s="165" t="s">
        <v>31</v>
      </c>
      <c r="I55" s="165" t="s">
        <v>31</v>
      </c>
      <c r="J55" s="164" t="s">
        <v>141</v>
      </c>
    </row>
    <row r="56" spans="1:10" ht="12" customHeight="1" x14ac:dyDescent="0.2">
      <c r="A56" s="166" t="s">
        <v>68</v>
      </c>
      <c r="B56" s="110">
        <v>3807.7142857142858</v>
      </c>
      <c r="C56" s="110">
        <f>AVERAGE(C57:C65)</f>
        <v>2737.9777777777776</v>
      </c>
      <c r="D56" s="171">
        <f t="shared" si="1"/>
        <v>-28.093927949109165</v>
      </c>
      <c r="E56" s="110">
        <v>4163.25</v>
      </c>
      <c r="F56" s="110">
        <f>AVERAGE(F57:F65)</f>
        <v>3334.3599999999997</v>
      </c>
      <c r="G56" s="171">
        <f t="shared" ref="G56:G57" si="7">((F56/E56) -      1)*100</f>
        <v>-19.909685942472834</v>
      </c>
      <c r="H56" s="170">
        <v>3641.5</v>
      </c>
      <c r="I56" s="170">
        <f>AVERAGE(I57:I65)</f>
        <v>3007</v>
      </c>
      <c r="J56" s="171">
        <f>((I56/H56) -      1)*100</f>
        <v>-17.42413840450364</v>
      </c>
    </row>
    <row r="57" spans="1:10" ht="12" customHeight="1" x14ac:dyDescent="0.2">
      <c r="A57" s="68" t="s">
        <v>69</v>
      </c>
      <c r="B57" s="103">
        <v>3585</v>
      </c>
      <c r="C57" s="103">
        <v>2335</v>
      </c>
      <c r="D57" s="164">
        <f t="shared" si="1"/>
        <v>-34.867503486750351</v>
      </c>
      <c r="E57" s="103">
        <v>4525</v>
      </c>
      <c r="F57" s="103">
        <v>3525</v>
      </c>
      <c r="G57" s="164">
        <f t="shared" si="7"/>
        <v>-22.099447513812155</v>
      </c>
      <c r="H57" s="165">
        <v>3633</v>
      </c>
      <c r="I57" s="165">
        <v>2975</v>
      </c>
      <c r="J57" s="164">
        <f t="shared" ref="J57" si="8">((I57/H57) -      1)*100</f>
        <v>-18.111753371868978</v>
      </c>
    </row>
    <row r="58" spans="1:10" ht="12" customHeight="1" x14ac:dyDescent="0.2">
      <c r="A58" s="68" t="s">
        <v>70</v>
      </c>
      <c r="B58" s="103">
        <v>4000</v>
      </c>
      <c r="C58" s="103">
        <v>2753.4</v>
      </c>
      <c r="D58" s="164">
        <f t="shared" si="1"/>
        <v>-31.164999999999999</v>
      </c>
      <c r="E58" s="103" t="s">
        <v>31</v>
      </c>
      <c r="F58" s="103" t="s">
        <v>31</v>
      </c>
      <c r="G58" s="164" t="s">
        <v>141</v>
      </c>
      <c r="H58" s="165" t="s">
        <v>31</v>
      </c>
      <c r="I58" s="165" t="s">
        <v>31</v>
      </c>
      <c r="J58" s="164" t="s">
        <v>141</v>
      </c>
    </row>
    <row r="59" spans="1:10" ht="12" customHeight="1" x14ac:dyDescent="0.2">
      <c r="A59" s="68" t="s">
        <v>72</v>
      </c>
      <c r="B59" s="103" t="s">
        <v>31</v>
      </c>
      <c r="C59" s="103">
        <v>2100</v>
      </c>
      <c r="D59" s="164" t="s">
        <v>141</v>
      </c>
      <c r="E59" s="103" t="s">
        <v>31</v>
      </c>
      <c r="F59" s="103" t="s">
        <v>31</v>
      </c>
      <c r="G59" s="164" t="s">
        <v>141</v>
      </c>
      <c r="H59" s="165" t="s">
        <v>152</v>
      </c>
      <c r="I59" s="165" t="s">
        <v>152</v>
      </c>
      <c r="J59" s="164" t="s">
        <v>141</v>
      </c>
    </row>
    <row r="60" spans="1:10" ht="12" customHeight="1" x14ac:dyDescent="0.2">
      <c r="A60" s="68" t="s">
        <v>73</v>
      </c>
      <c r="B60" s="103">
        <v>4000</v>
      </c>
      <c r="C60" s="103">
        <v>2800</v>
      </c>
      <c r="D60" s="164">
        <f>((C60/B60) -      1)*100</f>
        <v>-30.000000000000004</v>
      </c>
      <c r="E60" s="103" t="s">
        <v>31</v>
      </c>
      <c r="F60" s="103" t="s">
        <v>31</v>
      </c>
      <c r="G60" s="164" t="s">
        <v>141</v>
      </c>
      <c r="H60" s="165" t="s">
        <v>152</v>
      </c>
      <c r="I60" s="165">
        <v>3126.6</v>
      </c>
      <c r="J60" s="164" t="s">
        <v>141</v>
      </c>
    </row>
    <row r="61" spans="1:10" ht="12" customHeight="1" x14ac:dyDescent="0.2">
      <c r="A61" s="68" t="s">
        <v>71</v>
      </c>
      <c r="B61" s="103">
        <v>3367</v>
      </c>
      <c r="C61" s="103">
        <v>2173.4</v>
      </c>
      <c r="D61" s="164">
        <f>((C61/B61) -      1)*100</f>
        <v>-35.449955449955453</v>
      </c>
      <c r="E61" s="103">
        <v>4633</v>
      </c>
      <c r="F61" s="103">
        <v>3333.4</v>
      </c>
      <c r="G61" s="164" t="s">
        <v>141</v>
      </c>
      <c r="H61" s="165" t="s">
        <v>152</v>
      </c>
      <c r="I61" s="165">
        <v>3173.4</v>
      </c>
      <c r="J61" s="164" t="s">
        <v>141</v>
      </c>
    </row>
    <row r="62" spans="1:10" ht="12" customHeight="1" x14ac:dyDescent="0.2">
      <c r="A62" s="68" t="s">
        <v>74</v>
      </c>
      <c r="B62" s="103">
        <v>3867</v>
      </c>
      <c r="C62" s="103">
        <v>2733.4</v>
      </c>
      <c r="D62" s="164">
        <f>((C62/B62) -      1)*100</f>
        <v>-29.314714248771658</v>
      </c>
      <c r="E62" s="103">
        <v>4000</v>
      </c>
      <c r="F62" s="103">
        <v>3753.4</v>
      </c>
      <c r="G62" s="164">
        <f t="shared" ref="G62" si="9">((F62/E62) -      1)*100</f>
        <v>-6.1649999999999983</v>
      </c>
      <c r="H62" s="165">
        <v>3650</v>
      </c>
      <c r="I62" s="165">
        <v>2700</v>
      </c>
      <c r="J62" s="164">
        <f t="shared" ref="J62" si="10">((I62/H62) -      1)*100</f>
        <v>-26.027397260273975</v>
      </c>
    </row>
    <row r="63" spans="1:10" ht="12" customHeight="1" x14ac:dyDescent="0.2">
      <c r="A63" s="68" t="s">
        <v>75</v>
      </c>
      <c r="B63" s="103">
        <v>4400</v>
      </c>
      <c r="C63" s="103">
        <v>3266.6</v>
      </c>
      <c r="D63" s="164">
        <f>((C63/B63) -      1)*100</f>
        <v>-25.759090909090908</v>
      </c>
      <c r="E63" s="103" t="s">
        <v>31</v>
      </c>
      <c r="F63" s="103" t="s">
        <v>31</v>
      </c>
      <c r="G63" s="164" t="s">
        <v>141</v>
      </c>
      <c r="H63" s="165" t="s">
        <v>31</v>
      </c>
      <c r="I63" s="165" t="s">
        <v>31</v>
      </c>
      <c r="J63" s="164" t="s">
        <v>141</v>
      </c>
    </row>
    <row r="64" spans="1:10" ht="12" customHeight="1" x14ac:dyDescent="0.2">
      <c r="A64" s="68" t="s">
        <v>76</v>
      </c>
      <c r="B64" s="103">
        <v>3435</v>
      </c>
      <c r="C64" s="103">
        <v>2830</v>
      </c>
      <c r="D64" s="164">
        <f>((C64/B64) -      1)*100</f>
        <v>-17.612809315866084</v>
      </c>
      <c r="E64" s="103">
        <v>3495</v>
      </c>
      <c r="F64" s="103">
        <v>2860</v>
      </c>
      <c r="G64" s="164">
        <f t="shared" ref="G64:G67" si="11">((F64/E64) -      1)*100</f>
        <v>-18.168812589413452</v>
      </c>
      <c r="H64" s="165" t="s">
        <v>152</v>
      </c>
      <c r="I64" s="165" t="s">
        <v>152</v>
      </c>
      <c r="J64" s="164" t="s">
        <v>141</v>
      </c>
    </row>
    <row r="65" spans="1:10" ht="12" customHeight="1" x14ac:dyDescent="0.2">
      <c r="A65" s="68" t="s">
        <v>195</v>
      </c>
      <c r="B65" s="103" t="s">
        <v>31</v>
      </c>
      <c r="C65" s="103">
        <v>3650</v>
      </c>
      <c r="D65" s="164" t="s">
        <v>322</v>
      </c>
      <c r="E65" s="103" t="s">
        <v>31</v>
      </c>
      <c r="F65" s="103">
        <v>3200</v>
      </c>
      <c r="G65" s="499" t="s">
        <v>28</v>
      </c>
      <c r="H65" s="108" t="s">
        <v>31</v>
      </c>
      <c r="I65" s="103">
        <v>3060</v>
      </c>
      <c r="J65" s="496" t="s">
        <v>26</v>
      </c>
    </row>
    <row r="66" spans="1:10" ht="12" customHeight="1" x14ac:dyDescent="0.2">
      <c r="A66" s="586" t="s">
        <v>77</v>
      </c>
      <c r="B66" s="110">
        <v>3207</v>
      </c>
      <c r="C66" s="110">
        <f>AVERAGE(C67:C71)</f>
        <v>2680.2</v>
      </c>
      <c r="D66" s="171">
        <f>((C66/B66) -      1)*100</f>
        <v>-16.426566884939199</v>
      </c>
      <c r="E66" s="583">
        <f t="shared" ref="E66:F66" si="12">AVERAGE(E67:E71)</f>
        <v>4567</v>
      </c>
      <c r="F66" s="110">
        <f t="shared" si="12"/>
        <v>3878.28</v>
      </c>
      <c r="G66" s="171">
        <f t="shared" si="11"/>
        <v>-15.080359097876062</v>
      </c>
      <c r="H66" s="170">
        <f t="shared" ref="H66:I66" si="13">AVERAGE(H67:H71)</f>
        <v>3300</v>
      </c>
      <c r="I66" s="170">
        <f t="shared" si="13"/>
        <v>3128.25</v>
      </c>
      <c r="J66" s="171">
        <v>0</v>
      </c>
    </row>
    <row r="67" spans="1:10" ht="12" customHeight="1" x14ac:dyDescent="0.2">
      <c r="A67" s="109" t="s">
        <v>78</v>
      </c>
      <c r="B67" s="103">
        <v>3207</v>
      </c>
      <c r="C67" s="103">
        <v>2550</v>
      </c>
      <c r="D67" s="164">
        <f>((C67/B67) -      1)*100</f>
        <v>-20.486435921421887</v>
      </c>
      <c r="E67" s="103">
        <v>4567</v>
      </c>
      <c r="F67" s="497">
        <v>3233.4</v>
      </c>
      <c r="G67" s="164">
        <f t="shared" si="11"/>
        <v>-29.200788263630393</v>
      </c>
      <c r="H67" s="165">
        <v>3300</v>
      </c>
      <c r="I67" s="165">
        <v>2900</v>
      </c>
      <c r="J67" s="164">
        <v>0</v>
      </c>
    </row>
    <row r="68" spans="1:10" ht="12" customHeight="1" x14ac:dyDescent="0.2">
      <c r="A68" s="109" t="s">
        <v>194</v>
      </c>
      <c r="B68" s="103" t="s">
        <v>31</v>
      </c>
      <c r="C68" s="103">
        <v>3040</v>
      </c>
      <c r="D68" s="164" t="s">
        <v>322</v>
      </c>
      <c r="E68" s="103" t="s">
        <v>31</v>
      </c>
      <c r="F68" s="103">
        <v>4340</v>
      </c>
      <c r="G68" s="499" t="s">
        <v>28</v>
      </c>
      <c r="H68" s="108" t="s">
        <v>31</v>
      </c>
      <c r="I68" s="103">
        <v>3120</v>
      </c>
      <c r="J68" s="496" t="s">
        <v>26</v>
      </c>
    </row>
    <row r="69" spans="1:10" ht="12" customHeight="1" x14ac:dyDescent="0.2">
      <c r="A69" s="109" t="s">
        <v>511</v>
      </c>
      <c r="B69" s="103" t="s">
        <v>31</v>
      </c>
      <c r="C69" s="103">
        <v>2325</v>
      </c>
      <c r="D69" s="164" t="s">
        <v>322</v>
      </c>
      <c r="E69" s="103" t="s">
        <v>31</v>
      </c>
      <c r="F69" s="103">
        <v>3645</v>
      </c>
      <c r="G69" s="499" t="s">
        <v>28</v>
      </c>
      <c r="H69" s="108" t="s">
        <v>31</v>
      </c>
      <c r="I69" s="103">
        <v>2780</v>
      </c>
      <c r="J69" s="496" t="s">
        <v>26</v>
      </c>
    </row>
    <row r="70" spans="1:10" ht="12" customHeight="1" x14ac:dyDescent="0.2">
      <c r="A70" s="109" t="s">
        <v>325</v>
      </c>
      <c r="B70" s="103" t="s">
        <v>31</v>
      </c>
      <c r="C70" s="103">
        <v>3013</v>
      </c>
      <c r="D70" s="164" t="s">
        <v>322</v>
      </c>
      <c r="E70" s="103" t="s">
        <v>31</v>
      </c>
      <c r="F70" s="103">
        <v>4433</v>
      </c>
      <c r="G70" s="499" t="s">
        <v>28</v>
      </c>
      <c r="H70" s="108" t="s">
        <v>31</v>
      </c>
      <c r="I70" s="103">
        <v>3713</v>
      </c>
      <c r="J70" s="496" t="s">
        <v>26</v>
      </c>
    </row>
    <row r="71" spans="1:10" ht="12" customHeight="1" x14ac:dyDescent="0.2">
      <c r="A71" s="109" t="s">
        <v>326</v>
      </c>
      <c r="B71" s="103" t="s">
        <v>31</v>
      </c>
      <c r="C71" s="103">
        <v>2473</v>
      </c>
      <c r="D71" s="164" t="s">
        <v>322</v>
      </c>
      <c r="E71" s="103" t="s">
        <v>31</v>
      </c>
      <c r="F71" s="103">
        <v>3740</v>
      </c>
      <c r="G71" s="499" t="s">
        <v>28</v>
      </c>
      <c r="H71" s="108" t="s">
        <v>31</v>
      </c>
      <c r="I71" s="103" t="s">
        <v>142</v>
      </c>
      <c r="J71" s="496" t="s">
        <v>26</v>
      </c>
    </row>
    <row r="72" spans="1:10" ht="12" customHeight="1" x14ac:dyDescent="0.2">
      <c r="A72" s="166" t="s">
        <v>80</v>
      </c>
      <c r="B72" s="110">
        <v>3429.2857142857142</v>
      </c>
      <c r="C72" s="110">
        <f t="shared" ref="C72" si="14">AVERAGE(C73:C79)</f>
        <v>2322.5714285714284</v>
      </c>
      <c r="D72" s="171">
        <f t="shared" ref="D72:D79" si="15">((C72/B72) -      1)*100</f>
        <v>-32.272443240991464</v>
      </c>
      <c r="E72" s="583">
        <v>4630</v>
      </c>
      <c r="F72" s="583">
        <f>AVERAGE(F73:F79)</f>
        <v>3695</v>
      </c>
      <c r="G72" s="171">
        <f t="shared" ref="G72:G73" si="16">((F72/E72) -      1)*100</f>
        <v>-20.194384449244062</v>
      </c>
      <c r="H72" s="170">
        <v>3589</v>
      </c>
      <c r="I72" s="170">
        <f t="shared" ref="I72" si="17">AVERAGE(I73:I79)</f>
        <v>3220</v>
      </c>
      <c r="J72" s="171">
        <f t="shared" ref="J72:J73" si="18">((I72/H72) -      1)*100</f>
        <v>-10.281415436054608</v>
      </c>
    </row>
    <row r="73" spans="1:10" ht="12" customHeight="1" x14ac:dyDescent="0.2">
      <c r="A73" s="68" t="s">
        <v>81</v>
      </c>
      <c r="B73" s="103">
        <v>3800</v>
      </c>
      <c r="C73" s="103">
        <v>2432</v>
      </c>
      <c r="D73" s="164">
        <f t="shared" si="15"/>
        <v>-36</v>
      </c>
      <c r="E73" s="103">
        <v>4600</v>
      </c>
      <c r="F73" s="103">
        <v>3600</v>
      </c>
      <c r="G73" s="164">
        <f t="shared" si="16"/>
        <v>-21.739130434782606</v>
      </c>
      <c r="H73" s="165">
        <v>3600</v>
      </c>
      <c r="I73" s="165">
        <v>3000</v>
      </c>
      <c r="J73" s="164">
        <f t="shared" si="18"/>
        <v>-16.666666666666664</v>
      </c>
    </row>
    <row r="74" spans="1:10" ht="12" customHeight="1" x14ac:dyDescent="0.2">
      <c r="A74" s="68" t="s">
        <v>82</v>
      </c>
      <c r="B74" s="103">
        <v>3400</v>
      </c>
      <c r="C74" s="103">
        <v>2366</v>
      </c>
      <c r="D74" s="164">
        <f t="shared" si="15"/>
        <v>-30.411764705882348</v>
      </c>
      <c r="E74" s="103" t="s">
        <v>31</v>
      </c>
      <c r="F74" s="103">
        <v>3600</v>
      </c>
      <c r="G74" s="164" t="s">
        <v>141</v>
      </c>
      <c r="H74" s="165" t="s">
        <v>31</v>
      </c>
      <c r="I74" s="165">
        <v>3400</v>
      </c>
      <c r="J74" s="164" t="s">
        <v>141</v>
      </c>
    </row>
    <row r="75" spans="1:10" ht="12" customHeight="1" x14ac:dyDescent="0.2">
      <c r="A75" s="68" t="s">
        <v>83</v>
      </c>
      <c r="B75" s="103">
        <v>3700</v>
      </c>
      <c r="C75" s="103">
        <v>2400</v>
      </c>
      <c r="D75" s="164">
        <f t="shared" si="15"/>
        <v>-35.13513513513513</v>
      </c>
      <c r="E75" s="103" t="s">
        <v>31</v>
      </c>
      <c r="F75" s="103" t="s">
        <v>31</v>
      </c>
      <c r="G75" s="164" t="s">
        <v>141</v>
      </c>
      <c r="H75" s="165" t="s">
        <v>31</v>
      </c>
      <c r="I75" s="165" t="s">
        <v>31</v>
      </c>
      <c r="J75" s="164" t="s">
        <v>141</v>
      </c>
    </row>
    <row r="76" spans="1:10" ht="12" customHeight="1" x14ac:dyDescent="0.2">
      <c r="A76" s="68" t="s">
        <v>84</v>
      </c>
      <c r="B76" s="103">
        <v>3280</v>
      </c>
      <c r="C76" s="103">
        <v>2260</v>
      </c>
      <c r="D76" s="164">
        <f t="shared" si="15"/>
        <v>-31.09756097560976</v>
      </c>
      <c r="E76" s="103" t="s">
        <v>31</v>
      </c>
      <c r="F76" s="103">
        <v>4100</v>
      </c>
      <c r="G76" s="164" t="s">
        <v>141</v>
      </c>
      <c r="H76" s="165">
        <v>3800</v>
      </c>
      <c r="I76" s="165">
        <v>3280</v>
      </c>
      <c r="J76" s="164">
        <f t="shared" ref="J76" si="19">((I76/H76) -      1)*100</f>
        <v>-13.684210526315788</v>
      </c>
    </row>
    <row r="77" spans="1:10" ht="12" customHeight="1" x14ac:dyDescent="0.2">
      <c r="A77" s="68" t="s">
        <v>655</v>
      </c>
      <c r="B77" s="103">
        <v>3540</v>
      </c>
      <c r="C77" s="103">
        <v>2200</v>
      </c>
      <c r="D77" s="164">
        <f t="shared" si="15"/>
        <v>-37.853107344632761</v>
      </c>
      <c r="E77" s="103" t="s">
        <v>31</v>
      </c>
      <c r="F77" s="103" t="s">
        <v>31</v>
      </c>
      <c r="G77" s="164" t="s">
        <v>141</v>
      </c>
      <c r="H77" s="165" t="s">
        <v>31</v>
      </c>
      <c r="I77" s="165" t="s">
        <v>31</v>
      </c>
      <c r="J77" s="164" t="s">
        <v>141</v>
      </c>
    </row>
    <row r="78" spans="1:10" ht="12" customHeight="1" x14ac:dyDescent="0.2">
      <c r="A78" s="68" t="s">
        <v>86</v>
      </c>
      <c r="B78" s="103">
        <v>3400</v>
      </c>
      <c r="C78" s="103">
        <v>2400</v>
      </c>
      <c r="D78" s="164">
        <f t="shared" si="15"/>
        <v>-29.411764705882348</v>
      </c>
      <c r="E78" s="103">
        <v>4660</v>
      </c>
      <c r="F78" s="103">
        <v>3480</v>
      </c>
      <c r="G78" s="164">
        <f t="shared" ref="G78" si="20">((F78/E78) -      1)*100</f>
        <v>-25.321888412017167</v>
      </c>
      <c r="H78" s="165">
        <v>3367</v>
      </c>
      <c r="I78" s="165">
        <v>3200</v>
      </c>
      <c r="J78" s="164">
        <f>((I78/H78) -      1)*100</f>
        <v>-4.9599049599049589</v>
      </c>
    </row>
    <row r="79" spans="1:10" ht="12" customHeight="1" x14ac:dyDescent="0.2">
      <c r="A79" s="68" t="s">
        <v>87</v>
      </c>
      <c r="B79" s="103">
        <v>2885</v>
      </c>
      <c r="C79" s="103">
        <v>2200</v>
      </c>
      <c r="D79" s="164">
        <f t="shared" si="15"/>
        <v>-23.743500866551127</v>
      </c>
      <c r="E79" s="103" t="s">
        <v>31</v>
      </c>
      <c r="F79" s="103" t="s">
        <v>31</v>
      </c>
      <c r="G79" s="164" t="s">
        <v>141</v>
      </c>
      <c r="H79" s="165" t="s">
        <v>31</v>
      </c>
      <c r="I79" s="165" t="s">
        <v>31</v>
      </c>
      <c r="J79" s="164" t="s">
        <v>141</v>
      </c>
    </row>
    <row r="80" spans="1:10" ht="12" customHeight="1" x14ac:dyDescent="0.2">
      <c r="A80" s="13"/>
      <c r="B80" s="14"/>
      <c r="C80" s="15"/>
      <c r="D80" s="15"/>
      <c r="E80" s="618"/>
      <c r="F80" s="15"/>
      <c r="G80" s="15"/>
      <c r="H80" s="15"/>
      <c r="I80" s="15"/>
      <c r="J80" s="619" t="s">
        <v>79</v>
      </c>
    </row>
    <row r="81" spans="1:10" ht="12" customHeight="1" x14ac:dyDescent="0.25">
      <c r="A81" s="23" t="s">
        <v>592</v>
      </c>
      <c r="G81" s="16"/>
      <c r="H81" s="16"/>
      <c r="I81" s="17"/>
      <c r="J81" s="17"/>
    </row>
    <row r="82" spans="1:10" ht="12" customHeight="1" x14ac:dyDescent="0.2">
      <c r="A82" s="887" t="s">
        <v>19</v>
      </c>
      <c r="B82" s="889" t="s">
        <v>149</v>
      </c>
      <c r="C82" s="890"/>
      <c r="D82" s="891"/>
      <c r="E82" s="889" t="s">
        <v>150</v>
      </c>
      <c r="F82" s="890"/>
      <c r="G82" s="891"/>
      <c r="H82" s="889" t="s">
        <v>151</v>
      </c>
      <c r="I82" s="890"/>
      <c r="J82" s="891"/>
    </row>
    <row r="83" spans="1:10" ht="12" customHeight="1" x14ac:dyDescent="0.2">
      <c r="A83" s="888"/>
      <c r="B83" s="480">
        <v>2023</v>
      </c>
      <c r="C83" s="480">
        <v>2024</v>
      </c>
      <c r="D83" s="480" t="s">
        <v>23</v>
      </c>
      <c r="E83" s="480">
        <v>2023</v>
      </c>
      <c r="F83" s="480">
        <v>2024</v>
      </c>
      <c r="G83" s="480" t="s">
        <v>23</v>
      </c>
      <c r="H83" s="480">
        <v>2023</v>
      </c>
      <c r="I83" s="480">
        <v>2024</v>
      </c>
      <c r="J83" s="480" t="s">
        <v>23</v>
      </c>
    </row>
    <row r="84" spans="1:10" ht="6.75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</row>
    <row r="85" spans="1:10" ht="12" customHeight="1" x14ac:dyDescent="0.2">
      <c r="A85" s="166" t="s">
        <v>89</v>
      </c>
      <c r="B85" s="110">
        <v>3174.1750000000002</v>
      </c>
      <c r="C85" s="110">
        <f>AVERAGE(C86:C94)</f>
        <v>2344.7333333333331</v>
      </c>
      <c r="D85" s="171">
        <f t="shared" ref="D85:D117" si="21">((C85/B85) -      1)*100</f>
        <v>-26.130936910115764</v>
      </c>
      <c r="E85" s="110">
        <v>4407.5</v>
      </c>
      <c r="F85" s="110">
        <f>AVERAGE(F86:F94)</f>
        <v>3504.6800000000003</v>
      </c>
      <c r="G85" s="171">
        <f>((F85/E85) -      1)*100</f>
        <v>-20.48372093023255</v>
      </c>
      <c r="H85" s="110">
        <v>3190</v>
      </c>
      <c r="I85" s="110">
        <f>AVERAGE(I86:I94)</f>
        <v>2503.3200000000002</v>
      </c>
      <c r="J85" s="171">
        <f>((I85/H85) -      1)*100</f>
        <v>-21.526018808777426</v>
      </c>
    </row>
    <row r="86" spans="1:10" ht="12" customHeight="1" x14ac:dyDescent="0.2">
      <c r="A86" s="68" t="s">
        <v>90</v>
      </c>
      <c r="B86" s="103">
        <v>3080</v>
      </c>
      <c r="C86" s="103">
        <v>2200</v>
      </c>
      <c r="D86" s="164">
        <f t="shared" si="21"/>
        <v>-28.571428571428569</v>
      </c>
      <c r="E86" s="103">
        <v>4320</v>
      </c>
      <c r="F86" s="103">
        <v>3700</v>
      </c>
      <c r="G86" s="164">
        <f t="shared" ref="G86:G88" si="22">((F86/E86) -      1)*100</f>
        <v>-14.351851851851849</v>
      </c>
      <c r="H86" s="108">
        <v>3550</v>
      </c>
      <c r="I86" s="103" t="s">
        <v>31</v>
      </c>
      <c r="J86" s="164" t="s">
        <v>141</v>
      </c>
    </row>
    <row r="87" spans="1:10" ht="12" customHeight="1" x14ac:dyDescent="0.2">
      <c r="A87" s="68" t="s">
        <v>91</v>
      </c>
      <c r="B87" s="103">
        <v>2975</v>
      </c>
      <c r="C87" s="103">
        <v>2170</v>
      </c>
      <c r="D87" s="164">
        <f t="shared" si="21"/>
        <v>-27.058823529411768</v>
      </c>
      <c r="E87" s="103">
        <v>4280</v>
      </c>
      <c r="F87" s="103">
        <v>3210</v>
      </c>
      <c r="G87" s="164">
        <f t="shared" si="22"/>
        <v>-25</v>
      </c>
      <c r="H87" s="103">
        <v>3215</v>
      </c>
      <c r="I87" s="103">
        <v>2460</v>
      </c>
      <c r="J87" s="164">
        <f t="shared" ref="J87:J91" si="23">((I87/H87) -      1)*100</f>
        <v>-23.48367029548989</v>
      </c>
    </row>
    <row r="88" spans="1:10" ht="12" customHeight="1" x14ac:dyDescent="0.2">
      <c r="A88" s="68" t="s">
        <v>92</v>
      </c>
      <c r="B88" s="103">
        <v>3375</v>
      </c>
      <c r="C88" s="103">
        <v>2566.6</v>
      </c>
      <c r="D88" s="164">
        <f t="shared" si="21"/>
        <v>-23.952592592592591</v>
      </c>
      <c r="E88" s="103">
        <v>4650</v>
      </c>
      <c r="F88" s="103">
        <v>3750</v>
      </c>
      <c r="G88" s="164">
        <f t="shared" si="22"/>
        <v>-19.354838709677423</v>
      </c>
      <c r="H88" s="103">
        <v>3665</v>
      </c>
      <c r="I88" s="103">
        <v>2800</v>
      </c>
      <c r="J88" s="164">
        <f t="shared" si="23"/>
        <v>-23.601637107776263</v>
      </c>
    </row>
    <row r="89" spans="1:10" ht="12" customHeight="1" x14ac:dyDescent="0.2">
      <c r="A89" s="68" t="s">
        <v>327</v>
      </c>
      <c r="B89" s="103" t="s">
        <v>31</v>
      </c>
      <c r="C89" s="103">
        <v>2150</v>
      </c>
      <c r="D89" s="164" t="s">
        <v>141</v>
      </c>
      <c r="E89" s="103" t="s">
        <v>31</v>
      </c>
      <c r="F89" s="103" t="s">
        <v>31</v>
      </c>
      <c r="G89" s="164" t="s">
        <v>141</v>
      </c>
      <c r="H89" s="108" t="s">
        <v>31</v>
      </c>
      <c r="I89" s="103" t="s">
        <v>31</v>
      </c>
      <c r="J89" s="164" t="s">
        <v>141</v>
      </c>
    </row>
    <row r="90" spans="1:10" ht="12" customHeight="1" x14ac:dyDescent="0.2">
      <c r="A90" s="68" t="s">
        <v>93</v>
      </c>
      <c r="B90" s="103">
        <v>2900</v>
      </c>
      <c r="C90" s="103">
        <v>2200</v>
      </c>
      <c r="D90" s="164">
        <f t="shared" si="21"/>
        <v>-24.137931034482762</v>
      </c>
      <c r="E90" s="103" t="s">
        <v>31</v>
      </c>
      <c r="F90" s="103" t="s">
        <v>31</v>
      </c>
      <c r="G90" s="164" t="s">
        <v>141</v>
      </c>
      <c r="H90" s="108" t="s">
        <v>31</v>
      </c>
      <c r="I90" s="103" t="s">
        <v>31</v>
      </c>
      <c r="J90" s="164" t="s">
        <v>141</v>
      </c>
    </row>
    <row r="91" spans="1:10" ht="12" customHeight="1" x14ac:dyDescent="0.2">
      <c r="A91" s="68" t="s">
        <v>198</v>
      </c>
      <c r="B91" s="103">
        <v>3493.4</v>
      </c>
      <c r="C91" s="103">
        <v>2406</v>
      </c>
      <c r="D91" s="164">
        <f t="shared" si="21"/>
        <v>-31.127268563577037</v>
      </c>
      <c r="E91" s="103" t="s">
        <v>31</v>
      </c>
      <c r="F91" s="103">
        <v>3293.4</v>
      </c>
      <c r="G91" s="164" t="s">
        <v>141</v>
      </c>
      <c r="H91" s="103">
        <v>2553.4</v>
      </c>
      <c r="I91" s="103">
        <v>2426.6</v>
      </c>
      <c r="J91" s="164">
        <f t="shared" si="23"/>
        <v>-4.9659277825644281</v>
      </c>
    </row>
    <row r="92" spans="1:10" ht="6.75" customHeight="1" x14ac:dyDescent="0.2">
      <c r="A92" s="68" t="s">
        <v>94</v>
      </c>
      <c r="B92" s="103">
        <v>3360</v>
      </c>
      <c r="C92" s="103">
        <v>3000</v>
      </c>
      <c r="D92" s="164">
        <f t="shared" si="21"/>
        <v>-10.71428571428571</v>
      </c>
      <c r="E92" s="103" t="s">
        <v>31</v>
      </c>
      <c r="F92" s="103" t="s">
        <v>31</v>
      </c>
      <c r="G92" s="164" t="s">
        <v>141</v>
      </c>
      <c r="H92" s="108" t="s">
        <v>31</v>
      </c>
      <c r="I92" s="103">
        <v>2400</v>
      </c>
      <c r="J92" s="164" t="s">
        <v>141</v>
      </c>
    </row>
    <row r="93" spans="1:10" ht="12" customHeight="1" x14ac:dyDescent="0.2">
      <c r="A93" s="68" t="s">
        <v>95</v>
      </c>
      <c r="B93" s="103">
        <v>2910</v>
      </c>
      <c r="C93" s="103">
        <v>2290</v>
      </c>
      <c r="D93" s="164">
        <f t="shared" si="21"/>
        <v>-21.305841924398628</v>
      </c>
      <c r="E93" s="103" t="s">
        <v>31</v>
      </c>
      <c r="F93" s="103" t="s">
        <v>31</v>
      </c>
      <c r="G93" s="164" t="s">
        <v>141</v>
      </c>
      <c r="H93" s="103" t="s">
        <v>31</v>
      </c>
      <c r="I93" s="103" t="s">
        <v>31</v>
      </c>
      <c r="J93" s="164" t="s">
        <v>141</v>
      </c>
    </row>
    <row r="94" spans="1:10" ht="12" customHeight="1" x14ac:dyDescent="0.2">
      <c r="A94" s="68" t="s">
        <v>97</v>
      </c>
      <c r="B94" s="103">
        <v>3300</v>
      </c>
      <c r="C94" s="103">
        <v>2120</v>
      </c>
      <c r="D94" s="164">
        <f t="shared" si="21"/>
        <v>-35.757575757575758</v>
      </c>
      <c r="E94" s="103">
        <v>4380</v>
      </c>
      <c r="F94" s="103">
        <v>3570</v>
      </c>
      <c r="G94" s="164">
        <f t="shared" ref="G94:G110" si="24">((F94/E94) -      1)*100</f>
        <v>-18.493150684931503</v>
      </c>
      <c r="H94" s="103">
        <v>2966.6</v>
      </c>
      <c r="I94" s="103">
        <v>2430</v>
      </c>
      <c r="J94" s="164">
        <f t="shared" ref="J94:J104" si="25">((I94/H94) -      1)*100</f>
        <v>-18.088046922402746</v>
      </c>
    </row>
    <row r="95" spans="1:10" ht="12" customHeight="1" x14ac:dyDescent="0.2">
      <c r="A95" s="68" t="s">
        <v>600</v>
      </c>
      <c r="B95" s="103" t="s">
        <v>31</v>
      </c>
      <c r="C95" s="103">
        <v>2200</v>
      </c>
      <c r="D95" s="164" t="s">
        <v>141</v>
      </c>
      <c r="E95" s="103" t="s">
        <v>31</v>
      </c>
      <c r="F95" s="103">
        <v>3900</v>
      </c>
      <c r="G95" s="164" t="s">
        <v>141</v>
      </c>
      <c r="H95" s="103" t="s">
        <v>31</v>
      </c>
      <c r="I95" s="103" t="s">
        <v>31</v>
      </c>
      <c r="J95" s="164" t="s">
        <v>141</v>
      </c>
    </row>
    <row r="96" spans="1:10" ht="12" customHeight="1" x14ac:dyDescent="0.2">
      <c r="A96" s="166" t="s">
        <v>98</v>
      </c>
      <c r="B96" s="110">
        <v>3399.4666666666667</v>
      </c>
      <c r="C96" s="110">
        <f t="shared" ref="C96" si="26">AVERAGE(C97:C99)</f>
        <v>2230</v>
      </c>
      <c r="D96" s="171">
        <f t="shared" si="21"/>
        <v>-34.401474741135864</v>
      </c>
      <c r="E96" s="110">
        <v>4433.333333333333</v>
      </c>
      <c r="F96" s="110">
        <f t="shared" ref="F96" si="27">AVERAGE(F97:F99)</f>
        <v>3388.3333333333335</v>
      </c>
      <c r="G96" s="171">
        <f t="shared" si="24"/>
        <v>-23.571428571428566</v>
      </c>
      <c r="H96" s="110">
        <v>3375.6666666666665</v>
      </c>
      <c r="I96" s="110">
        <f t="shared" ref="I96" si="28">AVERAGE(I97:I99)</f>
        <v>2456.6666666666665</v>
      </c>
      <c r="J96" s="171">
        <f t="shared" si="25"/>
        <v>-27.22425199960502</v>
      </c>
    </row>
    <row r="97" spans="1:10" ht="12" customHeight="1" x14ac:dyDescent="0.2">
      <c r="A97" s="68" t="s">
        <v>99</v>
      </c>
      <c r="B97" s="103">
        <v>3275</v>
      </c>
      <c r="C97" s="103">
        <v>2190</v>
      </c>
      <c r="D97" s="164">
        <f t="shared" si="21"/>
        <v>-33.129770992366417</v>
      </c>
      <c r="E97" s="103">
        <v>4367</v>
      </c>
      <c r="F97" s="103">
        <v>3305</v>
      </c>
      <c r="G97" s="164">
        <f t="shared" si="24"/>
        <v>-24.31875429356538</v>
      </c>
      <c r="H97" s="103">
        <v>3300</v>
      </c>
      <c r="I97" s="103">
        <v>2420</v>
      </c>
      <c r="J97" s="164">
        <f t="shared" si="25"/>
        <v>-26.666666666666671</v>
      </c>
    </row>
    <row r="98" spans="1:10" ht="12" customHeight="1" x14ac:dyDescent="0.2">
      <c r="A98" s="68" t="s">
        <v>100</v>
      </c>
      <c r="B98" s="103">
        <v>3670</v>
      </c>
      <c r="C98" s="103">
        <v>2290</v>
      </c>
      <c r="D98" s="164">
        <f t="shared" si="21"/>
        <v>-37.602179836512263</v>
      </c>
      <c r="E98" s="103">
        <v>4580</v>
      </c>
      <c r="F98" s="103">
        <v>3470</v>
      </c>
      <c r="G98" s="164">
        <f t="shared" si="24"/>
        <v>-24.235807860262003</v>
      </c>
      <c r="H98" s="103">
        <v>3480</v>
      </c>
      <c r="I98" s="103">
        <v>2515</v>
      </c>
      <c r="J98" s="164">
        <f t="shared" si="25"/>
        <v>-27.729885057471261</v>
      </c>
    </row>
    <row r="99" spans="1:10" ht="12" customHeight="1" x14ac:dyDescent="0.2">
      <c r="A99" s="68" t="s">
        <v>101</v>
      </c>
      <c r="B99" s="103">
        <v>3253.4</v>
      </c>
      <c r="C99" s="103">
        <v>2210</v>
      </c>
      <c r="D99" s="164">
        <f t="shared" si="21"/>
        <v>-32.071064117538569</v>
      </c>
      <c r="E99" s="103">
        <v>4353</v>
      </c>
      <c r="F99" s="103">
        <v>3390</v>
      </c>
      <c r="G99" s="164">
        <f t="shared" si="24"/>
        <v>-22.122674017918676</v>
      </c>
      <c r="H99" s="103">
        <v>3347</v>
      </c>
      <c r="I99" s="103">
        <v>2435</v>
      </c>
      <c r="J99" s="164">
        <f t="shared" si="25"/>
        <v>-27.248282043621153</v>
      </c>
    </row>
    <row r="100" spans="1:10" ht="12" customHeight="1" x14ac:dyDescent="0.2">
      <c r="A100" s="166" t="s">
        <v>102</v>
      </c>
      <c r="B100" s="110">
        <v>3733</v>
      </c>
      <c r="C100" s="110">
        <v>2595</v>
      </c>
      <c r="D100" s="171">
        <f t="shared" si="21"/>
        <v>-30.484864720064287</v>
      </c>
      <c r="E100" s="110">
        <v>4590</v>
      </c>
      <c r="F100" s="110">
        <v>3465</v>
      </c>
      <c r="G100" s="171">
        <f t="shared" si="24"/>
        <v>-24.509803921568629</v>
      </c>
      <c r="H100" s="110">
        <v>2780</v>
      </c>
      <c r="I100" s="110">
        <v>2850</v>
      </c>
      <c r="J100" s="171">
        <f t="shared" si="25"/>
        <v>2.5179856115107979</v>
      </c>
    </row>
    <row r="101" spans="1:10" ht="12" customHeight="1" x14ac:dyDescent="0.2">
      <c r="A101" s="166" t="s">
        <v>103</v>
      </c>
      <c r="B101" s="110">
        <v>3517</v>
      </c>
      <c r="C101" s="110">
        <f t="shared" ref="C101" si="29">AVERAGE(C103:C107)</f>
        <v>2603</v>
      </c>
      <c r="D101" s="610">
        <f t="shared" si="21"/>
        <v>-25.988058003980662</v>
      </c>
      <c r="E101" s="110">
        <v>3988.75</v>
      </c>
      <c r="F101" s="110">
        <f t="shared" ref="F101" si="30">AVERAGE(F103:F107)</f>
        <v>3704.5</v>
      </c>
      <c r="G101" s="171">
        <f t="shared" si="24"/>
        <v>-7.1262926982137209</v>
      </c>
      <c r="H101" s="110">
        <v>3486.25</v>
      </c>
      <c r="I101" s="110">
        <f t="shared" ref="I101" si="31">AVERAGE(I103:I107)</f>
        <v>3133.125</v>
      </c>
      <c r="J101" s="171">
        <f t="shared" si="25"/>
        <v>-10.129078522768021</v>
      </c>
    </row>
    <row r="102" spans="1:10" ht="12" customHeight="1" x14ac:dyDescent="0.2">
      <c r="A102" s="68" t="s">
        <v>145</v>
      </c>
      <c r="B102" s="103">
        <v>3160</v>
      </c>
      <c r="C102" s="103">
        <v>1725</v>
      </c>
      <c r="D102" s="99">
        <f t="shared" si="21"/>
        <v>-45.411392405063289</v>
      </c>
      <c r="E102" s="103">
        <v>4600</v>
      </c>
      <c r="F102" s="103">
        <v>3475</v>
      </c>
      <c r="G102" s="164" t="s">
        <v>141</v>
      </c>
      <c r="H102" s="103" t="s">
        <v>31</v>
      </c>
      <c r="I102" s="103" t="s">
        <v>31</v>
      </c>
      <c r="J102" s="164" t="s">
        <v>141</v>
      </c>
    </row>
    <row r="103" spans="1:10" ht="12" customHeight="1" x14ac:dyDescent="0.2">
      <c r="A103" s="68" t="s">
        <v>104</v>
      </c>
      <c r="B103" s="103">
        <v>3295</v>
      </c>
      <c r="C103" s="103">
        <v>2400</v>
      </c>
      <c r="D103" s="99">
        <f t="shared" si="21"/>
        <v>-27.162367223065253</v>
      </c>
      <c r="E103" s="103">
        <v>4655</v>
      </c>
      <c r="F103" s="103">
        <v>3850</v>
      </c>
      <c r="G103" s="164">
        <f t="shared" si="24"/>
        <v>-17.29323308270677</v>
      </c>
      <c r="H103" s="103">
        <v>3245</v>
      </c>
      <c r="I103" s="103">
        <v>3205</v>
      </c>
      <c r="J103" s="164">
        <f t="shared" si="25"/>
        <v>-1.2326656394452962</v>
      </c>
    </row>
    <row r="104" spans="1:10" ht="12" customHeight="1" x14ac:dyDescent="0.2">
      <c r="A104" s="68" t="s">
        <v>105</v>
      </c>
      <c r="B104" s="103">
        <v>2900</v>
      </c>
      <c r="C104" s="103">
        <v>2305</v>
      </c>
      <c r="D104" s="99">
        <f t="shared" si="21"/>
        <v>-20.517241379310349</v>
      </c>
      <c r="E104" s="103" t="s">
        <v>31</v>
      </c>
      <c r="F104" s="103">
        <v>3597.5</v>
      </c>
      <c r="G104" s="164" t="s">
        <v>141</v>
      </c>
      <c r="H104" s="103">
        <v>2900</v>
      </c>
      <c r="I104" s="103">
        <v>2907.5</v>
      </c>
      <c r="J104" s="164">
        <f t="shared" si="25"/>
        <v>0.2586206896551646</v>
      </c>
    </row>
    <row r="105" spans="1:10" ht="12" customHeight="1" x14ac:dyDescent="0.2">
      <c r="A105" s="68" t="s">
        <v>106</v>
      </c>
      <c r="B105" s="103">
        <v>3840</v>
      </c>
      <c r="C105" s="103">
        <v>2660</v>
      </c>
      <c r="D105" s="99">
        <f t="shared" si="21"/>
        <v>-30.729166666666664</v>
      </c>
      <c r="E105" s="103">
        <v>4300</v>
      </c>
      <c r="F105" s="103">
        <v>3460</v>
      </c>
      <c r="G105" s="164">
        <f t="shared" si="24"/>
        <v>-19.534883720930228</v>
      </c>
      <c r="H105" s="108">
        <v>3600</v>
      </c>
      <c r="I105" s="108" t="s">
        <v>31</v>
      </c>
      <c r="J105" s="164" t="s">
        <v>141</v>
      </c>
    </row>
    <row r="106" spans="1:10" ht="12" customHeight="1" x14ac:dyDescent="0.2">
      <c r="A106" s="68" t="s">
        <v>107</v>
      </c>
      <c r="B106" s="103">
        <v>3150</v>
      </c>
      <c r="C106" s="103">
        <v>2450</v>
      </c>
      <c r="D106" s="99">
        <f t="shared" si="21"/>
        <v>-22.222222222222221</v>
      </c>
      <c r="E106" s="103">
        <v>3200</v>
      </c>
      <c r="F106" s="103">
        <v>3415</v>
      </c>
      <c r="G106" s="164">
        <f t="shared" si="24"/>
        <v>6.7187499999999956</v>
      </c>
      <c r="H106" s="108" t="s">
        <v>31</v>
      </c>
      <c r="I106" s="108">
        <v>2220</v>
      </c>
      <c r="J106" s="164" t="s">
        <v>141</v>
      </c>
    </row>
    <row r="107" spans="1:10" ht="12" customHeight="1" x14ac:dyDescent="0.2">
      <c r="A107" s="68" t="s">
        <v>153</v>
      </c>
      <c r="B107" s="103">
        <v>4400</v>
      </c>
      <c r="C107" s="103">
        <v>3200</v>
      </c>
      <c r="D107" s="99">
        <f t="shared" si="21"/>
        <v>-27.27272727272727</v>
      </c>
      <c r="E107" s="103">
        <v>3800</v>
      </c>
      <c r="F107" s="103">
        <v>4200</v>
      </c>
      <c r="G107" s="164">
        <f t="shared" si="24"/>
        <v>10.526315789473696</v>
      </c>
      <c r="H107" s="103">
        <v>4200</v>
      </c>
      <c r="I107" s="103">
        <v>4200</v>
      </c>
      <c r="J107" s="164">
        <f t="shared" ref="J107:J111" si="32">((I107/H107) -      1)*100</f>
        <v>0</v>
      </c>
    </row>
    <row r="108" spans="1:10" ht="12" customHeight="1" x14ac:dyDescent="0.2">
      <c r="A108" s="166" t="s">
        <v>108</v>
      </c>
      <c r="B108" s="110">
        <v>4502.5</v>
      </c>
      <c r="C108" s="110">
        <f>AVERAGE(C109:C112)</f>
        <v>3125</v>
      </c>
      <c r="D108" s="610">
        <f t="shared" si="21"/>
        <v>-30.594114380899494</v>
      </c>
      <c r="E108" s="110">
        <v>4787.5</v>
      </c>
      <c r="F108" s="110">
        <f t="shared" ref="F108" si="33">AVERAGE(F109:F111)</f>
        <v>5025</v>
      </c>
      <c r="G108" s="171">
        <f t="shared" si="24"/>
        <v>4.9608355091383727</v>
      </c>
      <c r="H108" s="110">
        <v>3566.6666666666665</v>
      </c>
      <c r="I108" s="110">
        <f t="shared" ref="I108" si="34">AVERAGE(I109:I111)</f>
        <v>3250</v>
      </c>
      <c r="J108" s="171">
        <f t="shared" si="32"/>
        <v>-8.8785046728971917</v>
      </c>
    </row>
    <row r="109" spans="1:10" ht="12" customHeight="1" x14ac:dyDescent="0.2">
      <c r="A109" s="68" t="s">
        <v>109</v>
      </c>
      <c r="B109" s="103">
        <v>4810</v>
      </c>
      <c r="C109" s="103">
        <v>2700</v>
      </c>
      <c r="D109" s="164">
        <f t="shared" si="21"/>
        <v>-43.866943866943863</v>
      </c>
      <c r="E109" s="103">
        <v>3275</v>
      </c>
      <c r="F109" s="103">
        <v>4000</v>
      </c>
      <c r="G109" s="164">
        <f t="shared" si="24"/>
        <v>22.137404580152676</v>
      </c>
      <c r="H109" s="103">
        <v>3200</v>
      </c>
      <c r="I109" s="103">
        <v>3500</v>
      </c>
      <c r="J109" s="164">
        <f t="shared" si="32"/>
        <v>9.375</v>
      </c>
    </row>
    <row r="110" spans="1:10" ht="12" customHeight="1" x14ac:dyDescent="0.2">
      <c r="A110" s="68" t="s">
        <v>110</v>
      </c>
      <c r="B110" s="103">
        <v>5850</v>
      </c>
      <c r="C110" s="103">
        <v>4150</v>
      </c>
      <c r="D110" s="164">
        <f t="shared" si="21"/>
        <v>-29.059829059829056</v>
      </c>
      <c r="E110" s="103">
        <v>6300</v>
      </c>
      <c r="F110" s="103">
        <v>6050</v>
      </c>
      <c r="G110" s="164">
        <f t="shared" si="24"/>
        <v>-3.9682539682539653</v>
      </c>
      <c r="H110" s="103">
        <v>4500</v>
      </c>
      <c r="I110" s="103" t="s">
        <v>31</v>
      </c>
      <c r="J110" s="164" t="s">
        <v>141</v>
      </c>
    </row>
    <row r="111" spans="1:10" ht="12" customHeight="1" x14ac:dyDescent="0.2">
      <c r="A111" s="68" t="s">
        <v>111</v>
      </c>
      <c r="B111" s="103">
        <v>3150</v>
      </c>
      <c r="C111" s="103">
        <v>3150</v>
      </c>
      <c r="D111" s="164">
        <f t="shared" si="21"/>
        <v>0</v>
      </c>
      <c r="E111" s="103" t="s">
        <v>31</v>
      </c>
      <c r="F111" s="103" t="s">
        <v>31</v>
      </c>
      <c r="G111" s="164" t="s">
        <v>141</v>
      </c>
      <c r="H111" s="103">
        <v>3000</v>
      </c>
      <c r="I111" s="103">
        <v>3000</v>
      </c>
      <c r="J111" s="164">
        <f t="shared" si="32"/>
        <v>0</v>
      </c>
    </row>
    <row r="112" spans="1:10" ht="12" customHeight="1" x14ac:dyDescent="0.2">
      <c r="A112" s="68" t="s">
        <v>112</v>
      </c>
      <c r="B112" s="103">
        <v>4200</v>
      </c>
      <c r="C112" s="103">
        <v>2500</v>
      </c>
      <c r="D112" s="164">
        <f t="shared" si="21"/>
        <v>-40.476190476190474</v>
      </c>
      <c r="E112" s="103" t="s">
        <v>31</v>
      </c>
      <c r="F112" s="103" t="s">
        <v>31</v>
      </c>
      <c r="G112" s="164" t="s">
        <v>141</v>
      </c>
      <c r="H112" s="103" t="s">
        <v>31</v>
      </c>
      <c r="I112" s="103" t="s">
        <v>31</v>
      </c>
      <c r="J112" s="164" t="s">
        <v>141</v>
      </c>
    </row>
    <row r="113" spans="1:10" ht="12" customHeight="1" x14ac:dyDescent="0.2">
      <c r="A113" s="620" t="s">
        <v>113</v>
      </c>
      <c r="B113" s="110">
        <v>4550</v>
      </c>
      <c r="C113" s="110">
        <f t="shared" ref="C113" si="35">AVERAGE(C114:C115)</f>
        <v>2727.2</v>
      </c>
      <c r="D113" s="171">
        <f t="shared" si="21"/>
        <v>-40.061538461538468</v>
      </c>
      <c r="E113" s="110">
        <v>5216.665</v>
      </c>
      <c r="F113" s="110">
        <f t="shared" ref="F113" si="36">AVERAGE(F114:F115)</f>
        <v>3783.3</v>
      </c>
      <c r="G113" s="171">
        <f t="shared" ref="G113:G122" si="37">((F113/E113) -      1)*100</f>
        <v>-27.476654145895886</v>
      </c>
      <c r="H113" s="110">
        <v>4100</v>
      </c>
      <c r="I113" s="110">
        <f t="shared" ref="I113" si="38">AVERAGE(I114:I115)</f>
        <v>3044.4</v>
      </c>
      <c r="J113" s="171">
        <f t="shared" ref="J113:J117" si="39">((I113/H113) -      1)*100</f>
        <v>-25.746341463414634</v>
      </c>
    </row>
    <row r="114" spans="1:10" ht="12" customHeight="1" x14ac:dyDescent="0.2">
      <c r="A114" s="621" t="s">
        <v>114</v>
      </c>
      <c r="B114" s="103">
        <v>4500</v>
      </c>
      <c r="C114" s="103">
        <v>2784.4</v>
      </c>
      <c r="D114" s="164">
        <f t="shared" si="21"/>
        <v>-38.124444444444435</v>
      </c>
      <c r="E114" s="103">
        <v>5033.33</v>
      </c>
      <c r="F114" s="103">
        <v>3666.6</v>
      </c>
      <c r="G114" s="164">
        <f t="shared" si="37"/>
        <v>-27.153594141453073</v>
      </c>
      <c r="H114" s="103">
        <v>4100</v>
      </c>
      <c r="I114" s="103">
        <v>2788.8</v>
      </c>
      <c r="J114" s="164">
        <f t="shared" si="39"/>
        <v>-31.980487804878045</v>
      </c>
    </row>
    <row r="115" spans="1:10" ht="11.1" customHeight="1" x14ac:dyDescent="0.2">
      <c r="A115" s="621" t="s">
        <v>115</v>
      </c>
      <c r="B115" s="103">
        <v>4600</v>
      </c>
      <c r="C115" s="103">
        <v>2670</v>
      </c>
      <c r="D115" s="164">
        <f t="shared" si="21"/>
        <v>-41.956521739130437</v>
      </c>
      <c r="E115" s="103">
        <v>5400</v>
      </c>
      <c r="F115" s="103">
        <v>3900</v>
      </c>
      <c r="G115" s="164">
        <f t="shared" si="37"/>
        <v>-27.777777777777779</v>
      </c>
      <c r="H115" s="108">
        <v>4100</v>
      </c>
      <c r="I115" s="103">
        <v>3300</v>
      </c>
      <c r="J115" s="164">
        <f t="shared" si="39"/>
        <v>-19.512195121951216</v>
      </c>
    </row>
    <row r="116" spans="1:10" ht="11.1" customHeight="1" x14ac:dyDescent="0.2">
      <c r="A116" s="594" t="s">
        <v>116</v>
      </c>
      <c r="B116" s="110">
        <v>3066.66</v>
      </c>
      <c r="C116" s="110">
        <f>AVERAGE(C117:C118)</f>
        <v>2500</v>
      </c>
      <c r="D116" s="612">
        <f t="shared" si="21"/>
        <v>-18.478083648007924</v>
      </c>
      <c r="E116" s="110">
        <v>4750</v>
      </c>
      <c r="F116" s="110">
        <f t="shared" ref="F116" si="40">AVERAGE(F117:F118)</f>
        <v>4000</v>
      </c>
      <c r="G116" s="171">
        <f t="shared" si="37"/>
        <v>-15.789473684210531</v>
      </c>
      <c r="H116" s="583">
        <v>3633.33</v>
      </c>
      <c r="I116" s="110">
        <f t="shared" ref="I116" si="41">AVERAGE(I117:I118)</f>
        <v>4000</v>
      </c>
      <c r="J116" s="171">
        <f t="shared" si="39"/>
        <v>10.091844120957916</v>
      </c>
    </row>
    <row r="117" spans="1:10" ht="11.1" customHeight="1" x14ac:dyDescent="0.2">
      <c r="A117" s="112" t="s">
        <v>117</v>
      </c>
      <c r="B117" s="103">
        <v>3066.66</v>
      </c>
      <c r="C117" s="103">
        <v>2500</v>
      </c>
      <c r="D117" s="97">
        <f t="shared" si="21"/>
        <v>-18.478083648007924</v>
      </c>
      <c r="E117" s="103">
        <v>4700</v>
      </c>
      <c r="F117" s="103">
        <v>4500</v>
      </c>
      <c r="G117" s="164">
        <f t="shared" si="37"/>
        <v>-4.2553191489361648</v>
      </c>
      <c r="H117" s="108">
        <v>3633.33</v>
      </c>
      <c r="I117" s="103">
        <v>4000</v>
      </c>
      <c r="J117" s="164">
        <f t="shared" si="39"/>
        <v>10.091844120957916</v>
      </c>
    </row>
    <row r="118" spans="1:10" ht="11.1" customHeight="1" x14ac:dyDescent="0.2">
      <c r="A118" s="112" t="s">
        <v>147</v>
      </c>
      <c r="B118" s="103" t="s">
        <v>31</v>
      </c>
      <c r="C118" s="103" t="s">
        <v>31</v>
      </c>
      <c r="D118" s="99" t="s">
        <v>141</v>
      </c>
      <c r="E118" s="103">
        <v>4800</v>
      </c>
      <c r="F118" s="103">
        <v>3500</v>
      </c>
      <c r="G118" s="164">
        <f t="shared" si="37"/>
        <v>-27.083333333333336</v>
      </c>
      <c r="H118" s="108" t="s">
        <v>142</v>
      </c>
      <c r="I118" s="108" t="s">
        <v>142</v>
      </c>
      <c r="J118" s="164" t="s">
        <v>143</v>
      </c>
    </row>
    <row r="119" spans="1:10" ht="11.1" customHeight="1" x14ac:dyDescent="0.2">
      <c r="A119" s="166" t="s">
        <v>118</v>
      </c>
      <c r="B119" s="110">
        <v>4033.3333333333335</v>
      </c>
      <c r="C119" s="110">
        <f t="shared" ref="C119" si="42">AVERAGE(C120:C122)</f>
        <v>2733.3333333333335</v>
      </c>
      <c r="D119" s="171">
        <f t="shared" ref="D119:D143" si="43">((C119/B119) -      1)*100</f>
        <v>-32.231404958677686</v>
      </c>
      <c r="E119" s="110">
        <v>3656.66</v>
      </c>
      <c r="F119" s="110">
        <f t="shared" ref="F119" si="44">AVERAGE(F120:F122)</f>
        <v>3200</v>
      </c>
      <c r="G119" s="171">
        <f t="shared" si="37"/>
        <v>-12.488445740101618</v>
      </c>
      <c r="H119" s="110">
        <v>3956.5</v>
      </c>
      <c r="I119" s="110">
        <f t="shared" ref="I119" si="45">AVERAGE(I120:I122)</f>
        <v>3610</v>
      </c>
      <c r="J119" s="171">
        <f t="shared" ref="J119:J120" si="46">((I119/H119) -      1)*100</f>
        <v>-8.7577404271451993</v>
      </c>
    </row>
    <row r="120" spans="1:10" ht="11.1" customHeight="1" x14ac:dyDescent="0.2">
      <c r="A120" s="68" t="s">
        <v>120</v>
      </c>
      <c r="B120" s="103">
        <v>4440</v>
      </c>
      <c r="C120" s="103">
        <v>2600</v>
      </c>
      <c r="D120" s="164">
        <f t="shared" si="43"/>
        <v>-41.441441441441441</v>
      </c>
      <c r="E120" s="103">
        <v>3766.66</v>
      </c>
      <c r="F120" s="103" t="s">
        <v>31</v>
      </c>
      <c r="G120" s="164" t="s">
        <v>141</v>
      </c>
      <c r="H120" s="103">
        <v>3680</v>
      </c>
      <c r="I120" s="103">
        <v>3610</v>
      </c>
      <c r="J120" s="164">
        <f t="shared" si="46"/>
        <v>-1.9021739130434812</v>
      </c>
    </row>
    <row r="121" spans="1:10" ht="14.1" customHeight="1" x14ac:dyDescent="0.2">
      <c r="A121" s="68" t="s">
        <v>119</v>
      </c>
      <c r="B121" s="103">
        <v>4200</v>
      </c>
      <c r="C121" s="103">
        <v>3000</v>
      </c>
      <c r="D121" s="164">
        <f t="shared" si="43"/>
        <v>-28.571428571428569</v>
      </c>
      <c r="E121" s="103" t="s">
        <v>31</v>
      </c>
      <c r="F121" s="103" t="s">
        <v>31</v>
      </c>
      <c r="G121" s="164" t="s">
        <v>141</v>
      </c>
      <c r="H121" s="108" t="s">
        <v>31</v>
      </c>
      <c r="I121" s="103" t="s">
        <v>31</v>
      </c>
      <c r="J121" s="164" t="s">
        <v>141</v>
      </c>
    </row>
    <row r="122" spans="1:10" ht="14.1" customHeight="1" x14ac:dyDescent="0.2">
      <c r="A122" s="68" t="s">
        <v>121</v>
      </c>
      <c r="B122" s="103">
        <v>3460</v>
      </c>
      <c r="C122" s="103">
        <v>2600</v>
      </c>
      <c r="D122" s="164">
        <f t="shared" si="43"/>
        <v>-24.855491329479772</v>
      </c>
      <c r="E122" s="103">
        <v>3546.66</v>
      </c>
      <c r="F122" s="103">
        <v>3200</v>
      </c>
      <c r="G122" s="164">
        <f t="shared" si="37"/>
        <v>-9.7742664929821306</v>
      </c>
      <c r="H122" s="108">
        <v>4233</v>
      </c>
      <c r="I122" s="103" t="s">
        <v>31</v>
      </c>
      <c r="J122" s="164" t="s">
        <v>141</v>
      </c>
    </row>
    <row r="123" spans="1:10" ht="12" customHeight="1" x14ac:dyDescent="0.2">
      <c r="A123" s="166" t="s">
        <v>122</v>
      </c>
      <c r="B123" s="110">
        <v>3624</v>
      </c>
      <c r="C123" s="110">
        <f t="shared" ref="C123" si="47">AVERAGE(C124:C128)</f>
        <v>2780.04</v>
      </c>
      <c r="D123" s="171">
        <f t="shared" si="43"/>
        <v>-23.288079470198674</v>
      </c>
      <c r="E123" s="110">
        <v>3747.5</v>
      </c>
      <c r="F123" s="110">
        <f t="shared" ref="F123" si="48">AVERAGE(F124:F128)</f>
        <v>3340</v>
      </c>
      <c r="G123" s="171">
        <f>((F123/E123) -      1)*100</f>
        <v>-10.873915943962642</v>
      </c>
      <c r="H123" s="110">
        <v>3030</v>
      </c>
      <c r="I123" s="110">
        <f t="shared" ref="I123" si="49">AVERAGE(I124:I128)</f>
        <v>2526.7333333333336</v>
      </c>
      <c r="J123" s="171">
        <f t="shared" ref="J123" si="50">((I123/H123) -      1)*100</f>
        <v>-16.6094609460946</v>
      </c>
    </row>
    <row r="124" spans="1:10" ht="12" customHeight="1" x14ac:dyDescent="0.2">
      <c r="A124" s="68" t="s">
        <v>123</v>
      </c>
      <c r="B124" s="103">
        <v>3450</v>
      </c>
      <c r="C124" s="103">
        <v>2533.4</v>
      </c>
      <c r="D124" s="164">
        <f t="shared" si="43"/>
        <v>-26.568115942028982</v>
      </c>
      <c r="E124" s="103" t="s">
        <v>31</v>
      </c>
      <c r="F124" s="103" t="s">
        <v>31</v>
      </c>
      <c r="G124" s="164" t="s">
        <v>141</v>
      </c>
      <c r="H124" s="108" t="s">
        <v>31</v>
      </c>
      <c r="I124" s="103" t="s">
        <v>31</v>
      </c>
      <c r="J124" s="164" t="s">
        <v>141</v>
      </c>
    </row>
    <row r="125" spans="1:10" ht="12" customHeight="1" x14ac:dyDescent="0.2">
      <c r="A125" s="68" t="s">
        <v>124</v>
      </c>
      <c r="B125" s="103">
        <v>4650</v>
      </c>
      <c r="C125" s="103">
        <v>3150</v>
      </c>
      <c r="D125" s="164">
        <f t="shared" si="43"/>
        <v>-32.258064516129039</v>
      </c>
      <c r="E125" s="103" t="s">
        <v>31</v>
      </c>
      <c r="F125" s="103" t="s">
        <v>31</v>
      </c>
      <c r="G125" s="164" t="s">
        <v>141</v>
      </c>
      <c r="H125" s="108" t="s">
        <v>31</v>
      </c>
      <c r="I125" s="103" t="s">
        <v>31</v>
      </c>
      <c r="J125" s="164" t="s">
        <v>141</v>
      </c>
    </row>
    <row r="126" spans="1:10" ht="12" customHeight="1" x14ac:dyDescent="0.2">
      <c r="A126" s="68" t="s">
        <v>125</v>
      </c>
      <c r="B126" s="103">
        <v>3360</v>
      </c>
      <c r="C126" s="103">
        <v>2493.4</v>
      </c>
      <c r="D126" s="164">
        <f t="shared" si="43"/>
        <v>-25.791666666666668</v>
      </c>
      <c r="E126" s="103">
        <v>4420</v>
      </c>
      <c r="F126" s="103">
        <v>3406.6</v>
      </c>
      <c r="G126" s="164">
        <f t="shared" ref="G126:G127" si="51">((F126/E126) -      1)*100</f>
        <v>-22.927601809954755</v>
      </c>
      <c r="H126" s="103">
        <v>3370</v>
      </c>
      <c r="I126" s="103">
        <v>3110</v>
      </c>
      <c r="J126" s="164">
        <f t="shared" ref="J126:J128" si="52">((I126/H126) -      1)*100</f>
        <v>-7.71513353115727</v>
      </c>
    </row>
    <row r="127" spans="1:10" ht="12" customHeight="1" x14ac:dyDescent="0.2">
      <c r="A127" s="68" t="s">
        <v>126</v>
      </c>
      <c r="B127" s="103">
        <v>3520</v>
      </c>
      <c r="C127" s="103">
        <v>2656.8</v>
      </c>
      <c r="D127" s="164">
        <f t="shared" si="43"/>
        <v>-24.522727272727263</v>
      </c>
      <c r="E127" s="103">
        <v>3075</v>
      </c>
      <c r="F127" s="103">
        <v>3313.4</v>
      </c>
      <c r="G127" s="164">
        <f t="shared" si="51"/>
        <v>7.7528455284552766</v>
      </c>
      <c r="H127" s="103">
        <v>2480</v>
      </c>
      <c r="I127" s="103">
        <v>1936.8</v>
      </c>
      <c r="J127" s="164">
        <f t="shared" si="52"/>
        <v>-21.903225806451609</v>
      </c>
    </row>
    <row r="128" spans="1:10" ht="12" customHeight="1" x14ac:dyDescent="0.2">
      <c r="A128" s="68" t="s">
        <v>127</v>
      </c>
      <c r="B128" s="103">
        <v>3140</v>
      </c>
      <c r="C128" s="103">
        <v>3066.6</v>
      </c>
      <c r="D128" s="164">
        <f t="shared" si="43"/>
        <v>-2.3375796178343955</v>
      </c>
      <c r="E128" s="103" t="s">
        <v>31</v>
      </c>
      <c r="F128" s="103">
        <v>3300</v>
      </c>
      <c r="G128" s="164" t="s">
        <v>141</v>
      </c>
      <c r="H128" s="103">
        <v>3240</v>
      </c>
      <c r="I128" s="103">
        <v>2533.4</v>
      </c>
      <c r="J128" s="164">
        <f t="shared" si="52"/>
        <v>-21.808641975308639</v>
      </c>
    </row>
    <row r="129" spans="1:10" ht="12" customHeight="1" x14ac:dyDescent="0.2">
      <c r="A129" s="586" t="s">
        <v>602</v>
      </c>
      <c r="B129" s="110">
        <v>4850</v>
      </c>
      <c r="C129" s="110">
        <f t="shared" ref="C129" si="53">AVERAGE(C130)</f>
        <v>3050</v>
      </c>
      <c r="D129" s="171">
        <f t="shared" si="43"/>
        <v>-37.113402061855673</v>
      </c>
      <c r="E129" s="110" t="s">
        <v>29</v>
      </c>
      <c r="F129" s="110" t="s">
        <v>29</v>
      </c>
      <c r="G129" s="631" t="s">
        <v>29</v>
      </c>
      <c r="H129" s="110" t="s">
        <v>29</v>
      </c>
      <c r="I129" s="110">
        <f t="shared" ref="I129" si="54">AVERAGE(I130)</f>
        <v>3410</v>
      </c>
      <c r="J129" s="585" t="s">
        <v>141</v>
      </c>
    </row>
    <row r="130" spans="1:10" ht="12" customHeight="1" x14ac:dyDescent="0.2">
      <c r="A130" s="109" t="s">
        <v>604</v>
      </c>
      <c r="B130" s="103">
        <v>4850</v>
      </c>
      <c r="C130" s="103">
        <v>3050</v>
      </c>
      <c r="D130" s="164">
        <f t="shared" si="43"/>
        <v>-37.113402061855673</v>
      </c>
      <c r="E130" s="103" t="s">
        <v>31</v>
      </c>
      <c r="F130" s="103" t="s">
        <v>31</v>
      </c>
      <c r="G130" s="496" t="s">
        <v>141</v>
      </c>
      <c r="H130" s="622" t="s">
        <v>31</v>
      </c>
      <c r="I130" s="103">
        <v>3410</v>
      </c>
      <c r="J130" s="585" t="s">
        <v>141</v>
      </c>
    </row>
    <row r="131" spans="1:10" ht="12" customHeight="1" x14ac:dyDescent="0.25">
      <c r="A131" s="113" t="s">
        <v>328</v>
      </c>
      <c r="B131" s="593" t="s">
        <v>26</v>
      </c>
      <c r="C131" s="110">
        <f>AVERAGE(C132:C140)</f>
        <v>2665.5555555555557</v>
      </c>
      <c r="D131" s="171" t="s">
        <v>141</v>
      </c>
      <c r="E131" s="593" t="s">
        <v>26</v>
      </c>
      <c r="F131" s="110">
        <f>AVERAGE(F132:F140)</f>
        <v>3697.5555555555557</v>
      </c>
      <c r="G131" s="171" t="s">
        <v>141</v>
      </c>
      <c r="H131" s="593" t="s">
        <v>26</v>
      </c>
      <c r="I131" s="110">
        <f>AVERAGE(I132:I140)</f>
        <v>3285.8333333333335</v>
      </c>
      <c r="J131" s="585" t="s">
        <v>141</v>
      </c>
    </row>
    <row r="132" spans="1:10" ht="12" customHeight="1" x14ac:dyDescent="0.2">
      <c r="A132" s="114" t="s">
        <v>190</v>
      </c>
      <c r="B132" s="103" t="s">
        <v>31</v>
      </c>
      <c r="C132" s="103">
        <v>2320</v>
      </c>
      <c r="D132" s="164" t="s">
        <v>141</v>
      </c>
      <c r="E132" s="103" t="s">
        <v>31</v>
      </c>
      <c r="F132" s="103">
        <v>3600</v>
      </c>
      <c r="G132" s="164" t="s">
        <v>141</v>
      </c>
      <c r="H132" s="103" t="s">
        <v>41</v>
      </c>
      <c r="I132" s="103" t="s">
        <v>31</v>
      </c>
      <c r="J132" s="496" t="s">
        <v>141</v>
      </c>
    </row>
    <row r="133" spans="1:10" ht="12" customHeight="1" x14ac:dyDescent="0.2">
      <c r="A133" s="114" t="s">
        <v>329</v>
      </c>
      <c r="B133" s="103" t="s">
        <v>31</v>
      </c>
      <c r="C133" s="103">
        <v>2440</v>
      </c>
      <c r="D133" s="164" t="s">
        <v>141</v>
      </c>
      <c r="E133" s="103" t="s">
        <v>31</v>
      </c>
      <c r="F133" s="103">
        <v>3520</v>
      </c>
      <c r="G133" s="164" t="s">
        <v>141</v>
      </c>
      <c r="H133" s="103" t="s">
        <v>41</v>
      </c>
      <c r="I133" s="103" t="s">
        <v>31</v>
      </c>
      <c r="J133" s="496" t="s">
        <v>141</v>
      </c>
    </row>
    <row r="134" spans="1:10" ht="12" customHeight="1" x14ac:dyDescent="0.2">
      <c r="A134" s="114" t="s">
        <v>645</v>
      </c>
      <c r="B134" s="103" t="s">
        <v>31</v>
      </c>
      <c r="C134" s="103">
        <v>2750</v>
      </c>
      <c r="D134" s="164" t="s">
        <v>141</v>
      </c>
      <c r="E134" s="103" t="s">
        <v>31</v>
      </c>
      <c r="F134" s="103">
        <v>3230</v>
      </c>
      <c r="G134" s="164" t="s">
        <v>141</v>
      </c>
      <c r="H134" s="103" t="s">
        <v>41</v>
      </c>
      <c r="I134" s="103">
        <v>2750</v>
      </c>
      <c r="J134" s="496" t="s">
        <v>141</v>
      </c>
    </row>
    <row r="135" spans="1:10" ht="12" customHeight="1" x14ac:dyDescent="0.2">
      <c r="A135" s="114" t="s">
        <v>593</v>
      </c>
      <c r="B135" s="103" t="s">
        <v>31</v>
      </c>
      <c r="C135" s="103">
        <v>3300</v>
      </c>
      <c r="D135" s="164" t="s">
        <v>141</v>
      </c>
      <c r="E135" s="103" t="s">
        <v>31</v>
      </c>
      <c r="F135" s="103">
        <v>3333</v>
      </c>
      <c r="G135" s="164" t="s">
        <v>141</v>
      </c>
      <c r="H135" s="103" t="s">
        <v>41</v>
      </c>
      <c r="I135" s="103">
        <v>3500</v>
      </c>
      <c r="J135" s="496" t="s">
        <v>141</v>
      </c>
    </row>
    <row r="136" spans="1:10" ht="12" customHeight="1" x14ac:dyDescent="0.2">
      <c r="A136" s="114" t="s">
        <v>192</v>
      </c>
      <c r="B136" s="103" t="s">
        <v>31</v>
      </c>
      <c r="C136" s="103">
        <v>2400</v>
      </c>
      <c r="D136" s="164" t="s">
        <v>141</v>
      </c>
      <c r="E136" s="103" t="s">
        <v>31</v>
      </c>
      <c r="F136" s="103">
        <v>4400</v>
      </c>
      <c r="G136" s="164" t="s">
        <v>141</v>
      </c>
      <c r="H136" s="103" t="s">
        <v>41</v>
      </c>
      <c r="I136" s="103" t="s">
        <v>31</v>
      </c>
      <c r="J136" s="496" t="s">
        <v>141</v>
      </c>
    </row>
    <row r="137" spans="1:10" ht="12" customHeight="1" x14ac:dyDescent="0.2">
      <c r="A137" s="114" t="s">
        <v>330</v>
      </c>
      <c r="B137" s="103" t="s">
        <v>31</v>
      </c>
      <c r="C137" s="103">
        <v>2380</v>
      </c>
      <c r="D137" s="164" t="s">
        <v>141</v>
      </c>
      <c r="E137" s="103" t="s">
        <v>31</v>
      </c>
      <c r="F137" s="103">
        <v>3460</v>
      </c>
      <c r="G137" s="164" t="s">
        <v>141</v>
      </c>
      <c r="H137" s="103" t="s">
        <v>41</v>
      </c>
      <c r="I137" s="103">
        <v>2790</v>
      </c>
      <c r="J137" s="496" t="s">
        <v>141</v>
      </c>
    </row>
    <row r="138" spans="1:10" ht="12" customHeight="1" x14ac:dyDescent="0.2">
      <c r="A138" s="114" t="s">
        <v>191</v>
      </c>
      <c r="B138" s="103" t="s">
        <v>31</v>
      </c>
      <c r="C138" s="103">
        <v>2425</v>
      </c>
      <c r="D138" s="164" t="s">
        <v>141</v>
      </c>
      <c r="E138" s="103" t="s">
        <v>31</v>
      </c>
      <c r="F138" s="103">
        <v>3760</v>
      </c>
      <c r="G138" s="164" t="s">
        <v>141</v>
      </c>
      <c r="H138" s="103" t="s">
        <v>41</v>
      </c>
      <c r="I138" s="103">
        <v>3325</v>
      </c>
      <c r="J138" s="496" t="s">
        <v>141</v>
      </c>
    </row>
    <row r="139" spans="1:10" ht="12" customHeight="1" x14ac:dyDescent="0.2">
      <c r="A139" s="114" t="s">
        <v>199</v>
      </c>
      <c r="B139" s="103" t="s">
        <v>31</v>
      </c>
      <c r="C139" s="103">
        <v>3550</v>
      </c>
      <c r="D139" s="164" t="s">
        <v>141</v>
      </c>
      <c r="E139" s="103" t="s">
        <v>31</v>
      </c>
      <c r="F139" s="103">
        <v>4650</v>
      </c>
      <c r="G139" s="164" t="s">
        <v>141</v>
      </c>
      <c r="H139" s="103" t="s">
        <v>41</v>
      </c>
      <c r="I139" s="103">
        <v>4550</v>
      </c>
      <c r="J139" s="496" t="s">
        <v>141</v>
      </c>
    </row>
    <row r="140" spans="1:10" ht="12" customHeight="1" x14ac:dyDescent="0.2">
      <c r="A140" s="114" t="s">
        <v>601</v>
      </c>
      <c r="B140" s="103" t="s">
        <v>31</v>
      </c>
      <c r="C140" s="103">
        <v>2425</v>
      </c>
      <c r="D140" s="164" t="s">
        <v>141</v>
      </c>
      <c r="E140" s="103" t="s">
        <v>31</v>
      </c>
      <c r="F140" s="103">
        <v>3325</v>
      </c>
      <c r="G140" s="164" t="s">
        <v>141</v>
      </c>
      <c r="H140" s="103" t="s">
        <v>41</v>
      </c>
      <c r="I140" s="103">
        <v>2800</v>
      </c>
      <c r="J140" s="496" t="s">
        <v>141</v>
      </c>
    </row>
    <row r="141" spans="1:10" ht="12" customHeight="1" x14ac:dyDescent="0.25">
      <c r="A141" s="113" t="s">
        <v>170</v>
      </c>
      <c r="B141" s="593" t="s">
        <v>26</v>
      </c>
      <c r="C141" s="110">
        <f>AVERAGE(C142:C142)</f>
        <v>3100</v>
      </c>
      <c r="D141" s="585" t="s">
        <v>26</v>
      </c>
      <c r="E141" s="593" t="s">
        <v>26</v>
      </c>
      <c r="F141" s="110">
        <f>AVERAGE(F142:F142)</f>
        <v>3766.6</v>
      </c>
      <c r="G141" s="164" t="s">
        <v>141</v>
      </c>
      <c r="H141" s="593" t="s">
        <v>26</v>
      </c>
      <c r="I141" s="593" t="s">
        <v>26</v>
      </c>
      <c r="J141" s="496" t="s">
        <v>141</v>
      </c>
    </row>
    <row r="142" spans="1:10" ht="12" customHeight="1" x14ac:dyDescent="0.2">
      <c r="A142" s="114" t="s">
        <v>171</v>
      </c>
      <c r="B142" s="103" t="s">
        <v>31</v>
      </c>
      <c r="C142" s="103">
        <v>3100</v>
      </c>
      <c r="D142" s="496" t="s">
        <v>26</v>
      </c>
      <c r="E142" s="103" t="s">
        <v>31</v>
      </c>
      <c r="F142" s="103">
        <v>3766.6</v>
      </c>
      <c r="G142" s="496" t="s">
        <v>26</v>
      </c>
      <c r="H142" s="103" t="s">
        <v>41</v>
      </c>
      <c r="I142" s="103" t="s">
        <v>41</v>
      </c>
      <c r="J142" s="496" t="s">
        <v>141</v>
      </c>
    </row>
    <row r="143" spans="1:10" ht="12" customHeight="1" x14ac:dyDescent="0.2">
      <c r="A143" s="166" t="s">
        <v>128</v>
      </c>
      <c r="B143" s="110">
        <v>3200</v>
      </c>
      <c r="C143" s="110">
        <f t="shared" ref="C143" si="55">AVERAGE(C145:C146)</f>
        <v>2406.6</v>
      </c>
      <c r="D143" s="171">
        <f t="shared" si="43"/>
        <v>-24.793750000000003</v>
      </c>
      <c r="E143" s="110">
        <v>4330</v>
      </c>
      <c r="F143" s="110">
        <f t="shared" ref="F143" si="56">AVERAGE(F144:F146)</f>
        <v>3762.5</v>
      </c>
      <c r="G143" s="171">
        <f>((F143/E143) -      1)*100</f>
        <v>-13.106235565819857</v>
      </c>
      <c r="H143" s="110">
        <v>3100</v>
      </c>
      <c r="I143" s="110">
        <f t="shared" ref="I143" si="57">AVERAGE(I144:I146)</f>
        <v>3169.4666666666667</v>
      </c>
      <c r="J143" s="171">
        <f t="shared" ref="J143:J144" si="58">((I143/H143) -      1)*100</f>
        <v>2.2408602150537638</v>
      </c>
    </row>
    <row r="144" spans="1:10" ht="12" customHeight="1" x14ac:dyDescent="0.2">
      <c r="A144" s="68" t="s">
        <v>129</v>
      </c>
      <c r="B144" s="103" t="s">
        <v>31</v>
      </c>
      <c r="C144" s="103" t="s">
        <v>31</v>
      </c>
      <c r="D144" s="99" t="s">
        <v>141</v>
      </c>
      <c r="E144" s="103" t="s">
        <v>31</v>
      </c>
      <c r="F144" s="103" t="s">
        <v>31</v>
      </c>
      <c r="G144" s="164" t="s">
        <v>141</v>
      </c>
      <c r="H144" s="103">
        <v>3600</v>
      </c>
      <c r="I144" s="103">
        <v>3200</v>
      </c>
      <c r="J144" s="164">
        <f t="shared" si="58"/>
        <v>-11.111111111111116</v>
      </c>
    </row>
    <row r="145" spans="1:10" ht="12" customHeight="1" x14ac:dyDescent="0.2">
      <c r="A145" s="68" t="s">
        <v>130</v>
      </c>
      <c r="B145" s="103" t="s">
        <v>31</v>
      </c>
      <c r="C145" s="103">
        <v>2406.6</v>
      </c>
      <c r="D145" s="99" t="s">
        <v>141</v>
      </c>
      <c r="E145" s="103">
        <v>3960</v>
      </c>
      <c r="F145" s="103">
        <v>3800</v>
      </c>
      <c r="G145" s="164">
        <f t="shared" ref="G145:G150" si="59">((F145/E145) -      1)*100</f>
        <v>-4.0404040404040442</v>
      </c>
      <c r="H145" s="103" t="s">
        <v>31</v>
      </c>
      <c r="I145" s="103">
        <v>2933.4</v>
      </c>
      <c r="J145" s="164" t="s">
        <v>141</v>
      </c>
    </row>
    <row r="146" spans="1:10" ht="12" customHeight="1" x14ac:dyDescent="0.2">
      <c r="A146" s="68" t="s">
        <v>131</v>
      </c>
      <c r="B146" s="103">
        <v>3200</v>
      </c>
      <c r="C146" s="103" t="s">
        <v>31</v>
      </c>
      <c r="D146" s="99" t="s">
        <v>141</v>
      </c>
      <c r="E146" s="103">
        <v>4700</v>
      </c>
      <c r="F146" s="103">
        <v>3725</v>
      </c>
      <c r="G146" s="164">
        <f t="shared" si="59"/>
        <v>-20.744680851063833</v>
      </c>
      <c r="H146" s="103">
        <v>2600</v>
      </c>
      <c r="I146" s="103">
        <v>3375</v>
      </c>
      <c r="J146" s="164">
        <f t="shared" ref="J146:J148" si="60">((I146/H146) -      1)*100</f>
        <v>29.807692307692314</v>
      </c>
    </row>
    <row r="147" spans="1:10" ht="12" customHeight="1" x14ac:dyDescent="0.2">
      <c r="A147" s="166" t="s">
        <v>132</v>
      </c>
      <c r="B147" s="110">
        <v>3945.3333333333335</v>
      </c>
      <c r="C147" s="110">
        <f t="shared" ref="C147" si="61">AVERAGE(C148:C150)</f>
        <v>2545</v>
      </c>
      <c r="D147" s="610">
        <f t="shared" ref="D147:D150" si="62">((C147/B147) -      1)*100</f>
        <v>-35.493409935789124</v>
      </c>
      <c r="E147" s="110">
        <v>4330</v>
      </c>
      <c r="F147" s="110">
        <f t="shared" ref="F147" si="63">AVERAGE(F148:F150)</f>
        <v>3920</v>
      </c>
      <c r="G147" s="171">
        <f t="shared" si="59"/>
        <v>-9.4688221709006921</v>
      </c>
      <c r="H147" s="110">
        <v>3550</v>
      </c>
      <c r="I147" s="110">
        <f t="shared" ref="I147" si="64">AVERAGE(I148:I150)</f>
        <v>3110</v>
      </c>
      <c r="J147" s="171">
        <f t="shared" si="60"/>
        <v>-12.394366197183093</v>
      </c>
    </row>
    <row r="148" spans="1:10" ht="12" customHeight="1" x14ac:dyDescent="0.2">
      <c r="A148" s="68" t="s">
        <v>148</v>
      </c>
      <c r="B148" s="103">
        <v>5733</v>
      </c>
      <c r="C148" s="103">
        <v>2815</v>
      </c>
      <c r="D148" s="99">
        <f t="shared" si="62"/>
        <v>-50.898308041165187</v>
      </c>
      <c r="E148" s="103">
        <v>5790</v>
      </c>
      <c r="F148" s="103">
        <v>4150</v>
      </c>
      <c r="G148" s="164">
        <f t="shared" si="59"/>
        <v>-28.324697754749572</v>
      </c>
      <c r="H148" s="103">
        <v>3700</v>
      </c>
      <c r="I148" s="103">
        <v>2880</v>
      </c>
      <c r="J148" s="164">
        <f t="shared" si="60"/>
        <v>-22.162162162162158</v>
      </c>
    </row>
    <row r="149" spans="1:10" ht="12" customHeight="1" x14ac:dyDescent="0.2">
      <c r="A149" s="68" t="s">
        <v>134</v>
      </c>
      <c r="B149" s="103">
        <v>2870</v>
      </c>
      <c r="C149" s="103">
        <v>2370</v>
      </c>
      <c r="D149" s="99">
        <f t="shared" si="62"/>
        <v>-17.421602787456447</v>
      </c>
      <c r="E149" s="103">
        <v>2600</v>
      </c>
      <c r="F149" s="103">
        <v>3960</v>
      </c>
      <c r="G149" s="164">
        <f t="shared" si="59"/>
        <v>52.307692307692299</v>
      </c>
      <c r="H149" s="103" t="s">
        <v>31</v>
      </c>
      <c r="I149" s="103">
        <v>3340</v>
      </c>
      <c r="J149" s="164" t="s">
        <v>141</v>
      </c>
    </row>
    <row r="150" spans="1:10" ht="12" customHeight="1" x14ac:dyDescent="0.2">
      <c r="A150" s="68" t="s">
        <v>135</v>
      </c>
      <c r="B150" s="86">
        <v>3233</v>
      </c>
      <c r="C150" s="103">
        <v>2450</v>
      </c>
      <c r="D150" s="99">
        <f t="shared" si="62"/>
        <v>-24.218991648623568</v>
      </c>
      <c r="E150" s="103">
        <v>4600</v>
      </c>
      <c r="F150" s="103">
        <v>3650</v>
      </c>
      <c r="G150" s="164">
        <f t="shared" si="59"/>
        <v>-20.65217391304348</v>
      </c>
      <c r="H150" s="103">
        <v>3400</v>
      </c>
      <c r="I150" s="103" t="s">
        <v>41</v>
      </c>
      <c r="J150" s="496" t="s">
        <v>141</v>
      </c>
    </row>
    <row r="151" spans="1:10" ht="12" customHeight="1" x14ac:dyDescent="0.25">
      <c r="A151" s="597" t="s">
        <v>136</v>
      </c>
      <c r="B151" s="613"/>
      <c r="C151" s="623"/>
      <c r="D151" s="624"/>
      <c r="E151" s="625"/>
      <c r="F151" s="626"/>
      <c r="G151" s="627"/>
      <c r="H151" s="626"/>
      <c r="I151" s="628"/>
      <c r="J151" s="629"/>
    </row>
    <row r="152" spans="1:10" ht="12" customHeight="1" x14ac:dyDescent="0.25">
      <c r="A152" s="602" t="s">
        <v>137</v>
      </c>
      <c r="B152" s="613"/>
      <c r="C152" s="613"/>
      <c r="D152" s="615"/>
      <c r="E152" s="630"/>
      <c r="F152" s="614"/>
      <c r="G152" s="95"/>
      <c r="H152" s="614"/>
      <c r="I152" s="614"/>
      <c r="J152" s="615"/>
    </row>
    <row r="153" spans="1:10" ht="12" customHeight="1" x14ac:dyDescent="0.2"/>
    <row r="154" spans="1:10" ht="12" customHeight="1" x14ac:dyDescent="0.2"/>
    <row r="155" spans="1:10" ht="12" customHeight="1" x14ac:dyDescent="0.2"/>
    <row r="156" spans="1:10" ht="12" customHeight="1" x14ac:dyDescent="0.2"/>
    <row r="157" spans="1:10" ht="12" customHeight="1" x14ac:dyDescent="0.2"/>
    <row r="158" spans="1:10" ht="12" customHeight="1" x14ac:dyDescent="0.2"/>
    <row r="159" spans="1:10" ht="12" customHeight="1" x14ac:dyDescent="0.2"/>
    <row r="160" spans="1:10" ht="12" customHeight="1" x14ac:dyDescent="0.2"/>
    <row r="161" ht="12" customHeight="1" x14ac:dyDescent="0.2"/>
    <row r="162" ht="12" customHeight="1" x14ac:dyDescent="0.2"/>
    <row r="163" ht="9" customHeight="1" x14ac:dyDescent="0.2"/>
    <row r="164" ht="9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2.75" customHeight="1" x14ac:dyDescent="0.2"/>
    <row r="193" ht="12.75" customHeight="1" x14ac:dyDescent="0.2"/>
    <row r="194" ht="12.7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  <row r="1038" ht="12.75" customHeight="1" x14ac:dyDescent="0.2"/>
    <row r="1039" ht="12.75" customHeight="1" x14ac:dyDescent="0.2"/>
    <row r="1040" ht="12.75" customHeight="1" x14ac:dyDescent="0.2"/>
    <row r="1041" ht="12.75" customHeight="1" x14ac:dyDescent="0.2"/>
    <row r="1042" ht="12.75" customHeight="1" x14ac:dyDescent="0.2"/>
    <row r="1043" ht="12.75" customHeight="1" x14ac:dyDescent="0.2"/>
  </sheetData>
  <mergeCells count="8">
    <mergeCell ref="A5:A6"/>
    <mergeCell ref="B5:D5"/>
    <mergeCell ref="E5:G5"/>
    <mergeCell ref="H5:J5"/>
    <mergeCell ref="A82:A83"/>
    <mergeCell ref="B82:D82"/>
    <mergeCell ref="E82:G82"/>
    <mergeCell ref="H82:J82"/>
  </mergeCells>
  <pageMargins left="0" right="0" top="0" bottom="0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017"/>
  <sheetViews>
    <sheetView showGridLines="0" zoomScaleNormal="100" workbookViewId="0">
      <selection activeCell="C25" sqref="C25:C27"/>
    </sheetView>
  </sheetViews>
  <sheetFormatPr baseColWidth="10" defaultColWidth="12.7109375" defaultRowHeight="15" customHeight="1" x14ac:dyDescent="0.2"/>
  <cols>
    <col min="1" max="1" width="16.7109375" style="81" customWidth="1"/>
    <col min="2" max="10" width="8.7109375" style="81" customWidth="1"/>
    <col min="11" max="16384" width="12.7109375" style="81"/>
  </cols>
  <sheetData>
    <row r="1" spans="1:10" ht="18.75" customHeight="1" x14ac:dyDescent="0.25">
      <c r="A1" s="576" t="s">
        <v>656</v>
      </c>
      <c r="B1" s="578"/>
      <c r="C1" s="578"/>
      <c r="D1" s="580"/>
      <c r="E1" s="580"/>
      <c r="F1" s="580"/>
      <c r="G1" s="580"/>
      <c r="H1" s="580"/>
      <c r="I1" s="580"/>
      <c r="J1" s="580"/>
    </row>
    <row r="2" spans="1:10" ht="12" customHeight="1" x14ac:dyDescent="0.25">
      <c r="A2" s="607" t="s">
        <v>607</v>
      </c>
      <c r="B2" s="578"/>
      <c r="C2" s="578"/>
      <c r="D2" s="580"/>
      <c r="E2" s="580"/>
      <c r="F2" s="580"/>
      <c r="G2" s="580"/>
      <c r="H2" s="580"/>
      <c r="I2" s="580"/>
      <c r="J2" s="580"/>
    </row>
    <row r="3" spans="1:10" ht="3.95" customHeight="1" x14ac:dyDescent="0.2">
      <c r="A3" s="580"/>
      <c r="B3" s="581"/>
      <c r="C3" s="581"/>
      <c r="D3" s="580"/>
      <c r="E3" s="580"/>
      <c r="F3" s="580"/>
      <c r="G3" s="580"/>
      <c r="H3" s="580"/>
      <c r="I3" s="580"/>
      <c r="J3" s="580"/>
    </row>
    <row r="4" spans="1:10" ht="14.1" customHeight="1" x14ac:dyDescent="0.2">
      <c r="A4" s="887" t="s">
        <v>19</v>
      </c>
      <c r="B4" s="889" t="s">
        <v>154</v>
      </c>
      <c r="C4" s="893"/>
      <c r="D4" s="894"/>
      <c r="E4" s="889" t="s">
        <v>155</v>
      </c>
      <c r="F4" s="893"/>
      <c r="G4" s="894"/>
      <c r="H4" s="889" t="s">
        <v>156</v>
      </c>
      <c r="I4" s="893"/>
      <c r="J4" s="894"/>
    </row>
    <row r="5" spans="1:10" ht="14.1" customHeight="1" x14ac:dyDescent="0.2">
      <c r="A5" s="892"/>
      <c r="B5" s="480">
        <v>2023</v>
      </c>
      <c r="C5" s="480">
        <v>2024</v>
      </c>
      <c r="D5" s="480" t="s">
        <v>23</v>
      </c>
      <c r="E5" s="480">
        <v>2023</v>
      </c>
      <c r="F5" s="480">
        <v>2024</v>
      </c>
      <c r="G5" s="480" t="s">
        <v>23</v>
      </c>
      <c r="H5" s="480">
        <v>2023</v>
      </c>
      <c r="I5" s="480">
        <v>2024</v>
      </c>
      <c r="J5" s="480" t="s">
        <v>23</v>
      </c>
    </row>
    <row r="6" spans="1:10" ht="4.5" customHeight="1" x14ac:dyDescent="0.2">
      <c r="A6" s="11"/>
      <c r="B6" s="11"/>
      <c r="C6" s="11"/>
      <c r="D6" s="11"/>
      <c r="E6" s="11"/>
      <c r="F6" s="24"/>
      <c r="G6" s="11"/>
      <c r="H6" s="11"/>
      <c r="I6" s="11"/>
      <c r="J6" s="51"/>
    </row>
    <row r="7" spans="1:10" s="158" customFormat="1" ht="11.1" customHeight="1" x14ac:dyDescent="0.25">
      <c r="A7" s="166" t="s">
        <v>24</v>
      </c>
      <c r="B7" s="170">
        <v>1188.5</v>
      </c>
      <c r="C7" s="170">
        <f>AVERAGE(C8:C10)</f>
        <v>1365</v>
      </c>
      <c r="D7" s="610">
        <f t="shared" ref="D7:D8" si="0">((C7/B7) -      1)*100</f>
        <v>14.850652082456882</v>
      </c>
      <c r="E7" s="115">
        <v>1216.5</v>
      </c>
      <c r="F7" s="115">
        <f>AVERAGE(F8:F10)</f>
        <v>821.5</v>
      </c>
      <c r="G7" s="610">
        <f>((F7/E7) -      1)*100</f>
        <v>-32.470201397451703</v>
      </c>
      <c r="H7" s="115">
        <v>340</v>
      </c>
      <c r="I7" s="115">
        <f>AVERAGE(I8:I10)</f>
        <v>543.5</v>
      </c>
      <c r="J7" s="610">
        <f>((I7/H7) -      1)*100</f>
        <v>59.852941176470594</v>
      </c>
    </row>
    <row r="8" spans="1:10" s="158" customFormat="1" ht="11.1" customHeight="1" x14ac:dyDescent="0.25">
      <c r="A8" s="68" t="s">
        <v>25</v>
      </c>
      <c r="B8" s="165">
        <v>1157</v>
      </c>
      <c r="C8" s="165">
        <v>1210</v>
      </c>
      <c r="D8" s="99">
        <f t="shared" si="0"/>
        <v>4.5808124459809862</v>
      </c>
      <c r="E8" s="98">
        <v>583</v>
      </c>
      <c r="F8" s="98">
        <v>900</v>
      </c>
      <c r="G8" s="99">
        <f t="shared" ref="G8:G17" si="1">((F8/E8) -      1)*100</f>
        <v>54.373927958833626</v>
      </c>
      <c r="H8" s="98">
        <v>340</v>
      </c>
      <c r="I8" s="98">
        <v>487</v>
      </c>
      <c r="J8" s="99">
        <f t="shared" ref="J8" si="2">((I8/H8) -      1)*100</f>
        <v>43.235294117647058</v>
      </c>
    </row>
    <row r="9" spans="1:10" s="158" customFormat="1" ht="11.1" customHeight="1" x14ac:dyDescent="0.25">
      <c r="A9" s="68" t="s">
        <v>324</v>
      </c>
      <c r="B9" s="165" t="s">
        <v>31</v>
      </c>
      <c r="C9" s="165">
        <v>1385</v>
      </c>
      <c r="D9" s="99" t="s">
        <v>141</v>
      </c>
      <c r="E9" s="100" t="s">
        <v>157</v>
      </c>
      <c r="F9" s="98">
        <v>743</v>
      </c>
      <c r="G9" s="99" t="s">
        <v>141</v>
      </c>
      <c r="H9" s="100" t="s">
        <v>657</v>
      </c>
      <c r="I9" s="98">
        <v>600</v>
      </c>
      <c r="J9" s="99" t="s">
        <v>141</v>
      </c>
    </row>
    <row r="10" spans="1:10" s="158" customFormat="1" ht="11.1" customHeight="1" x14ac:dyDescent="0.25">
      <c r="A10" s="68" t="s">
        <v>323</v>
      </c>
      <c r="B10" s="165" t="s">
        <v>31</v>
      </c>
      <c r="C10" s="165">
        <v>1500</v>
      </c>
      <c r="D10" s="99" t="s">
        <v>141</v>
      </c>
      <c r="E10" s="100" t="s">
        <v>157</v>
      </c>
      <c r="F10" s="100" t="s">
        <v>158</v>
      </c>
      <c r="G10" s="99" t="s">
        <v>141</v>
      </c>
      <c r="H10" s="100" t="s">
        <v>657</v>
      </c>
      <c r="I10" s="100" t="s">
        <v>657</v>
      </c>
      <c r="J10" s="99" t="s">
        <v>141</v>
      </c>
    </row>
    <row r="11" spans="1:10" s="158" customFormat="1" ht="11.1" customHeight="1" x14ac:dyDescent="0.25">
      <c r="A11" s="586" t="s">
        <v>27</v>
      </c>
      <c r="B11" s="110">
        <f>AVERAGE(B12:B17)</f>
        <v>1506.75</v>
      </c>
      <c r="C11" s="110">
        <f>AVERAGE(C12:C15)</f>
        <v>1220</v>
      </c>
      <c r="D11" s="610">
        <f t="shared" ref="D11" si="3">((C11/B11) -      1)*100</f>
        <v>-19.031027044964333</v>
      </c>
      <c r="E11" s="584" t="s">
        <v>28</v>
      </c>
      <c r="F11" s="584" t="s">
        <v>28</v>
      </c>
      <c r="G11" s="584" t="s">
        <v>28</v>
      </c>
      <c r="H11" s="584" t="s">
        <v>28</v>
      </c>
      <c r="I11" s="584" t="s">
        <v>28</v>
      </c>
      <c r="J11" s="584" t="s">
        <v>28</v>
      </c>
    </row>
    <row r="12" spans="1:10" ht="11.1" customHeight="1" x14ac:dyDescent="0.2">
      <c r="A12" s="68" t="s">
        <v>30</v>
      </c>
      <c r="B12" s="165" t="s">
        <v>31</v>
      </c>
      <c r="C12" s="103">
        <v>1240</v>
      </c>
      <c r="D12" s="499" t="s">
        <v>28</v>
      </c>
      <c r="E12" s="100" t="s">
        <v>31</v>
      </c>
      <c r="F12" s="100" t="s">
        <v>158</v>
      </c>
      <c r="G12" s="499" t="s">
        <v>28</v>
      </c>
      <c r="H12" s="165" t="s">
        <v>31</v>
      </c>
      <c r="I12" s="100" t="s">
        <v>158</v>
      </c>
      <c r="J12" s="584" t="s">
        <v>28</v>
      </c>
    </row>
    <row r="13" spans="1:10" ht="11.1" customHeight="1" x14ac:dyDescent="0.2">
      <c r="A13" s="68" t="s">
        <v>512</v>
      </c>
      <c r="B13" s="165" t="s">
        <v>31</v>
      </c>
      <c r="C13" s="103">
        <v>1200</v>
      </c>
      <c r="D13" s="499" t="s">
        <v>28</v>
      </c>
      <c r="E13" s="100" t="s">
        <v>31</v>
      </c>
      <c r="F13" s="100" t="s">
        <v>158</v>
      </c>
      <c r="G13" s="499" t="s">
        <v>28</v>
      </c>
      <c r="H13" s="165" t="s">
        <v>31</v>
      </c>
      <c r="I13" s="100" t="s">
        <v>158</v>
      </c>
      <c r="J13" s="584" t="s">
        <v>28</v>
      </c>
    </row>
    <row r="14" spans="1:10" ht="11.1" customHeight="1" x14ac:dyDescent="0.2">
      <c r="A14" s="68" t="s">
        <v>514</v>
      </c>
      <c r="B14" s="165" t="s">
        <v>31</v>
      </c>
      <c r="C14" s="103">
        <v>1240</v>
      </c>
      <c r="D14" s="499" t="s">
        <v>28</v>
      </c>
      <c r="E14" s="100" t="s">
        <v>31</v>
      </c>
      <c r="F14" s="100" t="s">
        <v>158</v>
      </c>
      <c r="G14" s="499" t="s">
        <v>28</v>
      </c>
      <c r="H14" s="165" t="s">
        <v>31</v>
      </c>
      <c r="I14" s="100" t="s">
        <v>158</v>
      </c>
      <c r="J14" s="584" t="s">
        <v>28</v>
      </c>
    </row>
    <row r="15" spans="1:10" ht="11.1" customHeight="1" x14ac:dyDescent="0.2">
      <c r="A15" s="68" t="s">
        <v>336</v>
      </c>
      <c r="B15" s="165" t="s">
        <v>31</v>
      </c>
      <c r="C15" s="103">
        <v>1200</v>
      </c>
      <c r="D15" s="499" t="s">
        <v>28</v>
      </c>
      <c r="E15" s="100" t="s">
        <v>31</v>
      </c>
      <c r="F15" s="100" t="s">
        <v>158</v>
      </c>
      <c r="G15" s="499" t="s">
        <v>28</v>
      </c>
      <c r="H15" s="165" t="s">
        <v>31</v>
      </c>
      <c r="I15" s="100" t="s">
        <v>158</v>
      </c>
      <c r="J15" s="584" t="s">
        <v>28</v>
      </c>
    </row>
    <row r="16" spans="1:10" ht="11.1" customHeight="1" x14ac:dyDescent="0.2">
      <c r="A16" s="166" t="s">
        <v>32</v>
      </c>
      <c r="B16" s="170">
        <v>1626.5</v>
      </c>
      <c r="C16" s="170">
        <f>AVERAGE(C17:C23)</f>
        <v>1601</v>
      </c>
      <c r="D16" s="612">
        <f t="shared" ref="D16:D21" si="4">((C16/B16) -      1)*100</f>
        <v>-1.5677835843836418</v>
      </c>
      <c r="E16" s="115">
        <v>635.75</v>
      </c>
      <c r="F16" s="115">
        <f>AVERAGE(F17:F23)</f>
        <v>682.6</v>
      </c>
      <c r="G16" s="612">
        <f t="shared" si="1"/>
        <v>7.3692489186000909</v>
      </c>
      <c r="H16" s="115">
        <v>1300</v>
      </c>
      <c r="I16" s="115">
        <f>AVERAGE(I17:I23)</f>
        <v>1113.3333333333333</v>
      </c>
      <c r="J16" s="99">
        <f t="shared" ref="J16:J20" si="5">((I16/H16) -      1)*100</f>
        <v>-14.358974358974363</v>
      </c>
    </row>
    <row r="17" spans="1:10" ht="11.1" customHeight="1" x14ac:dyDescent="0.2">
      <c r="A17" s="68" t="s">
        <v>35</v>
      </c>
      <c r="B17" s="165">
        <v>1387</v>
      </c>
      <c r="C17" s="165">
        <v>1680</v>
      </c>
      <c r="D17" s="97">
        <f t="shared" si="4"/>
        <v>21.124729632299921</v>
      </c>
      <c r="E17" s="98">
        <v>493</v>
      </c>
      <c r="F17" s="98">
        <v>453</v>
      </c>
      <c r="G17" s="99">
        <f t="shared" si="1"/>
        <v>-8.1135902636916839</v>
      </c>
      <c r="H17" s="100" t="s">
        <v>657</v>
      </c>
      <c r="I17" s="100" t="s">
        <v>657</v>
      </c>
      <c r="J17" s="99" t="s">
        <v>141</v>
      </c>
    </row>
    <row r="18" spans="1:10" ht="11.1" customHeight="1" x14ac:dyDescent="0.2">
      <c r="A18" s="68" t="s">
        <v>36</v>
      </c>
      <c r="B18" s="165">
        <v>1415</v>
      </c>
      <c r="C18" s="165">
        <v>1393</v>
      </c>
      <c r="D18" s="97">
        <f t="shared" si="4"/>
        <v>-1.5547703180212036</v>
      </c>
      <c r="E18" s="96" t="s">
        <v>158</v>
      </c>
      <c r="F18" s="98">
        <v>760</v>
      </c>
      <c r="G18" s="99" t="s">
        <v>141</v>
      </c>
      <c r="H18" s="98" t="s">
        <v>657</v>
      </c>
      <c r="I18" s="98">
        <v>730</v>
      </c>
      <c r="J18" s="99" t="s">
        <v>141</v>
      </c>
    </row>
    <row r="19" spans="1:10" ht="11.1" customHeight="1" x14ac:dyDescent="0.2">
      <c r="A19" s="68" t="s">
        <v>37</v>
      </c>
      <c r="B19" s="165">
        <v>1493</v>
      </c>
      <c r="C19" s="165">
        <v>1820</v>
      </c>
      <c r="D19" s="97">
        <f t="shared" si="4"/>
        <v>21.902210314802417</v>
      </c>
      <c r="E19" s="96" t="s">
        <v>158</v>
      </c>
      <c r="F19" s="100" t="s">
        <v>158</v>
      </c>
      <c r="G19" s="99" t="s">
        <v>141</v>
      </c>
      <c r="H19" s="100" t="s">
        <v>657</v>
      </c>
      <c r="I19" s="98">
        <v>1410</v>
      </c>
      <c r="J19" s="99" t="s">
        <v>141</v>
      </c>
    </row>
    <row r="20" spans="1:10" ht="11.1" customHeight="1" x14ac:dyDescent="0.2">
      <c r="A20" s="68" t="s">
        <v>39</v>
      </c>
      <c r="B20" s="165">
        <v>1650</v>
      </c>
      <c r="C20" s="165">
        <v>1900</v>
      </c>
      <c r="D20" s="97">
        <f t="shared" si="4"/>
        <v>15.151515151515159</v>
      </c>
      <c r="E20" s="96" t="s">
        <v>158</v>
      </c>
      <c r="F20" s="98">
        <v>1300</v>
      </c>
      <c r="G20" s="99" t="s">
        <v>141</v>
      </c>
      <c r="H20" s="98">
        <v>1300</v>
      </c>
      <c r="I20" s="98">
        <v>1200</v>
      </c>
      <c r="J20" s="99">
        <f t="shared" si="5"/>
        <v>-7.6923076923076872</v>
      </c>
    </row>
    <row r="21" spans="1:10" ht="11.1" customHeight="1" x14ac:dyDescent="0.2">
      <c r="A21" s="68" t="s">
        <v>38</v>
      </c>
      <c r="B21" s="165">
        <v>1600</v>
      </c>
      <c r="C21" s="165">
        <v>1600</v>
      </c>
      <c r="D21" s="97">
        <f t="shared" si="4"/>
        <v>0</v>
      </c>
      <c r="E21" s="98">
        <v>1050</v>
      </c>
      <c r="F21" s="100" t="s">
        <v>158</v>
      </c>
      <c r="G21" s="99" t="s">
        <v>141</v>
      </c>
      <c r="H21" s="100" t="s">
        <v>657</v>
      </c>
      <c r="I21" s="100" t="s">
        <v>657</v>
      </c>
      <c r="J21" s="99" t="s">
        <v>141</v>
      </c>
    </row>
    <row r="22" spans="1:10" ht="11.1" customHeight="1" x14ac:dyDescent="0.2">
      <c r="A22" s="68" t="s">
        <v>159</v>
      </c>
      <c r="B22" s="165">
        <v>1900</v>
      </c>
      <c r="C22" s="100" t="s">
        <v>158</v>
      </c>
      <c r="D22" s="164" t="s">
        <v>141</v>
      </c>
      <c r="E22" s="98">
        <v>500</v>
      </c>
      <c r="F22" s="98">
        <v>500</v>
      </c>
      <c r="G22" s="99">
        <f t="shared" ref="G22:G24" si="6">((F22/E22) -      1)*100</f>
        <v>0</v>
      </c>
      <c r="H22" s="100" t="s">
        <v>657</v>
      </c>
      <c r="I22" s="100" t="s">
        <v>657</v>
      </c>
      <c r="J22" s="99" t="s">
        <v>141</v>
      </c>
    </row>
    <row r="23" spans="1:10" ht="11.1" customHeight="1" x14ac:dyDescent="0.2">
      <c r="A23" s="68" t="s">
        <v>40</v>
      </c>
      <c r="B23" s="165">
        <v>1567</v>
      </c>
      <c r="C23" s="165">
        <v>1213</v>
      </c>
      <c r="D23" s="97">
        <f t="shared" ref="D23:D44" si="7">((C23/B23) -      1)*100</f>
        <v>-22.590938098276958</v>
      </c>
      <c r="E23" s="98">
        <v>500</v>
      </c>
      <c r="F23" s="98">
        <v>400</v>
      </c>
      <c r="G23" s="97">
        <f t="shared" si="6"/>
        <v>-19.999999999999996</v>
      </c>
      <c r="H23" s="100" t="s">
        <v>657</v>
      </c>
      <c r="I23" s="100" t="s">
        <v>657</v>
      </c>
      <c r="J23" s="99" t="s">
        <v>141</v>
      </c>
    </row>
    <row r="24" spans="1:10" ht="11.1" customHeight="1" x14ac:dyDescent="0.2">
      <c r="A24" s="594" t="s">
        <v>43</v>
      </c>
      <c r="B24" s="170">
        <v>2020</v>
      </c>
      <c r="C24" s="170">
        <f>AVERAGE(C25:C29)</f>
        <v>1475.4</v>
      </c>
      <c r="D24" s="610">
        <f t="shared" si="7"/>
        <v>-26.96039603960395</v>
      </c>
      <c r="E24" s="115">
        <v>800</v>
      </c>
      <c r="F24" s="115">
        <f>AVERAGE(F25:F29)</f>
        <v>453.35</v>
      </c>
      <c r="G24" s="610">
        <f t="shared" si="6"/>
        <v>-43.331249999999997</v>
      </c>
      <c r="H24" s="115">
        <v>1053.33</v>
      </c>
      <c r="I24" s="115">
        <f>AVERAGE(I25:I29)</f>
        <v>1026.665</v>
      </c>
      <c r="J24" s="610">
        <f>((I24/H24) -      1)*100</f>
        <v>-2.5314953528333906</v>
      </c>
    </row>
    <row r="25" spans="1:10" ht="11.1" customHeight="1" x14ac:dyDescent="0.2">
      <c r="A25" s="722" t="s">
        <v>160</v>
      </c>
      <c r="B25" s="165" t="s">
        <v>31</v>
      </c>
      <c r="C25" s="165">
        <v>1100</v>
      </c>
      <c r="D25" s="499" t="s">
        <v>28</v>
      </c>
      <c r="E25" s="165" t="s">
        <v>31</v>
      </c>
      <c r="F25" s="738">
        <v>333.4</v>
      </c>
      <c r="G25" s="499" t="s">
        <v>28</v>
      </c>
      <c r="H25" s="165" t="s">
        <v>31</v>
      </c>
      <c r="I25" s="98">
        <v>1000</v>
      </c>
      <c r="J25" s="99" t="s">
        <v>28</v>
      </c>
    </row>
    <row r="26" spans="1:10" ht="11.1" customHeight="1" x14ac:dyDescent="0.2">
      <c r="A26" s="722" t="s">
        <v>177</v>
      </c>
      <c r="B26" s="165" t="s">
        <v>31</v>
      </c>
      <c r="C26" s="165">
        <v>1200</v>
      </c>
      <c r="D26" s="499" t="s">
        <v>28</v>
      </c>
      <c r="E26" s="165" t="s">
        <v>31</v>
      </c>
      <c r="F26" s="738">
        <v>280</v>
      </c>
      <c r="G26" s="499" t="s">
        <v>28</v>
      </c>
      <c r="H26" s="165" t="s">
        <v>31</v>
      </c>
      <c r="I26" s="165" t="s">
        <v>31</v>
      </c>
      <c r="J26" s="99" t="s">
        <v>28</v>
      </c>
    </row>
    <row r="27" spans="1:10" ht="11.1" customHeight="1" x14ac:dyDescent="0.2">
      <c r="A27" s="68" t="s">
        <v>45</v>
      </c>
      <c r="B27" s="165">
        <v>2020</v>
      </c>
      <c r="C27" s="165">
        <v>2020</v>
      </c>
      <c r="D27" s="99">
        <f t="shared" si="7"/>
        <v>0</v>
      </c>
      <c r="E27" s="98">
        <v>800</v>
      </c>
      <c r="F27" s="98">
        <v>800</v>
      </c>
      <c r="G27" s="99">
        <f>((F27/E27) -      1)*100</f>
        <v>0</v>
      </c>
      <c r="H27" s="98">
        <v>1053.33</v>
      </c>
      <c r="I27" s="98">
        <v>1053.33</v>
      </c>
      <c r="J27" s="99">
        <f>((I27/H27) -      1)*100</f>
        <v>0</v>
      </c>
    </row>
    <row r="28" spans="1:10" ht="11.1" customHeight="1" x14ac:dyDescent="0.2">
      <c r="A28" s="68" t="s">
        <v>532</v>
      </c>
      <c r="B28" s="165" t="s">
        <v>31</v>
      </c>
      <c r="C28" s="165">
        <v>1750</v>
      </c>
      <c r="D28" s="99" t="s">
        <v>28</v>
      </c>
      <c r="E28" s="165" t="s">
        <v>31</v>
      </c>
      <c r="F28" s="159" t="s">
        <v>158</v>
      </c>
      <c r="G28" s="99" t="s">
        <v>28</v>
      </c>
      <c r="H28" s="100" t="s">
        <v>657</v>
      </c>
      <c r="I28" s="100" t="s">
        <v>657</v>
      </c>
      <c r="J28" s="99" t="s">
        <v>28</v>
      </c>
    </row>
    <row r="29" spans="1:10" ht="11.1" customHeight="1" x14ac:dyDescent="0.2">
      <c r="A29" s="109" t="s">
        <v>48</v>
      </c>
      <c r="B29" s="165" t="s">
        <v>31</v>
      </c>
      <c r="C29" s="165">
        <v>1307</v>
      </c>
      <c r="D29" s="499" t="s">
        <v>28</v>
      </c>
      <c r="E29" s="165" t="s">
        <v>31</v>
      </c>
      <c r="F29" s="738">
        <v>400</v>
      </c>
      <c r="G29" s="499" t="s">
        <v>28</v>
      </c>
      <c r="H29" s="100" t="s">
        <v>657</v>
      </c>
      <c r="I29" s="100" t="s">
        <v>657</v>
      </c>
      <c r="J29" s="99" t="s">
        <v>28</v>
      </c>
    </row>
    <row r="30" spans="1:10" ht="11.1" customHeight="1" x14ac:dyDescent="0.2">
      <c r="A30" s="727" t="s">
        <v>49</v>
      </c>
      <c r="B30" s="170">
        <v>1350.6923076923076</v>
      </c>
      <c r="C30" s="170">
        <f>AVERAGE(C31:C43)</f>
        <v>1353.2307692307693</v>
      </c>
      <c r="D30" s="741">
        <f t="shared" si="7"/>
        <v>0.18793780967025775</v>
      </c>
      <c r="E30" s="744">
        <v>686.66666666666663</v>
      </c>
      <c r="F30" s="744">
        <f>AVERAGE(F31:F43)</f>
        <v>686.66666666666663</v>
      </c>
      <c r="G30" s="742">
        <f t="shared" ref="G30" si="8">((F30/E30) -      1)*100</f>
        <v>0</v>
      </c>
      <c r="H30" s="744">
        <v>863.33333333333337</v>
      </c>
      <c r="I30" s="744">
        <f>AVERAGE(I31:I43)</f>
        <v>863.33333333333337</v>
      </c>
      <c r="J30" s="737">
        <f t="shared" ref="J30" si="9">((I30/H30) -      1)*100</f>
        <v>0</v>
      </c>
    </row>
    <row r="31" spans="1:10" ht="11.1" customHeight="1" x14ac:dyDescent="0.2">
      <c r="A31" s="160" t="s">
        <v>50</v>
      </c>
      <c r="B31" s="229">
        <v>1287</v>
      </c>
      <c r="C31" s="165">
        <v>1320</v>
      </c>
      <c r="D31" s="735">
        <f t="shared" si="7"/>
        <v>2.564102564102555</v>
      </c>
      <c r="E31" s="159" t="s">
        <v>158</v>
      </c>
      <c r="F31" s="159" t="s">
        <v>158</v>
      </c>
      <c r="G31" s="736" t="s">
        <v>141</v>
      </c>
      <c r="H31" s="100" t="s">
        <v>657</v>
      </c>
      <c r="I31" s="100" t="s">
        <v>657</v>
      </c>
      <c r="J31" s="385" t="s">
        <v>141</v>
      </c>
    </row>
    <row r="32" spans="1:10" ht="11.1" customHeight="1" x14ac:dyDescent="0.2">
      <c r="A32" s="160" t="s">
        <v>51</v>
      </c>
      <c r="B32" s="229">
        <v>1287</v>
      </c>
      <c r="C32" s="165">
        <v>1287</v>
      </c>
      <c r="D32" s="735">
        <f t="shared" si="7"/>
        <v>0</v>
      </c>
      <c r="E32" s="159" t="s">
        <v>158</v>
      </c>
      <c r="F32" s="159" t="s">
        <v>158</v>
      </c>
      <c r="G32" s="736" t="s">
        <v>141</v>
      </c>
      <c r="H32" s="100" t="s">
        <v>657</v>
      </c>
      <c r="I32" s="100" t="s">
        <v>657</v>
      </c>
      <c r="J32" s="385" t="s">
        <v>141</v>
      </c>
    </row>
    <row r="33" spans="1:10" ht="11.1" customHeight="1" x14ac:dyDescent="0.2">
      <c r="A33" s="160" t="s">
        <v>52</v>
      </c>
      <c r="B33" s="229">
        <v>1315</v>
      </c>
      <c r="C33" s="165">
        <v>1315</v>
      </c>
      <c r="D33" s="735">
        <f t="shared" si="7"/>
        <v>0</v>
      </c>
      <c r="E33" s="159" t="s">
        <v>158</v>
      </c>
      <c r="F33" s="159" t="s">
        <v>158</v>
      </c>
      <c r="G33" s="736" t="s">
        <v>141</v>
      </c>
      <c r="H33" s="100" t="s">
        <v>657</v>
      </c>
      <c r="I33" s="100" t="s">
        <v>657</v>
      </c>
      <c r="J33" s="385" t="s">
        <v>141</v>
      </c>
    </row>
    <row r="34" spans="1:10" ht="11.1" customHeight="1" x14ac:dyDescent="0.2">
      <c r="A34" s="160" t="s">
        <v>53</v>
      </c>
      <c r="B34" s="229">
        <v>1360</v>
      </c>
      <c r="C34" s="165">
        <v>1360</v>
      </c>
      <c r="D34" s="735">
        <f t="shared" si="7"/>
        <v>0</v>
      </c>
      <c r="E34" s="159" t="s">
        <v>158</v>
      </c>
      <c r="F34" s="159" t="s">
        <v>158</v>
      </c>
      <c r="G34" s="736" t="s">
        <v>141</v>
      </c>
      <c r="H34" s="100" t="s">
        <v>657</v>
      </c>
      <c r="I34" s="100" t="s">
        <v>657</v>
      </c>
      <c r="J34" s="385" t="s">
        <v>141</v>
      </c>
    </row>
    <row r="35" spans="1:10" ht="11.1" customHeight="1" x14ac:dyDescent="0.2">
      <c r="A35" s="160" t="s">
        <v>54</v>
      </c>
      <c r="B35" s="229">
        <v>1287</v>
      </c>
      <c r="C35" s="165">
        <v>1287</v>
      </c>
      <c r="D35" s="735">
        <f t="shared" si="7"/>
        <v>0</v>
      </c>
      <c r="E35" s="745">
        <v>710</v>
      </c>
      <c r="F35" s="745">
        <v>710</v>
      </c>
      <c r="G35" s="736">
        <f t="shared" ref="G35" si="10">((F35/E35) -      1)*100</f>
        <v>0</v>
      </c>
      <c r="H35" s="746">
        <v>700</v>
      </c>
      <c r="I35" s="746">
        <v>700</v>
      </c>
      <c r="J35" s="385">
        <f t="shared" ref="J35" si="11">((I35/H35) -      1)*100</f>
        <v>0</v>
      </c>
    </row>
    <row r="36" spans="1:10" ht="11.1" customHeight="1" x14ac:dyDescent="0.2">
      <c r="A36" s="160" t="s">
        <v>55</v>
      </c>
      <c r="B36" s="229">
        <v>1200</v>
      </c>
      <c r="C36" s="165">
        <v>1200</v>
      </c>
      <c r="D36" s="735">
        <f t="shared" si="7"/>
        <v>0</v>
      </c>
      <c r="E36" s="159" t="s">
        <v>158</v>
      </c>
      <c r="F36" s="159" t="s">
        <v>158</v>
      </c>
      <c r="G36" s="736" t="s">
        <v>141</v>
      </c>
      <c r="H36" s="100" t="s">
        <v>657</v>
      </c>
      <c r="I36" s="100" t="s">
        <v>657</v>
      </c>
      <c r="J36" s="385" t="s">
        <v>141</v>
      </c>
    </row>
    <row r="37" spans="1:10" ht="11.1" customHeight="1" x14ac:dyDescent="0.2">
      <c r="A37" s="160" t="s">
        <v>56</v>
      </c>
      <c r="B37" s="229">
        <v>1320</v>
      </c>
      <c r="C37" s="165">
        <v>1320</v>
      </c>
      <c r="D37" s="735">
        <f t="shared" si="7"/>
        <v>0</v>
      </c>
      <c r="E37" s="159" t="s">
        <v>158</v>
      </c>
      <c r="F37" s="159" t="s">
        <v>158</v>
      </c>
      <c r="G37" s="736" t="s">
        <v>141</v>
      </c>
      <c r="H37" s="100" t="s">
        <v>657</v>
      </c>
      <c r="I37" s="100" t="s">
        <v>657</v>
      </c>
      <c r="J37" s="385" t="s">
        <v>141</v>
      </c>
    </row>
    <row r="38" spans="1:10" ht="11.1" customHeight="1" x14ac:dyDescent="0.2">
      <c r="A38" s="160" t="s">
        <v>144</v>
      </c>
      <c r="B38" s="229">
        <v>1280</v>
      </c>
      <c r="C38" s="165">
        <v>1280</v>
      </c>
      <c r="D38" s="735">
        <f t="shared" si="7"/>
        <v>0</v>
      </c>
      <c r="E38" s="745">
        <v>600</v>
      </c>
      <c r="F38" s="745">
        <v>600</v>
      </c>
      <c r="G38" s="736">
        <f t="shared" ref="G38" si="12">((F38/E38) -      1)*100</f>
        <v>0</v>
      </c>
      <c r="H38" s="746">
        <v>900</v>
      </c>
      <c r="I38" s="746">
        <v>900</v>
      </c>
      <c r="J38" s="385">
        <f t="shared" ref="J38" si="13">((I38/H38) -      1)*100</f>
        <v>0</v>
      </c>
    </row>
    <row r="39" spans="1:10" ht="11.1" customHeight="1" x14ac:dyDescent="0.2">
      <c r="A39" s="160" t="s">
        <v>57</v>
      </c>
      <c r="B39" s="229">
        <v>1300</v>
      </c>
      <c r="C39" s="165">
        <v>1300</v>
      </c>
      <c r="D39" s="735">
        <f t="shared" si="7"/>
        <v>0</v>
      </c>
      <c r="E39" s="159" t="s">
        <v>158</v>
      </c>
      <c r="F39" s="159" t="s">
        <v>158</v>
      </c>
      <c r="G39" s="736" t="s">
        <v>141</v>
      </c>
      <c r="H39" s="100" t="s">
        <v>657</v>
      </c>
      <c r="I39" s="100" t="s">
        <v>657</v>
      </c>
      <c r="J39" s="385" t="s">
        <v>141</v>
      </c>
    </row>
    <row r="40" spans="1:10" ht="11.1" customHeight="1" x14ac:dyDescent="0.2">
      <c r="A40" s="160" t="s">
        <v>58</v>
      </c>
      <c r="B40" s="229">
        <v>1300</v>
      </c>
      <c r="C40" s="165">
        <v>1300</v>
      </c>
      <c r="D40" s="735">
        <f t="shared" si="7"/>
        <v>0</v>
      </c>
      <c r="E40" s="159" t="s">
        <v>158</v>
      </c>
      <c r="F40" s="159" t="s">
        <v>158</v>
      </c>
      <c r="G40" s="736" t="s">
        <v>141</v>
      </c>
      <c r="H40" s="100" t="s">
        <v>657</v>
      </c>
      <c r="I40" s="100" t="s">
        <v>657</v>
      </c>
      <c r="J40" s="385" t="s">
        <v>141</v>
      </c>
    </row>
    <row r="41" spans="1:10" ht="11.1" customHeight="1" x14ac:dyDescent="0.2">
      <c r="A41" s="160" t="s">
        <v>59</v>
      </c>
      <c r="B41" s="229">
        <v>1333</v>
      </c>
      <c r="C41" s="165">
        <v>1333</v>
      </c>
      <c r="D41" s="735">
        <f t="shared" si="7"/>
        <v>0</v>
      </c>
      <c r="E41" s="745">
        <v>750</v>
      </c>
      <c r="F41" s="745">
        <v>750</v>
      </c>
      <c r="G41" s="736">
        <f t="shared" ref="G41" si="14">((F41/E41) -      1)*100</f>
        <v>0</v>
      </c>
      <c r="H41" s="100" t="s">
        <v>657</v>
      </c>
      <c r="I41" s="100" t="s">
        <v>657</v>
      </c>
      <c r="J41" s="385" t="s">
        <v>141</v>
      </c>
    </row>
    <row r="42" spans="1:10" ht="11.1" customHeight="1" x14ac:dyDescent="0.2">
      <c r="A42" s="160" t="s">
        <v>60</v>
      </c>
      <c r="B42" s="229">
        <v>1400</v>
      </c>
      <c r="C42" s="165">
        <v>1400</v>
      </c>
      <c r="D42" s="735">
        <f t="shared" si="7"/>
        <v>0</v>
      </c>
      <c r="E42" s="159" t="s">
        <v>158</v>
      </c>
      <c r="F42" s="159" t="s">
        <v>158</v>
      </c>
      <c r="G42" s="736" t="s">
        <v>141</v>
      </c>
      <c r="H42" s="100" t="s">
        <v>657</v>
      </c>
      <c r="I42" s="100" t="s">
        <v>657</v>
      </c>
      <c r="J42" s="385" t="s">
        <v>141</v>
      </c>
    </row>
    <row r="43" spans="1:10" ht="11.1" customHeight="1" x14ac:dyDescent="0.2">
      <c r="A43" s="160" t="s">
        <v>61</v>
      </c>
      <c r="B43" s="229">
        <v>1890</v>
      </c>
      <c r="C43" s="165">
        <v>1890</v>
      </c>
      <c r="D43" s="735">
        <f t="shared" si="7"/>
        <v>0</v>
      </c>
      <c r="E43" s="159" t="s">
        <v>158</v>
      </c>
      <c r="F43" s="159" t="s">
        <v>158</v>
      </c>
      <c r="G43" s="736" t="s">
        <v>141</v>
      </c>
      <c r="H43" s="746">
        <v>990</v>
      </c>
      <c r="I43" s="746">
        <v>990</v>
      </c>
      <c r="J43" s="385">
        <f t="shared" ref="J43" si="15">((I43/H43) -      1)*100</f>
        <v>0</v>
      </c>
    </row>
    <row r="44" spans="1:10" ht="11.1" customHeight="1" x14ac:dyDescent="0.2">
      <c r="A44" s="586" t="s">
        <v>62</v>
      </c>
      <c r="B44" s="170">
        <v>1202.5</v>
      </c>
      <c r="C44" s="170">
        <f t="shared" ref="C44" si="16">AVERAGE(C45:C48)</f>
        <v>1186.6666666666667</v>
      </c>
      <c r="D44" s="612">
        <f t="shared" si="7"/>
        <v>-1.3167013167013075</v>
      </c>
      <c r="E44" s="115">
        <v>536.77666666666664</v>
      </c>
      <c r="F44" s="747">
        <f t="shared" ref="F44" si="17">AVERAGE(F45:F48)</f>
        <v>521.75</v>
      </c>
      <c r="G44" s="612">
        <f t="shared" ref="G44:G48" si="18">((F44/E44) -      1)*100</f>
        <v>-2.7994262045667573</v>
      </c>
      <c r="H44" s="748" t="s">
        <v>658</v>
      </c>
      <c r="I44" s="748" t="s">
        <v>658</v>
      </c>
      <c r="J44" s="610" t="s">
        <v>141</v>
      </c>
    </row>
    <row r="45" spans="1:10" ht="11.1" customHeight="1" x14ac:dyDescent="0.2">
      <c r="A45" s="68" t="s">
        <v>63</v>
      </c>
      <c r="B45" s="165" t="s">
        <v>31</v>
      </c>
      <c r="C45" s="165" t="s">
        <v>31</v>
      </c>
      <c r="D45" s="99" t="s">
        <v>141</v>
      </c>
      <c r="E45" s="98">
        <v>493.33</v>
      </c>
      <c r="F45" s="749">
        <v>520</v>
      </c>
      <c r="G45" s="97">
        <f t="shared" si="18"/>
        <v>5.4061176089027718</v>
      </c>
      <c r="H45" s="100" t="s">
        <v>657</v>
      </c>
      <c r="I45" s="100" t="s">
        <v>657</v>
      </c>
      <c r="J45" s="99" t="s">
        <v>141</v>
      </c>
    </row>
    <row r="46" spans="1:10" ht="11.1" customHeight="1" x14ac:dyDescent="0.2">
      <c r="A46" s="68" t="s">
        <v>64</v>
      </c>
      <c r="B46" s="165" t="s">
        <v>31</v>
      </c>
      <c r="C46" s="165">
        <v>1180</v>
      </c>
      <c r="D46" s="99" t="s">
        <v>141</v>
      </c>
      <c r="E46" s="165" t="s">
        <v>31</v>
      </c>
      <c r="F46" s="749">
        <v>550</v>
      </c>
      <c r="G46" s="99" t="s">
        <v>141</v>
      </c>
      <c r="H46" s="100" t="s">
        <v>657</v>
      </c>
      <c r="I46" s="100" t="s">
        <v>657</v>
      </c>
      <c r="J46" s="99" t="s">
        <v>141</v>
      </c>
    </row>
    <row r="47" spans="1:10" ht="11.1" customHeight="1" x14ac:dyDescent="0.2">
      <c r="A47" s="68" t="s">
        <v>65</v>
      </c>
      <c r="B47" s="165">
        <v>1180</v>
      </c>
      <c r="C47" s="165">
        <v>1180</v>
      </c>
      <c r="D47" s="97">
        <f t="shared" ref="D47:D48" si="19">((C47/B47) -      1)*100</f>
        <v>0</v>
      </c>
      <c r="E47" s="98">
        <v>550</v>
      </c>
      <c r="F47" s="749">
        <v>550</v>
      </c>
      <c r="G47" s="99">
        <f t="shared" si="18"/>
        <v>0</v>
      </c>
      <c r="H47" s="100" t="s">
        <v>657</v>
      </c>
      <c r="I47" s="100" t="s">
        <v>657</v>
      </c>
      <c r="J47" s="99" t="s">
        <v>141</v>
      </c>
    </row>
    <row r="48" spans="1:10" ht="11.1" customHeight="1" x14ac:dyDescent="0.2">
      <c r="A48" s="68" t="s">
        <v>66</v>
      </c>
      <c r="B48" s="165">
        <v>1225</v>
      </c>
      <c r="C48" s="165">
        <v>1200</v>
      </c>
      <c r="D48" s="97">
        <f t="shared" si="19"/>
        <v>-2.0408163265306145</v>
      </c>
      <c r="E48" s="98">
        <v>567</v>
      </c>
      <c r="F48" s="749">
        <v>467</v>
      </c>
      <c r="G48" s="99">
        <f t="shared" si="18"/>
        <v>-17.636684303350968</v>
      </c>
      <c r="H48" s="100" t="s">
        <v>657</v>
      </c>
      <c r="I48" s="100" t="s">
        <v>657</v>
      </c>
      <c r="J48" s="99" t="s">
        <v>141</v>
      </c>
    </row>
    <row r="49" spans="1:10" ht="11.1" customHeight="1" x14ac:dyDescent="0.25">
      <c r="A49" s="38"/>
      <c r="B49" s="39"/>
      <c r="C49" s="39"/>
      <c r="D49" s="627"/>
      <c r="E49" s="40"/>
      <c r="F49" s="40"/>
      <c r="G49" s="88"/>
      <c r="H49" s="88"/>
      <c r="I49" s="88"/>
      <c r="J49" s="88" t="s">
        <v>79</v>
      </c>
    </row>
    <row r="50" spans="1:10" ht="11.1" customHeight="1" x14ac:dyDescent="0.25">
      <c r="A50" s="895" t="s">
        <v>589</v>
      </c>
      <c r="B50" s="896"/>
      <c r="C50" s="896"/>
      <c r="D50" s="896"/>
      <c r="E50" s="896"/>
      <c r="F50" s="896"/>
      <c r="G50" s="93"/>
      <c r="H50" s="100"/>
      <c r="I50" s="100"/>
      <c r="J50" s="99"/>
    </row>
    <row r="51" spans="1:10" ht="11.1" customHeight="1" x14ac:dyDescent="0.2">
      <c r="A51" s="887" t="s">
        <v>19</v>
      </c>
      <c r="B51" s="889" t="s">
        <v>154</v>
      </c>
      <c r="C51" s="893"/>
      <c r="D51" s="894"/>
      <c r="E51" s="889" t="s">
        <v>155</v>
      </c>
      <c r="F51" s="893"/>
      <c r="G51" s="894"/>
      <c r="H51" s="889" t="s">
        <v>156</v>
      </c>
      <c r="I51" s="893"/>
      <c r="J51" s="894"/>
    </row>
    <row r="52" spans="1:10" ht="11.1" customHeight="1" x14ac:dyDescent="0.2">
      <c r="A52" s="892"/>
      <c r="B52" s="480">
        <v>2023</v>
      </c>
      <c r="C52" s="480">
        <v>2024</v>
      </c>
      <c r="D52" s="480" t="s">
        <v>23</v>
      </c>
      <c r="E52" s="480">
        <v>2023</v>
      </c>
      <c r="F52" s="480">
        <v>2024</v>
      </c>
      <c r="G52" s="480" t="s">
        <v>23</v>
      </c>
      <c r="H52" s="480">
        <v>2023</v>
      </c>
      <c r="I52" s="480">
        <v>2024</v>
      </c>
      <c r="J52" s="480" t="s">
        <v>23</v>
      </c>
    </row>
    <row r="53" spans="1:10" ht="6.75" customHeight="1" x14ac:dyDescent="0.2">
      <c r="A53" s="68"/>
      <c r="B53" s="96"/>
      <c r="C53" s="96"/>
      <c r="D53" s="97"/>
      <c r="E53" s="98"/>
      <c r="F53" s="98"/>
      <c r="G53" s="99"/>
      <c r="H53" s="592"/>
      <c r="I53" s="592"/>
      <c r="J53" s="99"/>
    </row>
    <row r="54" spans="1:10" ht="14.1" customHeight="1" x14ac:dyDescent="0.2">
      <c r="A54" s="594" t="s">
        <v>68</v>
      </c>
      <c r="B54" s="170">
        <v>1351.4</v>
      </c>
      <c r="C54" s="170">
        <f>AVERAGE(C55:C61)</f>
        <v>1400</v>
      </c>
      <c r="D54" s="612">
        <f t="shared" ref="D54" si="20">((C54/B54) -      1)*100</f>
        <v>3.5962705342607704</v>
      </c>
      <c r="E54" s="747">
        <v>496.66666666666669</v>
      </c>
      <c r="F54" s="747">
        <f>AVERAGE(F55:F61)</f>
        <v>625</v>
      </c>
      <c r="G54" s="612">
        <f t="shared" ref="G54:G55" si="21">((F54/E54) -      1)*100</f>
        <v>25.838926174496635</v>
      </c>
      <c r="H54" s="748" t="s">
        <v>658</v>
      </c>
      <c r="I54" s="748" t="s">
        <v>658</v>
      </c>
      <c r="J54" s="610" t="s">
        <v>141</v>
      </c>
    </row>
    <row r="55" spans="1:10" ht="10.5" customHeight="1" x14ac:dyDescent="0.2">
      <c r="A55" s="68" t="s">
        <v>69</v>
      </c>
      <c r="B55" s="165">
        <v>1167</v>
      </c>
      <c r="C55" s="165" t="s">
        <v>31</v>
      </c>
      <c r="D55" s="164" t="s">
        <v>141</v>
      </c>
      <c r="E55" s="749">
        <v>540</v>
      </c>
      <c r="F55" s="749">
        <v>475</v>
      </c>
      <c r="G55" s="99">
        <f t="shared" si="21"/>
        <v>-12.037037037037035</v>
      </c>
      <c r="H55" s="100" t="s">
        <v>657</v>
      </c>
      <c r="I55" s="100" t="s">
        <v>657</v>
      </c>
      <c r="J55" s="99" t="s">
        <v>141</v>
      </c>
    </row>
    <row r="56" spans="1:10" ht="9.75" customHeight="1" x14ac:dyDescent="0.2">
      <c r="A56" s="68" t="s">
        <v>70</v>
      </c>
      <c r="B56" s="165" t="s">
        <v>31</v>
      </c>
      <c r="C56" s="165">
        <v>1500</v>
      </c>
      <c r="D56" s="164" t="s">
        <v>141</v>
      </c>
      <c r="E56" s="100" t="s">
        <v>158</v>
      </c>
      <c r="F56" s="100" t="s">
        <v>158</v>
      </c>
      <c r="G56" s="99" t="s">
        <v>141</v>
      </c>
      <c r="H56" s="100" t="s">
        <v>657</v>
      </c>
      <c r="I56" s="100" t="s">
        <v>657</v>
      </c>
      <c r="J56" s="99" t="s">
        <v>141</v>
      </c>
    </row>
    <row r="57" spans="1:10" ht="10.5" customHeight="1" x14ac:dyDescent="0.2">
      <c r="A57" s="68" t="s">
        <v>72</v>
      </c>
      <c r="B57" s="165">
        <v>1300</v>
      </c>
      <c r="C57" s="165" t="s">
        <v>31</v>
      </c>
      <c r="D57" s="164" t="s">
        <v>141</v>
      </c>
      <c r="E57" s="100" t="s">
        <v>158</v>
      </c>
      <c r="F57" s="100" t="s">
        <v>158</v>
      </c>
      <c r="G57" s="99" t="s">
        <v>141</v>
      </c>
      <c r="H57" s="100" t="s">
        <v>657</v>
      </c>
      <c r="I57" s="100" t="s">
        <v>657</v>
      </c>
      <c r="J57" s="99" t="s">
        <v>141</v>
      </c>
    </row>
    <row r="58" spans="1:10" ht="11.1" customHeight="1" x14ac:dyDescent="0.2">
      <c r="A58" s="68" t="s">
        <v>73</v>
      </c>
      <c r="B58" s="165">
        <v>1260</v>
      </c>
      <c r="C58" s="165" t="s">
        <v>31</v>
      </c>
      <c r="D58" s="164" t="s">
        <v>141</v>
      </c>
      <c r="E58" s="100" t="s">
        <v>158</v>
      </c>
      <c r="F58" s="100" t="s">
        <v>158</v>
      </c>
      <c r="G58" s="99" t="s">
        <v>141</v>
      </c>
      <c r="H58" s="100" t="s">
        <v>657</v>
      </c>
      <c r="I58" s="100" t="s">
        <v>657</v>
      </c>
      <c r="J58" s="99" t="s">
        <v>141</v>
      </c>
    </row>
    <row r="59" spans="1:10" ht="11.1" customHeight="1" x14ac:dyDescent="0.2">
      <c r="A59" s="68" t="s">
        <v>74</v>
      </c>
      <c r="B59" s="165">
        <v>1400</v>
      </c>
      <c r="C59" s="165" t="s">
        <v>31</v>
      </c>
      <c r="D59" s="164" t="s">
        <v>141</v>
      </c>
      <c r="E59" s="100" t="s">
        <v>158</v>
      </c>
      <c r="F59" s="749">
        <v>800</v>
      </c>
      <c r="G59" s="750" t="s">
        <v>141</v>
      </c>
      <c r="H59" s="100" t="s">
        <v>657</v>
      </c>
      <c r="I59" s="106">
        <v>700</v>
      </c>
      <c r="J59" s="99" t="s">
        <v>141</v>
      </c>
    </row>
    <row r="60" spans="1:10" ht="11.1" customHeight="1" x14ac:dyDescent="0.2">
      <c r="A60" s="68" t="s">
        <v>168</v>
      </c>
      <c r="B60" s="165" t="s">
        <v>31</v>
      </c>
      <c r="C60" s="165">
        <v>1300</v>
      </c>
      <c r="D60" s="164" t="s">
        <v>141</v>
      </c>
      <c r="E60" s="749">
        <v>600</v>
      </c>
      <c r="F60" s="749">
        <v>600</v>
      </c>
      <c r="G60" s="97">
        <f t="shared" ref="G60:G73" si="22">((F60/E60) -      1)*100</f>
        <v>0</v>
      </c>
      <c r="H60" s="100" t="s">
        <v>657</v>
      </c>
      <c r="I60" s="100" t="s">
        <v>657</v>
      </c>
      <c r="J60" s="99" t="s">
        <v>141</v>
      </c>
    </row>
    <row r="61" spans="1:10" ht="11.1" customHeight="1" x14ac:dyDescent="0.2">
      <c r="A61" s="68" t="s">
        <v>76</v>
      </c>
      <c r="B61" s="165">
        <v>1630</v>
      </c>
      <c r="C61" s="165" t="s">
        <v>31</v>
      </c>
      <c r="D61" s="164" t="s">
        <v>141</v>
      </c>
      <c r="E61" s="749">
        <v>350</v>
      </c>
      <c r="F61" s="100" t="s">
        <v>158</v>
      </c>
      <c r="G61" s="99" t="s">
        <v>141</v>
      </c>
      <c r="H61" s="100" t="s">
        <v>657</v>
      </c>
      <c r="I61" s="100" t="s">
        <v>657</v>
      </c>
      <c r="J61" s="99" t="s">
        <v>141</v>
      </c>
    </row>
    <row r="62" spans="1:10" ht="11.1" customHeight="1" x14ac:dyDescent="0.2">
      <c r="A62" s="586" t="s">
        <v>77</v>
      </c>
      <c r="B62" s="631" t="s">
        <v>322</v>
      </c>
      <c r="C62" s="110">
        <f>AVERAGE(C63:C64)</f>
        <v>1270</v>
      </c>
      <c r="D62" s="171" t="s">
        <v>322</v>
      </c>
      <c r="E62" s="180" t="s">
        <v>322</v>
      </c>
      <c r="F62" s="171" t="s">
        <v>322</v>
      </c>
      <c r="G62" s="171" t="s">
        <v>322</v>
      </c>
      <c r="H62" s="171" t="s">
        <v>322</v>
      </c>
      <c r="I62" s="111">
        <f>AVERAGE(I63:I64)</f>
        <v>787</v>
      </c>
      <c r="J62" s="610" t="s">
        <v>141</v>
      </c>
    </row>
    <row r="63" spans="1:10" ht="11.1" customHeight="1" x14ac:dyDescent="0.2">
      <c r="A63" s="109" t="s">
        <v>194</v>
      </c>
      <c r="B63" s="103" t="s">
        <v>31</v>
      </c>
      <c r="C63" s="103">
        <v>1140</v>
      </c>
      <c r="D63" s="164" t="s">
        <v>322</v>
      </c>
      <c r="E63" s="100" t="s">
        <v>158</v>
      </c>
      <c r="F63" s="100" t="s">
        <v>158</v>
      </c>
      <c r="G63" s="499" t="s">
        <v>28</v>
      </c>
      <c r="H63" s="592" t="s">
        <v>31</v>
      </c>
      <c r="I63" s="639" t="s">
        <v>31</v>
      </c>
      <c r="J63" s="99" t="s">
        <v>141</v>
      </c>
    </row>
    <row r="64" spans="1:10" ht="11.1" customHeight="1" x14ac:dyDescent="0.2">
      <c r="A64" s="109" t="s">
        <v>325</v>
      </c>
      <c r="B64" s="103" t="s">
        <v>31</v>
      </c>
      <c r="C64" s="103">
        <v>1400</v>
      </c>
      <c r="D64" s="164" t="s">
        <v>322</v>
      </c>
      <c r="E64" s="100" t="s">
        <v>158</v>
      </c>
      <c r="F64" s="100" t="s">
        <v>158</v>
      </c>
      <c r="G64" s="499" t="s">
        <v>28</v>
      </c>
      <c r="H64" s="592" t="s">
        <v>31</v>
      </c>
      <c r="I64" s="106">
        <v>787</v>
      </c>
      <c r="J64" s="99" t="s">
        <v>141</v>
      </c>
    </row>
    <row r="65" spans="1:10" ht="11.1" customHeight="1" x14ac:dyDescent="0.2">
      <c r="A65" s="166" t="s">
        <v>659</v>
      </c>
      <c r="B65" s="170">
        <f>AVERAGE(B66:B69)</f>
        <v>1225</v>
      </c>
      <c r="C65" s="170">
        <f>AVERAGE(C66:C69)</f>
        <v>1225</v>
      </c>
      <c r="D65" s="171">
        <f t="shared" ref="D65:D69" si="23">((C65/B65) -      1)*100</f>
        <v>0</v>
      </c>
      <c r="E65" s="747">
        <v>540</v>
      </c>
      <c r="F65" s="747">
        <f>AVERAGE(F66:F69)</f>
        <v>700</v>
      </c>
      <c r="G65" s="610">
        <f t="shared" si="22"/>
        <v>29.629629629629626</v>
      </c>
      <c r="H65" s="747">
        <f>AVERAGE(H66:H69)</f>
        <v>560</v>
      </c>
      <c r="I65" s="753">
        <f>AVERAGE(I66:I69)</f>
        <v>1066.6666666666667</v>
      </c>
      <c r="J65" s="610">
        <f>((I65/H65) -      1)*100</f>
        <v>90.476190476190482</v>
      </c>
    </row>
    <row r="66" spans="1:10" ht="11.1" customHeight="1" x14ac:dyDescent="0.2">
      <c r="A66" s="68" t="s">
        <v>196</v>
      </c>
      <c r="B66" s="165">
        <v>1200</v>
      </c>
      <c r="C66" s="165">
        <v>1300</v>
      </c>
      <c r="D66" s="164">
        <f t="shared" si="23"/>
        <v>8.333333333333325</v>
      </c>
      <c r="E66" s="749">
        <v>540</v>
      </c>
      <c r="F66" s="749">
        <v>600</v>
      </c>
      <c r="G66" s="99">
        <f t="shared" si="22"/>
        <v>11.111111111111116</v>
      </c>
      <c r="H66" s="100" t="s">
        <v>158</v>
      </c>
      <c r="I66" s="754">
        <v>1000</v>
      </c>
      <c r="J66" s="99" t="s">
        <v>141</v>
      </c>
    </row>
    <row r="67" spans="1:10" ht="11.1" customHeight="1" x14ac:dyDescent="0.2">
      <c r="A67" s="68" t="s">
        <v>82</v>
      </c>
      <c r="B67" s="165">
        <v>1200</v>
      </c>
      <c r="C67" s="165">
        <v>1200</v>
      </c>
      <c r="D67" s="164">
        <f t="shared" si="23"/>
        <v>0</v>
      </c>
      <c r="E67" s="100" t="s">
        <v>158</v>
      </c>
      <c r="F67" s="749">
        <v>800</v>
      </c>
      <c r="G67" s="99" t="s">
        <v>141</v>
      </c>
      <c r="H67" s="100" t="s">
        <v>657</v>
      </c>
      <c r="I67" s="754">
        <v>1200</v>
      </c>
      <c r="J67" s="99" t="s">
        <v>141</v>
      </c>
    </row>
    <row r="68" spans="1:10" ht="11.1" customHeight="1" x14ac:dyDescent="0.2">
      <c r="A68" s="68" t="s">
        <v>84</v>
      </c>
      <c r="B68" s="165">
        <v>1200</v>
      </c>
      <c r="C68" s="165">
        <v>1200</v>
      </c>
      <c r="D68" s="164">
        <f t="shared" si="23"/>
        <v>0</v>
      </c>
      <c r="E68" s="100" t="s">
        <v>158</v>
      </c>
      <c r="F68" s="100" t="s">
        <v>158</v>
      </c>
      <c r="G68" s="99" t="s">
        <v>141</v>
      </c>
      <c r="H68" s="100" t="s">
        <v>657</v>
      </c>
      <c r="I68" s="100" t="s">
        <v>657</v>
      </c>
      <c r="J68" s="99" t="s">
        <v>141</v>
      </c>
    </row>
    <row r="69" spans="1:10" ht="11.1" customHeight="1" x14ac:dyDescent="0.2">
      <c r="A69" s="68" t="s">
        <v>86</v>
      </c>
      <c r="B69" s="165">
        <v>1300</v>
      </c>
      <c r="C69" s="165">
        <v>1200</v>
      </c>
      <c r="D69" s="164">
        <f t="shared" si="23"/>
        <v>-7.6923076923076872</v>
      </c>
      <c r="E69" s="749">
        <v>540</v>
      </c>
      <c r="F69" s="100" t="s">
        <v>158</v>
      </c>
      <c r="G69" s="99" t="s">
        <v>141</v>
      </c>
      <c r="H69" s="749">
        <v>560</v>
      </c>
      <c r="I69" s="749">
        <v>1000</v>
      </c>
      <c r="J69" s="99" t="s">
        <v>141</v>
      </c>
    </row>
    <row r="70" spans="1:10" ht="11.1" customHeight="1" x14ac:dyDescent="0.2">
      <c r="A70" s="166" t="s">
        <v>89</v>
      </c>
      <c r="B70" s="170" t="s">
        <v>180</v>
      </c>
      <c r="C70" s="170" t="s">
        <v>180</v>
      </c>
      <c r="D70" s="171" t="s">
        <v>141</v>
      </c>
      <c r="E70" s="747">
        <v>500</v>
      </c>
      <c r="F70" s="747">
        <f t="shared" ref="F70" si="24">AVERAGE(F71:F73)</f>
        <v>486.66666666666669</v>
      </c>
      <c r="G70" s="612">
        <f t="shared" si="22"/>
        <v>-2.6666666666666616</v>
      </c>
      <c r="H70" s="747">
        <f t="shared" ref="H70:I70" si="25">AVERAGE(H71:H73)</f>
        <v>700</v>
      </c>
      <c r="I70" s="747">
        <f t="shared" si="25"/>
        <v>675</v>
      </c>
      <c r="J70" s="612">
        <f>((I70/H70) -      1)*100</f>
        <v>-3.5714285714285698</v>
      </c>
    </row>
    <row r="71" spans="1:10" ht="11.1" customHeight="1" x14ac:dyDescent="0.2">
      <c r="A71" s="68" t="s">
        <v>92</v>
      </c>
      <c r="B71" s="165" t="s">
        <v>31</v>
      </c>
      <c r="C71" s="165" t="s">
        <v>31</v>
      </c>
      <c r="D71" s="164" t="s">
        <v>141</v>
      </c>
      <c r="E71" s="833" t="s">
        <v>31</v>
      </c>
      <c r="F71" s="749">
        <v>360</v>
      </c>
      <c r="G71" s="164" t="s">
        <v>141</v>
      </c>
      <c r="H71" s="749">
        <v>700</v>
      </c>
      <c r="I71" s="749">
        <v>650</v>
      </c>
      <c r="J71" s="97">
        <f>((I71/H71) -      1)*100</f>
        <v>-7.1428571428571397</v>
      </c>
    </row>
    <row r="72" spans="1:10" ht="11.1" customHeight="1" x14ac:dyDescent="0.2">
      <c r="A72" s="68" t="s">
        <v>94</v>
      </c>
      <c r="B72" s="165" t="s">
        <v>31</v>
      </c>
      <c r="C72" s="165" t="s">
        <v>31</v>
      </c>
      <c r="D72" s="164" t="s">
        <v>141</v>
      </c>
      <c r="E72" s="749">
        <v>700</v>
      </c>
      <c r="F72" s="749">
        <v>800</v>
      </c>
      <c r="G72" s="97">
        <f t="shared" si="22"/>
        <v>14.285714285714279</v>
      </c>
      <c r="H72" s="100" t="s">
        <v>657</v>
      </c>
      <c r="I72" s="100" t="s">
        <v>657</v>
      </c>
      <c r="J72" s="99" t="s">
        <v>141</v>
      </c>
    </row>
    <row r="73" spans="1:10" ht="11.1" customHeight="1" x14ac:dyDescent="0.2">
      <c r="A73" s="68" t="s">
        <v>97</v>
      </c>
      <c r="B73" s="165" t="s">
        <v>31</v>
      </c>
      <c r="C73" s="165" t="s">
        <v>31</v>
      </c>
      <c r="D73" s="164" t="s">
        <v>141</v>
      </c>
      <c r="E73" s="749">
        <v>300</v>
      </c>
      <c r="F73" s="749">
        <v>300</v>
      </c>
      <c r="G73" s="97">
        <f t="shared" si="22"/>
        <v>0</v>
      </c>
      <c r="H73" s="749">
        <v>700</v>
      </c>
      <c r="I73" s="749">
        <v>700</v>
      </c>
      <c r="J73" s="97">
        <f t="shared" ref="J73:J74" si="26">((I73/H73) -      1)*100</f>
        <v>0</v>
      </c>
    </row>
    <row r="74" spans="1:10" ht="11.1" customHeight="1" x14ac:dyDescent="0.2">
      <c r="A74" s="594" t="s">
        <v>103</v>
      </c>
      <c r="B74" s="170">
        <v>1281.6666666666667</v>
      </c>
      <c r="C74" s="170">
        <f>AVERAGE(C75:C78)</f>
        <v>775</v>
      </c>
      <c r="D74" s="612">
        <f>((C74/B74) -      1)*100</f>
        <v>-39.531859557867364</v>
      </c>
      <c r="E74" s="631" t="s">
        <v>320</v>
      </c>
      <c r="F74" s="747">
        <f>AVERAGE(F75:F78)</f>
        <v>948.33333333333337</v>
      </c>
      <c r="G74" s="610" t="s">
        <v>141</v>
      </c>
      <c r="H74" s="834">
        <f>AVERAGE(H75:H78)</f>
        <v>1210</v>
      </c>
      <c r="I74" s="747">
        <f>AVERAGE(I75:I78)</f>
        <v>762.3</v>
      </c>
      <c r="J74" s="610">
        <f t="shared" si="26"/>
        <v>-37</v>
      </c>
    </row>
    <row r="75" spans="1:10" ht="11.1" customHeight="1" x14ac:dyDescent="0.2">
      <c r="A75" s="112" t="s">
        <v>104</v>
      </c>
      <c r="B75" s="165">
        <v>1445</v>
      </c>
      <c r="C75" s="165" t="s">
        <v>31</v>
      </c>
      <c r="D75" s="164" t="s">
        <v>141</v>
      </c>
      <c r="E75" s="100" t="s">
        <v>158</v>
      </c>
      <c r="F75" s="754">
        <v>1245</v>
      </c>
      <c r="G75" s="99" t="s">
        <v>141</v>
      </c>
      <c r="H75" s="100" t="s">
        <v>657</v>
      </c>
      <c r="I75" s="100" t="s">
        <v>657</v>
      </c>
      <c r="J75" s="99" t="s">
        <v>141</v>
      </c>
    </row>
    <row r="76" spans="1:10" ht="11.1" customHeight="1" x14ac:dyDescent="0.2">
      <c r="A76" s="112" t="s">
        <v>105</v>
      </c>
      <c r="B76" s="165" t="s">
        <v>31</v>
      </c>
      <c r="C76" s="165">
        <v>775</v>
      </c>
      <c r="D76" s="164" t="s">
        <v>141</v>
      </c>
      <c r="E76" s="100" t="s">
        <v>158</v>
      </c>
      <c r="F76" s="754">
        <v>600</v>
      </c>
      <c r="G76" s="99" t="s">
        <v>141</v>
      </c>
      <c r="H76" s="100" t="s">
        <v>657</v>
      </c>
      <c r="I76" s="749">
        <v>424.6</v>
      </c>
      <c r="J76" s="99" t="s">
        <v>141</v>
      </c>
    </row>
    <row r="77" spans="1:10" ht="11.1" customHeight="1" x14ac:dyDescent="0.2">
      <c r="A77" s="112" t="s">
        <v>106</v>
      </c>
      <c r="B77" s="165">
        <v>1000</v>
      </c>
      <c r="C77" s="165" t="s">
        <v>31</v>
      </c>
      <c r="D77" s="164" t="s">
        <v>141</v>
      </c>
      <c r="E77" s="100" t="s">
        <v>158</v>
      </c>
      <c r="F77" s="100" t="s">
        <v>158</v>
      </c>
      <c r="G77" s="99" t="s">
        <v>141</v>
      </c>
      <c r="H77" s="754">
        <v>1200</v>
      </c>
      <c r="I77" s="754" t="s">
        <v>657</v>
      </c>
      <c r="J77" s="99" t="s">
        <v>141</v>
      </c>
    </row>
    <row r="78" spans="1:10" ht="11.1" customHeight="1" x14ac:dyDescent="0.2">
      <c r="A78" s="112" t="s">
        <v>153</v>
      </c>
      <c r="B78" s="165">
        <v>1400</v>
      </c>
      <c r="C78" s="165" t="s">
        <v>31</v>
      </c>
      <c r="D78" s="164" t="s">
        <v>141</v>
      </c>
      <c r="E78" s="100" t="s">
        <v>158</v>
      </c>
      <c r="F78" s="754">
        <v>1000</v>
      </c>
      <c r="G78" s="99" t="s">
        <v>141</v>
      </c>
      <c r="H78" s="754">
        <v>1220</v>
      </c>
      <c r="I78" s="754">
        <v>1100</v>
      </c>
      <c r="J78" s="99">
        <f>((I78/H78) -      1)*100</f>
        <v>-9.8360655737704921</v>
      </c>
    </row>
    <row r="79" spans="1:10" ht="11.1" customHeight="1" x14ac:dyDescent="0.2">
      <c r="A79" s="594" t="s">
        <v>108</v>
      </c>
      <c r="B79" s="170">
        <v>2606.6666666666665</v>
      </c>
      <c r="C79" s="170">
        <f>AVERAGE(C80:C82)</f>
        <v>2900</v>
      </c>
      <c r="D79" s="612">
        <f t="shared" ref="D79:D86" si="27">((C79/B79) -      1)*100</f>
        <v>11.253196930946308</v>
      </c>
      <c r="E79" s="747">
        <v>600</v>
      </c>
      <c r="F79" s="747">
        <f t="shared" ref="F79" si="28">AVERAGE(F80:F81)</f>
        <v>550</v>
      </c>
      <c r="G79" s="610">
        <f>((F79/E79) -      1)*100</f>
        <v>-8.3333333333333375</v>
      </c>
      <c r="H79" s="747">
        <f>AVERAGE(H80:H81)</f>
        <v>1600</v>
      </c>
      <c r="I79" s="747">
        <f>AVERAGE(I80:I81)</f>
        <v>1700</v>
      </c>
      <c r="J79" s="610" t="s">
        <v>141</v>
      </c>
    </row>
    <row r="80" spans="1:10" ht="11.1" customHeight="1" x14ac:dyDescent="0.2">
      <c r="A80" s="112" t="s">
        <v>109</v>
      </c>
      <c r="B80" s="165">
        <v>1020</v>
      </c>
      <c r="C80" s="165">
        <v>1100</v>
      </c>
      <c r="D80" s="97">
        <f t="shared" si="27"/>
        <v>7.8431372549019551</v>
      </c>
      <c r="E80" s="100" t="s">
        <v>158</v>
      </c>
      <c r="F80" s="100" t="s">
        <v>158</v>
      </c>
      <c r="G80" s="99" t="s">
        <v>141</v>
      </c>
      <c r="H80" s="100" t="s">
        <v>657</v>
      </c>
      <c r="I80" s="100" t="s">
        <v>657</v>
      </c>
      <c r="J80" s="99" t="s">
        <v>141</v>
      </c>
    </row>
    <row r="81" spans="1:10" ht="11.1" customHeight="1" x14ac:dyDescent="0.2">
      <c r="A81" s="112" t="s">
        <v>110</v>
      </c>
      <c r="B81" s="165">
        <v>3000</v>
      </c>
      <c r="C81" s="165">
        <v>3800</v>
      </c>
      <c r="D81" s="97">
        <f t="shared" si="27"/>
        <v>26.666666666666661</v>
      </c>
      <c r="E81" s="751">
        <v>600</v>
      </c>
      <c r="F81" s="749">
        <v>550</v>
      </c>
      <c r="G81" s="99">
        <f>((F81/E81) -      1)*100</f>
        <v>-8.3333333333333375</v>
      </c>
      <c r="H81" s="754">
        <v>1600</v>
      </c>
      <c r="I81" s="754">
        <v>1700</v>
      </c>
      <c r="J81" s="99">
        <f>((I81/H81) -      1)*100</f>
        <v>6.25</v>
      </c>
    </row>
    <row r="82" spans="1:10" ht="11.1" customHeight="1" x14ac:dyDescent="0.2">
      <c r="A82" s="112" t="s">
        <v>608</v>
      </c>
      <c r="B82" s="165">
        <v>3800</v>
      </c>
      <c r="C82" s="165">
        <v>3800</v>
      </c>
      <c r="D82" s="97">
        <f t="shared" si="27"/>
        <v>0</v>
      </c>
      <c r="E82" s="100" t="s">
        <v>158</v>
      </c>
      <c r="F82" s="100" t="s">
        <v>158</v>
      </c>
      <c r="G82" s="99" t="s">
        <v>141</v>
      </c>
      <c r="H82" s="100" t="s">
        <v>657</v>
      </c>
      <c r="I82" s="100" t="s">
        <v>657</v>
      </c>
      <c r="J82" s="99" t="s">
        <v>141</v>
      </c>
    </row>
    <row r="83" spans="1:10" ht="11.1" customHeight="1" x14ac:dyDescent="0.2">
      <c r="A83" s="632" t="s">
        <v>113</v>
      </c>
      <c r="B83" s="170">
        <v>1211</v>
      </c>
      <c r="C83" s="170">
        <f t="shared" ref="C83" si="29">AVERAGE(C84:C85)</f>
        <v>1180.5</v>
      </c>
      <c r="D83" s="612">
        <f t="shared" si="27"/>
        <v>-2.5185796862097432</v>
      </c>
      <c r="E83" s="747">
        <v>947</v>
      </c>
      <c r="F83" s="747">
        <f>AVERAGE(F84:F85)</f>
        <v>933</v>
      </c>
      <c r="G83" s="610">
        <f t="shared" ref="G83:G84" si="30">((F83/E83) -      1)*100</f>
        <v>-1.4783526927138357</v>
      </c>
      <c r="H83" s="747">
        <f>AVERAGE(H84:H85)</f>
        <v>1200</v>
      </c>
      <c r="I83" s="747">
        <f>AVERAGE(I84:I85)</f>
        <v>1140</v>
      </c>
      <c r="J83" s="610">
        <f t="shared" ref="J83:J84" si="31">((I83/H83) -      1)*100</f>
        <v>-5.0000000000000044</v>
      </c>
    </row>
    <row r="84" spans="1:10" ht="11.1" customHeight="1" x14ac:dyDescent="0.2">
      <c r="A84" s="112" t="s">
        <v>114</v>
      </c>
      <c r="B84" s="165">
        <v>1122</v>
      </c>
      <c r="C84" s="165">
        <v>1111</v>
      </c>
      <c r="D84" s="97">
        <f t="shared" si="27"/>
        <v>-0.98039215686274161</v>
      </c>
      <c r="E84" s="749">
        <v>947</v>
      </c>
      <c r="F84" s="749">
        <v>933</v>
      </c>
      <c r="G84" s="99">
        <f t="shared" si="30"/>
        <v>-1.4783526927138357</v>
      </c>
      <c r="H84" s="754">
        <v>1200</v>
      </c>
      <c r="I84" s="754">
        <v>1140</v>
      </c>
      <c r="J84" s="99">
        <f t="shared" si="31"/>
        <v>-5.0000000000000044</v>
      </c>
    </row>
    <row r="85" spans="1:10" ht="11.1" customHeight="1" x14ac:dyDescent="0.2">
      <c r="A85" s="112" t="s">
        <v>115</v>
      </c>
      <c r="B85" s="165">
        <v>1300</v>
      </c>
      <c r="C85" s="165">
        <v>1250</v>
      </c>
      <c r="D85" s="97">
        <f t="shared" si="27"/>
        <v>-3.8461538461538436</v>
      </c>
      <c r="E85" s="100" t="s">
        <v>158</v>
      </c>
      <c r="F85" s="100" t="s">
        <v>158</v>
      </c>
      <c r="G85" s="99" t="s">
        <v>141</v>
      </c>
      <c r="H85" s="100" t="s">
        <v>657</v>
      </c>
      <c r="I85" s="100" t="s">
        <v>657</v>
      </c>
      <c r="J85" s="99" t="s">
        <v>141</v>
      </c>
    </row>
    <row r="86" spans="1:10" ht="11.1" customHeight="1" x14ac:dyDescent="0.2">
      <c r="A86" s="166" t="s">
        <v>118</v>
      </c>
      <c r="B86" s="170">
        <v>1200</v>
      </c>
      <c r="C86" s="170">
        <f>AVERAGE(C87:C88)</f>
        <v>1300</v>
      </c>
      <c r="D86" s="171">
        <f t="shared" si="27"/>
        <v>8.333333333333325</v>
      </c>
      <c r="E86" s="747">
        <v>560</v>
      </c>
      <c r="F86" s="747">
        <f>AVERAGE(F87:F88)</f>
        <v>475</v>
      </c>
      <c r="G86" s="612">
        <f t="shared" ref="G86:G90" si="32">((F86/E86) -      1)*100</f>
        <v>-15.178571428571431</v>
      </c>
      <c r="H86" s="747">
        <f t="shared" ref="H86" si="33">AVERAGE(H87)</f>
        <v>600</v>
      </c>
      <c r="I86" s="747">
        <f>AVERAGE(I87:I88)</f>
        <v>900</v>
      </c>
      <c r="J86" s="612">
        <f t="shared" ref="J86" si="34">((I86/H86) -      1)*100</f>
        <v>50</v>
      </c>
    </row>
    <row r="87" spans="1:10" ht="11.1" customHeight="1" x14ac:dyDescent="0.2">
      <c r="A87" s="68" t="s">
        <v>120</v>
      </c>
      <c r="B87" s="165" t="s">
        <v>31</v>
      </c>
      <c r="C87" s="165" t="s">
        <v>31</v>
      </c>
      <c r="D87" s="164" t="s">
        <v>141</v>
      </c>
      <c r="E87" s="749">
        <v>600</v>
      </c>
      <c r="F87" s="749">
        <v>450</v>
      </c>
      <c r="G87" s="97">
        <f t="shared" si="32"/>
        <v>-25</v>
      </c>
      <c r="H87" s="749">
        <v>600</v>
      </c>
      <c r="I87" s="748" t="s">
        <v>658</v>
      </c>
      <c r="J87" s="610" t="s">
        <v>141</v>
      </c>
    </row>
    <row r="88" spans="1:10" ht="11.1" customHeight="1" x14ac:dyDescent="0.2">
      <c r="A88" s="68" t="s">
        <v>121</v>
      </c>
      <c r="B88" s="165">
        <v>1200</v>
      </c>
      <c r="C88" s="165">
        <v>1300</v>
      </c>
      <c r="D88" s="164">
        <f t="shared" ref="D88:D112" si="35">((C88/B88) -      1)*100</f>
        <v>8.333333333333325</v>
      </c>
      <c r="E88" s="749">
        <v>520</v>
      </c>
      <c r="F88" s="749">
        <v>500</v>
      </c>
      <c r="G88" s="97">
        <f t="shared" si="32"/>
        <v>-3.8461538461538436</v>
      </c>
      <c r="H88" s="106" t="s">
        <v>162</v>
      </c>
      <c r="I88" s="106">
        <v>900</v>
      </c>
      <c r="J88" s="99" t="s">
        <v>141</v>
      </c>
    </row>
    <row r="89" spans="1:10" ht="11.1" customHeight="1" x14ac:dyDescent="0.2">
      <c r="A89" s="166" t="s">
        <v>122</v>
      </c>
      <c r="B89" s="170">
        <v>1150</v>
      </c>
      <c r="C89" s="170">
        <f t="shared" ref="C89" si="36">AVERAGE(C90:C91)</f>
        <v>1050</v>
      </c>
      <c r="D89" s="97">
        <f t="shared" si="35"/>
        <v>-8.6956521739130483</v>
      </c>
      <c r="E89" s="747">
        <v>700</v>
      </c>
      <c r="F89" s="747">
        <f t="shared" ref="F89" si="37">AVERAGE(F90:F91)</f>
        <v>800</v>
      </c>
      <c r="G89" s="97">
        <f t="shared" si="32"/>
        <v>14.285714285714279</v>
      </c>
      <c r="H89" s="748" t="s">
        <v>658</v>
      </c>
      <c r="I89" s="748" t="s">
        <v>658</v>
      </c>
      <c r="J89" s="610" t="s">
        <v>141</v>
      </c>
    </row>
    <row r="90" spans="1:10" ht="11.1" customHeight="1" x14ac:dyDescent="0.2">
      <c r="A90" s="68" t="s">
        <v>125</v>
      </c>
      <c r="B90" s="165">
        <v>1200</v>
      </c>
      <c r="C90" s="165">
        <v>1000</v>
      </c>
      <c r="D90" s="97">
        <f t="shared" si="35"/>
        <v>-16.666666666666664</v>
      </c>
      <c r="E90" s="749">
        <v>700</v>
      </c>
      <c r="F90" s="749">
        <v>800</v>
      </c>
      <c r="G90" s="97">
        <f t="shared" si="32"/>
        <v>14.285714285714279</v>
      </c>
      <c r="H90" s="100" t="s">
        <v>657</v>
      </c>
      <c r="I90" s="100" t="s">
        <v>657</v>
      </c>
      <c r="J90" s="99" t="s">
        <v>141</v>
      </c>
    </row>
    <row r="91" spans="1:10" ht="11.1" customHeight="1" x14ac:dyDescent="0.2">
      <c r="A91" s="68" t="s">
        <v>126</v>
      </c>
      <c r="B91" s="165">
        <v>1100</v>
      </c>
      <c r="C91" s="165">
        <v>1100</v>
      </c>
      <c r="D91" s="97">
        <f t="shared" si="35"/>
        <v>0</v>
      </c>
      <c r="E91" s="749" t="s">
        <v>158</v>
      </c>
      <c r="F91" s="100" t="s">
        <v>158</v>
      </c>
      <c r="G91" s="99" t="s">
        <v>141</v>
      </c>
      <c r="H91" s="100" t="s">
        <v>657</v>
      </c>
      <c r="I91" s="749">
        <v>660</v>
      </c>
      <c r="J91" s="99" t="s">
        <v>141</v>
      </c>
    </row>
    <row r="92" spans="1:10" ht="11.1" customHeight="1" x14ac:dyDescent="0.2">
      <c r="A92" s="166" t="s">
        <v>602</v>
      </c>
      <c r="B92" s="170">
        <v>1243.75</v>
      </c>
      <c r="C92" s="170">
        <f>AVERAGE(C93:C96)</f>
        <v>1010</v>
      </c>
      <c r="D92" s="97">
        <f t="shared" si="35"/>
        <v>-18.793969849246228</v>
      </c>
      <c r="E92" s="747">
        <v>960</v>
      </c>
      <c r="F92" s="753">
        <f>AVERAGE(F94:F96)</f>
        <v>1180</v>
      </c>
      <c r="G92" s="612">
        <f>((F92/E92) -      1)*100</f>
        <v>22.916666666666675</v>
      </c>
      <c r="H92" s="748" t="s">
        <v>658</v>
      </c>
      <c r="I92" s="753">
        <f>AVERAGE(I94:I96)</f>
        <v>1480</v>
      </c>
      <c r="J92" s="610" t="s">
        <v>141</v>
      </c>
    </row>
    <row r="93" spans="1:10" ht="11.1" customHeight="1" x14ac:dyDescent="0.2">
      <c r="A93" s="68" t="s">
        <v>652</v>
      </c>
      <c r="B93" s="165">
        <v>1600</v>
      </c>
      <c r="C93" s="100" t="s">
        <v>158</v>
      </c>
      <c r="D93" s="164" t="s">
        <v>141</v>
      </c>
      <c r="E93" s="100" t="s">
        <v>158</v>
      </c>
      <c r="F93" s="100" t="s">
        <v>158</v>
      </c>
      <c r="G93" s="99" t="s">
        <v>141</v>
      </c>
      <c r="H93" s="100" t="s">
        <v>657</v>
      </c>
      <c r="I93" s="100" t="s">
        <v>657</v>
      </c>
      <c r="J93" s="99" t="s">
        <v>141</v>
      </c>
    </row>
    <row r="94" spans="1:10" ht="11.1" customHeight="1" x14ac:dyDescent="0.2">
      <c r="A94" s="68" t="s">
        <v>603</v>
      </c>
      <c r="B94" s="165">
        <v>1000</v>
      </c>
      <c r="C94" s="100" t="s">
        <v>158</v>
      </c>
      <c r="D94" s="164" t="s">
        <v>141</v>
      </c>
      <c r="E94" s="100" t="s">
        <v>158</v>
      </c>
      <c r="F94" s="100" t="s">
        <v>158</v>
      </c>
      <c r="G94" s="99" t="s">
        <v>141</v>
      </c>
      <c r="H94" s="100" t="s">
        <v>657</v>
      </c>
      <c r="I94" s="100" t="s">
        <v>657</v>
      </c>
      <c r="J94" s="99" t="s">
        <v>141</v>
      </c>
    </row>
    <row r="95" spans="1:10" ht="11.1" customHeight="1" x14ac:dyDescent="0.2">
      <c r="A95" s="68" t="s">
        <v>558</v>
      </c>
      <c r="B95" s="165">
        <v>1300</v>
      </c>
      <c r="C95" s="100" t="s">
        <v>158</v>
      </c>
      <c r="D95" s="164" t="s">
        <v>141</v>
      </c>
      <c r="E95" s="100" t="s">
        <v>158</v>
      </c>
      <c r="F95" s="100" t="s">
        <v>158</v>
      </c>
      <c r="G95" s="99" t="s">
        <v>141</v>
      </c>
      <c r="H95" s="100" t="s">
        <v>657</v>
      </c>
      <c r="I95" s="754">
        <v>1490</v>
      </c>
      <c r="J95" s="99" t="s">
        <v>141</v>
      </c>
    </row>
    <row r="96" spans="1:10" ht="11.1" customHeight="1" x14ac:dyDescent="0.2">
      <c r="A96" s="68" t="s">
        <v>604</v>
      </c>
      <c r="B96" s="165">
        <v>1075</v>
      </c>
      <c r="C96" s="165">
        <v>1010</v>
      </c>
      <c r="D96" s="164">
        <f t="shared" si="35"/>
        <v>-6.0465116279069804</v>
      </c>
      <c r="E96" s="749">
        <v>960</v>
      </c>
      <c r="F96" s="754">
        <v>1180</v>
      </c>
      <c r="G96" s="97">
        <f>((F96/E96) -      1)*100</f>
        <v>22.916666666666675</v>
      </c>
      <c r="H96" s="100" t="s">
        <v>657</v>
      </c>
      <c r="I96" s="754">
        <v>1470</v>
      </c>
      <c r="J96" s="99" t="s">
        <v>141</v>
      </c>
    </row>
    <row r="97" spans="1:10" ht="11.25" customHeight="1" x14ac:dyDescent="0.25">
      <c r="A97" s="113" t="s">
        <v>328</v>
      </c>
      <c r="B97" s="631" t="s">
        <v>180</v>
      </c>
      <c r="C97" s="631">
        <f>AVERAGE(C98:C104)</f>
        <v>1245</v>
      </c>
      <c r="D97" s="164" t="s">
        <v>141</v>
      </c>
      <c r="E97" s="631" t="s">
        <v>320</v>
      </c>
      <c r="F97" s="747">
        <f>AVERAGE(F98:F104)</f>
        <v>818.33333333333337</v>
      </c>
      <c r="G97" s="610" t="s">
        <v>141</v>
      </c>
      <c r="H97" s="111" t="s">
        <v>162</v>
      </c>
      <c r="I97" s="753">
        <f>AVERAGE(I98:I104)</f>
        <v>1000</v>
      </c>
      <c r="J97" s="610" t="s">
        <v>141</v>
      </c>
    </row>
    <row r="98" spans="1:10" ht="11.1" customHeight="1" x14ac:dyDescent="0.2">
      <c r="A98" s="114" t="s">
        <v>329</v>
      </c>
      <c r="B98" s="100" t="s">
        <v>31</v>
      </c>
      <c r="C98" s="96">
        <v>1100</v>
      </c>
      <c r="D98" s="164" t="s">
        <v>141</v>
      </c>
      <c r="E98" s="100" t="s">
        <v>158</v>
      </c>
      <c r="F98" s="100" t="s">
        <v>158</v>
      </c>
      <c r="G98" s="99" t="s">
        <v>141</v>
      </c>
      <c r="H98" s="100" t="s">
        <v>657</v>
      </c>
      <c r="I98" s="100" t="s">
        <v>657</v>
      </c>
      <c r="J98" s="99" t="s">
        <v>141</v>
      </c>
    </row>
    <row r="99" spans="1:10" ht="11.1" customHeight="1" x14ac:dyDescent="0.2">
      <c r="A99" s="114" t="s">
        <v>645</v>
      </c>
      <c r="B99" s="100" t="s">
        <v>31</v>
      </c>
      <c r="C99" s="96">
        <v>1020</v>
      </c>
      <c r="D99" s="164" t="s">
        <v>141</v>
      </c>
      <c r="E99" s="100" t="s">
        <v>158</v>
      </c>
      <c r="F99" s="106">
        <v>980</v>
      </c>
      <c r="G99" s="99" t="s">
        <v>141</v>
      </c>
      <c r="H99" s="100" t="s">
        <v>657</v>
      </c>
      <c r="I99" s="100" t="s">
        <v>657</v>
      </c>
      <c r="J99" s="99" t="s">
        <v>141</v>
      </c>
    </row>
    <row r="100" spans="1:10" ht="11.1" customHeight="1" x14ac:dyDescent="0.2">
      <c r="A100" s="114" t="s">
        <v>593</v>
      </c>
      <c r="B100" s="100" t="s">
        <v>31</v>
      </c>
      <c r="C100" s="96">
        <v>1400</v>
      </c>
      <c r="D100" s="164" t="s">
        <v>141</v>
      </c>
      <c r="E100" s="100" t="s">
        <v>158</v>
      </c>
      <c r="F100" s="100" t="s">
        <v>158</v>
      </c>
      <c r="G100" s="99" t="s">
        <v>141</v>
      </c>
      <c r="H100" s="100" t="s">
        <v>657</v>
      </c>
      <c r="I100" s="100" t="s">
        <v>657</v>
      </c>
      <c r="J100" s="99" t="s">
        <v>141</v>
      </c>
    </row>
    <row r="101" spans="1:10" ht="9" customHeight="1" x14ac:dyDescent="0.2">
      <c r="A101" s="114" t="s">
        <v>331</v>
      </c>
      <c r="B101" s="100" t="s">
        <v>31</v>
      </c>
      <c r="C101" s="96">
        <v>1200</v>
      </c>
      <c r="D101" s="164" t="s">
        <v>141</v>
      </c>
      <c r="E101" s="100" t="s">
        <v>158</v>
      </c>
      <c r="F101" s="100" t="s">
        <v>158</v>
      </c>
      <c r="G101" s="99" t="s">
        <v>141</v>
      </c>
      <c r="H101" s="100" t="s">
        <v>657</v>
      </c>
      <c r="I101" s="753">
        <v>1000</v>
      </c>
      <c r="J101" s="99" t="s">
        <v>141</v>
      </c>
    </row>
    <row r="102" spans="1:10" ht="10.5" customHeight="1" x14ac:dyDescent="0.2">
      <c r="A102" s="114" t="s">
        <v>191</v>
      </c>
      <c r="B102" s="100" t="s">
        <v>31</v>
      </c>
      <c r="C102" s="96">
        <v>1025</v>
      </c>
      <c r="D102" s="164" t="s">
        <v>141</v>
      </c>
      <c r="E102" s="100" t="s">
        <v>158</v>
      </c>
      <c r="F102" s="106">
        <v>675</v>
      </c>
      <c r="G102" s="99" t="s">
        <v>141</v>
      </c>
      <c r="H102" s="100" t="s">
        <v>657</v>
      </c>
      <c r="I102" s="100" t="s">
        <v>657</v>
      </c>
      <c r="J102" s="99" t="s">
        <v>141</v>
      </c>
    </row>
    <row r="103" spans="1:10" ht="9" customHeight="1" x14ac:dyDescent="0.2">
      <c r="A103" s="114" t="s">
        <v>332</v>
      </c>
      <c r="B103" s="100" t="s">
        <v>31</v>
      </c>
      <c r="C103" s="96">
        <v>1450</v>
      </c>
      <c r="D103" s="164" t="s">
        <v>141</v>
      </c>
      <c r="E103" s="100" t="s">
        <v>158</v>
      </c>
      <c r="F103" s="100" t="s">
        <v>158</v>
      </c>
      <c r="G103" s="99" t="s">
        <v>141</v>
      </c>
      <c r="H103" s="100" t="s">
        <v>657</v>
      </c>
      <c r="I103" s="100" t="s">
        <v>657</v>
      </c>
      <c r="J103" s="99" t="s">
        <v>141</v>
      </c>
    </row>
    <row r="104" spans="1:10" ht="9" customHeight="1" x14ac:dyDescent="0.2">
      <c r="A104" s="114" t="s">
        <v>601</v>
      </c>
      <c r="B104" s="100" t="s">
        <v>31</v>
      </c>
      <c r="C104" s="96">
        <v>1520</v>
      </c>
      <c r="D104" s="164" t="s">
        <v>141</v>
      </c>
      <c r="E104" s="100" t="s">
        <v>158</v>
      </c>
      <c r="F104" s="106">
        <v>800</v>
      </c>
      <c r="G104" s="99" t="s">
        <v>141</v>
      </c>
      <c r="H104" s="100" t="s">
        <v>657</v>
      </c>
      <c r="I104" s="100" t="s">
        <v>657</v>
      </c>
      <c r="J104" s="99" t="s">
        <v>141</v>
      </c>
    </row>
    <row r="105" spans="1:10" ht="10.5" customHeight="1" x14ac:dyDescent="0.2">
      <c r="A105" s="166" t="s">
        <v>128</v>
      </c>
      <c r="B105" s="170">
        <v>1200</v>
      </c>
      <c r="C105" s="170">
        <f>AVERAGE(C106:C108)</f>
        <v>1417.8</v>
      </c>
      <c r="D105" s="612">
        <f t="shared" si="35"/>
        <v>18.149999999999999</v>
      </c>
      <c r="E105" s="631" t="s">
        <v>320</v>
      </c>
      <c r="F105" s="631" t="s">
        <v>320</v>
      </c>
      <c r="G105" s="610" t="s">
        <v>141</v>
      </c>
      <c r="H105" s="747">
        <f>AVERAGE(H106:H108)</f>
        <v>900</v>
      </c>
      <c r="I105" s="753">
        <f>AVERAGE(I106:I108)</f>
        <v>1000</v>
      </c>
      <c r="J105" s="610">
        <f t="shared" ref="J105:J106" si="38">((I105/H105) -      1)*100</f>
        <v>11.111111111111116</v>
      </c>
    </row>
    <row r="106" spans="1:10" ht="10.5" customHeight="1" x14ac:dyDescent="0.2">
      <c r="A106" s="68" t="s">
        <v>130</v>
      </c>
      <c r="B106" s="165">
        <v>1000</v>
      </c>
      <c r="C106" s="165">
        <v>1653.4</v>
      </c>
      <c r="D106" s="97">
        <f t="shared" si="35"/>
        <v>65.34</v>
      </c>
      <c r="E106" s="100" t="s">
        <v>158</v>
      </c>
      <c r="F106" s="100" t="s">
        <v>158</v>
      </c>
      <c r="G106" s="99" t="s">
        <v>141</v>
      </c>
      <c r="H106" s="749">
        <v>900</v>
      </c>
      <c r="I106" s="754">
        <v>1000</v>
      </c>
      <c r="J106" s="99">
        <f t="shared" si="38"/>
        <v>11.111111111111116</v>
      </c>
    </row>
    <row r="107" spans="1:10" ht="10.5" customHeight="1" x14ac:dyDescent="0.2">
      <c r="A107" s="68" t="s">
        <v>129</v>
      </c>
      <c r="B107" s="165">
        <v>1200</v>
      </c>
      <c r="C107" s="165">
        <v>1200</v>
      </c>
      <c r="D107" s="97">
        <f t="shared" si="35"/>
        <v>0</v>
      </c>
      <c r="E107" s="100" t="s">
        <v>158</v>
      </c>
      <c r="F107" s="100" t="s">
        <v>158</v>
      </c>
      <c r="G107" s="99" t="s">
        <v>141</v>
      </c>
      <c r="H107" s="100" t="s">
        <v>657</v>
      </c>
      <c r="I107" s="100" t="s">
        <v>657</v>
      </c>
      <c r="J107" s="99" t="s">
        <v>141</v>
      </c>
    </row>
    <row r="108" spans="1:10" ht="10.5" customHeight="1" x14ac:dyDescent="0.2">
      <c r="A108" s="68" t="s">
        <v>131</v>
      </c>
      <c r="B108" s="165">
        <v>1400</v>
      </c>
      <c r="C108" s="165">
        <v>1400</v>
      </c>
      <c r="D108" s="97">
        <f t="shared" si="35"/>
        <v>0</v>
      </c>
      <c r="E108" s="100" t="s">
        <v>158</v>
      </c>
      <c r="F108" s="100" t="s">
        <v>158</v>
      </c>
      <c r="G108" s="99" t="s">
        <v>141</v>
      </c>
      <c r="H108" s="100" t="s">
        <v>657</v>
      </c>
      <c r="I108" s="100" t="s">
        <v>657</v>
      </c>
      <c r="J108" s="99" t="s">
        <v>141</v>
      </c>
    </row>
    <row r="109" spans="1:10" ht="13.5" customHeight="1" x14ac:dyDescent="0.2">
      <c r="A109" s="632" t="s">
        <v>132</v>
      </c>
      <c r="B109" s="170">
        <v>1243.3333333333333</v>
      </c>
      <c r="C109" s="170">
        <f t="shared" ref="C109" si="39">AVERAGE(C110:C112)</f>
        <v>1341.6666666666667</v>
      </c>
      <c r="D109" s="171">
        <f t="shared" si="35"/>
        <v>7.9088471849866115</v>
      </c>
      <c r="E109" s="747">
        <v>552.5</v>
      </c>
      <c r="F109" s="747">
        <f t="shared" ref="F109" si="40">AVERAGE(F110:F112)</f>
        <v>755</v>
      </c>
      <c r="G109" s="610">
        <f t="shared" ref="G109:G110" si="41">((F109/E109) -      1)*100</f>
        <v>36.651583710407245</v>
      </c>
      <c r="H109" s="748" t="s">
        <v>658</v>
      </c>
      <c r="I109" s="748" t="s">
        <v>658</v>
      </c>
      <c r="J109" s="610" t="s">
        <v>141</v>
      </c>
    </row>
    <row r="110" spans="1:10" ht="10.5" customHeight="1" x14ac:dyDescent="0.2">
      <c r="A110" s="112" t="s">
        <v>133</v>
      </c>
      <c r="B110" s="165">
        <v>1480</v>
      </c>
      <c r="C110" s="165">
        <v>1650</v>
      </c>
      <c r="D110" s="164">
        <f t="shared" si="35"/>
        <v>11.486486486486491</v>
      </c>
      <c r="E110" s="749">
        <v>405</v>
      </c>
      <c r="F110" s="106">
        <v>1210</v>
      </c>
      <c r="G110" s="99">
        <f t="shared" si="41"/>
        <v>198.76543209876542</v>
      </c>
      <c r="H110" s="100" t="s">
        <v>657</v>
      </c>
      <c r="I110" s="100" t="s">
        <v>657</v>
      </c>
      <c r="J110" s="99" t="s">
        <v>141</v>
      </c>
    </row>
    <row r="111" spans="1:10" ht="10.5" customHeight="1" x14ac:dyDescent="0.2">
      <c r="A111" s="112" t="s">
        <v>163</v>
      </c>
      <c r="B111" s="165">
        <v>1200</v>
      </c>
      <c r="C111" s="165">
        <v>1200</v>
      </c>
      <c r="D111" s="164">
        <f t="shared" si="35"/>
        <v>0</v>
      </c>
      <c r="E111" s="749">
        <v>700</v>
      </c>
      <c r="F111" s="100" t="s">
        <v>158</v>
      </c>
      <c r="G111" s="99" t="s">
        <v>141</v>
      </c>
      <c r="H111" s="100" t="s">
        <v>657</v>
      </c>
      <c r="I111" s="100" t="s">
        <v>657</v>
      </c>
      <c r="J111" s="99" t="s">
        <v>141</v>
      </c>
    </row>
    <row r="112" spans="1:10" ht="10.5" customHeight="1" x14ac:dyDescent="0.2">
      <c r="A112" s="112" t="s">
        <v>135</v>
      </c>
      <c r="B112" s="165">
        <v>1050</v>
      </c>
      <c r="C112" s="165">
        <v>1175</v>
      </c>
      <c r="D112" s="164">
        <f t="shared" si="35"/>
        <v>11.904761904761907</v>
      </c>
      <c r="E112" s="752" t="s">
        <v>157</v>
      </c>
      <c r="F112" s="749">
        <v>300</v>
      </c>
      <c r="G112" s="99" t="s">
        <v>141</v>
      </c>
      <c r="H112" s="100" t="s">
        <v>657</v>
      </c>
      <c r="I112" s="100" t="s">
        <v>657</v>
      </c>
      <c r="J112" s="99" t="s">
        <v>141</v>
      </c>
    </row>
    <row r="113" spans="1:10" ht="10.5" customHeight="1" x14ac:dyDescent="0.25">
      <c r="A113" s="597" t="s">
        <v>136</v>
      </c>
      <c r="B113" s="633"/>
      <c r="C113" s="633"/>
      <c r="D113" s="634"/>
      <c r="E113" s="635"/>
      <c r="F113" s="636"/>
      <c r="G113" s="634"/>
      <c r="H113" s="636"/>
      <c r="I113" s="640"/>
      <c r="J113" s="634"/>
    </row>
    <row r="114" spans="1:10" ht="10.5" customHeight="1" x14ac:dyDescent="0.25">
      <c r="A114" s="637" t="s">
        <v>137</v>
      </c>
      <c r="B114" s="638"/>
      <c r="C114" s="638"/>
      <c r="D114" s="105"/>
      <c r="E114" s="105"/>
      <c r="F114" s="105"/>
      <c r="G114" s="105"/>
      <c r="H114" s="105"/>
      <c r="I114" s="641"/>
      <c r="J114" s="105"/>
    </row>
    <row r="115" spans="1:10" ht="13.5" customHeight="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</row>
    <row r="116" spans="1:10" ht="13.5" customHeight="1" x14ac:dyDescent="0.2">
      <c r="A116" s="9"/>
      <c r="B116" s="9"/>
    </row>
    <row r="117" spans="1:10" ht="10.5" customHeight="1" x14ac:dyDescent="0.25">
      <c r="A117" s="12"/>
      <c r="B117" s="12"/>
    </row>
    <row r="118" spans="1:10" ht="10.5" customHeight="1" x14ac:dyDescent="0.25">
      <c r="A118" s="12"/>
      <c r="B118" s="12"/>
    </row>
    <row r="119" spans="1:10" ht="10.5" customHeight="1" x14ac:dyDescent="0.25">
      <c r="A119" s="12"/>
      <c r="B119" s="12"/>
    </row>
    <row r="120" spans="1:10" ht="10.5" customHeight="1" x14ac:dyDescent="0.25">
      <c r="A120" s="12"/>
      <c r="B120" s="12"/>
    </row>
    <row r="121" spans="1:10" ht="10.5" customHeight="1" x14ac:dyDescent="0.25">
      <c r="A121" s="12"/>
      <c r="B121" s="12"/>
    </row>
    <row r="122" spans="1:10" ht="10.5" customHeight="1" x14ac:dyDescent="0.25">
      <c r="A122" s="12"/>
      <c r="B122" s="12"/>
    </row>
    <row r="123" spans="1:10" ht="13.5" customHeight="1" x14ac:dyDescent="0.2">
      <c r="A123" s="9"/>
      <c r="B123" s="9"/>
    </row>
    <row r="124" spans="1:10" ht="10.5" customHeight="1" x14ac:dyDescent="0.25">
      <c r="A124" s="12"/>
      <c r="B124" s="12"/>
    </row>
    <row r="125" spans="1:10" ht="10.5" customHeight="1" x14ac:dyDescent="0.25">
      <c r="A125" s="12"/>
      <c r="B125" s="12"/>
    </row>
    <row r="126" spans="1:10" ht="10.5" customHeight="1" x14ac:dyDescent="0.25">
      <c r="A126" s="12"/>
      <c r="B126" s="12"/>
    </row>
    <row r="127" spans="1:10" ht="10.5" customHeight="1" x14ac:dyDescent="0.25">
      <c r="A127" s="12"/>
      <c r="B127" s="12"/>
    </row>
    <row r="128" spans="1:10" ht="10.5" customHeight="1" x14ac:dyDescent="0.25">
      <c r="A128" s="12"/>
      <c r="B128" s="12"/>
    </row>
    <row r="129" spans="1:2" ht="10.5" customHeight="1" x14ac:dyDescent="0.25">
      <c r="A129" s="12"/>
      <c r="B129" s="12"/>
    </row>
    <row r="130" spans="1:2" ht="10.5" customHeight="1" x14ac:dyDescent="0.25">
      <c r="A130" s="12"/>
      <c r="B130" s="12"/>
    </row>
    <row r="131" spans="1:2" ht="10.5" customHeight="1" x14ac:dyDescent="0.25">
      <c r="A131" s="12"/>
      <c r="B131" s="12"/>
    </row>
    <row r="132" spans="1:2" ht="10.5" customHeight="1" x14ac:dyDescent="0.25">
      <c r="A132" s="12"/>
      <c r="B132" s="12"/>
    </row>
    <row r="133" spans="1:2" ht="10.5" customHeight="1" x14ac:dyDescent="0.25">
      <c r="A133" s="12"/>
      <c r="B133" s="12"/>
    </row>
    <row r="134" spans="1:2" ht="10.5" customHeight="1" x14ac:dyDescent="0.25">
      <c r="A134" s="12"/>
      <c r="B134" s="12"/>
    </row>
    <row r="135" spans="1:2" ht="10.5" customHeight="1" x14ac:dyDescent="0.25">
      <c r="A135" s="12"/>
      <c r="B135" s="12"/>
    </row>
    <row r="136" spans="1:2" ht="10.5" customHeight="1" x14ac:dyDescent="0.25">
      <c r="A136" s="10"/>
      <c r="B136" s="10"/>
    </row>
    <row r="137" spans="1:2" ht="10.5" customHeight="1" x14ac:dyDescent="0.25">
      <c r="A137" s="12"/>
      <c r="B137" s="12"/>
    </row>
    <row r="138" spans="1:2" ht="10.5" customHeight="1" x14ac:dyDescent="0.25">
      <c r="A138" s="12"/>
      <c r="B138" s="12"/>
    </row>
    <row r="139" spans="1:2" ht="10.5" customHeight="1" x14ac:dyDescent="0.25">
      <c r="A139" s="12"/>
      <c r="B139" s="12"/>
    </row>
    <row r="140" spans="1:2" ht="10.5" customHeight="1" x14ac:dyDescent="0.25">
      <c r="A140" s="10"/>
      <c r="B140" s="10"/>
    </row>
    <row r="141" spans="1:2" ht="10.5" customHeight="1" x14ac:dyDescent="0.25">
      <c r="A141" s="12"/>
      <c r="B141" s="12"/>
    </row>
    <row r="142" spans="1:2" ht="10.5" customHeight="1" x14ac:dyDescent="0.25">
      <c r="A142" s="10"/>
      <c r="B142" s="10"/>
    </row>
    <row r="143" spans="1:2" ht="10.5" customHeight="1" x14ac:dyDescent="0.25">
      <c r="A143" s="12"/>
      <c r="B143" s="12"/>
    </row>
    <row r="144" spans="1:2" ht="10.5" customHeight="1" x14ac:dyDescent="0.25">
      <c r="A144" s="12"/>
      <c r="B144" s="12"/>
    </row>
    <row r="145" spans="1:2" ht="10.5" customHeight="1" x14ac:dyDescent="0.25">
      <c r="A145" s="12"/>
      <c r="B145" s="12"/>
    </row>
    <row r="146" spans="1:2" ht="10.5" customHeight="1" x14ac:dyDescent="0.25">
      <c r="A146" s="12"/>
      <c r="B146" s="12"/>
    </row>
    <row r="147" spans="1:2" ht="13.5" customHeight="1" x14ac:dyDescent="0.2">
      <c r="A147" s="9"/>
      <c r="B147" s="9"/>
    </row>
    <row r="148" spans="1:2" ht="10.5" customHeight="1" x14ac:dyDescent="0.25">
      <c r="A148" s="12"/>
      <c r="B148" s="12"/>
    </row>
    <row r="149" spans="1:2" ht="6.75" customHeight="1" x14ac:dyDescent="0.25">
      <c r="A149" s="12"/>
      <c r="B149" s="12"/>
    </row>
    <row r="150" spans="1:2" ht="6.75" customHeight="1" x14ac:dyDescent="0.25">
      <c r="A150" s="12"/>
      <c r="B150" s="12"/>
    </row>
    <row r="151" spans="1:2" ht="12" customHeight="1" x14ac:dyDescent="0.25">
      <c r="A151" s="12"/>
      <c r="B151" s="12"/>
    </row>
    <row r="152" spans="1:2" ht="12.75" customHeight="1" x14ac:dyDescent="0.2">
      <c r="A152" s="9"/>
      <c r="B152" s="9"/>
    </row>
    <row r="153" spans="1:2" ht="12.75" customHeight="1" x14ac:dyDescent="0.2">
      <c r="A153" s="9"/>
      <c r="B153" s="9"/>
    </row>
    <row r="154" spans="1:2" ht="12.75" customHeight="1" x14ac:dyDescent="0.25">
      <c r="A154" s="10"/>
      <c r="B154" s="10"/>
    </row>
    <row r="155" spans="1:2" ht="10.5" customHeight="1" x14ac:dyDescent="0.25">
      <c r="A155" s="12"/>
      <c r="B155" s="12"/>
    </row>
    <row r="156" spans="1:2" ht="10.5" customHeight="1" x14ac:dyDescent="0.25">
      <c r="A156" s="12"/>
      <c r="B156" s="12"/>
    </row>
    <row r="157" spans="1:2" ht="10.5" customHeight="1" x14ac:dyDescent="0.25">
      <c r="A157" s="12"/>
      <c r="B157" s="12"/>
    </row>
    <row r="158" spans="1:2" ht="13.5" customHeight="1" x14ac:dyDescent="0.2">
      <c r="A158" s="9"/>
      <c r="B158" s="9"/>
    </row>
    <row r="159" spans="1:2" ht="13.5" customHeight="1" x14ac:dyDescent="0.2">
      <c r="A159" s="9"/>
      <c r="B159" s="9"/>
    </row>
    <row r="160" spans="1:2" ht="10.5" customHeight="1" x14ac:dyDescent="0.25">
      <c r="A160" s="10"/>
      <c r="B160" s="10"/>
    </row>
    <row r="161" spans="1:2" ht="10.5" customHeight="1" x14ac:dyDescent="0.25">
      <c r="A161" s="12"/>
      <c r="B161" s="12"/>
    </row>
    <row r="162" spans="1:2" ht="10.5" customHeight="1" x14ac:dyDescent="0.25">
      <c r="A162" s="12"/>
      <c r="B162" s="12"/>
    </row>
    <row r="163" spans="1:2" ht="13.5" customHeight="1" x14ac:dyDescent="0.2">
      <c r="A163" s="9"/>
      <c r="B163" s="9"/>
    </row>
    <row r="164" spans="1:2" ht="10.5" customHeight="1" x14ac:dyDescent="0.25">
      <c r="A164" s="10"/>
      <c r="B164" s="10"/>
    </row>
    <row r="165" spans="1:2" ht="13.5" customHeight="1" x14ac:dyDescent="0.2">
      <c r="A165" s="9"/>
      <c r="B165" s="9"/>
    </row>
    <row r="166" spans="1:2" ht="13.5" customHeight="1" x14ac:dyDescent="0.2">
      <c r="A166" s="9"/>
      <c r="B166" s="9"/>
    </row>
    <row r="167" spans="1:2" ht="10.5" customHeight="1" x14ac:dyDescent="0.25">
      <c r="A167" s="12"/>
      <c r="B167" s="12"/>
    </row>
    <row r="168" spans="1:2" ht="10.5" customHeight="1" x14ac:dyDescent="0.25">
      <c r="A168" s="12"/>
      <c r="B168" s="12"/>
    </row>
    <row r="169" spans="1:2" ht="10.5" customHeight="1" x14ac:dyDescent="0.25">
      <c r="A169" s="12"/>
      <c r="B169" s="12"/>
    </row>
    <row r="170" spans="1:2" ht="13.5" customHeight="1" x14ac:dyDescent="0.2">
      <c r="A170" s="9"/>
      <c r="B170" s="9"/>
    </row>
    <row r="171" spans="1:2" ht="13.5" customHeight="1" x14ac:dyDescent="0.2">
      <c r="A171" s="9"/>
      <c r="B171" s="9"/>
    </row>
    <row r="172" spans="1:2" ht="10.5" customHeight="1" x14ac:dyDescent="0.25">
      <c r="A172" s="12"/>
      <c r="B172" s="12"/>
    </row>
    <row r="173" spans="1:2" ht="10.5" customHeight="1" x14ac:dyDescent="0.25">
      <c r="A173" s="12"/>
      <c r="B173" s="12"/>
    </row>
    <row r="174" spans="1:2" ht="10.5" customHeight="1" x14ac:dyDescent="0.25">
      <c r="A174" s="12"/>
      <c r="B174" s="12"/>
    </row>
    <row r="175" spans="1:2" ht="10.5" customHeight="1" x14ac:dyDescent="0.25">
      <c r="A175" s="12"/>
      <c r="B175" s="12"/>
    </row>
    <row r="176" spans="1:2" ht="12.75" customHeight="1" x14ac:dyDescent="0.2">
      <c r="A176" s="18"/>
      <c r="B176" s="18"/>
    </row>
    <row r="177" spans="1:2" ht="10.5" customHeight="1" x14ac:dyDescent="0.25">
      <c r="A177" s="12"/>
      <c r="B177" s="12"/>
    </row>
    <row r="178" spans="1:2" ht="10.5" customHeight="1" x14ac:dyDescent="0.25">
      <c r="A178" s="12"/>
      <c r="B178" s="12"/>
    </row>
    <row r="179" spans="1:2" ht="10.5" customHeight="1" x14ac:dyDescent="0.25">
      <c r="A179" s="10"/>
      <c r="B179" s="10"/>
    </row>
    <row r="180" spans="1:2" ht="10.5" customHeight="1" x14ac:dyDescent="0.25">
      <c r="A180" s="12"/>
      <c r="B180" s="12"/>
    </row>
    <row r="181" spans="1:2" ht="10.5" customHeight="1" x14ac:dyDescent="0.25">
      <c r="A181" s="12"/>
      <c r="B181" s="12"/>
    </row>
    <row r="182" spans="1:2" ht="10.5" customHeight="1" x14ac:dyDescent="0.25">
      <c r="A182" s="12"/>
      <c r="B182" s="12"/>
    </row>
    <row r="183" spans="1:2" ht="12.75" customHeight="1" x14ac:dyDescent="0.2">
      <c r="A183" s="9"/>
      <c r="B183" s="9"/>
    </row>
    <row r="184" spans="1:2" ht="12" customHeight="1" x14ac:dyDescent="0.2">
      <c r="A184" s="9"/>
      <c r="B184" s="9"/>
    </row>
    <row r="185" spans="1:2" ht="12" customHeight="1" x14ac:dyDescent="0.2">
      <c r="A185" s="9"/>
      <c r="B185" s="9"/>
    </row>
    <row r="186" spans="1:2" ht="12" customHeight="1" x14ac:dyDescent="0.2">
      <c r="A186" s="9"/>
      <c r="B186" s="9"/>
    </row>
    <row r="187" spans="1:2" ht="12" customHeight="1" x14ac:dyDescent="0.2">
      <c r="A187" s="9"/>
      <c r="B187" s="9"/>
    </row>
    <row r="188" spans="1:2" ht="12" customHeight="1" x14ac:dyDescent="0.2">
      <c r="A188" s="9"/>
      <c r="B188" s="9"/>
    </row>
    <row r="189" spans="1:2" ht="12" customHeight="1" x14ac:dyDescent="0.2">
      <c r="A189" s="9"/>
      <c r="B189" s="9"/>
    </row>
    <row r="190" spans="1:2" ht="12" customHeight="1" x14ac:dyDescent="0.2">
      <c r="A190" s="9"/>
      <c r="B190" s="9"/>
    </row>
    <row r="191" spans="1:2" ht="12" customHeight="1" x14ac:dyDescent="0.2">
      <c r="A191" s="9"/>
      <c r="B191" s="9"/>
    </row>
    <row r="192" spans="1:2" ht="12" customHeight="1" x14ac:dyDescent="0.2">
      <c r="A192" s="9"/>
      <c r="B192" s="9"/>
    </row>
    <row r="193" spans="1:2" ht="12" customHeight="1" x14ac:dyDescent="0.2">
      <c r="A193" s="9"/>
      <c r="B193" s="9"/>
    </row>
    <row r="194" spans="1:2" ht="12" customHeight="1" x14ac:dyDescent="0.2">
      <c r="A194" s="9"/>
      <c r="B194" s="9"/>
    </row>
    <row r="195" spans="1:2" ht="12" customHeight="1" x14ac:dyDescent="0.2">
      <c r="A195" s="9"/>
      <c r="B195" s="9"/>
    </row>
    <row r="196" spans="1:2" ht="12" customHeight="1" x14ac:dyDescent="0.2">
      <c r="A196" s="9"/>
      <c r="B196" s="9"/>
    </row>
    <row r="197" spans="1:2" ht="12" customHeight="1" x14ac:dyDescent="0.2">
      <c r="A197" s="9"/>
      <c r="B197" s="9"/>
    </row>
    <row r="198" spans="1:2" ht="12" customHeight="1" x14ac:dyDescent="0.2">
      <c r="A198" s="9"/>
      <c r="B198" s="9"/>
    </row>
    <row r="199" spans="1:2" ht="12" customHeight="1" x14ac:dyDescent="0.2">
      <c r="A199" s="9"/>
      <c r="B199" s="9"/>
    </row>
    <row r="200" spans="1:2" ht="12" customHeight="1" x14ac:dyDescent="0.2">
      <c r="A200" s="9"/>
      <c r="B200" s="9"/>
    </row>
    <row r="201" spans="1:2" ht="12" customHeight="1" x14ac:dyDescent="0.2">
      <c r="A201" s="9"/>
      <c r="B201" s="9"/>
    </row>
    <row r="202" spans="1:2" ht="12" customHeight="1" x14ac:dyDescent="0.2">
      <c r="A202" s="9"/>
      <c r="B202" s="9"/>
    </row>
    <row r="203" spans="1:2" ht="12" customHeight="1" x14ac:dyDescent="0.2">
      <c r="A203" s="9"/>
      <c r="B203" s="9"/>
    </row>
    <row r="204" spans="1:2" ht="12" customHeight="1" x14ac:dyDescent="0.2">
      <c r="A204" s="9"/>
      <c r="B204" s="9"/>
    </row>
    <row r="205" spans="1:2" ht="12" customHeight="1" x14ac:dyDescent="0.2">
      <c r="A205" s="9"/>
      <c r="B205" s="9"/>
    </row>
    <row r="206" spans="1:2" ht="12" customHeight="1" x14ac:dyDescent="0.2">
      <c r="A206" s="9"/>
      <c r="B206" s="9"/>
    </row>
    <row r="207" spans="1:2" ht="12" customHeight="1" x14ac:dyDescent="0.2">
      <c r="A207" s="9"/>
      <c r="B207" s="9"/>
    </row>
    <row r="208" spans="1:2" ht="12" customHeight="1" x14ac:dyDescent="0.2">
      <c r="A208" s="9"/>
      <c r="B208" s="9"/>
    </row>
    <row r="209" spans="1:2" ht="12" customHeight="1" x14ac:dyDescent="0.2">
      <c r="A209" s="9"/>
      <c r="B209" s="9"/>
    </row>
    <row r="210" spans="1:2" ht="12" customHeight="1" x14ac:dyDescent="0.2">
      <c r="A210" s="9"/>
      <c r="B210" s="9"/>
    </row>
    <row r="211" spans="1:2" ht="12" customHeight="1" x14ac:dyDescent="0.2">
      <c r="A211" s="9"/>
      <c r="B211" s="9"/>
    </row>
    <row r="212" spans="1:2" ht="12" customHeight="1" x14ac:dyDescent="0.2">
      <c r="A212" s="9"/>
      <c r="B212" s="9"/>
    </row>
    <row r="213" spans="1:2" ht="12" customHeight="1" x14ac:dyDescent="0.2">
      <c r="A213" s="9"/>
      <c r="B213" s="9"/>
    </row>
    <row r="214" spans="1:2" ht="12" customHeight="1" x14ac:dyDescent="0.2">
      <c r="A214" s="9"/>
      <c r="B214" s="9"/>
    </row>
    <row r="215" spans="1:2" ht="12" customHeight="1" x14ac:dyDescent="0.2">
      <c r="A215" s="9"/>
      <c r="B215" s="9"/>
    </row>
    <row r="216" spans="1:2" ht="12" customHeight="1" x14ac:dyDescent="0.2">
      <c r="A216" s="9"/>
      <c r="B216" s="9"/>
    </row>
    <row r="217" spans="1:2" ht="12" customHeight="1" x14ac:dyDescent="0.2">
      <c r="A217" s="9"/>
      <c r="B217" s="9"/>
    </row>
    <row r="218" spans="1:2" ht="12" customHeight="1" x14ac:dyDescent="0.2">
      <c r="A218" s="9"/>
      <c r="B218" s="9"/>
    </row>
    <row r="219" spans="1:2" ht="12" customHeight="1" x14ac:dyDescent="0.2">
      <c r="A219" s="9"/>
      <c r="B219" s="9"/>
    </row>
    <row r="220" spans="1:2" ht="12" customHeight="1" x14ac:dyDescent="0.2">
      <c r="A220" s="9"/>
      <c r="B220" s="9"/>
    </row>
    <row r="221" spans="1:2" ht="12" customHeight="1" x14ac:dyDescent="0.2">
      <c r="A221" s="9"/>
      <c r="B221" s="9"/>
    </row>
    <row r="222" spans="1:2" ht="12" customHeight="1" x14ac:dyDescent="0.2">
      <c r="A222" s="9"/>
      <c r="B222" s="9"/>
    </row>
    <row r="223" spans="1:2" ht="12" customHeight="1" x14ac:dyDescent="0.2">
      <c r="A223" s="9"/>
      <c r="B223" s="9"/>
    </row>
    <row r="224" spans="1:2" ht="12" customHeight="1" x14ac:dyDescent="0.2">
      <c r="A224" s="9"/>
      <c r="B224" s="9"/>
    </row>
    <row r="225" spans="1:2" ht="12" customHeight="1" x14ac:dyDescent="0.2">
      <c r="A225" s="9"/>
      <c r="B225" s="9"/>
    </row>
    <row r="226" spans="1:2" ht="12" customHeight="1" x14ac:dyDescent="0.2">
      <c r="A226" s="9"/>
      <c r="B226" s="9"/>
    </row>
    <row r="227" spans="1:2" ht="12" customHeight="1" x14ac:dyDescent="0.2">
      <c r="A227" s="9"/>
      <c r="B227" s="9"/>
    </row>
    <row r="228" spans="1:2" ht="12" customHeight="1" x14ac:dyDescent="0.2">
      <c r="A228" s="9"/>
      <c r="B228" s="9"/>
    </row>
    <row r="229" spans="1:2" ht="12" customHeight="1" x14ac:dyDescent="0.2">
      <c r="A229" s="9"/>
      <c r="B229" s="9"/>
    </row>
    <row r="230" spans="1:2" ht="12" customHeight="1" x14ac:dyDescent="0.2">
      <c r="A230" s="9"/>
      <c r="B230" s="9"/>
    </row>
    <row r="231" spans="1:2" ht="12" customHeight="1" x14ac:dyDescent="0.2">
      <c r="A231" s="9"/>
      <c r="B231" s="9"/>
    </row>
    <row r="232" spans="1:2" ht="12" customHeight="1" x14ac:dyDescent="0.2">
      <c r="A232" s="9"/>
      <c r="B232" s="9"/>
    </row>
    <row r="233" spans="1:2" ht="12" customHeight="1" x14ac:dyDescent="0.2">
      <c r="A233" s="9"/>
      <c r="B233" s="9"/>
    </row>
    <row r="234" spans="1:2" ht="12" customHeight="1" x14ac:dyDescent="0.2">
      <c r="A234" s="9"/>
      <c r="B234" s="9"/>
    </row>
    <row r="235" spans="1:2" ht="12" customHeight="1" x14ac:dyDescent="0.2">
      <c r="A235" s="9"/>
      <c r="B235" s="9"/>
    </row>
    <row r="236" spans="1:2" ht="12" customHeight="1" x14ac:dyDescent="0.2">
      <c r="A236" s="9"/>
      <c r="B236" s="9"/>
    </row>
    <row r="237" spans="1:2" ht="12" customHeight="1" x14ac:dyDescent="0.2">
      <c r="A237" s="9"/>
      <c r="B237" s="9"/>
    </row>
    <row r="238" spans="1:2" ht="12" customHeight="1" x14ac:dyDescent="0.2">
      <c r="A238" s="9"/>
      <c r="B238" s="9"/>
    </row>
    <row r="239" spans="1:2" ht="12" customHeight="1" x14ac:dyDescent="0.2">
      <c r="A239" s="9"/>
      <c r="B239" s="9"/>
    </row>
    <row r="240" spans="1:2" ht="12" customHeight="1" x14ac:dyDescent="0.2">
      <c r="A240" s="9"/>
      <c r="B240" s="9"/>
    </row>
    <row r="241" spans="1:2" ht="12" customHeight="1" x14ac:dyDescent="0.2">
      <c r="A241" s="9"/>
      <c r="B241" s="9"/>
    </row>
    <row r="242" spans="1:2" ht="12" customHeight="1" x14ac:dyDescent="0.2">
      <c r="A242" s="9"/>
      <c r="B242" s="9"/>
    </row>
    <row r="243" spans="1:2" ht="12" customHeight="1" x14ac:dyDescent="0.2">
      <c r="A243" s="9"/>
      <c r="B243" s="9"/>
    </row>
    <row r="244" spans="1:2" ht="12" customHeight="1" x14ac:dyDescent="0.2">
      <c r="A244" s="9"/>
      <c r="B244" s="9"/>
    </row>
    <row r="245" spans="1:2" ht="12" customHeight="1" x14ac:dyDescent="0.2">
      <c r="A245" s="9"/>
      <c r="B245" s="9"/>
    </row>
    <row r="246" spans="1:2" ht="12" customHeight="1" x14ac:dyDescent="0.2">
      <c r="A246" s="9"/>
      <c r="B246" s="9"/>
    </row>
    <row r="247" spans="1:2" ht="12" customHeight="1" x14ac:dyDescent="0.2">
      <c r="A247" s="9"/>
      <c r="B247" s="9"/>
    </row>
    <row r="248" spans="1:2" ht="12" customHeight="1" x14ac:dyDescent="0.2">
      <c r="A248" s="9"/>
      <c r="B248" s="9"/>
    </row>
    <row r="249" spans="1:2" ht="12" customHeight="1" x14ac:dyDescent="0.2">
      <c r="A249" s="9"/>
      <c r="B249" s="9"/>
    </row>
    <row r="250" spans="1:2" ht="12" customHeight="1" x14ac:dyDescent="0.2">
      <c r="A250" s="9"/>
      <c r="B250" s="9"/>
    </row>
    <row r="251" spans="1:2" ht="12" customHeight="1" x14ac:dyDescent="0.2">
      <c r="A251" s="9"/>
      <c r="B251" s="9"/>
    </row>
    <row r="252" spans="1:2" ht="12" customHeight="1" x14ac:dyDescent="0.2">
      <c r="A252" s="9"/>
      <c r="B252" s="9"/>
    </row>
    <row r="253" spans="1:2" ht="12" customHeight="1" x14ac:dyDescent="0.2">
      <c r="A253" s="9"/>
      <c r="B253" s="9"/>
    </row>
    <row r="254" spans="1:2" ht="12" customHeight="1" x14ac:dyDescent="0.2">
      <c r="A254" s="9"/>
      <c r="B254" s="9"/>
    </row>
    <row r="255" spans="1:2" ht="12" customHeight="1" x14ac:dyDescent="0.2">
      <c r="A255" s="9"/>
      <c r="B255" s="9"/>
    </row>
    <row r="256" spans="1:2" ht="12" customHeight="1" x14ac:dyDescent="0.2">
      <c r="A256" s="9"/>
      <c r="B256" s="9"/>
    </row>
    <row r="257" spans="1:2" ht="12" customHeight="1" x14ac:dyDescent="0.2">
      <c r="A257" s="9"/>
      <c r="B257" s="9"/>
    </row>
    <row r="258" spans="1:2" ht="12" customHeight="1" x14ac:dyDescent="0.2">
      <c r="A258" s="9"/>
      <c r="B258" s="9"/>
    </row>
    <row r="259" spans="1:2" ht="12" customHeight="1" x14ac:dyDescent="0.2">
      <c r="A259" s="9"/>
      <c r="B259" s="9"/>
    </row>
    <row r="260" spans="1:2" ht="12" customHeight="1" x14ac:dyDescent="0.2">
      <c r="A260" s="9"/>
      <c r="B260" s="9"/>
    </row>
    <row r="261" spans="1:2" ht="12" customHeight="1" x14ac:dyDescent="0.2">
      <c r="A261" s="9"/>
      <c r="B261" s="9"/>
    </row>
    <row r="262" spans="1:2" ht="12" customHeight="1" x14ac:dyDescent="0.2">
      <c r="A262" s="9"/>
      <c r="B262" s="9"/>
    </row>
    <row r="263" spans="1:2" ht="12" customHeight="1" x14ac:dyDescent="0.2">
      <c r="A263" s="9"/>
      <c r="B263" s="9"/>
    </row>
    <row r="264" spans="1:2" ht="12" customHeight="1" x14ac:dyDescent="0.2">
      <c r="A264" s="9"/>
      <c r="B264" s="9"/>
    </row>
    <row r="265" spans="1:2" ht="12" customHeight="1" x14ac:dyDescent="0.2">
      <c r="A265" s="9"/>
      <c r="B265" s="9"/>
    </row>
    <row r="266" spans="1:2" ht="12" customHeight="1" x14ac:dyDescent="0.2">
      <c r="A266" s="9"/>
      <c r="B266" s="9"/>
    </row>
    <row r="267" spans="1:2" ht="12" customHeight="1" x14ac:dyDescent="0.2">
      <c r="A267" s="9"/>
      <c r="B267" s="9"/>
    </row>
    <row r="268" spans="1:2" ht="12" customHeight="1" x14ac:dyDescent="0.2">
      <c r="A268" s="9"/>
      <c r="B268" s="9"/>
    </row>
    <row r="269" spans="1:2" ht="12" customHeight="1" x14ac:dyDescent="0.2">
      <c r="A269" s="9"/>
      <c r="B269" s="9"/>
    </row>
    <row r="270" spans="1:2" ht="12" customHeight="1" x14ac:dyDescent="0.2">
      <c r="A270" s="9"/>
      <c r="B270" s="9"/>
    </row>
    <row r="271" spans="1:2" ht="12" customHeight="1" x14ac:dyDescent="0.2">
      <c r="A271" s="9"/>
      <c r="B271" s="9"/>
    </row>
    <row r="272" spans="1:2" ht="12" customHeight="1" x14ac:dyDescent="0.2">
      <c r="A272" s="9"/>
      <c r="B272" s="9"/>
    </row>
    <row r="273" spans="1:2" ht="12" customHeight="1" x14ac:dyDescent="0.2">
      <c r="A273" s="9"/>
      <c r="B273" s="9"/>
    </row>
    <row r="274" spans="1:2" ht="12" customHeight="1" x14ac:dyDescent="0.2">
      <c r="A274" s="9"/>
      <c r="B274" s="9"/>
    </row>
    <row r="275" spans="1:2" ht="12" customHeight="1" x14ac:dyDescent="0.2">
      <c r="A275" s="9"/>
      <c r="B275" s="9"/>
    </row>
    <row r="276" spans="1:2" ht="12" customHeight="1" x14ac:dyDescent="0.2">
      <c r="A276" s="9"/>
      <c r="B276" s="9"/>
    </row>
    <row r="277" spans="1:2" ht="12" customHeight="1" x14ac:dyDescent="0.2">
      <c r="A277" s="9"/>
      <c r="B277" s="9"/>
    </row>
    <row r="278" spans="1:2" ht="12" customHeight="1" x14ac:dyDescent="0.2">
      <c r="A278" s="9"/>
      <c r="B278" s="9"/>
    </row>
    <row r="279" spans="1:2" ht="12" customHeight="1" x14ac:dyDescent="0.2">
      <c r="A279" s="9"/>
      <c r="B279" s="9"/>
    </row>
    <row r="280" spans="1:2" ht="12" customHeight="1" x14ac:dyDescent="0.2">
      <c r="A280" s="9"/>
      <c r="B280" s="9"/>
    </row>
    <row r="281" spans="1:2" ht="12" customHeight="1" x14ac:dyDescent="0.2">
      <c r="A281" s="9"/>
      <c r="B281" s="9"/>
    </row>
    <row r="282" spans="1:2" ht="12" customHeight="1" x14ac:dyDescent="0.2">
      <c r="A282" s="9"/>
      <c r="B282" s="9"/>
    </row>
    <row r="283" spans="1:2" ht="12" customHeight="1" x14ac:dyDescent="0.2">
      <c r="A283" s="9"/>
      <c r="B283" s="9"/>
    </row>
    <row r="284" spans="1:2" ht="12" customHeight="1" x14ac:dyDescent="0.2">
      <c r="A284" s="9"/>
      <c r="B284" s="9"/>
    </row>
    <row r="285" spans="1:2" ht="12" customHeight="1" x14ac:dyDescent="0.2">
      <c r="A285" s="9"/>
      <c r="B285" s="9"/>
    </row>
    <row r="286" spans="1:2" ht="12" customHeight="1" x14ac:dyDescent="0.2">
      <c r="A286" s="9"/>
      <c r="B286" s="9"/>
    </row>
    <row r="287" spans="1:2" ht="12" customHeight="1" x14ac:dyDescent="0.2">
      <c r="A287" s="9"/>
      <c r="B287" s="9"/>
    </row>
    <row r="288" spans="1:2" ht="12" customHeight="1" x14ac:dyDescent="0.2">
      <c r="A288" s="9"/>
      <c r="B288" s="9"/>
    </row>
    <row r="289" spans="1:2" ht="12" customHeight="1" x14ac:dyDescent="0.2">
      <c r="A289" s="9"/>
      <c r="B289" s="9"/>
    </row>
    <row r="290" spans="1:2" ht="12" customHeight="1" x14ac:dyDescent="0.2">
      <c r="A290" s="9"/>
      <c r="B290" s="9"/>
    </row>
    <row r="291" spans="1:2" ht="12" customHeight="1" x14ac:dyDescent="0.2">
      <c r="A291" s="9"/>
      <c r="B291" s="9"/>
    </row>
    <row r="292" spans="1:2" ht="12" customHeight="1" x14ac:dyDescent="0.2">
      <c r="A292" s="9"/>
      <c r="B292" s="9"/>
    </row>
    <row r="293" spans="1:2" ht="12" customHeight="1" x14ac:dyDescent="0.2">
      <c r="A293" s="9"/>
      <c r="B293" s="9"/>
    </row>
    <row r="294" spans="1:2" ht="12" customHeight="1" x14ac:dyDescent="0.2">
      <c r="A294" s="9"/>
      <c r="B294" s="9"/>
    </row>
    <row r="295" spans="1:2" ht="12" customHeight="1" x14ac:dyDescent="0.2">
      <c r="A295" s="9"/>
      <c r="B295" s="9"/>
    </row>
    <row r="296" spans="1:2" ht="12" customHeight="1" x14ac:dyDescent="0.2">
      <c r="A296" s="9"/>
      <c r="B296" s="9"/>
    </row>
    <row r="297" spans="1:2" ht="12" customHeight="1" x14ac:dyDescent="0.2">
      <c r="A297" s="9"/>
      <c r="B297" s="9"/>
    </row>
    <row r="298" spans="1:2" ht="12" customHeight="1" x14ac:dyDescent="0.2">
      <c r="A298" s="9"/>
      <c r="B298" s="9"/>
    </row>
    <row r="299" spans="1:2" ht="12" customHeight="1" x14ac:dyDescent="0.2">
      <c r="A299" s="9"/>
      <c r="B299" s="9"/>
    </row>
    <row r="300" spans="1:2" ht="12" customHeight="1" x14ac:dyDescent="0.2">
      <c r="A300" s="9"/>
      <c r="B300" s="9"/>
    </row>
    <row r="301" spans="1:2" ht="12" customHeight="1" x14ac:dyDescent="0.2">
      <c r="A301" s="9"/>
      <c r="B301" s="9"/>
    </row>
    <row r="302" spans="1:2" ht="12.75" customHeight="1" x14ac:dyDescent="0.2">
      <c r="A302" s="9"/>
      <c r="B302" s="9"/>
    </row>
    <row r="303" spans="1:2" ht="12.75" customHeight="1" x14ac:dyDescent="0.2">
      <c r="A303" s="9"/>
      <c r="B303" s="9"/>
    </row>
    <row r="304" spans="1:2" ht="12.75" customHeight="1" x14ac:dyDescent="0.2">
      <c r="A304" s="9"/>
      <c r="B304" s="9"/>
    </row>
    <row r="305" spans="1:2" ht="12.75" customHeight="1" x14ac:dyDescent="0.2">
      <c r="A305" s="9"/>
      <c r="B305" s="9"/>
    </row>
    <row r="306" spans="1:2" ht="12.75" customHeight="1" x14ac:dyDescent="0.2">
      <c r="A306" s="9"/>
      <c r="B306" s="9"/>
    </row>
    <row r="307" spans="1:2" ht="12.75" customHeight="1" x14ac:dyDescent="0.2">
      <c r="A307" s="9"/>
      <c r="B307" s="9"/>
    </row>
    <row r="308" spans="1:2" ht="12.75" customHeight="1" x14ac:dyDescent="0.2">
      <c r="A308" s="9"/>
      <c r="B308" s="9"/>
    </row>
    <row r="309" spans="1:2" ht="12.75" customHeight="1" x14ac:dyDescent="0.2">
      <c r="A309" s="9"/>
      <c r="B309" s="9"/>
    </row>
    <row r="310" spans="1:2" ht="12.75" customHeight="1" x14ac:dyDescent="0.2">
      <c r="A310" s="9"/>
      <c r="B310" s="9"/>
    </row>
    <row r="311" spans="1:2" ht="12.75" customHeight="1" x14ac:dyDescent="0.2">
      <c r="A311" s="9"/>
      <c r="B311" s="9"/>
    </row>
    <row r="312" spans="1:2" ht="12.75" customHeight="1" x14ac:dyDescent="0.2">
      <c r="A312" s="9"/>
      <c r="B312" s="9"/>
    </row>
    <row r="313" spans="1:2" ht="12.75" customHeight="1" x14ac:dyDescent="0.2">
      <c r="A313" s="9"/>
      <c r="B313" s="9"/>
    </row>
    <row r="314" spans="1:2" ht="12.75" customHeight="1" x14ac:dyDescent="0.2">
      <c r="A314" s="9"/>
      <c r="B314" s="9"/>
    </row>
    <row r="315" spans="1:2" ht="12.75" customHeight="1" x14ac:dyDescent="0.2">
      <c r="A315" s="9"/>
      <c r="B315" s="9"/>
    </row>
    <row r="316" spans="1:2" ht="12.75" customHeight="1" x14ac:dyDescent="0.2">
      <c r="A316" s="9"/>
      <c r="B316" s="9"/>
    </row>
    <row r="317" spans="1:2" ht="12.75" customHeight="1" x14ac:dyDescent="0.2">
      <c r="A317" s="9"/>
      <c r="B317" s="9"/>
    </row>
    <row r="318" spans="1:2" ht="12.75" customHeight="1" x14ac:dyDescent="0.2">
      <c r="A318" s="9"/>
      <c r="B318" s="9"/>
    </row>
    <row r="319" spans="1:2" ht="12.75" customHeight="1" x14ac:dyDescent="0.2">
      <c r="A319" s="9"/>
      <c r="B319" s="9"/>
    </row>
    <row r="320" spans="1:2" ht="12.75" customHeight="1" x14ac:dyDescent="0.2">
      <c r="A320" s="9"/>
      <c r="B320" s="9"/>
    </row>
    <row r="321" spans="1:2" ht="12.75" customHeight="1" x14ac:dyDescent="0.2">
      <c r="A321" s="9"/>
      <c r="B321" s="9"/>
    </row>
    <row r="322" spans="1:2" ht="12.75" customHeight="1" x14ac:dyDescent="0.2">
      <c r="A322" s="9"/>
      <c r="B322" s="9"/>
    </row>
    <row r="323" spans="1:2" ht="12.75" customHeight="1" x14ac:dyDescent="0.2">
      <c r="A323" s="9"/>
      <c r="B323" s="9"/>
    </row>
    <row r="324" spans="1:2" ht="12.75" customHeight="1" x14ac:dyDescent="0.2">
      <c r="A324" s="9"/>
      <c r="B324" s="9"/>
    </row>
    <row r="325" spans="1:2" ht="12.75" customHeight="1" x14ac:dyDescent="0.2">
      <c r="A325" s="9"/>
      <c r="B325" s="9"/>
    </row>
    <row r="326" spans="1:2" ht="12.75" customHeight="1" x14ac:dyDescent="0.2">
      <c r="A326" s="9"/>
      <c r="B326" s="9"/>
    </row>
    <row r="327" spans="1:2" ht="12.75" customHeight="1" x14ac:dyDescent="0.2">
      <c r="A327" s="9"/>
      <c r="B327" s="9"/>
    </row>
    <row r="328" spans="1:2" ht="12.75" customHeight="1" x14ac:dyDescent="0.2">
      <c r="A328" s="9"/>
      <c r="B328" s="9"/>
    </row>
    <row r="329" spans="1:2" ht="12.75" customHeight="1" x14ac:dyDescent="0.2">
      <c r="A329" s="9"/>
      <c r="B329" s="9"/>
    </row>
    <row r="330" spans="1:2" ht="12.75" customHeight="1" x14ac:dyDescent="0.2">
      <c r="A330" s="9"/>
      <c r="B330" s="9"/>
    </row>
    <row r="331" spans="1:2" ht="12.75" customHeight="1" x14ac:dyDescent="0.2">
      <c r="A331" s="9"/>
      <c r="B331" s="9"/>
    </row>
    <row r="332" spans="1:2" ht="12.75" customHeight="1" x14ac:dyDescent="0.2">
      <c r="A332" s="9"/>
      <c r="B332" s="9"/>
    </row>
    <row r="333" spans="1:2" ht="12.75" customHeight="1" x14ac:dyDescent="0.2">
      <c r="A333" s="9"/>
      <c r="B333" s="9"/>
    </row>
    <row r="334" spans="1:2" ht="12.75" customHeight="1" x14ac:dyDescent="0.2">
      <c r="A334" s="9"/>
      <c r="B334" s="9"/>
    </row>
    <row r="335" spans="1:2" ht="12.75" customHeight="1" x14ac:dyDescent="0.2">
      <c r="A335" s="9"/>
      <c r="B335" s="9"/>
    </row>
    <row r="336" spans="1:2" ht="12.75" customHeight="1" x14ac:dyDescent="0.2">
      <c r="A336" s="9"/>
      <c r="B336" s="9"/>
    </row>
    <row r="337" spans="1:2" ht="12.75" customHeight="1" x14ac:dyDescent="0.2">
      <c r="A337" s="9"/>
      <c r="B337" s="9"/>
    </row>
    <row r="338" spans="1:2" ht="12.75" customHeight="1" x14ac:dyDescent="0.2">
      <c r="A338" s="9"/>
      <c r="B338" s="9"/>
    </row>
    <row r="339" spans="1:2" ht="12.75" customHeight="1" x14ac:dyDescent="0.2">
      <c r="A339" s="9"/>
      <c r="B339" s="9"/>
    </row>
    <row r="340" spans="1:2" ht="12.75" customHeight="1" x14ac:dyDescent="0.2">
      <c r="A340" s="9"/>
      <c r="B340" s="9"/>
    </row>
    <row r="341" spans="1:2" ht="12.75" customHeight="1" x14ac:dyDescent="0.2">
      <c r="A341" s="9"/>
      <c r="B341" s="9"/>
    </row>
    <row r="342" spans="1:2" ht="12.75" customHeight="1" x14ac:dyDescent="0.2">
      <c r="A342" s="9"/>
      <c r="B342" s="9"/>
    </row>
    <row r="343" spans="1:2" ht="12.75" customHeight="1" x14ac:dyDescent="0.2">
      <c r="A343" s="9"/>
      <c r="B343" s="9"/>
    </row>
    <row r="344" spans="1:2" ht="12.75" customHeight="1" x14ac:dyDescent="0.2">
      <c r="A344" s="9"/>
      <c r="B344" s="9"/>
    </row>
    <row r="345" spans="1:2" ht="12.75" customHeight="1" x14ac:dyDescent="0.2">
      <c r="A345" s="9"/>
      <c r="B345" s="9"/>
    </row>
    <row r="346" spans="1:2" ht="12.75" customHeight="1" x14ac:dyDescent="0.2">
      <c r="A346" s="9"/>
      <c r="B346" s="9"/>
    </row>
    <row r="347" spans="1:2" ht="12.75" customHeight="1" x14ac:dyDescent="0.2">
      <c r="A347" s="9"/>
      <c r="B347" s="9"/>
    </row>
    <row r="348" spans="1:2" ht="12.75" customHeight="1" x14ac:dyDescent="0.2">
      <c r="A348" s="9"/>
      <c r="B348" s="9"/>
    </row>
    <row r="349" spans="1:2" ht="12.75" customHeight="1" x14ac:dyDescent="0.2">
      <c r="A349" s="9"/>
      <c r="B349" s="9"/>
    </row>
    <row r="350" spans="1:2" ht="12.75" customHeight="1" x14ac:dyDescent="0.2">
      <c r="A350" s="9"/>
      <c r="B350" s="9"/>
    </row>
    <row r="351" spans="1:2" ht="12.75" customHeight="1" x14ac:dyDescent="0.2">
      <c r="A351" s="9"/>
      <c r="B351" s="9"/>
    </row>
    <row r="352" spans="1:2" ht="12.75" customHeight="1" x14ac:dyDescent="0.2">
      <c r="A352" s="9"/>
      <c r="B352" s="9"/>
    </row>
    <row r="353" spans="1:2" ht="12.75" customHeight="1" x14ac:dyDescent="0.2">
      <c r="A353" s="9"/>
      <c r="B353" s="9"/>
    </row>
    <row r="354" spans="1:2" ht="12.75" customHeight="1" x14ac:dyDescent="0.2">
      <c r="A354" s="9"/>
      <c r="B354" s="9"/>
    </row>
    <row r="355" spans="1:2" ht="12.75" customHeight="1" x14ac:dyDescent="0.2">
      <c r="A355" s="9"/>
      <c r="B355" s="9"/>
    </row>
    <row r="356" spans="1:2" ht="12.75" customHeight="1" x14ac:dyDescent="0.2">
      <c r="A356" s="9"/>
      <c r="B356" s="9"/>
    </row>
    <row r="357" spans="1:2" ht="12.75" customHeight="1" x14ac:dyDescent="0.2">
      <c r="A357" s="9"/>
      <c r="B357" s="9"/>
    </row>
    <row r="358" spans="1:2" ht="12.75" customHeight="1" x14ac:dyDescent="0.2">
      <c r="A358" s="9"/>
      <c r="B358" s="9"/>
    </row>
    <row r="359" spans="1:2" ht="12.75" customHeight="1" x14ac:dyDescent="0.2">
      <c r="A359" s="9"/>
      <c r="B359" s="9"/>
    </row>
    <row r="360" spans="1:2" ht="12.75" customHeight="1" x14ac:dyDescent="0.2">
      <c r="A360" s="9"/>
      <c r="B360" s="9"/>
    </row>
    <row r="361" spans="1:2" ht="12.75" customHeight="1" x14ac:dyDescent="0.2">
      <c r="A361" s="9"/>
      <c r="B361" s="9"/>
    </row>
    <row r="362" spans="1:2" ht="12.75" customHeight="1" x14ac:dyDescent="0.2">
      <c r="A362" s="9"/>
      <c r="B362" s="9"/>
    </row>
    <row r="363" spans="1:2" ht="12.75" customHeight="1" x14ac:dyDescent="0.2">
      <c r="A363" s="9"/>
      <c r="B363" s="9"/>
    </row>
    <row r="364" spans="1:2" ht="12.75" customHeight="1" x14ac:dyDescent="0.2">
      <c r="A364" s="9"/>
      <c r="B364" s="9"/>
    </row>
    <row r="365" spans="1:2" ht="12.75" customHeight="1" x14ac:dyDescent="0.2">
      <c r="A365" s="9"/>
      <c r="B365" s="9"/>
    </row>
    <row r="366" spans="1:2" ht="12.75" customHeight="1" x14ac:dyDescent="0.2">
      <c r="A366" s="9"/>
      <c r="B366" s="9"/>
    </row>
    <row r="367" spans="1:2" ht="12.75" customHeight="1" x14ac:dyDescent="0.2">
      <c r="A367" s="9"/>
      <c r="B367" s="9"/>
    </row>
    <row r="368" spans="1:2" ht="12.75" customHeight="1" x14ac:dyDescent="0.2">
      <c r="A368" s="9"/>
      <c r="B368" s="9"/>
    </row>
    <row r="369" spans="1:2" ht="12.75" customHeight="1" x14ac:dyDescent="0.2">
      <c r="A369" s="9"/>
      <c r="B369" s="9"/>
    </row>
    <row r="370" spans="1:2" ht="12.75" customHeight="1" x14ac:dyDescent="0.2">
      <c r="A370" s="9"/>
      <c r="B370" s="9"/>
    </row>
    <row r="371" spans="1:2" ht="12.75" customHeight="1" x14ac:dyDescent="0.2">
      <c r="A371" s="9"/>
      <c r="B371" s="9"/>
    </row>
    <row r="372" spans="1:2" ht="12.75" customHeight="1" x14ac:dyDescent="0.2">
      <c r="A372" s="9"/>
      <c r="B372" s="9"/>
    </row>
    <row r="373" spans="1:2" ht="12.75" customHeight="1" x14ac:dyDescent="0.2">
      <c r="A373" s="9"/>
      <c r="B373" s="9"/>
    </row>
    <row r="374" spans="1:2" ht="12.75" customHeight="1" x14ac:dyDescent="0.2">
      <c r="A374" s="9"/>
      <c r="B374" s="9"/>
    </row>
    <row r="375" spans="1:2" ht="12.75" customHeight="1" x14ac:dyDescent="0.2">
      <c r="A375" s="9"/>
      <c r="B375" s="9"/>
    </row>
    <row r="376" spans="1:2" ht="12.75" customHeight="1" x14ac:dyDescent="0.2">
      <c r="A376" s="9"/>
      <c r="B376" s="9"/>
    </row>
    <row r="377" spans="1:2" ht="12.75" customHeight="1" x14ac:dyDescent="0.2">
      <c r="A377" s="9"/>
      <c r="B377" s="9"/>
    </row>
    <row r="378" spans="1:2" ht="12.75" customHeight="1" x14ac:dyDescent="0.2">
      <c r="A378" s="9"/>
      <c r="B378" s="9"/>
    </row>
    <row r="379" spans="1:2" ht="12.75" customHeight="1" x14ac:dyDescent="0.2">
      <c r="A379" s="9"/>
      <c r="B379" s="9"/>
    </row>
    <row r="380" spans="1:2" ht="12.75" customHeight="1" x14ac:dyDescent="0.2">
      <c r="A380" s="9"/>
      <c r="B380" s="9"/>
    </row>
    <row r="381" spans="1:2" ht="12.75" customHeight="1" x14ac:dyDescent="0.2">
      <c r="A381" s="9"/>
      <c r="B381" s="9"/>
    </row>
    <row r="382" spans="1:2" ht="12.75" customHeight="1" x14ac:dyDescent="0.2">
      <c r="A382" s="9"/>
      <c r="B382" s="9"/>
    </row>
    <row r="383" spans="1:2" ht="12.75" customHeight="1" x14ac:dyDescent="0.2">
      <c r="A383" s="9"/>
      <c r="B383" s="9"/>
    </row>
    <row r="384" spans="1:2" ht="12.75" customHeight="1" x14ac:dyDescent="0.2">
      <c r="A384" s="9"/>
      <c r="B384" s="9"/>
    </row>
    <row r="385" spans="1:2" ht="12.75" customHeight="1" x14ac:dyDescent="0.2">
      <c r="A385" s="9"/>
      <c r="B385" s="9"/>
    </row>
    <row r="386" spans="1:2" ht="12.75" customHeight="1" x14ac:dyDescent="0.2">
      <c r="A386" s="9"/>
      <c r="B386" s="9"/>
    </row>
    <row r="387" spans="1:2" ht="12.75" customHeight="1" x14ac:dyDescent="0.2">
      <c r="A387" s="9"/>
      <c r="B387" s="9"/>
    </row>
    <row r="388" spans="1:2" ht="12.75" customHeight="1" x14ac:dyDescent="0.2">
      <c r="A388" s="9"/>
      <c r="B388" s="9"/>
    </row>
    <row r="389" spans="1:2" ht="12.75" customHeight="1" x14ac:dyDescent="0.2">
      <c r="A389" s="9"/>
      <c r="B389" s="9"/>
    </row>
    <row r="390" spans="1:2" ht="12.75" customHeight="1" x14ac:dyDescent="0.2">
      <c r="A390" s="9"/>
      <c r="B390" s="9"/>
    </row>
    <row r="391" spans="1:2" ht="12.75" customHeight="1" x14ac:dyDescent="0.2">
      <c r="A391" s="9"/>
      <c r="B391" s="9"/>
    </row>
    <row r="392" spans="1:2" ht="12.75" customHeight="1" x14ac:dyDescent="0.2">
      <c r="A392" s="9"/>
      <c r="B392" s="9"/>
    </row>
    <row r="393" spans="1:2" ht="12.75" customHeight="1" x14ac:dyDescent="0.2">
      <c r="A393" s="9"/>
      <c r="B393" s="9"/>
    </row>
    <row r="394" spans="1:2" ht="12.75" customHeight="1" x14ac:dyDescent="0.2">
      <c r="A394" s="9"/>
      <c r="B394" s="9"/>
    </row>
    <row r="395" spans="1:2" ht="12.75" customHeight="1" x14ac:dyDescent="0.2">
      <c r="A395" s="9"/>
      <c r="B395" s="9"/>
    </row>
    <row r="396" spans="1:2" ht="12.75" customHeight="1" x14ac:dyDescent="0.2">
      <c r="A396" s="9"/>
      <c r="B396" s="9"/>
    </row>
    <row r="397" spans="1:2" ht="12.75" customHeight="1" x14ac:dyDescent="0.2">
      <c r="A397" s="9"/>
      <c r="B397" s="9"/>
    </row>
    <row r="398" spans="1:2" ht="12.75" customHeight="1" x14ac:dyDescent="0.2">
      <c r="A398" s="9"/>
      <c r="B398" s="9"/>
    </row>
    <row r="399" spans="1:2" ht="12.75" customHeight="1" x14ac:dyDescent="0.2">
      <c r="A399" s="9"/>
      <c r="B399" s="9"/>
    </row>
    <row r="400" spans="1:2" ht="12.75" customHeight="1" x14ac:dyDescent="0.2">
      <c r="A400" s="9"/>
      <c r="B400" s="9"/>
    </row>
    <row r="401" spans="1:2" ht="12.75" customHeight="1" x14ac:dyDescent="0.2">
      <c r="A401" s="9"/>
      <c r="B401" s="9"/>
    </row>
    <row r="402" spans="1:2" ht="12.75" customHeight="1" x14ac:dyDescent="0.2">
      <c r="A402" s="9"/>
      <c r="B402" s="9"/>
    </row>
    <row r="403" spans="1:2" ht="12.75" customHeight="1" x14ac:dyDescent="0.2">
      <c r="A403" s="9"/>
      <c r="B403" s="9"/>
    </row>
    <row r="404" spans="1:2" ht="12.75" customHeight="1" x14ac:dyDescent="0.2">
      <c r="A404" s="9"/>
      <c r="B404" s="9"/>
    </row>
    <row r="405" spans="1:2" ht="12.75" customHeight="1" x14ac:dyDescent="0.2">
      <c r="A405" s="9"/>
      <c r="B405" s="9"/>
    </row>
    <row r="406" spans="1:2" ht="12.75" customHeight="1" x14ac:dyDescent="0.2">
      <c r="A406" s="9"/>
      <c r="B406" s="9"/>
    </row>
    <row r="407" spans="1:2" ht="12.75" customHeight="1" x14ac:dyDescent="0.2">
      <c r="A407" s="9"/>
      <c r="B407" s="9"/>
    </row>
    <row r="408" spans="1:2" ht="12.75" customHeight="1" x14ac:dyDescent="0.2">
      <c r="A408" s="9"/>
      <c r="B408" s="9"/>
    </row>
    <row r="409" spans="1:2" ht="12.75" customHeight="1" x14ac:dyDescent="0.2">
      <c r="A409" s="9"/>
      <c r="B409" s="9"/>
    </row>
    <row r="410" spans="1:2" ht="12.75" customHeight="1" x14ac:dyDescent="0.2">
      <c r="A410" s="9"/>
      <c r="B410" s="9"/>
    </row>
    <row r="411" spans="1:2" ht="12.75" customHeight="1" x14ac:dyDescent="0.2">
      <c r="A411" s="9"/>
      <c r="B411" s="9"/>
    </row>
    <row r="412" spans="1:2" ht="12.75" customHeight="1" x14ac:dyDescent="0.2">
      <c r="A412" s="9"/>
      <c r="B412" s="9"/>
    </row>
    <row r="413" spans="1:2" ht="12.75" customHeight="1" x14ac:dyDescent="0.2">
      <c r="A413" s="9"/>
      <c r="B413" s="9"/>
    </row>
    <row r="414" spans="1:2" ht="12.75" customHeight="1" x14ac:dyDescent="0.2">
      <c r="A414" s="9"/>
      <c r="B414" s="9"/>
    </row>
    <row r="415" spans="1:2" ht="12.75" customHeight="1" x14ac:dyDescent="0.2">
      <c r="A415" s="9"/>
      <c r="B415" s="9"/>
    </row>
    <row r="416" spans="1:2" ht="12.75" customHeight="1" x14ac:dyDescent="0.2">
      <c r="A416" s="9"/>
      <c r="B416" s="9"/>
    </row>
    <row r="417" spans="1:2" ht="12.75" customHeight="1" x14ac:dyDescent="0.2">
      <c r="A417" s="9"/>
      <c r="B417" s="9"/>
    </row>
    <row r="418" spans="1:2" ht="12.75" customHeight="1" x14ac:dyDescent="0.2">
      <c r="A418" s="9"/>
      <c r="B418" s="9"/>
    </row>
    <row r="419" spans="1:2" ht="12.75" customHeight="1" x14ac:dyDescent="0.2">
      <c r="A419" s="9"/>
      <c r="B419" s="9"/>
    </row>
    <row r="420" spans="1:2" ht="12.75" customHeight="1" x14ac:dyDescent="0.2">
      <c r="A420" s="9"/>
      <c r="B420" s="9"/>
    </row>
    <row r="421" spans="1:2" ht="12.75" customHeight="1" x14ac:dyDescent="0.2">
      <c r="A421" s="9"/>
      <c r="B421" s="9"/>
    </row>
    <row r="422" spans="1:2" ht="12.75" customHeight="1" x14ac:dyDescent="0.2">
      <c r="A422" s="9"/>
      <c r="B422" s="9"/>
    </row>
    <row r="423" spans="1:2" ht="12.75" customHeight="1" x14ac:dyDescent="0.2">
      <c r="A423" s="9"/>
      <c r="B423" s="9"/>
    </row>
    <row r="424" spans="1:2" ht="12.75" customHeight="1" x14ac:dyDescent="0.2">
      <c r="A424" s="9"/>
      <c r="B424" s="9"/>
    </row>
    <row r="425" spans="1:2" ht="12.75" customHeight="1" x14ac:dyDescent="0.2">
      <c r="A425" s="9"/>
      <c r="B425" s="9"/>
    </row>
    <row r="426" spans="1:2" ht="12.75" customHeight="1" x14ac:dyDescent="0.2">
      <c r="A426" s="9"/>
      <c r="B426" s="9"/>
    </row>
    <row r="427" spans="1:2" ht="12.75" customHeight="1" x14ac:dyDescent="0.2">
      <c r="A427" s="9"/>
      <c r="B427" s="9"/>
    </row>
    <row r="428" spans="1:2" ht="12.75" customHeight="1" x14ac:dyDescent="0.2">
      <c r="A428" s="9"/>
      <c r="B428" s="9"/>
    </row>
    <row r="429" spans="1:2" ht="12.75" customHeight="1" x14ac:dyDescent="0.2">
      <c r="A429" s="9"/>
      <c r="B429" s="9"/>
    </row>
    <row r="430" spans="1:2" ht="12.75" customHeight="1" x14ac:dyDescent="0.2">
      <c r="A430" s="9"/>
      <c r="B430" s="9"/>
    </row>
    <row r="431" spans="1:2" ht="12.75" customHeight="1" x14ac:dyDescent="0.2">
      <c r="A431" s="9"/>
      <c r="B431" s="9"/>
    </row>
    <row r="432" spans="1:2" ht="12.75" customHeight="1" x14ac:dyDescent="0.2">
      <c r="A432" s="9"/>
      <c r="B432" s="9"/>
    </row>
    <row r="433" spans="1:2" ht="12.75" customHeight="1" x14ac:dyDescent="0.2">
      <c r="A433" s="9"/>
      <c r="B433" s="9"/>
    </row>
    <row r="434" spans="1:2" ht="12.75" customHeight="1" x14ac:dyDescent="0.2">
      <c r="A434" s="9"/>
      <c r="B434" s="9"/>
    </row>
    <row r="435" spans="1:2" ht="12.75" customHeight="1" x14ac:dyDescent="0.2">
      <c r="A435" s="9"/>
      <c r="B435" s="9"/>
    </row>
    <row r="436" spans="1:2" ht="12.75" customHeight="1" x14ac:dyDescent="0.2">
      <c r="A436" s="9"/>
      <c r="B436" s="9"/>
    </row>
    <row r="437" spans="1:2" ht="12.75" customHeight="1" x14ac:dyDescent="0.2">
      <c r="A437" s="9"/>
      <c r="B437" s="9"/>
    </row>
    <row r="438" spans="1:2" ht="12.75" customHeight="1" x14ac:dyDescent="0.2">
      <c r="A438" s="9"/>
      <c r="B438" s="9"/>
    </row>
    <row r="439" spans="1:2" ht="12.75" customHeight="1" x14ac:dyDescent="0.2">
      <c r="A439" s="9"/>
      <c r="B439" s="9"/>
    </row>
    <row r="440" spans="1:2" ht="12.75" customHeight="1" x14ac:dyDescent="0.2">
      <c r="A440" s="9"/>
      <c r="B440" s="9"/>
    </row>
    <row r="441" spans="1:2" ht="12.75" customHeight="1" x14ac:dyDescent="0.2">
      <c r="A441" s="9"/>
      <c r="B441" s="9"/>
    </row>
    <row r="442" spans="1:2" ht="12.75" customHeight="1" x14ac:dyDescent="0.2">
      <c r="A442" s="9"/>
      <c r="B442" s="9"/>
    </row>
    <row r="443" spans="1:2" ht="12.75" customHeight="1" x14ac:dyDescent="0.2">
      <c r="A443" s="9"/>
      <c r="B443" s="9"/>
    </row>
    <row r="444" spans="1:2" ht="12.75" customHeight="1" x14ac:dyDescent="0.2">
      <c r="A444" s="9"/>
      <c r="B444" s="9"/>
    </row>
    <row r="445" spans="1:2" ht="12.75" customHeight="1" x14ac:dyDescent="0.2">
      <c r="A445" s="9"/>
      <c r="B445" s="9"/>
    </row>
    <row r="446" spans="1:2" ht="12.75" customHeight="1" x14ac:dyDescent="0.2">
      <c r="A446" s="9"/>
      <c r="B446" s="9"/>
    </row>
    <row r="447" spans="1:2" ht="12.75" customHeight="1" x14ac:dyDescent="0.2">
      <c r="A447" s="9"/>
      <c r="B447" s="9"/>
    </row>
    <row r="448" spans="1:2" ht="12.75" customHeight="1" x14ac:dyDescent="0.2">
      <c r="A448" s="9"/>
      <c r="B448" s="9"/>
    </row>
    <row r="449" spans="1:2" ht="12.75" customHeight="1" x14ac:dyDescent="0.2">
      <c r="A449" s="9"/>
      <c r="B449" s="9"/>
    </row>
    <row r="450" spans="1:2" ht="12.75" customHeight="1" x14ac:dyDescent="0.2">
      <c r="A450" s="9"/>
      <c r="B450" s="9"/>
    </row>
    <row r="451" spans="1:2" ht="12.75" customHeight="1" x14ac:dyDescent="0.2">
      <c r="A451" s="9"/>
      <c r="B451" s="9"/>
    </row>
    <row r="452" spans="1:2" ht="12.75" customHeight="1" x14ac:dyDescent="0.2">
      <c r="A452" s="9"/>
      <c r="B452" s="9"/>
    </row>
    <row r="453" spans="1:2" ht="12.75" customHeight="1" x14ac:dyDescent="0.2">
      <c r="A453" s="9"/>
      <c r="B453" s="9"/>
    </row>
    <row r="454" spans="1:2" ht="12.75" customHeight="1" x14ac:dyDescent="0.2">
      <c r="A454" s="9"/>
      <c r="B454" s="9"/>
    </row>
    <row r="455" spans="1:2" ht="12.75" customHeight="1" x14ac:dyDescent="0.2">
      <c r="A455" s="9"/>
      <c r="B455" s="9"/>
    </row>
    <row r="456" spans="1:2" ht="12.75" customHeight="1" x14ac:dyDescent="0.2">
      <c r="A456" s="9"/>
      <c r="B456" s="9"/>
    </row>
    <row r="457" spans="1:2" ht="12.75" customHeight="1" x14ac:dyDescent="0.2">
      <c r="A457" s="9"/>
      <c r="B457" s="9"/>
    </row>
    <row r="458" spans="1:2" ht="12.75" customHeight="1" x14ac:dyDescent="0.2">
      <c r="A458" s="9"/>
      <c r="B458" s="9"/>
    </row>
    <row r="459" spans="1:2" ht="12.75" customHeight="1" x14ac:dyDescent="0.2">
      <c r="A459" s="9"/>
      <c r="B459" s="9"/>
    </row>
    <row r="460" spans="1:2" ht="12.75" customHeight="1" x14ac:dyDescent="0.2">
      <c r="A460" s="9"/>
      <c r="B460" s="9"/>
    </row>
    <row r="461" spans="1:2" ht="12.75" customHeight="1" x14ac:dyDescent="0.2">
      <c r="A461" s="9"/>
      <c r="B461" s="9"/>
    </row>
    <row r="462" spans="1:2" ht="12.75" customHeight="1" x14ac:dyDescent="0.2">
      <c r="A462" s="9"/>
      <c r="B462" s="9"/>
    </row>
    <row r="463" spans="1:2" ht="12.75" customHeight="1" x14ac:dyDescent="0.2">
      <c r="A463" s="9"/>
      <c r="B463" s="9"/>
    </row>
    <row r="464" spans="1:2" ht="12.75" customHeight="1" x14ac:dyDescent="0.2">
      <c r="A464" s="9"/>
      <c r="B464" s="9"/>
    </row>
    <row r="465" spans="1:2" ht="12.75" customHeight="1" x14ac:dyDescent="0.2">
      <c r="A465" s="9"/>
      <c r="B465" s="9"/>
    </row>
    <row r="466" spans="1:2" ht="12.75" customHeight="1" x14ac:dyDescent="0.2">
      <c r="A466" s="9"/>
      <c r="B466" s="9"/>
    </row>
    <row r="467" spans="1:2" ht="12.75" customHeight="1" x14ac:dyDescent="0.2">
      <c r="A467" s="9"/>
      <c r="B467" s="9"/>
    </row>
    <row r="468" spans="1:2" ht="12.75" customHeight="1" x14ac:dyDescent="0.2">
      <c r="A468" s="9"/>
      <c r="B468" s="9"/>
    </row>
    <row r="469" spans="1:2" ht="12.75" customHeight="1" x14ac:dyDescent="0.2">
      <c r="A469" s="9"/>
      <c r="B469" s="9"/>
    </row>
    <row r="470" spans="1:2" ht="12.75" customHeight="1" x14ac:dyDescent="0.2">
      <c r="A470" s="9"/>
      <c r="B470" s="9"/>
    </row>
    <row r="471" spans="1:2" ht="12.75" customHeight="1" x14ac:dyDescent="0.2">
      <c r="A471" s="9"/>
      <c r="B471" s="9"/>
    </row>
    <row r="472" spans="1:2" ht="12.75" customHeight="1" x14ac:dyDescent="0.2">
      <c r="A472" s="9"/>
      <c r="B472" s="9"/>
    </row>
    <row r="473" spans="1:2" ht="12.75" customHeight="1" x14ac:dyDescent="0.2">
      <c r="A473" s="9"/>
      <c r="B473" s="9"/>
    </row>
    <row r="474" spans="1:2" ht="12.75" customHeight="1" x14ac:dyDescent="0.2">
      <c r="A474" s="9"/>
      <c r="B474" s="9"/>
    </row>
    <row r="475" spans="1:2" ht="12.75" customHeight="1" x14ac:dyDescent="0.2">
      <c r="A475" s="9"/>
      <c r="B475" s="9"/>
    </row>
    <row r="476" spans="1:2" ht="12.75" customHeight="1" x14ac:dyDescent="0.2">
      <c r="A476" s="9"/>
      <c r="B476" s="9"/>
    </row>
    <row r="477" spans="1:2" ht="12.75" customHeight="1" x14ac:dyDescent="0.2">
      <c r="A477" s="9"/>
      <c r="B477" s="9"/>
    </row>
    <row r="478" spans="1:2" ht="12.75" customHeight="1" x14ac:dyDescent="0.2">
      <c r="A478" s="9"/>
      <c r="B478" s="9"/>
    </row>
    <row r="479" spans="1:2" ht="12.75" customHeight="1" x14ac:dyDescent="0.2">
      <c r="A479" s="9"/>
      <c r="B479" s="9"/>
    </row>
    <row r="480" spans="1:2" ht="12.75" customHeight="1" x14ac:dyDescent="0.2">
      <c r="A480" s="9"/>
      <c r="B480" s="9"/>
    </row>
    <row r="481" spans="1:2" ht="12.75" customHeight="1" x14ac:dyDescent="0.2">
      <c r="A481" s="9"/>
      <c r="B481" s="9"/>
    </row>
    <row r="482" spans="1:2" ht="12.75" customHeight="1" x14ac:dyDescent="0.2">
      <c r="A482" s="9"/>
      <c r="B482" s="9"/>
    </row>
    <row r="483" spans="1:2" ht="12.75" customHeight="1" x14ac:dyDescent="0.2">
      <c r="A483" s="9"/>
      <c r="B483" s="9"/>
    </row>
    <row r="484" spans="1:2" ht="12.75" customHeight="1" x14ac:dyDescent="0.2">
      <c r="A484" s="9"/>
      <c r="B484" s="9"/>
    </row>
    <row r="485" spans="1:2" ht="12.75" customHeight="1" x14ac:dyDescent="0.2">
      <c r="A485" s="9"/>
      <c r="B485" s="9"/>
    </row>
    <row r="486" spans="1:2" ht="12.75" customHeight="1" x14ac:dyDescent="0.2">
      <c r="A486" s="9"/>
      <c r="B486" s="9"/>
    </row>
    <row r="487" spans="1:2" ht="12.75" customHeight="1" x14ac:dyDescent="0.2">
      <c r="A487" s="9"/>
      <c r="B487" s="9"/>
    </row>
    <row r="488" spans="1:2" ht="12.75" customHeight="1" x14ac:dyDescent="0.2">
      <c r="A488" s="9"/>
      <c r="B488" s="9"/>
    </row>
    <row r="489" spans="1:2" ht="12.75" customHeight="1" x14ac:dyDescent="0.2">
      <c r="A489" s="9"/>
      <c r="B489" s="9"/>
    </row>
    <row r="490" spans="1:2" ht="12.75" customHeight="1" x14ac:dyDescent="0.2">
      <c r="A490" s="9"/>
      <c r="B490" s="9"/>
    </row>
    <row r="491" spans="1:2" ht="12.75" customHeight="1" x14ac:dyDescent="0.2">
      <c r="A491" s="9"/>
      <c r="B491" s="9"/>
    </row>
    <row r="492" spans="1:2" ht="12.75" customHeight="1" x14ac:dyDescent="0.2">
      <c r="A492" s="9"/>
      <c r="B492" s="9"/>
    </row>
    <row r="493" spans="1:2" ht="12.75" customHeight="1" x14ac:dyDescent="0.2">
      <c r="A493" s="9"/>
      <c r="B493" s="9"/>
    </row>
    <row r="494" spans="1:2" ht="12.75" customHeight="1" x14ac:dyDescent="0.2">
      <c r="A494" s="9"/>
      <c r="B494" s="9"/>
    </row>
    <row r="495" spans="1:2" ht="12.75" customHeight="1" x14ac:dyDescent="0.2">
      <c r="A495" s="9"/>
      <c r="B495" s="9"/>
    </row>
    <row r="496" spans="1:2" ht="12.75" customHeight="1" x14ac:dyDescent="0.2">
      <c r="A496" s="9"/>
      <c r="B496" s="9"/>
    </row>
    <row r="497" spans="1:2" ht="12.75" customHeight="1" x14ac:dyDescent="0.2">
      <c r="A497" s="9"/>
      <c r="B497" s="9"/>
    </row>
    <row r="498" spans="1:2" ht="12.75" customHeight="1" x14ac:dyDescent="0.2">
      <c r="A498" s="9"/>
      <c r="B498" s="9"/>
    </row>
    <row r="499" spans="1:2" ht="12.75" customHeight="1" x14ac:dyDescent="0.2">
      <c r="A499" s="9"/>
      <c r="B499" s="9"/>
    </row>
    <row r="500" spans="1:2" ht="12.75" customHeight="1" x14ac:dyDescent="0.2">
      <c r="A500" s="9"/>
      <c r="B500" s="9"/>
    </row>
    <row r="501" spans="1:2" ht="12.75" customHeight="1" x14ac:dyDescent="0.2">
      <c r="A501" s="9"/>
      <c r="B501" s="9"/>
    </row>
    <row r="502" spans="1:2" ht="12.75" customHeight="1" x14ac:dyDescent="0.2">
      <c r="A502" s="9"/>
      <c r="B502" s="9"/>
    </row>
    <row r="503" spans="1:2" ht="12.75" customHeight="1" x14ac:dyDescent="0.2">
      <c r="A503" s="9"/>
      <c r="B503" s="9"/>
    </row>
    <row r="504" spans="1:2" ht="12.75" customHeight="1" x14ac:dyDescent="0.2">
      <c r="A504" s="9"/>
      <c r="B504" s="9"/>
    </row>
    <row r="505" spans="1:2" ht="12.75" customHeight="1" x14ac:dyDescent="0.2">
      <c r="A505" s="9"/>
      <c r="B505" s="9"/>
    </row>
    <row r="506" spans="1:2" ht="12.75" customHeight="1" x14ac:dyDescent="0.2">
      <c r="A506" s="9"/>
      <c r="B506" s="9"/>
    </row>
    <row r="507" spans="1:2" ht="12.75" customHeight="1" x14ac:dyDescent="0.2">
      <c r="A507" s="9"/>
      <c r="B507" s="9"/>
    </row>
    <row r="508" spans="1:2" ht="12.75" customHeight="1" x14ac:dyDescent="0.2">
      <c r="A508" s="9"/>
      <c r="B508" s="9"/>
    </row>
    <row r="509" spans="1:2" ht="12.75" customHeight="1" x14ac:dyDescent="0.2">
      <c r="A509" s="9"/>
      <c r="B509" s="9"/>
    </row>
    <row r="510" spans="1:2" ht="12.75" customHeight="1" x14ac:dyDescent="0.2">
      <c r="A510" s="9"/>
      <c r="B510" s="9"/>
    </row>
    <row r="511" spans="1:2" ht="12.75" customHeight="1" x14ac:dyDescent="0.2">
      <c r="A511" s="9"/>
      <c r="B511" s="9"/>
    </row>
    <row r="512" spans="1:2" ht="12.75" customHeight="1" x14ac:dyDescent="0.2">
      <c r="A512" s="9"/>
      <c r="B512" s="9"/>
    </row>
    <row r="513" spans="1:2" ht="12.75" customHeight="1" x14ac:dyDescent="0.2">
      <c r="A513" s="9"/>
      <c r="B513" s="9"/>
    </row>
    <row r="514" spans="1:2" ht="12.75" customHeight="1" x14ac:dyDescent="0.2">
      <c r="A514" s="9"/>
      <c r="B514" s="9"/>
    </row>
    <row r="515" spans="1:2" ht="12.75" customHeight="1" x14ac:dyDescent="0.2">
      <c r="A515" s="9"/>
      <c r="B515" s="9"/>
    </row>
    <row r="516" spans="1:2" ht="12.75" customHeight="1" x14ac:dyDescent="0.2">
      <c r="A516" s="9"/>
      <c r="B516" s="9"/>
    </row>
    <row r="517" spans="1:2" ht="12.75" customHeight="1" x14ac:dyDescent="0.2">
      <c r="A517" s="9"/>
      <c r="B517" s="9"/>
    </row>
    <row r="518" spans="1:2" ht="12.75" customHeight="1" x14ac:dyDescent="0.2">
      <c r="A518" s="9"/>
      <c r="B518" s="9"/>
    </row>
    <row r="519" spans="1:2" ht="12.75" customHeight="1" x14ac:dyDescent="0.2">
      <c r="A519" s="9"/>
      <c r="B519" s="9"/>
    </row>
    <row r="520" spans="1:2" ht="12.75" customHeight="1" x14ac:dyDescent="0.2">
      <c r="A520" s="9"/>
      <c r="B520" s="9"/>
    </row>
    <row r="521" spans="1:2" ht="12.75" customHeight="1" x14ac:dyDescent="0.2">
      <c r="A521" s="9"/>
      <c r="B521" s="9"/>
    </row>
    <row r="522" spans="1:2" ht="12.75" customHeight="1" x14ac:dyDescent="0.2">
      <c r="A522" s="9"/>
      <c r="B522" s="9"/>
    </row>
    <row r="523" spans="1:2" ht="12.75" customHeight="1" x14ac:dyDescent="0.2">
      <c r="A523" s="9"/>
      <c r="B523" s="9"/>
    </row>
    <row r="524" spans="1:2" ht="12.75" customHeight="1" x14ac:dyDescent="0.2">
      <c r="A524" s="9"/>
      <c r="B524" s="9"/>
    </row>
    <row r="525" spans="1:2" ht="12.75" customHeight="1" x14ac:dyDescent="0.2">
      <c r="A525" s="9"/>
      <c r="B525" s="9"/>
    </row>
    <row r="526" spans="1:2" ht="12.75" customHeight="1" x14ac:dyDescent="0.2">
      <c r="A526" s="9"/>
      <c r="B526" s="9"/>
    </row>
    <row r="527" spans="1:2" ht="12.75" customHeight="1" x14ac:dyDescent="0.2">
      <c r="A527" s="9"/>
      <c r="B527" s="9"/>
    </row>
    <row r="528" spans="1:2" ht="12.75" customHeight="1" x14ac:dyDescent="0.2">
      <c r="A528" s="9"/>
      <c r="B528" s="9"/>
    </row>
    <row r="529" spans="1:2" ht="12.75" customHeight="1" x14ac:dyDescent="0.2">
      <c r="A529" s="9"/>
      <c r="B529" s="9"/>
    </row>
    <row r="530" spans="1:2" ht="12.75" customHeight="1" x14ac:dyDescent="0.2">
      <c r="A530" s="9"/>
      <c r="B530" s="9"/>
    </row>
    <row r="531" spans="1:2" ht="12.75" customHeight="1" x14ac:dyDescent="0.2">
      <c r="A531" s="9"/>
      <c r="B531" s="9"/>
    </row>
    <row r="532" spans="1:2" ht="12.75" customHeight="1" x14ac:dyDescent="0.2">
      <c r="A532" s="9"/>
      <c r="B532" s="9"/>
    </row>
    <row r="533" spans="1:2" ht="12.75" customHeight="1" x14ac:dyDescent="0.2">
      <c r="A533" s="9"/>
      <c r="B533" s="9"/>
    </row>
    <row r="534" spans="1:2" ht="12.75" customHeight="1" x14ac:dyDescent="0.2">
      <c r="A534" s="9"/>
      <c r="B534" s="9"/>
    </row>
    <row r="535" spans="1:2" ht="12.75" customHeight="1" x14ac:dyDescent="0.2">
      <c r="A535" s="9"/>
      <c r="B535" s="9"/>
    </row>
    <row r="536" spans="1:2" ht="12.75" customHeight="1" x14ac:dyDescent="0.2">
      <c r="A536" s="9"/>
      <c r="B536" s="9"/>
    </row>
    <row r="537" spans="1:2" ht="12.75" customHeight="1" x14ac:dyDescent="0.2">
      <c r="A537" s="9"/>
      <c r="B537" s="9"/>
    </row>
    <row r="538" spans="1:2" ht="12.75" customHeight="1" x14ac:dyDescent="0.2">
      <c r="A538" s="9"/>
      <c r="B538" s="9"/>
    </row>
    <row r="539" spans="1:2" ht="12.75" customHeight="1" x14ac:dyDescent="0.2">
      <c r="A539" s="9"/>
      <c r="B539" s="9"/>
    </row>
    <row r="540" spans="1:2" ht="12.75" customHeight="1" x14ac:dyDescent="0.2">
      <c r="A540" s="9"/>
      <c r="B540" s="9"/>
    </row>
    <row r="541" spans="1:2" ht="12.75" customHeight="1" x14ac:dyDescent="0.2">
      <c r="A541" s="9"/>
      <c r="B541" s="9"/>
    </row>
    <row r="542" spans="1:2" ht="12.75" customHeight="1" x14ac:dyDescent="0.2">
      <c r="A542" s="9"/>
      <c r="B542" s="9"/>
    </row>
    <row r="543" spans="1:2" ht="12.75" customHeight="1" x14ac:dyDescent="0.2">
      <c r="A543" s="9"/>
      <c r="B543" s="9"/>
    </row>
    <row r="544" spans="1:2" ht="12.75" customHeight="1" x14ac:dyDescent="0.2">
      <c r="A544" s="9"/>
      <c r="B544" s="9"/>
    </row>
    <row r="545" spans="1:2" ht="12.75" customHeight="1" x14ac:dyDescent="0.2">
      <c r="A545" s="9"/>
      <c r="B545" s="9"/>
    </row>
    <row r="546" spans="1:2" ht="12.75" customHeight="1" x14ac:dyDescent="0.2">
      <c r="A546" s="9"/>
      <c r="B546" s="9"/>
    </row>
    <row r="547" spans="1:2" ht="12.75" customHeight="1" x14ac:dyDescent="0.2">
      <c r="A547" s="9"/>
      <c r="B547" s="9"/>
    </row>
    <row r="548" spans="1:2" ht="12.75" customHeight="1" x14ac:dyDescent="0.2">
      <c r="A548" s="9"/>
      <c r="B548" s="9"/>
    </row>
    <row r="549" spans="1:2" ht="12.75" customHeight="1" x14ac:dyDescent="0.2">
      <c r="A549" s="9"/>
      <c r="B549" s="9"/>
    </row>
    <row r="550" spans="1:2" ht="12.75" customHeight="1" x14ac:dyDescent="0.2">
      <c r="A550" s="9"/>
      <c r="B550" s="9"/>
    </row>
    <row r="551" spans="1:2" ht="12.75" customHeight="1" x14ac:dyDescent="0.2">
      <c r="A551" s="9"/>
      <c r="B551" s="9"/>
    </row>
    <row r="552" spans="1:2" ht="12.75" customHeight="1" x14ac:dyDescent="0.2">
      <c r="A552" s="9"/>
      <c r="B552" s="9"/>
    </row>
    <row r="553" spans="1:2" ht="12.75" customHeight="1" x14ac:dyDescent="0.2">
      <c r="A553" s="9"/>
      <c r="B553" s="9"/>
    </row>
    <row r="554" spans="1:2" ht="12.75" customHeight="1" x14ac:dyDescent="0.2">
      <c r="A554" s="9"/>
      <c r="B554" s="9"/>
    </row>
    <row r="555" spans="1:2" ht="12.75" customHeight="1" x14ac:dyDescent="0.2">
      <c r="A555" s="9"/>
      <c r="B555" s="9"/>
    </row>
    <row r="556" spans="1:2" ht="12.75" customHeight="1" x14ac:dyDescent="0.2">
      <c r="A556" s="9"/>
      <c r="B556" s="9"/>
    </row>
    <row r="557" spans="1:2" ht="12.75" customHeight="1" x14ac:dyDescent="0.2">
      <c r="A557" s="9"/>
      <c r="B557" s="9"/>
    </row>
    <row r="558" spans="1:2" ht="12.75" customHeight="1" x14ac:dyDescent="0.2">
      <c r="A558" s="9"/>
      <c r="B558" s="9"/>
    </row>
    <row r="559" spans="1:2" ht="12.75" customHeight="1" x14ac:dyDescent="0.2">
      <c r="A559" s="9"/>
      <c r="B559" s="9"/>
    </row>
    <row r="560" spans="1:2" ht="12.75" customHeight="1" x14ac:dyDescent="0.2">
      <c r="A560" s="9"/>
      <c r="B560" s="9"/>
    </row>
    <row r="561" spans="1:2" ht="12.75" customHeight="1" x14ac:dyDescent="0.2">
      <c r="A561" s="9"/>
      <c r="B561" s="9"/>
    </row>
    <row r="562" spans="1:2" ht="12.75" customHeight="1" x14ac:dyDescent="0.2">
      <c r="A562" s="9"/>
      <c r="B562" s="9"/>
    </row>
    <row r="563" spans="1:2" ht="12.75" customHeight="1" x14ac:dyDescent="0.2">
      <c r="A563" s="9"/>
      <c r="B563" s="9"/>
    </row>
    <row r="564" spans="1:2" ht="12.75" customHeight="1" x14ac:dyDescent="0.2">
      <c r="A564" s="9"/>
      <c r="B564" s="9"/>
    </row>
    <row r="565" spans="1:2" ht="12.75" customHeight="1" x14ac:dyDescent="0.2">
      <c r="A565" s="9"/>
      <c r="B565" s="9"/>
    </row>
    <row r="566" spans="1:2" ht="12.75" customHeight="1" x14ac:dyDescent="0.2">
      <c r="A566" s="9"/>
      <c r="B566" s="9"/>
    </row>
    <row r="567" spans="1:2" ht="12.75" customHeight="1" x14ac:dyDescent="0.2">
      <c r="A567" s="9"/>
      <c r="B567" s="9"/>
    </row>
    <row r="568" spans="1:2" ht="12.75" customHeight="1" x14ac:dyDescent="0.2">
      <c r="A568" s="9"/>
      <c r="B568" s="9"/>
    </row>
    <row r="569" spans="1:2" ht="12.75" customHeight="1" x14ac:dyDescent="0.2">
      <c r="A569" s="9"/>
      <c r="B569" s="9"/>
    </row>
    <row r="570" spans="1:2" ht="12.75" customHeight="1" x14ac:dyDescent="0.2">
      <c r="A570" s="9"/>
      <c r="B570" s="9"/>
    </row>
    <row r="571" spans="1:2" ht="12.75" customHeight="1" x14ac:dyDescent="0.2">
      <c r="A571" s="9"/>
      <c r="B571" s="9"/>
    </row>
    <row r="572" spans="1:2" ht="12.75" customHeight="1" x14ac:dyDescent="0.2">
      <c r="A572" s="9"/>
      <c r="B572" s="9"/>
    </row>
    <row r="573" spans="1:2" ht="12.75" customHeight="1" x14ac:dyDescent="0.2">
      <c r="A573" s="9"/>
      <c r="B573" s="9"/>
    </row>
    <row r="574" spans="1:2" ht="12.75" customHeight="1" x14ac:dyDescent="0.2">
      <c r="A574" s="9"/>
      <c r="B574" s="9"/>
    </row>
    <row r="575" spans="1:2" ht="12.75" customHeight="1" x14ac:dyDescent="0.2">
      <c r="A575" s="9"/>
      <c r="B575" s="9"/>
    </row>
    <row r="576" spans="1:2" ht="12.75" customHeight="1" x14ac:dyDescent="0.2">
      <c r="A576" s="9"/>
      <c r="B576" s="9"/>
    </row>
    <row r="577" spans="1:2" ht="12.75" customHeight="1" x14ac:dyDescent="0.2">
      <c r="A577" s="9"/>
      <c r="B577" s="9"/>
    </row>
    <row r="578" spans="1:2" ht="12.75" customHeight="1" x14ac:dyDescent="0.2">
      <c r="A578" s="9"/>
      <c r="B578" s="9"/>
    </row>
    <row r="579" spans="1:2" ht="12.75" customHeight="1" x14ac:dyDescent="0.2">
      <c r="A579" s="9"/>
      <c r="B579" s="9"/>
    </row>
    <row r="580" spans="1:2" ht="12.75" customHeight="1" x14ac:dyDescent="0.2">
      <c r="A580" s="9"/>
      <c r="B580" s="9"/>
    </row>
    <row r="581" spans="1:2" ht="12.75" customHeight="1" x14ac:dyDescent="0.2">
      <c r="A581" s="9"/>
      <c r="B581" s="9"/>
    </row>
    <row r="582" spans="1:2" ht="12.75" customHeight="1" x14ac:dyDescent="0.2">
      <c r="A582" s="9"/>
      <c r="B582" s="9"/>
    </row>
    <row r="583" spans="1:2" ht="12.75" customHeight="1" x14ac:dyDescent="0.2">
      <c r="A583" s="9"/>
      <c r="B583" s="9"/>
    </row>
    <row r="584" spans="1:2" ht="12.75" customHeight="1" x14ac:dyDescent="0.2">
      <c r="A584" s="9"/>
      <c r="B584" s="9"/>
    </row>
    <row r="585" spans="1:2" ht="12.75" customHeight="1" x14ac:dyDescent="0.2">
      <c r="A585" s="9"/>
      <c r="B585" s="9"/>
    </row>
    <row r="586" spans="1:2" ht="12.75" customHeight="1" x14ac:dyDescent="0.2">
      <c r="A586" s="9"/>
      <c r="B586" s="9"/>
    </row>
    <row r="587" spans="1:2" ht="12.75" customHeight="1" x14ac:dyDescent="0.2">
      <c r="A587" s="9"/>
      <c r="B587" s="9"/>
    </row>
    <row r="588" spans="1:2" ht="12.75" customHeight="1" x14ac:dyDescent="0.2">
      <c r="A588" s="9"/>
      <c r="B588" s="9"/>
    </row>
    <row r="589" spans="1:2" ht="12.75" customHeight="1" x14ac:dyDescent="0.2">
      <c r="A589" s="9"/>
      <c r="B589" s="9"/>
    </row>
    <row r="590" spans="1:2" ht="12.75" customHeight="1" x14ac:dyDescent="0.2">
      <c r="A590" s="9"/>
      <c r="B590" s="9"/>
    </row>
    <row r="591" spans="1:2" ht="12.75" customHeight="1" x14ac:dyDescent="0.2">
      <c r="A591" s="9"/>
      <c r="B591" s="9"/>
    </row>
    <row r="592" spans="1:2" ht="12.75" customHeight="1" x14ac:dyDescent="0.2">
      <c r="A592" s="9"/>
      <c r="B592" s="9"/>
    </row>
    <row r="593" spans="1:2" ht="12.75" customHeight="1" x14ac:dyDescent="0.2">
      <c r="A593" s="9"/>
      <c r="B593" s="9"/>
    </row>
    <row r="594" spans="1:2" ht="12.75" customHeight="1" x14ac:dyDescent="0.2">
      <c r="A594" s="9"/>
      <c r="B594" s="9"/>
    </row>
    <row r="595" spans="1:2" ht="12.75" customHeight="1" x14ac:dyDescent="0.2">
      <c r="A595" s="9"/>
      <c r="B595" s="9"/>
    </row>
    <row r="596" spans="1:2" ht="12.75" customHeight="1" x14ac:dyDescent="0.2">
      <c r="A596" s="9"/>
      <c r="B596" s="9"/>
    </row>
    <row r="597" spans="1:2" ht="12.75" customHeight="1" x14ac:dyDescent="0.2">
      <c r="A597" s="9"/>
      <c r="B597" s="9"/>
    </row>
    <row r="598" spans="1:2" ht="12.75" customHeight="1" x14ac:dyDescent="0.2">
      <c r="A598" s="9"/>
      <c r="B598" s="9"/>
    </row>
    <row r="599" spans="1:2" ht="12.75" customHeight="1" x14ac:dyDescent="0.2">
      <c r="A599" s="9"/>
      <c r="B599" s="9"/>
    </row>
    <row r="600" spans="1:2" ht="12.75" customHeight="1" x14ac:dyDescent="0.2">
      <c r="A600" s="9"/>
      <c r="B600" s="9"/>
    </row>
    <row r="601" spans="1:2" ht="12.75" customHeight="1" x14ac:dyDescent="0.2">
      <c r="A601" s="9"/>
      <c r="B601" s="9"/>
    </row>
    <row r="602" spans="1:2" ht="12.75" customHeight="1" x14ac:dyDescent="0.2">
      <c r="A602" s="9"/>
      <c r="B602" s="9"/>
    </row>
    <row r="603" spans="1:2" ht="12.75" customHeight="1" x14ac:dyDescent="0.2">
      <c r="A603" s="9"/>
      <c r="B603" s="9"/>
    </row>
    <row r="604" spans="1:2" ht="12.75" customHeight="1" x14ac:dyDescent="0.2">
      <c r="A604" s="9"/>
      <c r="B604" s="9"/>
    </row>
    <row r="605" spans="1:2" ht="12.75" customHeight="1" x14ac:dyDescent="0.2">
      <c r="A605" s="9"/>
      <c r="B605" s="9"/>
    </row>
    <row r="606" spans="1:2" ht="12.75" customHeight="1" x14ac:dyDescent="0.2">
      <c r="A606" s="9"/>
      <c r="B606" s="9"/>
    </row>
    <row r="607" spans="1:2" ht="12.75" customHeight="1" x14ac:dyDescent="0.2">
      <c r="A607" s="9"/>
      <c r="B607" s="9"/>
    </row>
    <row r="608" spans="1:2" ht="12.75" customHeight="1" x14ac:dyDescent="0.2">
      <c r="A608" s="9"/>
      <c r="B608" s="9"/>
    </row>
    <row r="609" spans="1:2" ht="12.75" customHeight="1" x14ac:dyDescent="0.2">
      <c r="A609" s="9"/>
      <c r="B609" s="9"/>
    </row>
    <row r="610" spans="1:2" ht="12.75" customHeight="1" x14ac:dyDescent="0.2">
      <c r="A610" s="9"/>
      <c r="B610" s="9"/>
    </row>
    <row r="611" spans="1:2" ht="12.75" customHeight="1" x14ac:dyDescent="0.2">
      <c r="A611" s="9"/>
      <c r="B611" s="9"/>
    </row>
    <row r="612" spans="1:2" ht="12.75" customHeight="1" x14ac:dyDescent="0.2">
      <c r="A612" s="9"/>
      <c r="B612" s="9"/>
    </row>
    <row r="613" spans="1:2" ht="12.75" customHeight="1" x14ac:dyDescent="0.2">
      <c r="A613" s="9"/>
      <c r="B613" s="9"/>
    </row>
    <row r="614" spans="1:2" ht="12.75" customHeight="1" x14ac:dyDescent="0.2">
      <c r="A614" s="9"/>
      <c r="B614" s="9"/>
    </row>
    <row r="615" spans="1:2" ht="12.75" customHeight="1" x14ac:dyDescent="0.2">
      <c r="A615" s="9"/>
      <c r="B615" s="9"/>
    </row>
    <row r="616" spans="1:2" ht="12.75" customHeight="1" x14ac:dyDescent="0.2">
      <c r="A616" s="9"/>
      <c r="B616" s="9"/>
    </row>
    <row r="617" spans="1:2" ht="12.75" customHeight="1" x14ac:dyDescent="0.2">
      <c r="A617" s="9"/>
      <c r="B617" s="9"/>
    </row>
    <row r="618" spans="1:2" ht="12.75" customHeight="1" x14ac:dyDescent="0.2">
      <c r="A618" s="9"/>
      <c r="B618" s="9"/>
    </row>
    <row r="619" spans="1:2" ht="12.75" customHeight="1" x14ac:dyDescent="0.2">
      <c r="A619" s="9"/>
      <c r="B619" s="9"/>
    </row>
    <row r="620" spans="1:2" ht="12.75" customHeight="1" x14ac:dyDescent="0.2">
      <c r="A620" s="9"/>
      <c r="B620" s="9"/>
    </row>
    <row r="621" spans="1:2" ht="12.75" customHeight="1" x14ac:dyDescent="0.2">
      <c r="A621" s="9"/>
      <c r="B621" s="9"/>
    </row>
    <row r="622" spans="1:2" ht="12.75" customHeight="1" x14ac:dyDescent="0.2">
      <c r="A622" s="9"/>
      <c r="B622" s="9"/>
    </row>
    <row r="623" spans="1:2" ht="12.75" customHeight="1" x14ac:dyDescent="0.2">
      <c r="A623" s="9"/>
      <c r="B623" s="9"/>
    </row>
    <row r="624" spans="1:2" ht="12.75" customHeight="1" x14ac:dyDescent="0.2">
      <c r="A624" s="9"/>
      <c r="B624" s="9"/>
    </row>
    <row r="625" spans="1:2" ht="12.75" customHeight="1" x14ac:dyDescent="0.2">
      <c r="A625" s="9"/>
      <c r="B625" s="9"/>
    </row>
    <row r="626" spans="1:2" ht="12.75" customHeight="1" x14ac:dyDescent="0.2">
      <c r="A626" s="9"/>
      <c r="B626" s="9"/>
    </row>
    <row r="627" spans="1:2" ht="12.75" customHeight="1" x14ac:dyDescent="0.2">
      <c r="A627" s="9"/>
      <c r="B627" s="9"/>
    </row>
    <row r="628" spans="1:2" ht="12.75" customHeight="1" x14ac:dyDescent="0.2">
      <c r="A628" s="9"/>
      <c r="B628" s="9"/>
    </row>
    <row r="629" spans="1:2" ht="12.75" customHeight="1" x14ac:dyDescent="0.2">
      <c r="A629" s="9"/>
      <c r="B629" s="9"/>
    </row>
    <row r="630" spans="1:2" ht="12.75" customHeight="1" x14ac:dyDescent="0.2">
      <c r="A630" s="9"/>
      <c r="B630" s="9"/>
    </row>
    <row r="631" spans="1:2" ht="12.75" customHeight="1" x14ac:dyDescent="0.2">
      <c r="A631" s="9"/>
      <c r="B631" s="9"/>
    </row>
    <row r="632" spans="1:2" ht="12.75" customHeight="1" x14ac:dyDescent="0.2">
      <c r="A632" s="9"/>
      <c r="B632" s="9"/>
    </row>
    <row r="633" spans="1:2" ht="12.75" customHeight="1" x14ac:dyDescent="0.2">
      <c r="A633" s="9"/>
      <c r="B633" s="9"/>
    </row>
    <row r="634" spans="1:2" ht="12.75" customHeight="1" x14ac:dyDescent="0.2">
      <c r="A634" s="9"/>
      <c r="B634" s="9"/>
    </row>
    <row r="635" spans="1:2" ht="12.75" customHeight="1" x14ac:dyDescent="0.2">
      <c r="A635" s="9"/>
      <c r="B635" s="9"/>
    </row>
    <row r="636" spans="1:2" ht="12.75" customHeight="1" x14ac:dyDescent="0.2">
      <c r="A636" s="9"/>
      <c r="B636" s="9"/>
    </row>
    <row r="637" spans="1:2" ht="12.75" customHeight="1" x14ac:dyDescent="0.2">
      <c r="A637" s="9"/>
      <c r="B637" s="9"/>
    </row>
    <row r="638" spans="1:2" ht="12.75" customHeight="1" x14ac:dyDescent="0.2">
      <c r="A638" s="9"/>
      <c r="B638" s="9"/>
    </row>
    <row r="639" spans="1:2" ht="12.75" customHeight="1" x14ac:dyDescent="0.2">
      <c r="A639" s="9"/>
      <c r="B639" s="9"/>
    </row>
    <row r="640" spans="1:2" ht="12.75" customHeight="1" x14ac:dyDescent="0.2">
      <c r="A640" s="9"/>
      <c r="B640" s="9"/>
    </row>
    <row r="641" spans="1:2" ht="12.75" customHeight="1" x14ac:dyDescent="0.2">
      <c r="A641" s="9"/>
      <c r="B641" s="9"/>
    </row>
    <row r="642" spans="1:2" ht="12.75" customHeight="1" x14ac:dyDescent="0.2">
      <c r="A642" s="9"/>
      <c r="B642" s="9"/>
    </row>
    <row r="643" spans="1:2" ht="12.75" customHeight="1" x14ac:dyDescent="0.2">
      <c r="A643" s="9"/>
      <c r="B643" s="9"/>
    </row>
    <row r="644" spans="1:2" ht="12.75" customHeight="1" x14ac:dyDescent="0.2">
      <c r="A644" s="9"/>
      <c r="B644" s="9"/>
    </row>
    <row r="645" spans="1:2" ht="12.75" customHeight="1" x14ac:dyDescent="0.2">
      <c r="A645" s="9"/>
      <c r="B645" s="9"/>
    </row>
    <row r="646" spans="1:2" ht="12.75" customHeight="1" x14ac:dyDescent="0.2">
      <c r="A646" s="9"/>
      <c r="B646" s="9"/>
    </row>
    <row r="647" spans="1:2" ht="12.75" customHeight="1" x14ac:dyDescent="0.2">
      <c r="A647" s="9"/>
      <c r="B647" s="9"/>
    </row>
    <row r="648" spans="1:2" ht="12.75" customHeight="1" x14ac:dyDescent="0.2">
      <c r="A648" s="9"/>
      <c r="B648" s="9"/>
    </row>
    <row r="649" spans="1:2" ht="12.75" customHeight="1" x14ac:dyDescent="0.2">
      <c r="A649" s="9"/>
      <c r="B649" s="9"/>
    </row>
    <row r="650" spans="1:2" ht="12.75" customHeight="1" x14ac:dyDescent="0.2">
      <c r="A650" s="9"/>
      <c r="B650" s="9"/>
    </row>
    <row r="651" spans="1:2" ht="12.75" customHeight="1" x14ac:dyDescent="0.2">
      <c r="A651" s="9"/>
      <c r="B651" s="9"/>
    </row>
    <row r="652" spans="1:2" ht="12.75" customHeight="1" x14ac:dyDescent="0.2">
      <c r="A652" s="9"/>
      <c r="B652" s="9"/>
    </row>
    <row r="653" spans="1:2" ht="12.75" customHeight="1" x14ac:dyDescent="0.2">
      <c r="A653" s="9"/>
      <c r="B653" s="9"/>
    </row>
    <row r="654" spans="1:2" ht="12.75" customHeight="1" x14ac:dyDescent="0.2">
      <c r="A654" s="9"/>
      <c r="B654" s="9"/>
    </row>
    <row r="655" spans="1:2" ht="12.75" customHeight="1" x14ac:dyDescent="0.2">
      <c r="A655" s="9"/>
      <c r="B655" s="9"/>
    </row>
    <row r="656" spans="1:2" ht="12.75" customHeight="1" x14ac:dyDescent="0.2">
      <c r="A656" s="9"/>
      <c r="B656" s="9"/>
    </row>
    <row r="657" spans="1:2" ht="12.75" customHeight="1" x14ac:dyDescent="0.2">
      <c r="A657" s="9"/>
      <c r="B657" s="9"/>
    </row>
    <row r="658" spans="1:2" ht="12.75" customHeight="1" x14ac:dyDescent="0.2">
      <c r="A658" s="9"/>
      <c r="B658" s="9"/>
    </row>
    <row r="659" spans="1:2" ht="12.75" customHeight="1" x14ac:dyDescent="0.2">
      <c r="A659" s="9"/>
      <c r="B659" s="9"/>
    </row>
    <row r="660" spans="1:2" ht="12.75" customHeight="1" x14ac:dyDescent="0.2">
      <c r="A660" s="9"/>
      <c r="B660" s="9"/>
    </row>
    <row r="661" spans="1:2" ht="12.75" customHeight="1" x14ac:dyDescent="0.2">
      <c r="A661" s="9"/>
      <c r="B661" s="9"/>
    </row>
    <row r="662" spans="1:2" ht="12.75" customHeight="1" x14ac:dyDescent="0.2">
      <c r="A662" s="9"/>
      <c r="B662" s="9"/>
    </row>
    <row r="663" spans="1:2" ht="12.75" customHeight="1" x14ac:dyDescent="0.2">
      <c r="A663" s="9"/>
      <c r="B663" s="9"/>
    </row>
    <row r="664" spans="1:2" ht="12.75" customHeight="1" x14ac:dyDescent="0.2">
      <c r="A664" s="9"/>
      <c r="B664" s="9"/>
    </row>
    <row r="665" spans="1:2" ht="12.75" customHeight="1" x14ac:dyDescent="0.2">
      <c r="A665" s="9"/>
      <c r="B665" s="9"/>
    </row>
    <row r="666" spans="1:2" ht="12.75" customHeight="1" x14ac:dyDescent="0.2">
      <c r="A666" s="9"/>
      <c r="B666" s="9"/>
    </row>
    <row r="667" spans="1:2" ht="12.75" customHeight="1" x14ac:dyDescent="0.2">
      <c r="A667" s="9"/>
      <c r="B667" s="9"/>
    </row>
    <row r="668" spans="1:2" ht="12.75" customHeight="1" x14ac:dyDescent="0.2">
      <c r="A668" s="9"/>
      <c r="B668" s="9"/>
    </row>
    <row r="669" spans="1:2" ht="12.75" customHeight="1" x14ac:dyDescent="0.2">
      <c r="A669" s="9"/>
      <c r="B669" s="9"/>
    </row>
    <row r="670" spans="1:2" ht="12.75" customHeight="1" x14ac:dyDescent="0.2">
      <c r="A670" s="9"/>
      <c r="B670" s="9"/>
    </row>
    <row r="671" spans="1:2" ht="12.75" customHeight="1" x14ac:dyDescent="0.2">
      <c r="A671" s="9"/>
      <c r="B671" s="9"/>
    </row>
    <row r="672" spans="1:2" ht="12.75" customHeight="1" x14ac:dyDescent="0.2">
      <c r="A672" s="9"/>
      <c r="B672" s="9"/>
    </row>
    <row r="673" spans="1:2" ht="12.75" customHeight="1" x14ac:dyDescent="0.2">
      <c r="A673" s="9"/>
      <c r="B673" s="9"/>
    </row>
    <row r="674" spans="1:2" ht="12.75" customHeight="1" x14ac:dyDescent="0.2">
      <c r="A674" s="9"/>
      <c r="B674" s="9"/>
    </row>
    <row r="675" spans="1:2" ht="12.75" customHeight="1" x14ac:dyDescent="0.2">
      <c r="A675" s="9"/>
      <c r="B675" s="9"/>
    </row>
    <row r="676" spans="1:2" ht="12.75" customHeight="1" x14ac:dyDescent="0.2">
      <c r="A676" s="9"/>
      <c r="B676" s="9"/>
    </row>
    <row r="677" spans="1:2" ht="12.75" customHeight="1" x14ac:dyDescent="0.2">
      <c r="A677" s="9"/>
      <c r="B677" s="9"/>
    </row>
    <row r="678" spans="1:2" ht="12.75" customHeight="1" x14ac:dyDescent="0.2">
      <c r="A678" s="9"/>
      <c r="B678" s="9"/>
    </row>
    <row r="679" spans="1:2" ht="12.75" customHeight="1" x14ac:dyDescent="0.2">
      <c r="A679" s="9"/>
      <c r="B679" s="9"/>
    </row>
    <row r="680" spans="1:2" ht="12.75" customHeight="1" x14ac:dyDescent="0.2">
      <c r="A680" s="9"/>
      <c r="B680" s="9"/>
    </row>
    <row r="681" spans="1:2" ht="12.75" customHeight="1" x14ac:dyDescent="0.2">
      <c r="A681" s="9"/>
      <c r="B681" s="9"/>
    </row>
    <row r="682" spans="1:2" ht="12.75" customHeight="1" x14ac:dyDescent="0.2">
      <c r="A682" s="9"/>
      <c r="B682" s="9"/>
    </row>
    <row r="683" spans="1:2" ht="12.75" customHeight="1" x14ac:dyDescent="0.2">
      <c r="A683" s="9"/>
      <c r="B683" s="9"/>
    </row>
    <row r="684" spans="1:2" ht="12.75" customHeight="1" x14ac:dyDescent="0.2">
      <c r="A684" s="9"/>
      <c r="B684" s="9"/>
    </row>
    <row r="685" spans="1:2" ht="12.75" customHeight="1" x14ac:dyDescent="0.2">
      <c r="A685" s="9"/>
      <c r="B685" s="9"/>
    </row>
    <row r="686" spans="1:2" ht="12.75" customHeight="1" x14ac:dyDescent="0.2">
      <c r="A686" s="9"/>
      <c r="B686" s="9"/>
    </row>
    <row r="687" spans="1:2" ht="12.75" customHeight="1" x14ac:dyDescent="0.2">
      <c r="A687" s="9"/>
      <c r="B687" s="9"/>
    </row>
    <row r="688" spans="1:2" ht="12.75" customHeight="1" x14ac:dyDescent="0.2">
      <c r="A688" s="9"/>
      <c r="B688" s="9"/>
    </row>
    <row r="689" spans="1:2" ht="12.75" customHeight="1" x14ac:dyDescent="0.2">
      <c r="A689" s="9"/>
      <c r="B689" s="9"/>
    </row>
    <row r="690" spans="1:2" ht="12.75" customHeight="1" x14ac:dyDescent="0.2">
      <c r="A690" s="9"/>
      <c r="B690" s="9"/>
    </row>
    <row r="691" spans="1:2" ht="12.75" customHeight="1" x14ac:dyDescent="0.2">
      <c r="A691" s="9"/>
      <c r="B691" s="9"/>
    </row>
    <row r="692" spans="1:2" ht="12.75" customHeight="1" x14ac:dyDescent="0.2">
      <c r="A692" s="9"/>
      <c r="B692" s="9"/>
    </row>
    <row r="693" spans="1:2" ht="12.75" customHeight="1" x14ac:dyDescent="0.2">
      <c r="A693" s="9"/>
      <c r="B693" s="9"/>
    </row>
    <row r="694" spans="1:2" ht="12.75" customHeight="1" x14ac:dyDescent="0.2">
      <c r="A694" s="9"/>
      <c r="B694" s="9"/>
    </row>
    <row r="695" spans="1:2" ht="12.75" customHeight="1" x14ac:dyDescent="0.2">
      <c r="A695" s="9"/>
      <c r="B695" s="9"/>
    </row>
    <row r="696" spans="1:2" ht="12.75" customHeight="1" x14ac:dyDescent="0.2">
      <c r="A696" s="9"/>
      <c r="B696" s="9"/>
    </row>
    <row r="697" spans="1:2" ht="12.75" customHeight="1" x14ac:dyDescent="0.2">
      <c r="A697" s="9"/>
      <c r="B697" s="9"/>
    </row>
    <row r="698" spans="1:2" ht="12.75" customHeight="1" x14ac:dyDescent="0.2">
      <c r="A698" s="9"/>
      <c r="B698" s="9"/>
    </row>
    <row r="699" spans="1:2" ht="12.75" customHeight="1" x14ac:dyDescent="0.2">
      <c r="A699" s="9"/>
      <c r="B699" s="9"/>
    </row>
    <row r="700" spans="1:2" ht="12.75" customHeight="1" x14ac:dyDescent="0.2">
      <c r="A700" s="9"/>
      <c r="B700" s="9"/>
    </row>
    <row r="701" spans="1:2" ht="12.75" customHeight="1" x14ac:dyDescent="0.2">
      <c r="A701" s="9"/>
      <c r="B701" s="9"/>
    </row>
    <row r="702" spans="1:2" ht="12.75" customHeight="1" x14ac:dyDescent="0.2">
      <c r="A702" s="9"/>
      <c r="B702" s="9"/>
    </row>
    <row r="703" spans="1:2" ht="12.75" customHeight="1" x14ac:dyDescent="0.2">
      <c r="A703" s="9"/>
      <c r="B703" s="9"/>
    </row>
    <row r="704" spans="1:2" ht="12.75" customHeight="1" x14ac:dyDescent="0.2">
      <c r="A704" s="9"/>
      <c r="B704" s="9"/>
    </row>
    <row r="705" spans="1:2" ht="12.75" customHeight="1" x14ac:dyDescent="0.2">
      <c r="A705" s="9"/>
      <c r="B705" s="9"/>
    </row>
    <row r="706" spans="1:2" ht="12.75" customHeight="1" x14ac:dyDescent="0.2">
      <c r="A706" s="9"/>
      <c r="B706" s="9"/>
    </row>
    <row r="707" spans="1:2" ht="12.75" customHeight="1" x14ac:dyDescent="0.2">
      <c r="A707" s="9"/>
      <c r="B707" s="9"/>
    </row>
    <row r="708" spans="1:2" ht="12.75" customHeight="1" x14ac:dyDescent="0.2">
      <c r="A708" s="9"/>
      <c r="B708" s="9"/>
    </row>
    <row r="709" spans="1:2" ht="12.75" customHeight="1" x14ac:dyDescent="0.2">
      <c r="A709" s="9"/>
      <c r="B709" s="9"/>
    </row>
    <row r="710" spans="1:2" ht="12.75" customHeight="1" x14ac:dyDescent="0.2">
      <c r="A710" s="9"/>
      <c r="B710" s="9"/>
    </row>
    <row r="711" spans="1:2" ht="12.75" customHeight="1" x14ac:dyDescent="0.2">
      <c r="A711" s="9"/>
      <c r="B711" s="9"/>
    </row>
    <row r="712" spans="1:2" ht="12.75" customHeight="1" x14ac:dyDescent="0.2">
      <c r="A712" s="9"/>
      <c r="B712" s="9"/>
    </row>
    <row r="713" spans="1:2" ht="12.75" customHeight="1" x14ac:dyDescent="0.2">
      <c r="A713" s="9"/>
      <c r="B713" s="9"/>
    </row>
    <row r="714" spans="1:2" ht="12.75" customHeight="1" x14ac:dyDescent="0.2">
      <c r="A714" s="9"/>
      <c r="B714" s="9"/>
    </row>
    <row r="715" spans="1:2" ht="12.75" customHeight="1" x14ac:dyDescent="0.2">
      <c r="A715" s="9"/>
      <c r="B715" s="9"/>
    </row>
    <row r="716" spans="1:2" ht="12.75" customHeight="1" x14ac:dyDescent="0.2">
      <c r="A716" s="9"/>
      <c r="B716" s="9"/>
    </row>
    <row r="717" spans="1:2" ht="12.75" customHeight="1" x14ac:dyDescent="0.2">
      <c r="A717" s="9"/>
      <c r="B717" s="9"/>
    </row>
    <row r="718" spans="1:2" ht="12.75" customHeight="1" x14ac:dyDescent="0.2">
      <c r="A718" s="9"/>
      <c r="B718" s="9"/>
    </row>
    <row r="719" spans="1:2" ht="12.75" customHeight="1" x14ac:dyDescent="0.2">
      <c r="A719" s="9"/>
      <c r="B719" s="9"/>
    </row>
    <row r="720" spans="1:2" ht="12.75" customHeight="1" x14ac:dyDescent="0.2">
      <c r="A720" s="9"/>
      <c r="B720" s="9"/>
    </row>
    <row r="721" spans="1:2" ht="12.75" customHeight="1" x14ac:dyDescent="0.2">
      <c r="A721" s="9"/>
      <c r="B721" s="9"/>
    </row>
    <row r="722" spans="1:2" ht="12.75" customHeight="1" x14ac:dyDescent="0.2">
      <c r="A722" s="9"/>
      <c r="B722" s="9"/>
    </row>
    <row r="723" spans="1:2" ht="12.75" customHeight="1" x14ac:dyDescent="0.2">
      <c r="A723" s="9"/>
      <c r="B723" s="9"/>
    </row>
    <row r="724" spans="1:2" ht="12.75" customHeight="1" x14ac:dyDescent="0.2">
      <c r="A724" s="9"/>
      <c r="B724" s="9"/>
    </row>
    <row r="725" spans="1:2" ht="12.75" customHeight="1" x14ac:dyDescent="0.2">
      <c r="A725" s="9"/>
      <c r="B725" s="9"/>
    </row>
    <row r="726" spans="1:2" ht="12.75" customHeight="1" x14ac:dyDescent="0.2">
      <c r="A726" s="9"/>
      <c r="B726" s="9"/>
    </row>
    <row r="727" spans="1:2" ht="12.75" customHeight="1" x14ac:dyDescent="0.2">
      <c r="A727" s="9"/>
      <c r="B727" s="9"/>
    </row>
    <row r="728" spans="1:2" ht="12.75" customHeight="1" x14ac:dyDescent="0.2">
      <c r="A728" s="9"/>
      <c r="B728" s="9"/>
    </row>
    <row r="729" spans="1:2" ht="12.75" customHeight="1" x14ac:dyDescent="0.2">
      <c r="A729" s="9"/>
      <c r="B729" s="9"/>
    </row>
    <row r="730" spans="1:2" ht="12.75" customHeight="1" x14ac:dyDescent="0.2">
      <c r="A730" s="9"/>
      <c r="B730" s="9"/>
    </row>
    <row r="731" spans="1:2" ht="12.75" customHeight="1" x14ac:dyDescent="0.2">
      <c r="A731" s="9"/>
      <c r="B731" s="9"/>
    </row>
    <row r="732" spans="1:2" ht="12.75" customHeight="1" x14ac:dyDescent="0.2">
      <c r="A732" s="9"/>
      <c r="B732" s="9"/>
    </row>
    <row r="733" spans="1:2" ht="12.75" customHeight="1" x14ac:dyDescent="0.2">
      <c r="A733" s="9"/>
      <c r="B733" s="9"/>
    </row>
    <row r="734" spans="1:2" ht="12.75" customHeight="1" x14ac:dyDescent="0.2">
      <c r="A734" s="9"/>
      <c r="B734" s="9"/>
    </row>
    <row r="735" spans="1:2" ht="12.75" customHeight="1" x14ac:dyDescent="0.2">
      <c r="A735" s="9"/>
      <c r="B735" s="9"/>
    </row>
    <row r="736" spans="1:2" ht="12.75" customHeight="1" x14ac:dyDescent="0.2">
      <c r="A736" s="9"/>
      <c r="B736" s="9"/>
    </row>
    <row r="737" spans="1:2" ht="12.75" customHeight="1" x14ac:dyDescent="0.2">
      <c r="A737" s="9"/>
      <c r="B737" s="9"/>
    </row>
    <row r="738" spans="1:2" ht="12.75" customHeight="1" x14ac:dyDescent="0.2">
      <c r="A738" s="9"/>
      <c r="B738" s="9"/>
    </row>
    <row r="739" spans="1:2" ht="12.75" customHeight="1" x14ac:dyDescent="0.2">
      <c r="A739" s="9"/>
      <c r="B739" s="9"/>
    </row>
    <row r="740" spans="1:2" ht="12.75" customHeight="1" x14ac:dyDescent="0.2">
      <c r="A740" s="9"/>
      <c r="B740" s="9"/>
    </row>
    <row r="741" spans="1:2" ht="12.75" customHeight="1" x14ac:dyDescent="0.2">
      <c r="A741" s="9"/>
      <c r="B741" s="9"/>
    </row>
    <row r="742" spans="1:2" ht="12.75" customHeight="1" x14ac:dyDescent="0.2">
      <c r="A742" s="9"/>
      <c r="B742" s="9"/>
    </row>
    <row r="743" spans="1:2" ht="12.75" customHeight="1" x14ac:dyDescent="0.2">
      <c r="A743" s="9"/>
      <c r="B743" s="9"/>
    </row>
    <row r="744" spans="1:2" ht="12.75" customHeight="1" x14ac:dyDescent="0.2">
      <c r="A744" s="9"/>
      <c r="B744" s="9"/>
    </row>
    <row r="745" spans="1:2" ht="12.75" customHeight="1" x14ac:dyDescent="0.2">
      <c r="A745" s="9"/>
      <c r="B745" s="9"/>
    </row>
    <row r="746" spans="1:2" ht="12.75" customHeight="1" x14ac:dyDescent="0.2">
      <c r="A746" s="9"/>
      <c r="B746" s="9"/>
    </row>
    <row r="747" spans="1:2" ht="12.75" customHeight="1" x14ac:dyDescent="0.2">
      <c r="A747" s="9"/>
      <c r="B747" s="9"/>
    </row>
    <row r="748" spans="1:2" ht="12.75" customHeight="1" x14ac:dyDescent="0.2">
      <c r="A748" s="9"/>
      <c r="B748" s="9"/>
    </row>
    <row r="749" spans="1:2" ht="12.75" customHeight="1" x14ac:dyDescent="0.2">
      <c r="A749" s="9"/>
      <c r="B749" s="9"/>
    </row>
    <row r="750" spans="1:2" ht="12.75" customHeight="1" x14ac:dyDescent="0.2">
      <c r="A750" s="9"/>
      <c r="B750" s="9"/>
    </row>
    <row r="751" spans="1:2" ht="12.75" customHeight="1" x14ac:dyDescent="0.2">
      <c r="A751" s="9"/>
      <c r="B751" s="9"/>
    </row>
    <row r="752" spans="1:2" ht="12.75" customHeight="1" x14ac:dyDescent="0.2">
      <c r="A752" s="9"/>
      <c r="B752" s="9"/>
    </row>
    <row r="753" spans="1:2" ht="12.75" customHeight="1" x14ac:dyDescent="0.2">
      <c r="A753" s="9"/>
      <c r="B753" s="9"/>
    </row>
    <row r="754" spans="1:2" ht="12.75" customHeight="1" x14ac:dyDescent="0.2">
      <c r="A754" s="9"/>
      <c r="B754" s="9"/>
    </row>
    <row r="755" spans="1:2" ht="12.75" customHeight="1" x14ac:dyDescent="0.2">
      <c r="A755" s="9"/>
      <c r="B755" s="9"/>
    </row>
    <row r="756" spans="1:2" ht="12.75" customHeight="1" x14ac:dyDescent="0.2">
      <c r="A756" s="9"/>
      <c r="B756" s="9"/>
    </row>
    <row r="757" spans="1:2" ht="12.75" customHeight="1" x14ac:dyDescent="0.2">
      <c r="A757" s="9"/>
      <c r="B757" s="9"/>
    </row>
    <row r="758" spans="1:2" ht="12.75" customHeight="1" x14ac:dyDescent="0.2">
      <c r="A758" s="9"/>
      <c r="B758" s="9"/>
    </row>
    <row r="759" spans="1:2" ht="12.75" customHeight="1" x14ac:dyDescent="0.2">
      <c r="A759" s="9"/>
      <c r="B759" s="9"/>
    </row>
    <row r="760" spans="1:2" ht="12.75" customHeight="1" x14ac:dyDescent="0.2">
      <c r="A760" s="9"/>
      <c r="B760" s="9"/>
    </row>
    <row r="761" spans="1:2" ht="12.75" customHeight="1" x14ac:dyDescent="0.2">
      <c r="A761" s="9"/>
      <c r="B761" s="9"/>
    </row>
    <row r="762" spans="1:2" ht="12.75" customHeight="1" x14ac:dyDescent="0.2">
      <c r="A762" s="9"/>
      <c r="B762" s="9"/>
    </row>
    <row r="763" spans="1:2" ht="12.75" customHeight="1" x14ac:dyDescent="0.2">
      <c r="A763" s="9"/>
      <c r="B763" s="9"/>
    </row>
    <row r="764" spans="1:2" ht="12.75" customHeight="1" x14ac:dyDescent="0.2">
      <c r="A764" s="9"/>
      <c r="B764" s="9"/>
    </row>
    <row r="765" spans="1:2" ht="12.75" customHeight="1" x14ac:dyDescent="0.2">
      <c r="A765" s="9"/>
      <c r="B765" s="9"/>
    </row>
    <row r="766" spans="1:2" ht="12.75" customHeight="1" x14ac:dyDescent="0.2">
      <c r="A766" s="9"/>
      <c r="B766" s="9"/>
    </row>
    <row r="767" spans="1:2" ht="12.75" customHeight="1" x14ac:dyDescent="0.2">
      <c r="A767" s="9"/>
      <c r="B767" s="9"/>
    </row>
    <row r="768" spans="1:2" ht="12.75" customHeight="1" x14ac:dyDescent="0.2">
      <c r="A768" s="9"/>
      <c r="B768" s="9"/>
    </row>
    <row r="769" spans="1:2" ht="12.75" customHeight="1" x14ac:dyDescent="0.2">
      <c r="A769" s="9"/>
      <c r="B769" s="9"/>
    </row>
    <row r="770" spans="1:2" ht="12.75" customHeight="1" x14ac:dyDescent="0.2">
      <c r="A770" s="9"/>
      <c r="B770" s="9"/>
    </row>
    <row r="771" spans="1:2" ht="12.75" customHeight="1" x14ac:dyDescent="0.2">
      <c r="A771" s="9"/>
      <c r="B771" s="9"/>
    </row>
    <row r="772" spans="1:2" ht="12.75" customHeight="1" x14ac:dyDescent="0.2">
      <c r="A772" s="9"/>
      <c r="B772" s="9"/>
    </row>
    <row r="773" spans="1:2" ht="12.75" customHeight="1" x14ac:dyDescent="0.2">
      <c r="A773" s="9"/>
      <c r="B773" s="9"/>
    </row>
    <row r="774" spans="1:2" ht="12.75" customHeight="1" x14ac:dyDescent="0.2">
      <c r="A774" s="9"/>
      <c r="B774" s="9"/>
    </row>
    <row r="775" spans="1:2" ht="12.75" customHeight="1" x14ac:dyDescent="0.2">
      <c r="A775" s="9"/>
      <c r="B775" s="9"/>
    </row>
    <row r="776" spans="1:2" ht="12.75" customHeight="1" x14ac:dyDescent="0.2">
      <c r="A776" s="9"/>
      <c r="B776" s="9"/>
    </row>
    <row r="777" spans="1:2" ht="12.75" customHeight="1" x14ac:dyDescent="0.2">
      <c r="A777" s="9"/>
      <c r="B777" s="9"/>
    </row>
    <row r="778" spans="1:2" ht="12.75" customHeight="1" x14ac:dyDescent="0.2">
      <c r="A778" s="9"/>
      <c r="B778" s="9"/>
    </row>
    <row r="779" spans="1:2" ht="12.75" customHeight="1" x14ac:dyDescent="0.2">
      <c r="A779" s="9"/>
      <c r="B779" s="9"/>
    </row>
    <row r="780" spans="1:2" ht="12.75" customHeight="1" x14ac:dyDescent="0.2">
      <c r="A780" s="9"/>
      <c r="B780" s="9"/>
    </row>
    <row r="781" spans="1:2" ht="12.75" customHeight="1" x14ac:dyDescent="0.2">
      <c r="A781" s="9"/>
      <c r="B781" s="9"/>
    </row>
    <row r="782" spans="1:2" ht="12.75" customHeight="1" x14ac:dyDescent="0.2">
      <c r="A782" s="9"/>
      <c r="B782" s="9"/>
    </row>
    <row r="783" spans="1:2" ht="12.75" customHeight="1" x14ac:dyDescent="0.2">
      <c r="A783" s="9"/>
      <c r="B783" s="9"/>
    </row>
    <row r="784" spans="1:2" ht="12.75" customHeight="1" x14ac:dyDescent="0.2">
      <c r="A784" s="9"/>
      <c r="B784" s="9"/>
    </row>
    <row r="785" spans="1:2" ht="12.75" customHeight="1" x14ac:dyDescent="0.2">
      <c r="A785" s="9"/>
      <c r="B785" s="9"/>
    </row>
    <row r="786" spans="1:2" ht="12.75" customHeight="1" x14ac:dyDescent="0.2">
      <c r="A786" s="9"/>
      <c r="B786" s="9"/>
    </row>
    <row r="787" spans="1:2" ht="12.75" customHeight="1" x14ac:dyDescent="0.2">
      <c r="A787" s="9"/>
      <c r="B787" s="9"/>
    </row>
    <row r="788" spans="1:2" ht="12.75" customHeight="1" x14ac:dyDescent="0.2">
      <c r="A788" s="9"/>
      <c r="B788" s="9"/>
    </row>
    <row r="789" spans="1:2" ht="12.75" customHeight="1" x14ac:dyDescent="0.2">
      <c r="A789" s="9"/>
      <c r="B789" s="9"/>
    </row>
    <row r="790" spans="1:2" ht="12.75" customHeight="1" x14ac:dyDescent="0.2">
      <c r="A790" s="9"/>
      <c r="B790" s="9"/>
    </row>
    <row r="791" spans="1:2" ht="12.75" customHeight="1" x14ac:dyDescent="0.2">
      <c r="A791" s="9"/>
      <c r="B791" s="9"/>
    </row>
    <row r="792" spans="1:2" ht="12.75" customHeight="1" x14ac:dyDescent="0.2">
      <c r="A792" s="9"/>
      <c r="B792" s="9"/>
    </row>
    <row r="793" spans="1:2" ht="12.75" customHeight="1" x14ac:dyDescent="0.2">
      <c r="A793" s="9"/>
      <c r="B793" s="9"/>
    </row>
    <row r="794" spans="1:2" ht="12.75" customHeight="1" x14ac:dyDescent="0.2">
      <c r="A794" s="9"/>
      <c r="B794" s="9"/>
    </row>
    <row r="795" spans="1:2" ht="12.75" customHeight="1" x14ac:dyDescent="0.2">
      <c r="A795" s="9"/>
      <c r="B795" s="9"/>
    </row>
    <row r="796" spans="1:2" ht="12.75" customHeight="1" x14ac:dyDescent="0.2">
      <c r="A796" s="9"/>
      <c r="B796" s="9"/>
    </row>
    <row r="797" spans="1:2" ht="12.75" customHeight="1" x14ac:dyDescent="0.2">
      <c r="A797" s="9"/>
      <c r="B797" s="9"/>
    </row>
    <row r="798" spans="1:2" ht="12.75" customHeight="1" x14ac:dyDescent="0.2">
      <c r="A798" s="9"/>
      <c r="B798" s="9"/>
    </row>
    <row r="799" spans="1:2" ht="12.75" customHeight="1" x14ac:dyDescent="0.2">
      <c r="A799" s="9"/>
      <c r="B799" s="9"/>
    </row>
    <row r="800" spans="1:2" ht="12.75" customHeight="1" x14ac:dyDescent="0.2">
      <c r="A800" s="9"/>
      <c r="B800" s="9"/>
    </row>
    <row r="801" spans="1:2" ht="12.75" customHeight="1" x14ac:dyDescent="0.2">
      <c r="A801" s="9"/>
      <c r="B801" s="9"/>
    </row>
    <row r="802" spans="1:2" ht="12.75" customHeight="1" x14ac:dyDescent="0.2">
      <c r="A802" s="9"/>
      <c r="B802" s="9"/>
    </row>
    <row r="803" spans="1:2" ht="12.75" customHeight="1" x14ac:dyDescent="0.2">
      <c r="A803" s="9"/>
      <c r="B803" s="9"/>
    </row>
    <row r="804" spans="1:2" ht="12.75" customHeight="1" x14ac:dyDescent="0.2">
      <c r="A804" s="9"/>
      <c r="B804" s="9"/>
    </row>
    <row r="805" spans="1:2" ht="12.75" customHeight="1" x14ac:dyDescent="0.2">
      <c r="A805" s="9"/>
      <c r="B805" s="9"/>
    </row>
    <row r="806" spans="1:2" ht="12.75" customHeight="1" x14ac:dyDescent="0.2">
      <c r="A806" s="9"/>
      <c r="B806" s="9"/>
    </row>
    <row r="807" spans="1:2" ht="12.75" customHeight="1" x14ac:dyDescent="0.2">
      <c r="A807" s="9"/>
      <c r="B807" s="9"/>
    </row>
    <row r="808" spans="1:2" ht="12.75" customHeight="1" x14ac:dyDescent="0.2">
      <c r="A808" s="9"/>
      <c r="B808" s="9"/>
    </row>
    <row r="809" spans="1:2" ht="12.75" customHeight="1" x14ac:dyDescent="0.2">
      <c r="A809" s="9"/>
      <c r="B809" s="9"/>
    </row>
    <row r="810" spans="1:2" ht="12.75" customHeight="1" x14ac:dyDescent="0.2">
      <c r="A810" s="9"/>
      <c r="B810" s="9"/>
    </row>
    <row r="811" spans="1:2" ht="12.75" customHeight="1" x14ac:dyDescent="0.2">
      <c r="A811" s="9"/>
      <c r="B811" s="9"/>
    </row>
    <row r="812" spans="1:2" ht="12.75" customHeight="1" x14ac:dyDescent="0.2">
      <c r="A812" s="9"/>
      <c r="B812" s="9"/>
    </row>
    <row r="813" spans="1:2" ht="12.75" customHeight="1" x14ac:dyDescent="0.2">
      <c r="A813" s="9"/>
      <c r="B813" s="9"/>
    </row>
    <row r="814" spans="1:2" ht="12.75" customHeight="1" x14ac:dyDescent="0.2">
      <c r="A814" s="9"/>
      <c r="B814" s="9"/>
    </row>
    <row r="815" spans="1:2" ht="12.75" customHeight="1" x14ac:dyDescent="0.2">
      <c r="A815" s="9"/>
      <c r="B815" s="9"/>
    </row>
    <row r="816" spans="1:2" ht="12.75" customHeight="1" x14ac:dyDescent="0.2">
      <c r="A816" s="9"/>
      <c r="B816" s="9"/>
    </row>
    <row r="817" spans="1:2" ht="12.75" customHeight="1" x14ac:dyDescent="0.2">
      <c r="A817" s="9"/>
      <c r="B817" s="9"/>
    </row>
    <row r="818" spans="1:2" ht="12.75" customHeight="1" x14ac:dyDescent="0.2">
      <c r="A818" s="9"/>
      <c r="B818" s="9"/>
    </row>
    <row r="819" spans="1:2" ht="12.75" customHeight="1" x14ac:dyDescent="0.2">
      <c r="A819" s="9"/>
      <c r="B819" s="9"/>
    </row>
    <row r="820" spans="1:2" ht="12.75" customHeight="1" x14ac:dyDescent="0.2">
      <c r="A820" s="9"/>
      <c r="B820" s="9"/>
    </row>
    <row r="821" spans="1:2" ht="12.75" customHeight="1" x14ac:dyDescent="0.2">
      <c r="A821" s="9"/>
      <c r="B821" s="9"/>
    </row>
    <row r="822" spans="1:2" ht="12.75" customHeight="1" x14ac:dyDescent="0.2">
      <c r="A822" s="9"/>
      <c r="B822" s="9"/>
    </row>
    <row r="823" spans="1:2" ht="12.75" customHeight="1" x14ac:dyDescent="0.2">
      <c r="A823" s="9"/>
      <c r="B823" s="9"/>
    </row>
    <row r="824" spans="1:2" ht="12.75" customHeight="1" x14ac:dyDescent="0.2">
      <c r="A824" s="9"/>
      <c r="B824" s="9"/>
    </row>
    <row r="825" spans="1:2" ht="12.75" customHeight="1" x14ac:dyDescent="0.2">
      <c r="A825" s="9"/>
      <c r="B825" s="9"/>
    </row>
    <row r="826" spans="1:2" ht="12.75" customHeight="1" x14ac:dyDescent="0.2">
      <c r="A826" s="9"/>
      <c r="B826" s="9"/>
    </row>
    <row r="827" spans="1:2" ht="12.75" customHeight="1" x14ac:dyDescent="0.2">
      <c r="A827" s="9"/>
      <c r="B827" s="9"/>
    </row>
    <row r="828" spans="1:2" ht="12.75" customHeight="1" x14ac:dyDescent="0.2">
      <c r="A828" s="9"/>
      <c r="B828" s="9"/>
    </row>
    <row r="829" spans="1:2" ht="12.75" customHeight="1" x14ac:dyDescent="0.2">
      <c r="A829" s="9"/>
      <c r="B829" s="9"/>
    </row>
    <row r="830" spans="1:2" ht="12.75" customHeight="1" x14ac:dyDescent="0.2">
      <c r="A830" s="9"/>
      <c r="B830" s="9"/>
    </row>
    <row r="831" spans="1:2" ht="12.75" customHeight="1" x14ac:dyDescent="0.2">
      <c r="A831" s="9"/>
      <c r="B831" s="9"/>
    </row>
    <row r="832" spans="1:2" ht="12.75" customHeight="1" x14ac:dyDescent="0.2">
      <c r="A832" s="9"/>
      <c r="B832" s="9"/>
    </row>
    <row r="833" spans="1:2" ht="12.75" customHeight="1" x14ac:dyDescent="0.2">
      <c r="A833" s="9"/>
      <c r="B833" s="9"/>
    </row>
    <row r="834" spans="1:2" ht="12.75" customHeight="1" x14ac:dyDescent="0.2">
      <c r="A834" s="9"/>
      <c r="B834" s="9"/>
    </row>
    <row r="835" spans="1:2" ht="12.75" customHeight="1" x14ac:dyDescent="0.2">
      <c r="A835" s="9"/>
      <c r="B835" s="9"/>
    </row>
    <row r="836" spans="1:2" ht="12.75" customHeight="1" x14ac:dyDescent="0.2">
      <c r="A836" s="9"/>
      <c r="B836" s="9"/>
    </row>
    <row r="837" spans="1:2" ht="12.75" customHeight="1" x14ac:dyDescent="0.2">
      <c r="A837" s="9"/>
      <c r="B837" s="9"/>
    </row>
    <row r="838" spans="1:2" ht="12.75" customHeight="1" x14ac:dyDescent="0.2">
      <c r="A838" s="9"/>
      <c r="B838" s="9"/>
    </row>
    <row r="839" spans="1:2" ht="12.75" customHeight="1" x14ac:dyDescent="0.2">
      <c r="A839" s="9"/>
      <c r="B839" s="9"/>
    </row>
    <row r="840" spans="1:2" ht="12.75" customHeight="1" x14ac:dyDescent="0.2">
      <c r="A840" s="9"/>
      <c r="B840" s="9"/>
    </row>
    <row r="841" spans="1:2" ht="12.75" customHeight="1" x14ac:dyDescent="0.2">
      <c r="A841" s="9"/>
      <c r="B841" s="9"/>
    </row>
    <row r="842" spans="1:2" ht="12.75" customHeight="1" x14ac:dyDescent="0.2">
      <c r="A842" s="9"/>
      <c r="B842" s="9"/>
    </row>
    <row r="843" spans="1:2" ht="12.75" customHeight="1" x14ac:dyDescent="0.2">
      <c r="A843" s="9"/>
      <c r="B843" s="9"/>
    </row>
    <row r="844" spans="1:2" ht="12.75" customHeight="1" x14ac:dyDescent="0.2">
      <c r="A844" s="9"/>
      <c r="B844" s="9"/>
    </row>
    <row r="845" spans="1:2" ht="12.75" customHeight="1" x14ac:dyDescent="0.2">
      <c r="A845" s="9"/>
      <c r="B845" s="9"/>
    </row>
    <row r="846" spans="1:2" ht="12.75" customHeight="1" x14ac:dyDescent="0.2">
      <c r="A846" s="9"/>
      <c r="B846" s="9"/>
    </row>
    <row r="847" spans="1:2" ht="12.75" customHeight="1" x14ac:dyDescent="0.2">
      <c r="A847" s="9"/>
      <c r="B847" s="9"/>
    </row>
    <row r="848" spans="1:2" ht="12.75" customHeight="1" x14ac:dyDescent="0.2">
      <c r="A848" s="9"/>
      <c r="B848" s="9"/>
    </row>
    <row r="849" spans="1:2" ht="12.75" customHeight="1" x14ac:dyDescent="0.2">
      <c r="A849" s="9"/>
      <c r="B849" s="9"/>
    </row>
    <row r="850" spans="1:2" ht="12.75" customHeight="1" x14ac:dyDescent="0.2">
      <c r="A850" s="9"/>
      <c r="B850" s="9"/>
    </row>
    <row r="851" spans="1:2" ht="12.75" customHeight="1" x14ac:dyDescent="0.2">
      <c r="A851" s="9"/>
      <c r="B851" s="9"/>
    </row>
    <row r="852" spans="1:2" ht="12.75" customHeight="1" x14ac:dyDescent="0.2">
      <c r="A852" s="9"/>
      <c r="B852" s="9"/>
    </row>
    <row r="853" spans="1:2" ht="12.75" customHeight="1" x14ac:dyDescent="0.2">
      <c r="A853" s="9"/>
      <c r="B853" s="9"/>
    </row>
    <row r="854" spans="1:2" ht="12.75" customHeight="1" x14ac:dyDescent="0.2">
      <c r="A854" s="9"/>
      <c r="B854" s="9"/>
    </row>
    <row r="855" spans="1:2" ht="12.75" customHeight="1" x14ac:dyDescent="0.2">
      <c r="A855" s="9"/>
      <c r="B855" s="9"/>
    </row>
    <row r="856" spans="1:2" ht="12.75" customHeight="1" x14ac:dyDescent="0.2">
      <c r="A856" s="9"/>
      <c r="B856" s="9"/>
    </row>
    <row r="857" spans="1:2" ht="12.75" customHeight="1" x14ac:dyDescent="0.2">
      <c r="A857" s="9"/>
      <c r="B857" s="9"/>
    </row>
    <row r="858" spans="1:2" ht="12.75" customHeight="1" x14ac:dyDescent="0.2">
      <c r="A858" s="9"/>
      <c r="B858" s="9"/>
    </row>
    <row r="859" spans="1:2" ht="12.75" customHeight="1" x14ac:dyDescent="0.2">
      <c r="A859" s="9"/>
      <c r="B859" s="9"/>
    </row>
    <row r="860" spans="1:2" ht="12.75" customHeight="1" x14ac:dyDescent="0.2">
      <c r="A860" s="9"/>
      <c r="B860" s="9"/>
    </row>
    <row r="861" spans="1:2" ht="12.75" customHeight="1" x14ac:dyDescent="0.2">
      <c r="A861" s="9"/>
      <c r="B861" s="9"/>
    </row>
    <row r="862" spans="1:2" ht="12.75" customHeight="1" x14ac:dyDescent="0.2">
      <c r="A862" s="9"/>
      <c r="B862" s="9"/>
    </row>
    <row r="863" spans="1:2" ht="12.75" customHeight="1" x14ac:dyDescent="0.2">
      <c r="A863" s="9"/>
      <c r="B863" s="9"/>
    </row>
    <row r="864" spans="1:2" ht="12.75" customHeight="1" x14ac:dyDescent="0.2">
      <c r="A864" s="9"/>
      <c r="B864" s="9"/>
    </row>
    <row r="865" spans="1:2" ht="12.75" customHeight="1" x14ac:dyDescent="0.2">
      <c r="A865" s="9"/>
      <c r="B865" s="9"/>
    </row>
    <row r="866" spans="1:2" ht="12.75" customHeight="1" x14ac:dyDescent="0.2">
      <c r="A866" s="9"/>
      <c r="B866" s="9"/>
    </row>
    <row r="867" spans="1:2" ht="12.75" customHeight="1" x14ac:dyDescent="0.2">
      <c r="A867" s="9"/>
      <c r="B867" s="9"/>
    </row>
    <row r="868" spans="1:2" ht="12.75" customHeight="1" x14ac:dyDescent="0.2">
      <c r="A868" s="9"/>
      <c r="B868" s="9"/>
    </row>
    <row r="869" spans="1:2" ht="12.75" customHeight="1" x14ac:dyDescent="0.2">
      <c r="A869" s="9"/>
      <c r="B869" s="9"/>
    </row>
    <row r="870" spans="1:2" ht="12.75" customHeight="1" x14ac:dyDescent="0.2">
      <c r="A870" s="9"/>
      <c r="B870" s="9"/>
    </row>
    <row r="871" spans="1:2" ht="12.75" customHeight="1" x14ac:dyDescent="0.2">
      <c r="A871" s="9"/>
      <c r="B871" s="9"/>
    </row>
    <row r="872" spans="1:2" ht="12.75" customHeight="1" x14ac:dyDescent="0.2">
      <c r="A872" s="9"/>
      <c r="B872" s="9"/>
    </row>
    <row r="873" spans="1:2" ht="12.75" customHeight="1" x14ac:dyDescent="0.2">
      <c r="A873" s="9"/>
      <c r="B873" s="9"/>
    </row>
    <row r="874" spans="1:2" ht="12.75" customHeight="1" x14ac:dyDescent="0.2">
      <c r="A874" s="9"/>
      <c r="B874" s="9"/>
    </row>
    <row r="875" spans="1:2" ht="12.75" customHeight="1" x14ac:dyDescent="0.2">
      <c r="A875" s="9"/>
      <c r="B875" s="9"/>
    </row>
    <row r="876" spans="1:2" ht="12.75" customHeight="1" x14ac:dyDescent="0.2">
      <c r="A876" s="9"/>
      <c r="B876" s="9"/>
    </row>
    <row r="877" spans="1:2" ht="12.75" customHeight="1" x14ac:dyDescent="0.2">
      <c r="A877" s="9"/>
      <c r="B877" s="9"/>
    </row>
    <row r="878" spans="1:2" ht="12.75" customHeight="1" x14ac:dyDescent="0.2">
      <c r="A878" s="9"/>
      <c r="B878" s="9"/>
    </row>
    <row r="879" spans="1:2" ht="12.75" customHeight="1" x14ac:dyDescent="0.2">
      <c r="A879" s="9"/>
      <c r="B879" s="9"/>
    </row>
    <row r="880" spans="1:2" ht="12.75" customHeight="1" x14ac:dyDescent="0.2">
      <c r="A880" s="9"/>
      <c r="B880" s="9"/>
    </row>
    <row r="881" spans="1:2" ht="12.75" customHeight="1" x14ac:dyDescent="0.2">
      <c r="A881" s="9"/>
      <c r="B881" s="9"/>
    </row>
    <row r="882" spans="1:2" ht="12.75" customHeight="1" x14ac:dyDescent="0.2">
      <c r="A882" s="9"/>
      <c r="B882" s="9"/>
    </row>
    <row r="883" spans="1:2" ht="12.75" customHeight="1" x14ac:dyDescent="0.2">
      <c r="A883" s="9"/>
      <c r="B883" s="9"/>
    </row>
    <row r="884" spans="1:2" ht="12.75" customHeight="1" x14ac:dyDescent="0.2">
      <c r="A884" s="9"/>
      <c r="B884" s="9"/>
    </row>
    <row r="885" spans="1:2" ht="12.75" customHeight="1" x14ac:dyDescent="0.2">
      <c r="A885" s="9"/>
      <c r="B885" s="9"/>
    </row>
    <row r="886" spans="1:2" ht="12.75" customHeight="1" x14ac:dyDescent="0.2">
      <c r="A886" s="9"/>
      <c r="B886" s="9"/>
    </row>
    <row r="887" spans="1:2" ht="12.75" customHeight="1" x14ac:dyDescent="0.2">
      <c r="A887" s="9"/>
      <c r="B887" s="9"/>
    </row>
    <row r="888" spans="1:2" ht="12.75" customHeight="1" x14ac:dyDescent="0.2">
      <c r="A888" s="9"/>
      <c r="B888" s="9"/>
    </row>
    <row r="889" spans="1:2" ht="12.75" customHeight="1" x14ac:dyDescent="0.2">
      <c r="A889" s="9"/>
      <c r="B889" s="9"/>
    </row>
    <row r="890" spans="1:2" ht="12.75" customHeight="1" x14ac:dyDescent="0.2">
      <c r="A890" s="9"/>
      <c r="B890" s="9"/>
    </row>
    <row r="891" spans="1:2" ht="12.75" customHeight="1" x14ac:dyDescent="0.2">
      <c r="A891" s="9"/>
      <c r="B891" s="9"/>
    </row>
    <row r="892" spans="1:2" ht="12.75" customHeight="1" x14ac:dyDescent="0.2">
      <c r="A892" s="9"/>
      <c r="B892" s="9"/>
    </row>
    <row r="893" spans="1:2" ht="12.75" customHeight="1" x14ac:dyDescent="0.2">
      <c r="A893" s="9"/>
      <c r="B893" s="9"/>
    </row>
    <row r="894" spans="1:2" ht="12.75" customHeight="1" x14ac:dyDescent="0.2">
      <c r="A894" s="9"/>
      <c r="B894" s="9"/>
    </row>
    <row r="895" spans="1:2" ht="12.75" customHeight="1" x14ac:dyDescent="0.2">
      <c r="A895" s="9"/>
      <c r="B895" s="9"/>
    </row>
    <row r="896" spans="1:2" ht="12.75" customHeight="1" x14ac:dyDescent="0.2">
      <c r="A896" s="9"/>
      <c r="B896" s="9"/>
    </row>
    <row r="897" spans="1:2" ht="12.75" customHeight="1" x14ac:dyDescent="0.2">
      <c r="A897" s="9"/>
      <c r="B897" s="9"/>
    </row>
    <row r="898" spans="1:2" ht="12.75" customHeight="1" x14ac:dyDescent="0.2">
      <c r="A898" s="9"/>
      <c r="B898" s="9"/>
    </row>
    <row r="899" spans="1:2" ht="12.75" customHeight="1" x14ac:dyDescent="0.2">
      <c r="A899" s="9"/>
      <c r="B899" s="9"/>
    </row>
    <row r="900" spans="1:2" ht="12.75" customHeight="1" x14ac:dyDescent="0.2">
      <c r="A900" s="9"/>
      <c r="B900" s="9"/>
    </row>
    <row r="901" spans="1:2" ht="12.75" customHeight="1" x14ac:dyDescent="0.2">
      <c r="A901" s="9"/>
      <c r="B901" s="9"/>
    </row>
    <row r="902" spans="1:2" ht="12.75" customHeight="1" x14ac:dyDescent="0.2">
      <c r="A902" s="9"/>
      <c r="B902" s="9"/>
    </row>
    <row r="903" spans="1:2" ht="12.75" customHeight="1" x14ac:dyDescent="0.2">
      <c r="A903" s="9"/>
      <c r="B903" s="9"/>
    </row>
    <row r="904" spans="1:2" ht="12.75" customHeight="1" x14ac:dyDescent="0.2">
      <c r="A904" s="9"/>
      <c r="B904" s="9"/>
    </row>
    <row r="905" spans="1:2" ht="12.75" customHeight="1" x14ac:dyDescent="0.2">
      <c r="A905" s="9"/>
      <c r="B905" s="9"/>
    </row>
    <row r="906" spans="1:2" ht="12.75" customHeight="1" x14ac:dyDescent="0.2">
      <c r="A906" s="9"/>
      <c r="B906" s="9"/>
    </row>
    <row r="907" spans="1:2" ht="12.75" customHeight="1" x14ac:dyDescent="0.2">
      <c r="A907" s="9"/>
      <c r="B907" s="9"/>
    </row>
    <row r="908" spans="1:2" ht="12.75" customHeight="1" x14ac:dyDescent="0.2">
      <c r="A908" s="9"/>
      <c r="B908" s="9"/>
    </row>
    <row r="909" spans="1:2" ht="12.75" customHeight="1" x14ac:dyDescent="0.2">
      <c r="A909" s="9"/>
      <c r="B909" s="9"/>
    </row>
    <row r="910" spans="1:2" ht="12.75" customHeight="1" x14ac:dyDescent="0.2">
      <c r="A910" s="9"/>
      <c r="B910" s="9"/>
    </row>
    <row r="911" spans="1:2" ht="12.75" customHeight="1" x14ac:dyDescent="0.2">
      <c r="A911" s="9"/>
      <c r="B911" s="9"/>
    </row>
    <row r="912" spans="1:2" ht="12.75" customHeight="1" x14ac:dyDescent="0.2">
      <c r="A912" s="9"/>
      <c r="B912" s="9"/>
    </row>
    <row r="913" spans="1:2" ht="12.75" customHeight="1" x14ac:dyDescent="0.2">
      <c r="A913" s="9"/>
      <c r="B913" s="9"/>
    </row>
    <row r="914" spans="1:2" ht="12.75" customHeight="1" x14ac:dyDescent="0.2">
      <c r="A914" s="9"/>
      <c r="B914" s="9"/>
    </row>
    <row r="915" spans="1:2" ht="12.75" customHeight="1" x14ac:dyDescent="0.2">
      <c r="A915" s="9"/>
      <c r="B915" s="9"/>
    </row>
    <row r="916" spans="1:2" ht="12.75" customHeight="1" x14ac:dyDescent="0.2">
      <c r="A916" s="9"/>
      <c r="B916" s="9"/>
    </row>
    <row r="917" spans="1:2" ht="12.75" customHeight="1" x14ac:dyDescent="0.2">
      <c r="A917" s="9"/>
      <c r="B917" s="9"/>
    </row>
    <row r="918" spans="1:2" ht="12.75" customHeight="1" x14ac:dyDescent="0.2">
      <c r="A918" s="9"/>
      <c r="B918" s="9"/>
    </row>
    <row r="919" spans="1:2" ht="12.75" customHeight="1" x14ac:dyDescent="0.2">
      <c r="A919" s="9"/>
      <c r="B919" s="9"/>
    </row>
    <row r="920" spans="1:2" ht="12.75" customHeight="1" x14ac:dyDescent="0.2">
      <c r="A920" s="9"/>
      <c r="B920" s="9"/>
    </row>
    <row r="921" spans="1:2" ht="12.75" customHeight="1" x14ac:dyDescent="0.2">
      <c r="A921" s="9"/>
      <c r="B921" s="9"/>
    </row>
    <row r="922" spans="1:2" ht="12.75" customHeight="1" x14ac:dyDescent="0.2">
      <c r="A922" s="9"/>
      <c r="B922" s="9"/>
    </row>
    <row r="923" spans="1:2" ht="12.75" customHeight="1" x14ac:dyDescent="0.2">
      <c r="A923" s="9"/>
      <c r="B923" s="9"/>
    </row>
    <row r="924" spans="1:2" ht="12.75" customHeight="1" x14ac:dyDescent="0.2">
      <c r="A924" s="9"/>
      <c r="B924" s="9"/>
    </row>
    <row r="925" spans="1:2" ht="12.75" customHeight="1" x14ac:dyDescent="0.2">
      <c r="A925" s="9"/>
      <c r="B925" s="9"/>
    </row>
    <row r="926" spans="1:2" ht="12.75" customHeight="1" x14ac:dyDescent="0.2">
      <c r="A926" s="9"/>
      <c r="B926" s="9"/>
    </row>
    <row r="927" spans="1:2" ht="12.75" customHeight="1" x14ac:dyDescent="0.2">
      <c r="A927" s="9"/>
      <c r="B927" s="9"/>
    </row>
    <row r="928" spans="1:2" ht="12.75" customHeight="1" x14ac:dyDescent="0.2">
      <c r="A928" s="9"/>
      <c r="B928" s="9"/>
    </row>
    <row r="929" spans="1:2" ht="12.75" customHeight="1" x14ac:dyDescent="0.2">
      <c r="A929" s="9"/>
      <c r="B929" s="9"/>
    </row>
    <row r="930" spans="1:2" ht="12.75" customHeight="1" x14ac:dyDescent="0.2">
      <c r="A930" s="9"/>
      <c r="B930" s="9"/>
    </row>
    <row r="931" spans="1:2" ht="12.75" customHeight="1" x14ac:dyDescent="0.2">
      <c r="A931" s="9"/>
      <c r="B931" s="9"/>
    </row>
    <row r="932" spans="1:2" ht="12.75" customHeight="1" x14ac:dyDescent="0.2">
      <c r="A932" s="9"/>
      <c r="B932" s="9"/>
    </row>
    <row r="933" spans="1:2" ht="12.75" customHeight="1" x14ac:dyDescent="0.2">
      <c r="A933" s="9"/>
      <c r="B933" s="9"/>
    </row>
    <row r="934" spans="1:2" ht="12.75" customHeight="1" x14ac:dyDescent="0.2">
      <c r="A934" s="9"/>
      <c r="B934" s="9"/>
    </row>
    <row r="935" spans="1:2" ht="12.75" customHeight="1" x14ac:dyDescent="0.2">
      <c r="A935" s="9"/>
      <c r="B935" s="9"/>
    </row>
    <row r="936" spans="1:2" ht="12.75" customHeight="1" x14ac:dyDescent="0.2">
      <c r="A936" s="9"/>
      <c r="B936" s="9"/>
    </row>
    <row r="937" spans="1:2" ht="12.75" customHeight="1" x14ac:dyDescent="0.2">
      <c r="A937" s="9"/>
      <c r="B937" s="9"/>
    </row>
    <row r="938" spans="1:2" ht="12.75" customHeight="1" x14ac:dyDescent="0.2">
      <c r="A938" s="9"/>
      <c r="B938" s="9"/>
    </row>
    <row r="939" spans="1:2" ht="12.75" customHeight="1" x14ac:dyDescent="0.2">
      <c r="A939" s="9"/>
      <c r="B939" s="9"/>
    </row>
    <row r="940" spans="1:2" ht="12.75" customHeight="1" x14ac:dyDescent="0.2">
      <c r="A940" s="9"/>
      <c r="B940" s="9"/>
    </row>
    <row r="941" spans="1:2" ht="12.75" customHeight="1" x14ac:dyDescent="0.2">
      <c r="A941" s="9"/>
      <c r="B941" s="9"/>
    </row>
    <row r="942" spans="1:2" ht="12.75" customHeight="1" x14ac:dyDescent="0.2">
      <c r="A942" s="9"/>
      <c r="B942" s="9"/>
    </row>
    <row r="943" spans="1:2" ht="12.75" customHeight="1" x14ac:dyDescent="0.2">
      <c r="A943" s="9"/>
      <c r="B943" s="9"/>
    </row>
    <row r="944" spans="1:2" ht="12.75" customHeight="1" x14ac:dyDescent="0.2">
      <c r="A944" s="9"/>
      <c r="B944" s="9"/>
    </row>
    <row r="945" spans="1:2" ht="12.75" customHeight="1" x14ac:dyDescent="0.2">
      <c r="A945" s="9"/>
      <c r="B945" s="9"/>
    </row>
    <row r="946" spans="1:2" ht="12.75" customHeight="1" x14ac:dyDescent="0.2">
      <c r="A946" s="9"/>
      <c r="B946" s="9"/>
    </row>
    <row r="947" spans="1:2" ht="12.75" customHeight="1" x14ac:dyDescent="0.2">
      <c r="A947" s="9"/>
      <c r="B947" s="9"/>
    </row>
    <row r="948" spans="1:2" ht="12.75" customHeight="1" x14ac:dyDescent="0.2">
      <c r="A948" s="9"/>
      <c r="B948" s="9"/>
    </row>
    <row r="949" spans="1:2" ht="12.75" customHeight="1" x14ac:dyDescent="0.2">
      <c r="A949" s="9"/>
      <c r="B949" s="9"/>
    </row>
    <row r="950" spans="1:2" ht="12.75" customHeight="1" x14ac:dyDescent="0.2">
      <c r="A950" s="9"/>
      <c r="B950" s="9"/>
    </row>
    <row r="951" spans="1:2" ht="12.75" customHeight="1" x14ac:dyDescent="0.2">
      <c r="A951" s="9"/>
      <c r="B951" s="9"/>
    </row>
    <row r="952" spans="1:2" ht="12.75" customHeight="1" x14ac:dyDescent="0.2">
      <c r="A952" s="9"/>
      <c r="B952" s="9"/>
    </row>
    <row r="953" spans="1:2" ht="12.75" customHeight="1" x14ac:dyDescent="0.2">
      <c r="A953" s="9"/>
      <c r="B953" s="9"/>
    </row>
    <row r="954" spans="1:2" ht="12.75" customHeight="1" x14ac:dyDescent="0.2">
      <c r="A954" s="9"/>
      <c r="B954" s="9"/>
    </row>
    <row r="955" spans="1:2" ht="12.75" customHeight="1" x14ac:dyDescent="0.2">
      <c r="A955" s="9"/>
      <c r="B955" s="9"/>
    </row>
    <row r="956" spans="1:2" ht="12.75" customHeight="1" x14ac:dyDescent="0.2">
      <c r="A956" s="9"/>
      <c r="B956" s="9"/>
    </row>
    <row r="957" spans="1:2" ht="12.75" customHeight="1" x14ac:dyDescent="0.2">
      <c r="A957" s="9"/>
      <c r="B957" s="9"/>
    </row>
    <row r="958" spans="1:2" ht="12.75" customHeight="1" x14ac:dyDescent="0.2">
      <c r="A958" s="9"/>
      <c r="B958" s="9"/>
    </row>
    <row r="959" spans="1:2" ht="12.75" customHeight="1" x14ac:dyDescent="0.2">
      <c r="A959" s="9"/>
      <c r="B959" s="9"/>
    </row>
    <row r="960" spans="1:2" ht="12.75" customHeight="1" x14ac:dyDescent="0.2">
      <c r="A960" s="9"/>
      <c r="B960" s="9"/>
    </row>
    <row r="961" spans="1:2" ht="12.75" customHeight="1" x14ac:dyDescent="0.2">
      <c r="A961" s="9"/>
      <c r="B961" s="9"/>
    </row>
    <row r="962" spans="1:2" ht="12.75" customHeight="1" x14ac:dyDescent="0.2">
      <c r="A962" s="9"/>
      <c r="B962" s="9"/>
    </row>
    <row r="963" spans="1:2" ht="12.75" customHeight="1" x14ac:dyDescent="0.2">
      <c r="A963" s="9"/>
      <c r="B963" s="9"/>
    </row>
    <row r="964" spans="1:2" ht="12.75" customHeight="1" x14ac:dyDescent="0.2">
      <c r="A964" s="9"/>
      <c r="B964" s="9"/>
    </row>
    <row r="965" spans="1:2" ht="12.75" customHeight="1" x14ac:dyDescent="0.2">
      <c r="A965" s="9"/>
      <c r="B965" s="9"/>
    </row>
    <row r="966" spans="1:2" ht="12.75" customHeight="1" x14ac:dyDescent="0.2">
      <c r="A966" s="9"/>
      <c r="B966" s="9"/>
    </row>
    <row r="967" spans="1:2" ht="12.75" customHeight="1" x14ac:dyDescent="0.2">
      <c r="A967" s="9"/>
      <c r="B967" s="9"/>
    </row>
    <row r="968" spans="1:2" ht="12.75" customHeight="1" x14ac:dyDescent="0.2">
      <c r="A968" s="9"/>
      <c r="B968" s="9"/>
    </row>
    <row r="969" spans="1:2" ht="12.75" customHeight="1" x14ac:dyDescent="0.2">
      <c r="A969" s="9"/>
      <c r="B969" s="9"/>
    </row>
    <row r="970" spans="1:2" ht="12.75" customHeight="1" x14ac:dyDescent="0.2">
      <c r="A970" s="9"/>
      <c r="B970" s="9"/>
    </row>
    <row r="971" spans="1:2" ht="12.75" customHeight="1" x14ac:dyDescent="0.2">
      <c r="A971" s="9"/>
      <c r="B971" s="9"/>
    </row>
    <row r="972" spans="1:2" ht="12.75" customHeight="1" x14ac:dyDescent="0.2">
      <c r="A972" s="9"/>
      <c r="B972" s="9"/>
    </row>
    <row r="973" spans="1:2" ht="12.75" customHeight="1" x14ac:dyDescent="0.2">
      <c r="A973" s="9"/>
      <c r="B973" s="9"/>
    </row>
    <row r="974" spans="1:2" ht="12.75" customHeight="1" x14ac:dyDescent="0.2">
      <c r="A974" s="9"/>
      <c r="B974" s="9"/>
    </row>
    <row r="975" spans="1:2" ht="12.75" customHeight="1" x14ac:dyDescent="0.2">
      <c r="A975" s="9"/>
      <c r="B975" s="9"/>
    </row>
    <row r="976" spans="1:2" ht="12.75" customHeight="1" x14ac:dyDescent="0.2">
      <c r="A976" s="9"/>
      <c r="B976" s="9"/>
    </row>
    <row r="977" spans="1:2" ht="12.75" customHeight="1" x14ac:dyDescent="0.2">
      <c r="A977" s="9"/>
      <c r="B977" s="9"/>
    </row>
    <row r="978" spans="1:2" ht="12.75" customHeight="1" x14ac:dyDescent="0.2">
      <c r="A978" s="9"/>
      <c r="B978" s="9"/>
    </row>
    <row r="979" spans="1:2" ht="12.75" customHeight="1" x14ac:dyDescent="0.2">
      <c r="A979" s="9"/>
      <c r="B979" s="9"/>
    </row>
    <row r="980" spans="1:2" ht="12.75" customHeight="1" x14ac:dyDescent="0.2">
      <c r="A980" s="9"/>
      <c r="B980" s="9"/>
    </row>
    <row r="981" spans="1:2" ht="12.75" customHeight="1" x14ac:dyDescent="0.2">
      <c r="A981" s="9"/>
      <c r="B981" s="9"/>
    </row>
    <row r="982" spans="1:2" ht="12.75" customHeight="1" x14ac:dyDescent="0.2">
      <c r="A982" s="9"/>
      <c r="B982" s="9"/>
    </row>
    <row r="983" spans="1:2" ht="12.75" customHeight="1" x14ac:dyDescent="0.2">
      <c r="A983" s="9"/>
      <c r="B983" s="9"/>
    </row>
    <row r="984" spans="1:2" ht="12.75" customHeight="1" x14ac:dyDescent="0.2">
      <c r="A984" s="9"/>
      <c r="B984" s="9"/>
    </row>
    <row r="985" spans="1:2" ht="12.75" customHeight="1" x14ac:dyDescent="0.2">
      <c r="A985" s="9"/>
      <c r="B985" s="9"/>
    </row>
    <row r="986" spans="1:2" ht="12.75" customHeight="1" x14ac:dyDescent="0.2">
      <c r="A986" s="9"/>
      <c r="B986" s="9"/>
    </row>
    <row r="987" spans="1:2" ht="12.75" customHeight="1" x14ac:dyDescent="0.2">
      <c r="A987" s="9"/>
      <c r="B987" s="9"/>
    </row>
    <row r="988" spans="1:2" ht="12.75" customHeight="1" x14ac:dyDescent="0.2">
      <c r="A988" s="9"/>
      <c r="B988" s="9"/>
    </row>
    <row r="989" spans="1:2" ht="12.75" customHeight="1" x14ac:dyDescent="0.2">
      <c r="A989" s="9"/>
      <c r="B989" s="9"/>
    </row>
    <row r="990" spans="1:2" ht="12.75" customHeight="1" x14ac:dyDescent="0.2">
      <c r="A990" s="9"/>
      <c r="B990" s="9"/>
    </row>
    <row r="991" spans="1:2" ht="12.75" customHeight="1" x14ac:dyDescent="0.2">
      <c r="A991" s="9"/>
      <c r="B991" s="9"/>
    </row>
    <row r="992" spans="1:2" ht="12.75" customHeight="1" x14ac:dyDescent="0.2">
      <c r="A992" s="9"/>
      <c r="B992" s="9"/>
    </row>
    <row r="993" spans="1:2" ht="12.75" customHeight="1" x14ac:dyDescent="0.2">
      <c r="A993" s="9"/>
      <c r="B993" s="9"/>
    </row>
    <row r="994" spans="1:2" ht="12.75" customHeight="1" x14ac:dyDescent="0.2">
      <c r="A994" s="9"/>
      <c r="B994" s="9"/>
    </row>
    <row r="995" spans="1:2" ht="12.75" customHeight="1" x14ac:dyDescent="0.2">
      <c r="A995" s="9"/>
      <c r="B995" s="9"/>
    </row>
    <row r="996" spans="1:2" ht="12.75" customHeight="1" x14ac:dyDescent="0.2">
      <c r="A996" s="9"/>
      <c r="B996" s="9"/>
    </row>
    <row r="997" spans="1:2" ht="12.75" customHeight="1" x14ac:dyDescent="0.2">
      <c r="A997" s="9"/>
      <c r="B997" s="9"/>
    </row>
    <row r="998" spans="1:2" ht="12.75" customHeight="1" x14ac:dyDescent="0.2">
      <c r="A998" s="9"/>
      <c r="B998" s="9"/>
    </row>
    <row r="999" spans="1:2" ht="12.75" customHeight="1" x14ac:dyDescent="0.2">
      <c r="A999" s="9"/>
      <c r="B999" s="9"/>
    </row>
    <row r="1000" spans="1:2" ht="12.75" customHeight="1" x14ac:dyDescent="0.2">
      <c r="A1000" s="9"/>
      <c r="B1000" s="9"/>
    </row>
    <row r="1001" spans="1:2" ht="12.75" customHeight="1" x14ac:dyDescent="0.2">
      <c r="A1001" s="9"/>
      <c r="B1001" s="9"/>
    </row>
    <row r="1002" spans="1:2" ht="12.75" customHeight="1" x14ac:dyDescent="0.2">
      <c r="A1002" s="9"/>
      <c r="B1002" s="9"/>
    </row>
    <row r="1003" spans="1:2" ht="12.75" customHeight="1" x14ac:dyDescent="0.2">
      <c r="A1003" s="9"/>
      <c r="B1003" s="9"/>
    </row>
    <row r="1004" spans="1:2" ht="12.75" customHeight="1" x14ac:dyDescent="0.2">
      <c r="A1004" s="9"/>
      <c r="B1004" s="9"/>
    </row>
    <row r="1005" spans="1:2" ht="12.75" customHeight="1" x14ac:dyDescent="0.2">
      <c r="A1005" s="9"/>
      <c r="B1005" s="9"/>
    </row>
    <row r="1006" spans="1:2" ht="12.75" customHeight="1" x14ac:dyDescent="0.2">
      <c r="A1006" s="9"/>
      <c r="B1006" s="9"/>
    </row>
    <row r="1007" spans="1:2" ht="12.75" customHeight="1" x14ac:dyDescent="0.2">
      <c r="A1007" s="9"/>
      <c r="B1007" s="9"/>
    </row>
    <row r="1008" spans="1:2" ht="12.75" customHeight="1" x14ac:dyDescent="0.2">
      <c r="A1008" s="9"/>
      <c r="B1008" s="9"/>
    </row>
    <row r="1009" spans="1:2" ht="12.75" customHeight="1" x14ac:dyDescent="0.2">
      <c r="A1009" s="9"/>
      <c r="B1009" s="9"/>
    </row>
    <row r="1010" spans="1:2" ht="12.75" customHeight="1" x14ac:dyDescent="0.2">
      <c r="A1010" s="9"/>
      <c r="B1010" s="9"/>
    </row>
    <row r="1011" spans="1:2" ht="12.75" customHeight="1" x14ac:dyDescent="0.2">
      <c r="A1011" s="9"/>
      <c r="B1011" s="9"/>
    </row>
    <row r="1012" spans="1:2" ht="12.75" customHeight="1" x14ac:dyDescent="0.2">
      <c r="A1012" s="9"/>
      <c r="B1012" s="9"/>
    </row>
    <row r="1013" spans="1:2" ht="12.75" customHeight="1" x14ac:dyDescent="0.2">
      <c r="A1013" s="9"/>
      <c r="B1013" s="9"/>
    </row>
    <row r="1014" spans="1:2" ht="12.75" customHeight="1" x14ac:dyDescent="0.2">
      <c r="A1014" s="9"/>
      <c r="B1014" s="9"/>
    </row>
    <row r="1015" spans="1:2" ht="12.75" customHeight="1" x14ac:dyDescent="0.2">
      <c r="A1015" s="9"/>
      <c r="B1015" s="9"/>
    </row>
    <row r="1016" spans="1:2" ht="12.75" customHeight="1" x14ac:dyDescent="0.2">
      <c r="A1016" s="9"/>
      <c r="B1016" s="9"/>
    </row>
    <row r="1017" spans="1:2" ht="12.75" customHeight="1" x14ac:dyDescent="0.2">
      <c r="A1017" s="9"/>
      <c r="B1017" s="9"/>
    </row>
  </sheetData>
  <mergeCells count="9">
    <mergeCell ref="A51:A52"/>
    <mergeCell ref="B51:D51"/>
    <mergeCell ref="E51:G51"/>
    <mergeCell ref="H51:J51"/>
    <mergeCell ref="A4:A5"/>
    <mergeCell ref="B4:D4"/>
    <mergeCell ref="E4:G4"/>
    <mergeCell ref="H4:J4"/>
    <mergeCell ref="A50:F50"/>
  </mergeCells>
  <pageMargins left="0" right="0" top="0" bottom="0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026"/>
  <sheetViews>
    <sheetView showGridLines="0" zoomScaleNormal="100" workbookViewId="0">
      <selection activeCell="K107" sqref="K107"/>
    </sheetView>
  </sheetViews>
  <sheetFormatPr baseColWidth="10" defaultColWidth="12.7109375" defaultRowHeight="15" customHeight="1" x14ac:dyDescent="0.2"/>
  <cols>
    <col min="1" max="1" width="17.7109375" style="81" customWidth="1"/>
    <col min="2" max="2" width="9.7109375" style="81" customWidth="1"/>
    <col min="3" max="3" width="14.7109375" style="81" customWidth="1"/>
    <col min="4" max="4" width="15.85546875" style="81" customWidth="1"/>
    <col min="5" max="6" width="14.7109375" style="81" customWidth="1"/>
    <col min="7" max="9" width="10.7109375" style="81" customWidth="1"/>
    <col min="10" max="16384" width="12.7109375" style="81"/>
  </cols>
  <sheetData>
    <row r="1" spans="1:9" ht="18" customHeight="1" x14ac:dyDescent="0.25">
      <c r="A1" s="576" t="s">
        <v>580</v>
      </c>
      <c r="B1" s="648"/>
      <c r="C1" s="648"/>
      <c r="D1" s="649"/>
      <c r="E1" s="755"/>
      <c r="F1" s="755"/>
    </row>
    <row r="2" spans="1:9" ht="12" customHeight="1" x14ac:dyDescent="0.2">
      <c r="A2" s="607" t="s">
        <v>665</v>
      </c>
      <c r="B2" s="648"/>
      <c r="C2" s="648"/>
      <c r="D2" s="649"/>
      <c r="E2" s="755"/>
      <c r="F2" s="755"/>
    </row>
    <row r="3" spans="1:9" ht="12" customHeight="1" x14ac:dyDescent="0.2">
      <c r="A3" s="607" t="s">
        <v>185</v>
      </c>
      <c r="B3" s="648"/>
      <c r="C3" s="648"/>
      <c r="D3" s="649"/>
      <c r="E3" s="755"/>
      <c r="F3" s="755"/>
    </row>
    <row r="4" spans="1:9" ht="9.75" customHeight="1" x14ac:dyDescent="0.2">
      <c r="A4" s="607"/>
      <c r="B4" s="29"/>
      <c r="C4" s="29"/>
      <c r="D4" s="645"/>
      <c r="E4" s="755"/>
      <c r="F4" s="755"/>
    </row>
    <row r="5" spans="1:9" ht="35.25" customHeight="1" x14ac:dyDescent="0.2">
      <c r="A5" s="717" t="s">
        <v>19</v>
      </c>
      <c r="B5" s="777" t="s">
        <v>667</v>
      </c>
      <c r="C5" s="777" t="s">
        <v>666</v>
      </c>
      <c r="D5" s="777" t="s">
        <v>668</v>
      </c>
      <c r="E5" s="777" t="s">
        <v>669</v>
      </c>
      <c r="F5" s="777" t="s">
        <v>670</v>
      </c>
    </row>
    <row r="6" spans="1:9" ht="2.25" customHeight="1" x14ac:dyDescent="0.2">
      <c r="A6" s="11"/>
      <c r="B6" s="11"/>
      <c r="C6" s="11"/>
      <c r="D6" s="11"/>
      <c r="E6" s="756"/>
      <c r="F6" s="756"/>
      <c r="G6" s="1"/>
      <c r="H6" s="1"/>
      <c r="I6" s="1"/>
    </row>
    <row r="7" spans="1:9" ht="12" customHeight="1" x14ac:dyDescent="0.25">
      <c r="A7" s="757" t="s">
        <v>24</v>
      </c>
      <c r="B7" s="41">
        <f>AVERAGE(B8:B11)</f>
        <v>52.5</v>
      </c>
      <c r="C7" s="41">
        <f>AVERAGE(C8:C11)</f>
        <v>49.550000000000004</v>
      </c>
      <c r="D7" s="41">
        <f>AVERAGE(D8:D11)</f>
        <v>63.725000000000001</v>
      </c>
      <c r="E7" s="758" t="s">
        <v>29</v>
      </c>
      <c r="F7" s="759">
        <f>AVERAGE(F8:F11)</f>
        <v>59.167500000000004</v>
      </c>
    </row>
    <row r="8" spans="1:9" ht="12" customHeight="1" x14ac:dyDescent="0.25">
      <c r="A8" s="760" t="s">
        <v>25</v>
      </c>
      <c r="B8" s="42">
        <v>52.5</v>
      </c>
      <c r="C8" s="42">
        <v>53.25</v>
      </c>
      <c r="D8" s="42">
        <v>59.75</v>
      </c>
      <c r="E8" s="761" t="s">
        <v>166</v>
      </c>
      <c r="F8" s="42">
        <v>43.67</v>
      </c>
    </row>
    <row r="9" spans="1:9" ht="12" customHeight="1" x14ac:dyDescent="0.25">
      <c r="A9" s="760" t="s">
        <v>324</v>
      </c>
      <c r="B9" s="761" t="s">
        <v>166</v>
      </c>
      <c r="C9" s="42">
        <v>62.9</v>
      </c>
      <c r="D9" s="42">
        <v>67.7</v>
      </c>
      <c r="E9" s="761" t="s">
        <v>166</v>
      </c>
      <c r="F9" s="42">
        <v>47.5</v>
      </c>
    </row>
    <row r="10" spans="1:9" ht="12" customHeight="1" x14ac:dyDescent="0.25">
      <c r="A10" s="760" t="s">
        <v>323</v>
      </c>
      <c r="B10" s="761" t="s">
        <v>166</v>
      </c>
      <c r="C10" s="761" t="s">
        <v>166</v>
      </c>
      <c r="D10" s="761" t="s">
        <v>166</v>
      </c>
      <c r="E10" s="761" t="s">
        <v>166</v>
      </c>
      <c r="F10" s="42">
        <v>70.5</v>
      </c>
    </row>
    <row r="11" spans="1:9" ht="12" customHeight="1" x14ac:dyDescent="0.25">
      <c r="A11" s="760" t="s">
        <v>598</v>
      </c>
      <c r="B11" s="761" t="s">
        <v>166</v>
      </c>
      <c r="C11" s="42">
        <v>32.5</v>
      </c>
      <c r="D11" s="761" t="s">
        <v>166</v>
      </c>
      <c r="E11" s="761" t="s">
        <v>166</v>
      </c>
      <c r="F11" s="42">
        <v>75</v>
      </c>
    </row>
    <row r="12" spans="1:9" ht="12" customHeight="1" x14ac:dyDescent="0.2">
      <c r="A12" s="166" t="s">
        <v>27</v>
      </c>
      <c r="B12" s="759">
        <f>AVERAGE(B13:B18)</f>
        <v>70</v>
      </c>
      <c r="C12" s="41">
        <f>AVERAGE(C13:C18)</f>
        <v>52.15</v>
      </c>
      <c r="D12" s="41">
        <f t="shared" ref="D12:F12" si="0">AVERAGE(D13:D18)</f>
        <v>55.844999999999999</v>
      </c>
      <c r="E12" s="759">
        <f t="shared" si="0"/>
        <v>103.83333333333333</v>
      </c>
      <c r="F12" s="759">
        <f t="shared" si="0"/>
        <v>65.916666666666671</v>
      </c>
    </row>
    <row r="13" spans="1:9" ht="12" customHeight="1" x14ac:dyDescent="0.2">
      <c r="A13" s="167" t="s">
        <v>30</v>
      </c>
      <c r="B13" s="761" t="s">
        <v>166</v>
      </c>
      <c r="C13" s="42">
        <v>50</v>
      </c>
      <c r="D13" s="42">
        <v>54</v>
      </c>
      <c r="E13" s="42">
        <v>98</v>
      </c>
      <c r="F13" s="42">
        <v>50</v>
      </c>
    </row>
    <row r="14" spans="1:9" ht="12" customHeight="1" x14ac:dyDescent="0.2">
      <c r="A14" s="167" t="s">
        <v>599</v>
      </c>
      <c r="B14" s="761" t="s">
        <v>166</v>
      </c>
      <c r="C14" s="42">
        <v>48.5</v>
      </c>
      <c r="D14" s="42">
        <v>45.75</v>
      </c>
      <c r="E14" s="42">
        <v>106.5</v>
      </c>
      <c r="F14" s="42">
        <v>98</v>
      </c>
    </row>
    <row r="15" spans="1:9" ht="12" customHeight="1" x14ac:dyDescent="0.2">
      <c r="A15" s="167" t="s">
        <v>333</v>
      </c>
      <c r="B15" s="761" t="s">
        <v>166</v>
      </c>
      <c r="C15" s="761" t="s">
        <v>166</v>
      </c>
      <c r="D15" s="42">
        <v>64</v>
      </c>
      <c r="E15" s="42">
        <v>107</v>
      </c>
      <c r="F15" s="761" t="s">
        <v>166</v>
      </c>
    </row>
    <row r="16" spans="1:9" ht="12" customHeight="1" x14ac:dyDescent="0.2">
      <c r="A16" s="167" t="s">
        <v>334</v>
      </c>
      <c r="B16" s="761" t="s">
        <v>166</v>
      </c>
      <c r="C16" s="42">
        <v>52.25</v>
      </c>
      <c r="D16" s="761" t="s">
        <v>166</v>
      </c>
      <c r="E16" s="761" t="s">
        <v>166</v>
      </c>
      <c r="F16" s="761" t="s">
        <v>166</v>
      </c>
    </row>
    <row r="17" spans="1:9" ht="12" customHeight="1" x14ac:dyDescent="0.2">
      <c r="A17" s="167" t="s">
        <v>463</v>
      </c>
      <c r="B17" s="761" t="s">
        <v>166</v>
      </c>
      <c r="C17" s="42">
        <v>60</v>
      </c>
      <c r="D17" s="761" t="s">
        <v>166</v>
      </c>
      <c r="E17" s="761" t="s">
        <v>166</v>
      </c>
      <c r="F17" s="761" t="s">
        <v>166</v>
      </c>
    </row>
    <row r="18" spans="1:9" ht="12" customHeight="1" x14ac:dyDescent="0.2">
      <c r="A18" s="167" t="s">
        <v>335</v>
      </c>
      <c r="B18" s="761">
        <v>70</v>
      </c>
      <c r="C18" s="42">
        <v>50</v>
      </c>
      <c r="D18" s="42">
        <v>59.63</v>
      </c>
      <c r="E18" s="761" t="s">
        <v>166</v>
      </c>
      <c r="F18" s="42">
        <v>49.75</v>
      </c>
      <c r="G18" s="1"/>
      <c r="H18" s="1"/>
      <c r="I18" s="1"/>
    </row>
    <row r="19" spans="1:9" ht="12" customHeight="1" x14ac:dyDescent="0.2">
      <c r="A19" s="762" t="s">
        <v>32</v>
      </c>
      <c r="B19" s="763" t="s">
        <v>29</v>
      </c>
      <c r="C19" s="41">
        <f>AVERAGE(C20:C23)</f>
        <v>69.166666666666671</v>
      </c>
      <c r="D19" s="41">
        <f>AVERAGE(D20:D23)</f>
        <v>50.443333333333328</v>
      </c>
      <c r="E19" s="763" t="s">
        <v>29</v>
      </c>
      <c r="F19" s="763" t="s">
        <v>29</v>
      </c>
      <c r="G19" s="1"/>
      <c r="H19" s="1"/>
      <c r="I19" s="1"/>
    </row>
    <row r="20" spans="1:9" ht="12" customHeight="1" x14ac:dyDescent="0.2">
      <c r="A20" s="764" t="s">
        <v>34</v>
      </c>
      <c r="B20" s="761" t="s">
        <v>166</v>
      </c>
      <c r="C20" s="42">
        <v>70</v>
      </c>
      <c r="D20" s="42">
        <v>57.33</v>
      </c>
      <c r="E20" s="761" t="s">
        <v>166</v>
      </c>
      <c r="F20" s="761" t="s">
        <v>166</v>
      </c>
      <c r="G20" s="1"/>
      <c r="H20" s="1"/>
      <c r="I20" s="1"/>
    </row>
    <row r="21" spans="1:9" ht="12" customHeight="1" x14ac:dyDescent="0.2">
      <c r="A21" s="764" t="s">
        <v>35</v>
      </c>
      <c r="B21" s="761" t="s">
        <v>166</v>
      </c>
      <c r="C21" s="42" t="s">
        <v>166</v>
      </c>
      <c r="D21" s="42">
        <v>64</v>
      </c>
      <c r="E21" s="761" t="s">
        <v>166</v>
      </c>
      <c r="F21" s="761" t="s">
        <v>166</v>
      </c>
    </row>
    <row r="22" spans="1:9" ht="12" customHeight="1" x14ac:dyDescent="0.2">
      <c r="A22" s="764" t="s">
        <v>36</v>
      </c>
      <c r="B22" s="761" t="s">
        <v>166</v>
      </c>
      <c r="C22" s="42">
        <v>57.5</v>
      </c>
      <c r="D22" s="42" t="s">
        <v>166</v>
      </c>
      <c r="E22" s="761" t="s">
        <v>166</v>
      </c>
      <c r="F22" s="761" t="s">
        <v>166</v>
      </c>
    </row>
    <row r="23" spans="1:9" ht="12" customHeight="1" x14ac:dyDescent="0.2">
      <c r="A23" s="764" t="s">
        <v>38</v>
      </c>
      <c r="B23" s="761" t="s">
        <v>166</v>
      </c>
      <c r="C23" s="42">
        <v>80</v>
      </c>
      <c r="D23" s="42">
        <v>30</v>
      </c>
      <c r="E23" s="761" t="s">
        <v>166</v>
      </c>
      <c r="F23" s="761" t="s">
        <v>166</v>
      </c>
    </row>
    <row r="24" spans="1:9" ht="12" customHeight="1" x14ac:dyDescent="0.2">
      <c r="A24" s="762" t="s">
        <v>43</v>
      </c>
      <c r="B24" s="758" t="s">
        <v>29</v>
      </c>
      <c r="C24" s="41">
        <f>AVERAGE(C25:C28)</f>
        <v>63.833333333333336</v>
      </c>
      <c r="D24" s="41">
        <f>AVERAGE(D25:D28)</f>
        <v>65</v>
      </c>
      <c r="E24" s="41" t="e">
        <f>AVERAGE(E25:E28)</f>
        <v>#DIV/0!</v>
      </c>
      <c r="F24" s="41">
        <f>AVERAGE(F25:F28)</f>
        <v>49.325000000000003</v>
      </c>
    </row>
    <row r="25" spans="1:9" ht="12" customHeight="1" x14ac:dyDescent="0.2">
      <c r="A25" s="764" t="s">
        <v>160</v>
      </c>
      <c r="B25" s="761" t="s">
        <v>166</v>
      </c>
      <c r="C25" s="42">
        <v>56.5</v>
      </c>
      <c r="D25" s="761" t="s">
        <v>166</v>
      </c>
      <c r="E25" s="761" t="s">
        <v>166</v>
      </c>
      <c r="F25" s="42">
        <v>41</v>
      </c>
    </row>
    <row r="26" spans="1:9" ht="12" customHeight="1" x14ac:dyDescent="0.2">
      <c r="A26" s="764" t="s">
        <v>177</v>
      </c>
      <c r="B26" s="761" t="s">
        <v>166</v>
      </c>
      <c r="C26" s="761">
        <v>65</v>
      </c>
      <c r="D26" s="761">
        <v>65</v>
      </c>
      <c r="E26" s="761" t="s">
        <v>166</v>
      </c>
      <c r="F26" s="42">
        <v>40</v>
      </c>
    </row>
    <row r="27" spans="1:9" ht="12" customHeight="1" x14ac:dyDescent="0.2">
      <c r="A27" s="764" t="s">
        <v>47</v>
      </c>
      <c r="B27" s="761" t="s">
        <v>166</v>
      </c>
      <c r="C27" s="761" t="s">
        <v>166</v>
      </c>
      <c r="D27" s="761">
        <v>65</v>
      </c>
      <c r="E27" s="761" t="s">
        <v>166</v>
      </c>
      <c r="F27" s="42">
        <v>57.5</v>
      </c>
      <c r="G27" s="1"/>
      <c r="H27" s="1"/>
      <c r="I27" s="1"/>
    </row>
    <row r="28" spans="1:9" ht="12" customHeight="1" x14ac:dyDescent="0.2">
      <c r="A28" s="764" t="s">
        <v>48</v>
      </c>
      <c r="B28" s="761" t="s">
        <v>166</v>
      </c>
      <c r="C28" s="761">
        <v>70</v>
      </c>
      <c r="D28" s="761" t="s">
        <v>166</v>
      </c>
      <c r="E28" s="761" t="s">
        <v>166</v>
      </c>
      <c r="F28" s="761">
        <v>58.8</v>
      </c>
      <c r="G28" s="1"/>
      <c r="H28" s="1"/>
      <c r="I28" s="1"/>
    </row>
    <row r="29" spans="1:9" ht="12" customHeight="1" x14ac:dyDescent="0.2">
      <c r="A29" s="765" t="s">
        <v>49</v>
      </c>
      <c r="B29" s="758" t="s">
        <v>29</v>
      </c>
      <c r="C29" s="41">
        <f>AVERAGE(C30:C40)</f>
        <v>73.590909090909093</v>
      </c>
      <c r="D29" s="758" t="s">
        <v>29</v>
      </c>
      <c r="E29" s="758" t="s">
        <v>29</v>
      </c>
      <c r="F29" s="758" t="s">
        <v>29</v>
      </c>
      <c r="G29" s="1"/>
      <c r="H29" s="1"/>
      <c r="I29" s="1"/>
    </row>
    <row r="30" spans="1:9" ht="12" customHeight="1" x14ac:dyDescent="0.2">
      <c r="A30" s="764" t="s">
        <v>50</v>
      </c>
      <c r="B30" s="761" t="s">
        <v>166</v>
      </c>
      <c r="C30" s="761">
        <v>75</v>
      </c>
      <c r="D30" s="761" t="s">
        <v>166</v>
      </c>
      <c r="E30" s="761" t="s">
        <v>166</v>
      </c>
      <c r="F30" s="761" t="s">
        <v>166</v>
      </c>
      <c r="G30" s="1"/>
      <c r="H30" s="1"/>
      <c r="I30" s="1"/>
    </row>
    <row r="31" spans="1:9" ht="12" customHeight="1" x14ac:dyDescent="0.2">
      <c r="A31" s="764" t="s">
        <v>51</v>
      </c>
      <c r="B31" s="761" t="s">
        <v>166</v>
      </c>
      <c r="C31" s="761">
        <v>74</v>
      </c>
      <c r="D31" s="761" t="s">
        <v>166</v>
      </c>
      <c r="E31" s="761" t="s">
        <v>166</v>
      </c>
      <c r="F31" s="761" t="s">
        <v>166</v>
      </c>
      <c r="G31" s="1"/>
      <c r="H31" s="1"/>
      <c r="I31" s="1"/>
    </row>
    <row r="32" spans="1:9" ht="12" customHeight="1" x14ac:dyDescent="0.2">
      <c r="A32" s="764" t="s">
        <v>183</v>
      </c>
      <c r="B32" s="761" t="s">
        <v>166</v>
      </c>
      <c r="C32" s="761">
        <v>75</v>
      </c>
      <c r="D32" s="761" t="s">
        <v>166</v>
      </c>
      <c r="E32" s="761" t="s">
        <v>166</v>
      </c>
      <c r="F32" s="761" t="s">
        <v>166</v>
      </c>
      <c r="G32" s="1"/>
      <c r="H32" s="1"/>
      <c r="I32" s="1"/>
    </row>
    <row r="33" spans="1:9" ht="12" customHeight="1" x14ac:dyDescent="0.2">
      <c r="A33" s="764" t="s">
        <v>54</v>
      </c>
      <c r="B33" s="761" t="s">
        <v>166</v>
      </c>
      <c r="C33" s="761">
        <v>73</v>
      </c>
      <c r="D33" s="761" t="s">
        <v>166</v>
      </c>
      <c r="E33" s="761" t="s">
        <v>166</v>
      </c>
      <c r="F33" s="761" t="s">
        <v>166</v>
      </c>
      <c r="G33" s="1"/>
      <c r="H33" s="1"/>
      <c r="I33" s="1"/>
    </row>
    <row r="34" spans="1:9" ht="12" customHeight="1" x14ac:dyDescent="0.2">
      <c r="A34" s="764" t="s">
        <v>55</v>
      </c>
      <c r="B34" s="761" t="s">
        <v>166</v>
      </c>
      <c r="C34" s="761">
        <v>70</v>
      </c>
      <c r="D34" s="761" t="s">
        <v>166</v>
      </c>
      <c r="E34" s="761" t="s">
        <v>166</v>
      </c>
      <c r="F34" s="761" t="s">
        <v>166</v>
      </c>
      <c r="G34" s="1"/>
      <c r="H34" s="1"/>
      <c r="I34" s="1"/>
    </row>
    <row r="35" spans="1:9" ht="12" customHeight="1" x14ac:dyDescent="0.2">
      <c r="A35" s="764" t="s">
        <v>167</v>
      </c>
      <c r="B35" s="761" t="s">
        <v>166</v>
      </c>
      <c r="C35" s="761">
        <v>82</v>
      </c>
      <c r="D35" s="761" t="s">
        <v>166</v>
      </c>
      <c r="E35" s="761" t="s">
        <v>166</v>
      </c>
      <c r="F35" s="761" t="s">
        <v>166</v>
      </c>
      <c r="G35" s="1"/>
      <c r="H35" s="1"/>
      <c r="I35" s="1"/>
    </row>
    <row r="36" spans="1:9" ht="12" customHeight="1" x14ac:dyDescent="0.2">
      <c r="A36" s="764" t="s">
        <v>144</v>
      </c>
      <c r="B36" s="761" t="s">
        <v>166</v>
      </c>
      <c r="C36" s="761">
        <v>80</v>
      </c>
      <c r="D36" s="761" t="s">
        <v>166</v>
      </c>
      <c r="E36" s="761" t="s">
        <v>166</v>
      </c>
      <c r="F36" s="761" t="s">
        <v>166</v>
      </c>
    </row>
    <row r="37" spans="1:9" ht="12" customHeight="1" x14ac:dyDescent="0.2">
      <c r="A37" s="764" t="s">
        <v>57</v>
      </c>
      <c r="B37" s="761" t="s">
        <v>166</v>
      </c>
      <c r="C37" s="761">
        <v>72</v>
      </c>
      <c r="D37" s="761" t="s">
        <v>166</v>
      </c>
      <c r="E37" s="761" t="s">
        <v>166</v>
      </c>
      <c r="F37" s="761" t="s">
        <v>166</v>
      </c>
      <c r="G37" s="1"/>
      <c r="H37" s="1"/>
      <c r="I37" s="1"/>
    </row>
    <row r="38" spans="1:9" ht="12" customHeight="1" x14ac:dyDescent="0.2">
      <c r="A38" s="764" t="s">
        <v>58</v>
      </c>
      <c r="B38" s="761" t="s">
        <v>166</v>
      </c>
      <c r="C38" s="761">
        <v>71</v>
      </c>
      <c r="D38" s="761" t="s">
        <v>166</v>
      </c>
      <c r="E38" s="761" t="s">
        <v>166</v>
      </c>
      <c r="F38" s="761" t="s">
        <v>166</v>
      </c>
    </row>
    <row r="39" spans="1:9" ht="12" customHeight="1" x14ac:dyDescent="0.2">
      <c r="A39" s="764" t="s">
        <v>60</v>
      </c>
      <c r="B39" s="761" t="s">
        <v>166</v>
      </c>
      <c r="C39" s="761">
        <v>72.5</v>
      </c>
      <c r="D39" s="761" t="s">
        <v>166</v>
      </c>
      <c r="E39" s="761" t="s">
        <v>166</v>
      </c>
      <c r="F39" s="761" t="s">
        <v>166</v>
      </c>
    </row>
    <row r="40" spans="1:9" ht="12" customHeight="1" x14ac:dyDescent="0.2">
      <c r="A40" s="764" t="s">
        <v>61</v>
      </c>
      <c r="B40" s="761" t="s">
        <v>166</v>
      </c>
      <c r="C40" s="761">
        <v>65</v>
      </c>
      <c r="D40" s="761" t="s">
        <v>166</v>
      </c>
      <c r="E40" s="761" t="s">
        <v>166</v>
      </c>
      <c r="F40" s="761" t="s">
        <v>166</v>
      </c>
    </row>
    <row r="41" spans="1:9" ht="12" customHeight="1" x14ac:dyDescent="0.2">
      <c r="A41" s="762" t="s">
        <v>62</v>
      </c>
      <c r="B41" s="766" t="s">
        <v>29</v>
      </c>
      <c r="C41" s="41">
        <f>AVERAGE(C42:C44)</f>
        <v>80.333333333333329</v>
      </c>
      <c r="D41" s="766" t="s">
        <v>29</v>
      </c>
      <c r="E41" s="766" t="s">
        <v>29</v>
      </c>
      <c r="F41" s="766" t="s">
        <v>29</v>
      </c>
    </row>
    <row r="42" spans="1:9" ht="12" customHeight="1" x14ac:dyDescent="0.2">
      <c r="A42" s="764" t="s">
        <v>66</v>
      </c>
      <c r="B42" s="761" t="s">
        <v>166</v>
      </c>
      <c r="C42" s="761">
        <v>77</v>
      </c>
      <c r="D42" s="761" t="s">
        <v>166</v>
      </c>
      <c r="E42" s="761" t="s">
        <v>166</v>
      </c>
      <c r="F42" s="761" t="s">
        <v>166</v>
      </c>
      <c r="G42" s="1"/>
      <c r="H42" s="1"/>
      <c r="I42" s="1"/>
    </row>
    <row r="43" spans="1:9" ht="12" customHeight="1" x14ac:dyDescent="0.2">
      <c r="A43" s="764" t="s">
        <v>65</v>
      </c>
      <c r="B43" s="761" t="s">
        <v>166</v>
      </c>
      <c r="C43" s="761">
        <v>83.5</v>
      </c>
      <c r="D43" s="761" t="s">
        <v>166</v>
      </c>
      <c r="E43" s="761" t="s">
        <v>166</v>
      </c>
      <c r="F43" s="761" t="s">
        <v>166</v>
      </c>
      <c r="G43" s="1"/>
      <c r="H43" s="1"/>
      <c r="I43" s="1"/>
    </row>
    <row r="44" spans="1:9" ht="12" customHeight="1" x14ac:dyDescent="0.2">
      <c r="A44" s="764" t="s">
        <v>67</v>
      </c>
      <c r="B44" s="761" t="s">
        <v>166</v>
      </c>
      <c r="C44" s="761">
        <v>80.5</v>
      </c>
      <c r="D44" s="761" t="s">
        <v>166</v>
      </c>
      <c r="E44" s="761" t="s">
        <v>166</v>
      </c>
      <c r="F44" s="761" t="s">
        <v>166</v>
      </c>
      <c r="G44" s="1"/>
      <c r="H44" s="1"/>
      <c r="I44" s="1"/>
    </row>
    <row r="45" spans="1:9" ht="12" customHeight="1" x14ac:dyDescent="0.2">
      <c r="A45" s="762" t="s">
        <v>660</v>
      </c>
      <c r="B45" s="41">
        <f>AVERAGE(B46:B53)</f>
        <v>55</v>
      </c>
      <c r="C45" s="41">
        <f>AVERAGE(C46:C53)</f>
        <v>62.392857142857146</v>
      </c>
      <c r="D45" s="41">
        <f>AVERAGE(D46:D53)</f>
        <v>60.515999999999998</v>
      </c>
      <c r="E45" s="766" t="s">
        <v>29</v>
      </c>
      <c r="F45" s="41">
        <f>AVERAGE(F46:F53)</f>
        <v>46</v>
      </c>
      <c r="G45" s="1"/>
      <c r="H45" s="1"/>
      <c r="I45" s="1"/>
    </row>
    <row r="46" spans="1:9" ht="12" customHeight="1" x14ac:dyDescent="0.2">
      <c r="A46" s="764" t="s">
        <v>69</v>
      </c>
      <c r="B46" s="767" t="s">
        <v>166</v>
      </c>
      <c r="C46" s="767">
        <v>56.25</v>
      </c>
      <c r="D46" s="767">
        <v>61.75</v>
      </c>
      <c r="E46" s="767" t="s">
        <v>166</v>
      </c>
      <c r="F46" s="767">
        <v>47.5</v>
      </c>
    </row>
    <row r="47" spans="1:9" ht="12" customHeight="1" x14ac:dyDescent="0.2">
      <c r="A47" s="764" t="s">
        <v>465</v>
      </c>
      <c r="B47" s="767" t="s">
        <v>166</v>
      </c>
      <c r="C47" s="767">
        <v>65</v>
      </c>
      <c r="D47" s="767" t="s">
        <v>166</v>
      </c>
      <c r="E47" s="767" t="s">
        <v>166</v>
      </c>
      <c r="F47" s="767" t="s">
        <v>166</v>
      </c>
    </row>
    <row r="48" spans="1:9" ht="12" customHeight="1" x14ac:dyDescent="0.2">
      <c r="A48" s="764" t="s">
        <v>661</v>
      </c>
      <c r="B48" s="767" t="s">
        <v>166</v>
      </c>
      <c r="C48" s="767">
        <v>69.5</v>
      </c>
      <c r="D48" s="767">
        <v>69.33</v>
      </c>
      <c r="E48" s="767" t="s">
        <v>166</v>
      </c>
      <c r="F48" s="767" t="s">
        <v>166</v>
      </c>
    </row>
    <row r="49" spans="1:6" ht="12" customHeight="1" x14ac:dyDescent="0.2">
      <c r="A49" s="764" t="s">
        <v>71</v>
      </c>
      <c r="B49" s="767" t="s">
        <v>166</v>
      </c>
      <c r="C49" s="767" t="s">
        <v>166</v>
      </c>
      <c r="D49" s="767">
        <v>45</v>
      </c>
      <c r="E49" s="767" t="s">
        <v>166</v>
      </c>
      <c r="F49" s="767">
        <v>45.25</v>
      </c>
    </row>
    <row r="50" spans="1:6" ht="12" customHeight="1" x14ac:dyDescent="0.2">
      <c r="A50" s="764" t="s">
        <v>74</v>
      </c>
      <c r="B50" s="767">
        <v>55</v>
      </c>
      <c r="C50" s="767">
        <v>60</v>
      </c>
      <c r="D50" s="767">
        <v>60</v>
      </c>
      <c r="E50" s="767" t="s">
        <v>166</v>
      </c>
      <c r="F50" s="767">
        <v>33.75</v>
      </c>
    </row>
    <row r="51" spans="1:6" ht="11.1" customHeight="1" x14ac:dyDescent="0.2">
      <c r="A51" s="764" t="s">
        <v>75</v>
      </c>
      <c r="B51" s="767" t="s">
        <v>166</v>
      </c>
      <c r="C51" s="767">
        <v>61.67</v>
      </c>
      <c r="D51" s="767" t="s">
        <v>166</v>
      </c>
      <c r="E51" s="767" t="s">
        <v>166</v>
      </c>
      <c r="F51" s="767">
        <v>52.5</v>
      </c>
    </row>
    <row r="52" spans="1:6" ht="11.1" customHeight="1" x14ac:dyDescent="0.2">
      <c r="A52" s="764" t="s">
        <v>76</v>
      </c>
      <c r="B52" s="767" t="s">
        <v>166</v>
      </c>
      <c r="C52" s="767">
        <v>54</v>
      </c>
      <c r="D52" s="767" t="s">
        <v>166</v>
      </c>
      <c r="E52" s="767" t="s">
        <v>166</v>
      </c>
      <c r="F52" s="767">
        <v>39.5</v>
      </c>
    </row>
    <row r="53" spans="1:6" ht="14.1" customHeight="1" x14ac:dyDescent="0.2">
      <c r="A53" s="764" t="s">
        <v>195</v>
      </c>
      <c r="B53" s="767" t="s">
        <v>152</v>
      </c>
      <c r="C53" s="767">
        <v>70.33</v>
      </c>
      <c r="D53" s="767">
        <v>66.5</v>
      </c>
      <c r="E53" s="767" t="s">
        <v>152</v>
      </c>
      <c r="F53" s="767">
        <v>57.5</v>
      </c>
    </row>
    <row r="54" spans="1:6" ht="14.1" customHeight="1" x14ac:dyDescent="0.2">
      <c r="A54" s="762" t="s">
        <v>77</v>
      </c>
      <c r="B54" s="768">
        <f>AVERAGE(B55:B59)</f>
        <v>57.5</v>
      </c>
      <c r="C54" s="768">
        <f>AVERAGE(C55:C59)</f>
        <v>57.5</v>
      </c>
      <c r="D54" s="768">
        <f>AVERAGE(D55:D59)</f>
        <v>59.75</v>
      </c>
      <c r="E54" s="768">
        <f>AVERAGE(E55:E59)</f>
        <v>105.9175</v>
      </c>
      <c r="F54" s="768">
        <f>AVERAGE(F55:F59)</f>
        <v>65.98</v>
      </c>
    </row>
    <row r="55" spans="1:6" ht="15" customHeight="1" x14ac:dyDescent="0.2">
      <c r="A55" s="764" t="s">
        <v>78</v>
      </c>
      <c r="B55" s="767" t="s">
        <v>166</v>
      </c>
      <c r="C55" s="767">
        <v>59</v>
      </c>
      <c r="D55" s="767">
        <v>58</v>
      </c>
      <c r="E55" s="767">
        <v>111.67</v>
      </c>
      <c r="F55" s="767">
        <v>57.67</v>
      </c>
    </row>
    <row r="56" spans="1:6" ht="12" customHeight="1" x14ac:dyDescent="0.2">
      <c r="A56" s="109" t="s">
        <v>194</v>
      </c>
      <c r="B56" s="767">
        <v>53</v>
      </c>
      <c r="C56" s="767">
        <v>54</v>
      </c>
      <c r="D56" s="767">
        <v>55</v>
      </c>
      <c r="E56" s="767">
        <v>95</v>
      </c>
      <c r="F56" s="767">
        <v>95</v>
      </c>
    </row>
    <row r="57" spans="1:6" ht="12" customHeight="1" x14ac:dyDescent="0.2">
      <c r="A57" s="109" t="s">
        <v>511</v>
      </c>
      <c r="B57" s="767" t="s">
        <v>152</v>
      </c>
      <c r="C57" s="767">
        <v>56</v>
      </c>
      <c r="D57" s="767">
        <v>60</v>
      </c>
      <c r="E57" s="767">
        <v>109</v>
      </c>
      <c r="F57" s="767">
        <v>64.25</v>
      </c>
    </row>
    <row r="58" spans="1:6" ht="12" customHeight="1" x14ac:dyDescent="0.2">
      <c r="A58" s="109" t="s">
        <v>325</v>
      </c>
      <c r="B58" s="767">
        <v>62</v>
      </c>
      <c r="C58" s="767">
        <v>61</v>
      </c>
      <c r="D58" s="767">
        <v>66</v>
      </c>
      <c r="E58" s="767">
        <v>108</v>
      </c>
      <c r="F58" s="767">
        <v>47</v>
      </c>
    </row>
    <row r="59" spans="1:6" ht="12" customHeight="1" x14ac:dyDescent="0.2">
      <c r="A59" s="109" t="s">
        <v>326</v>
      </c>
      <c r="B59" s="767" t="s">
        <v>152</v>
      </c>
      <c r="C59" s="767">
        <v>57.5</v>
      </c>
      <c r="D59" s="767" t="s">
        <v>152</v>
      </c>
      <c r="E59" s="767" t="s">
        <v>152</v>
      </c>
      <c r="F59" s="767" t="s">
        <v>152</v>
      </c>
    </row>
    <row r="60" spans="1:6" ht="12" customHeight="1" x14ac:dyDescent="0.2">
      <c r="A60" s="762" t="s">
        <v>80</v>
      </c>
      <c r="B60" s="768">
        <f>AVERAGE(B61:B66)</f>
        <v>62.5</v>
      </c>
      <c r="C60" s="768">
        <f>AVERAGE(C61:C66)</f>
        <v>64.083333333333329</v>
      </c>
      <c r="D60" s="768">
        <f>AVERAGE(D61:D66)</f>
        <v>66</v>
      </c>
      <c r="E60" s="758" t="s">
        <v>29</v>
      </c>
      <c r="F60" s="768">
        <f>AVERAGE(F61:F66)</f>
        <v>49.75</v>
      </c>
    </row>
    <row r="61" spans="1:6" ht="12" customHeight="1" x14ac:dyDescent="0.2">
      <c r="A61" s="764" t="s">
        <v>196</v>
      </c>
      <c r="B61" s="767">
        <v>68.5</v>
      </c>
      <c r="C61" s="767">
        <v>67.5</v>
      </c>
      <c r="D61" s="767">
        <v>60</v>
      </c>
      <c r="E61" s="761" t="s">
        <v>166</v>
      </c>
      <c r="F61" s="767">
        <v>46.5</v>
      </c>
    </row>
    <row r="62" spans="1:6" ht="12" customHeight="1" x14ac:dyDescent="0.2">
      <c r="A62" s="764" t="s">
        <v>197</v>
      </c>
      <c r="B62" s="767">
        <v>60</v>
      </c>
      <c r="C62" s="767">
        <v>70</v>
      </c>
      <c r="D62" s="767">
        <v>70</v>
      </c>
      <c r="E62" s="761" t="s">
        <v>166</v>
      </c>
      <c r="F62" s="767">
        <v>47.5</v>
      </c>
    </row>
    <row r="63" spans="1:6" ht="12" customHeight="1" x14ac:dyDescent="0.2">
      <c r="A63" s="764" t="s">
        <v>466</v>
      </c>
      <c r="B63" s="767" t="s">
        <v>166</v>
      </c>
      <c r="C63" s="767">
        <v>65</v>
      </c>
      <c r="D63" s="767">
        <v>65</v>
      </c>
      <c r="E63" s="761" t="s">
        <v>166</v>
      </c>
      <c r="F63" s="767">
        <v>50</v>
      </c>
    </row>
    <row r="64" spans="1:6" ht="12" customHeight="1" x14ac:dyDescent="0.2">
      <c r="A64" s="68" t="s">
        <v>84</v>
      </c>
      <c r="B64" s="767" t="s">
        <v>166</v>
      </c>
      <c r="C64" s="767">
        <v>62</v>
      </c>
      <c r="D64" s="767">
        <v>60</v>
      </c>
      <c r="E64" s="761" t="s">
        <v>166</v>
      </c>
      <c r="F64" s="767" t="s">
        <v>166</v>
      </c>
    </row>
    <row r="65" spans="1:9" ht="12" customHeight="1" x14ac:dyDescent="0.2">
      <c r="A65" s="764" t="s">
        <v>86</v>
      </c>
      <c r="B65" s="767" t="s">
        <v>166</v>
      </c>
      <c r="C65" s="767">
        <v>65</v>
      </c>
      <c r="D65" s="767">
        <v>75</v>
      </c>
      <c r="E65" s="761" t="s">
        <v>166</v>
      </c>
      <c r="F65" s="767">
        <v>55</v>
      </c>
    </row>
    <row r="66" spans="1:9" ht="12" customHeight="1" x14ac:dyDescent="0.2">
      <c r="A66" s="764" t="s">
        <v>87</v>
      </c>
      <c r="B66" s="767">
        <v>59</v>
      </c>
      <c r="C66" s="767">
        <v>55</v>
      </c>
      <c r="D66" s="767" t="s">
        <v>166</v>
      </c>
      <c r="E66" s="769" t="s">
        <v>166</v>
      </c>
      <c r="F66" s="770" t="s">
        <v>166</v>
      </c>
    </row>
    <row r="67" spans="1:9" ht="12" customHeight="1" x14ac:dyDescent="0.25">
      <c r="A67" s="38"/>
      <c r="B67" s="39"/>
      <c r="C67" s="39"/>
      <c r="D67" s="627"/>
      <c r="E67" s="755"/>
      <c r="F67" s="755"/>
    </row>
    <row r="68" spans="1:9" ht="12" customHeight="1" x14ac:dyDescent="0.2">
      <c r="A68" s="895" t="s">
        <v>187</v>
      </c>
      <c r="B68" s="896"/>
      <c r="C68" s="896"/>
      <c r="D68" s="896"/>
      <c r="E68" s="755"/>
      <c r="F68" s="755"/>
    </row>
    <row r="69" spans="1:9" ht="28.5" customHeight="1" x14ac:dyDescent="0.2">
      <c r="A69" s="717" t="s">
        <v>19</v>
      </c>
      <c r="B69" s="777" t="s">
        <v>667</v>
      </c>
      <c r="C69" s="777" t="s">
        <v>666</v>
      </c>
      <c r="D69" s="777" t="s">
        <v>668</v>
      </c>
      <c r="E69" s="777" t="s">
        <v>669</v>
      </c>
      <c r="F69" s="777" t="s">
        <v>670</v>
      </c>
      <c r="G69" s="1"/>
      <c r="H69" s="1"/>
      <c r="I69" s="1"/>
    </row>
    <row r="70" spans="1:9" ht="12" customHeight="1" x14ac:dyDescent="0.2">
      <c r="A70" s="23" t="s">
        <v>662</v>
      </c>
      <c r="B70" s="771">
        <f>AVERAGE(B71:B80)</f>
        <v>61.75</v>
      </c>
      <c r="C70" s="771">
        <f t="shared" ref="C70:F70" si="1">AVERAGE(C71:C80)</f>
        <v>56.463333333333338</v>
      </c>
      <c r="D70" s="768">
        <f t="shared" si="1"/>
        <v>59.905714285714289</v>
      </c>
      <c r="E70" s="768">
        <f t="shared" si="1"/>
        <v>119.625</v>
      </c>
      <c r="F70" s="768">
        <f t="shared" si="1"/>
        <v>48.742000000000004</v>
      </c>
      <c r="G70" s="1"/>
      <c r="H70" s="1"/>
      <c r="I70" s="1"/>
    </row>
    <row r="71" spans="1:9" ht="12" customHeight="1" x14ac:dyDescent="0.2">
      <c r="A71" s="764" t="s">
        <v>90</v>
      </c>
      <c r="B71" s="767">
        <v>70</v>
      </c>
      <c r="C71" s="767">
        <v>50</v>
      </c>
      <c r="D71" s="767">
        <v>72.5</v>
      </c>
      <c r="E71" s="767">
        <v>120</v>
      </c>
      <c r="F71" s="767">
        <v>42.5</v>
      </c>
      <c r="G71" s="1"/>
      <c r="H71" s="1"/>
      <c r="I71" s="1"/>
    </row>
    <row r="72" spans="1:9" ht="12" customHeight="1" x14ac:dyDescent="0.2">
      <c r="A72" s="764" t="s">
        <v>610</v>
      </c>
      <c r="B72" s="767" t="s">
        <v>166</v>
      </c>
      <c r="C72" s="767" t="s">
        <v>166</v>
      </c>
      <c r="D72" s="767">
        <v>58.67</v>
      </c>
      <c r="E72" s="767">
        <v>113.5</v>
      </c>
      <c r="F72" s="767">
        <v>36</v>
      </c>
    </row>
    <row r="73" spans="1:9" ht="12" customHeight="1" x14ac:dyDescent="0.2">
      <c r="A73" s="764" t="s">
        <v>92</v>
      </c>
      <c r="B73" s="767">
        <v>53.5</v>
      </c>
      <c r="C73" s="767">
        <v>57.5</v>
      </c>
      <c r="D73" s="767">
        <v>63.5</v>
      </c>
      <c r="E73" s="767">
        <v>125</v>
      </c>
      <c r="F73" s="767">
        <v>56.67</v>
      </c>
      <c r="G73" s="1"/>
      <c r="H73" s="1"/>
      <c r="I73" s="1"/>
    </row>
    <row r="74" spans="1:9" ht="12" customHeight="1" x14ac:dyDescent="0.2">
      <c r="A74" s="764" t="s">
        <v>327</v>
      </c>
      <c r="B74" s="767" t="s">
        <v>166</v>
      </c>
      <c r="C74" s="767">
        <v>60</v>
      </c>
      <c r="D74" s="767">
        <v>57.5</v>
      </c>
      <c r="E74" s="767" t="s">
        <v>166</v>
      </c>
      <c r="F74" s="767">
        <v>52.5</v>
      </c>
    </row>
    <row r="75" spans="1:9" ht="12" customHeight="1" x14ac:dyDescent="0.2">
      <c r="A75" s="764" t="s">
        <v>93</v>
      </c>
      <c r="B75" s="767" t="s">
        <v>166</v>
      </c>
      <c r="C75" s="767">
        <v>54.67</v>
      </c>
      <c r="D75" s="767">
        <v>57</v>
      </c>
      <c r="E75" s="767" t="s">
        <v>166</v>
      </c>
      <c r="F75" s="767">
        <v>47</v>
      </c>
    </row>
    <row r="76" spans="1:9" ht="12" customHeight="1" x14ac:dyDescent="0.2">
      <c r="A76" s="764" t="s">
        <v>94</v>
      </c>
      <c r="B76" s="767" t="s">
        <v>166</v>
      </c>
      <c r="C76" s="767">
        <v>70</v>
      </c>
      <c r="D76" s="767" t="s">
        <v>166</v>
      </c>
      <c r="E76" s="767" t="s">
        <v>166</v>
      </c>
      <c r="F76" s="767">
        <v>60</v>
      </c>
    </row>
    <row r="77" spans="1:9" ht="12" customHeight="1" x14ac:dyDescent="0.2">
      <c r="A77" s="764" t="s">
        <v>95</v>
      </c>
      <c r="B77" s="767" t="s">
        <v>166</v>
      </c>
      <c r="C77" s="767">
        <v>51.75</v>
      </c>
      <c r="D77" s="767" t="s">
        <v>166</v>
      </c>
      <c r="E77" s="767" t="s">
        <v>166</v>
      </c>
      <c r="F77" s="767">
        <v>45.75</v>
      </c>
    </row>
    <row r="78" spans="1:9" ht="12" customHeight="1" x14ac:dyDescent="0.2">
      <c r="A78" s="764" t="s">
        <v>96</v>
      </c>
      <c r="B78" s="767" t="s">
        <v>166</v>
      </c>
      <c r="C78" s="767">
        <v>62.5</v>
      </c>
      <c r="D78" s="767" t="s">
        <v>166</v>
      </c>
      <c r="E78" s="767" t="s">
        <v>166</v>
      </c>
      <c r="F78" s="767">
        <v>47.5</v>
      </c>
    </row>
    <row r="79" spans="1:9" ht="12" customHeight="1" x14ac:dyDescent="0.2">
      <c r="A79" s="764" t="s">
        <v>97</v>
      </c>
      <c r="B79" s="767" t="s">
        <v>166</v>
      </c>
      <c r="C79" s="767">
        <v>52.75</v>
      </c>
      <c r="D79" s="767">
        <v>55.67</v>
      </c>
      <c r="E79" s="767" t="s">
        <v>166</v>
      </c>
      <c r="F79" s="767">
        <v>49.5</v>
      </c>
    </row>
    <row r="80" spans="1:9" ht="12" customHeight="1" x14ac:dyDescent="0.2">
      <c r="A80" s="764" t="s">
        <v>600</v>
      </c>
      <c r="B80" s="767" t="s">
        <v>166</v>
      </c>
      <c r="C80" s="767">
        <v>49</v>
      </c>
      <c r="D80" s="767">
        <v>54.5</v>
      </c>
      <c r="E80" s="767">
        <v>120</v>
      </c>
      <c r="F80" s="767">
        <v>50</v>
      </c>
    </row>
    <row r="81" spans="1:9" ht="12" customHeight="1" x14ac:dyDescent="0.2">
      <c r="A81" s="762" t="s">
        <v>98</v>
      </c>
      <c r="B81" s="766" t="s">
        <v>29</v>
      </c>
      <c r="C81" s="768">
        <f>AVERAGE(C82:C84)</f>
        <v>64</v>
      </c>
      <c r="D81" s="766" t="s">
        <v>29</v>
      </c>
      <c r="E81" s="758" t="s">
        <v>29</v>
      </c>
      <c r="F81" s="768">
        <f>AVERAGE(F82:F84)</f>
        <v>43.609999999999992</v>
      </c>
    </row>
    <row r="82" spans="1:9" ht="12" customHeight="1" x14ac:dyDescent="0.2">
      <c r="A82" s="764" t="s">
        <v>99</v>
      </c>
      <c r="B82" s="761" t="s">
        <v>166</v>
      </c>
      <c r="C82" s="767">
        <v>60</v>
      </c>
      <c r="D82" s="761" t="s">
        <v>166</v>
      </c>
      <c r="E82" s="761" t="s">
        <v>166</v>
      </c>
      <c r="F82" s="767">
        <v>40</v>
      </c>
      <c r="G82" s="1"/>
      <c r="H82" s="1"/>
      <c r="I82" s="1"/>
    </row>
    <row r="83" spans="1:9" ht="12" customHeight="1" x14ac:dyDescent="0.2">
      <c r="A83" s="764" t="s">
        <v>100</v>
      </c>
      <c r="B83" s="761" t="s">
        <v>166</v>
      </c>
      <c r="C83" s="767">
        <v>67.5</v>
      </c>
      <c r="D83" s="761" t="s">
        <v>166</v>
      </c>
      <c r="E83" s="761" t="s">
        <v>166</v>
      </c>
      <c r="F83" s="767">
        <v>47.5</v>
      </c>
      <c r="G83" s="1"/>
      <c r="H83" s="1"/>
      <c r="I83" s="1"/>
    </row>
    <row r="84" spans="1:9" ht="12" customHeight="1" x14ac:dyDescent="0.2">
      <c r="A84" s="764" t="s">
        <v>101</v>
      </c>
      <c r="B84" s="761" t="s">
        <v>166</v>
      </c>
      <c r="C84" s="767">
        <v>64.5</v>
      </c>
      <c r="D84" s="761" t="s">
        <v>166</v>
      </c>
      <c r="E84" s="761" t="s">
        <v>166</v>
      </c>
      <c r="F84" s="767">
        <v>43.33</v>
      </c>
      <c r="G84" s="1"/>
      <c r="H84" s="1"/>
      <c r="I84" s="1"/>
    </row>
    <row r="85" spans="1:9" ht="12" customHeight="1" x14ac:dyDescent="0.2">
      <c r="A85" s="762" t="s">
        <v>102</v>
      </c>
      <c r="B85" s="768">
        <v>64</v>
      </c>
      <c r="C85" s="768">
        <v>54.59</v>
      </c>
      <c r="D85" s="768">
        <v>59.78</v>
      </c>
      <c r="E85" s="768">
        <v>130</v>
      </c>
      <c r="F85" s="768">
        <v>57.25</v>
      </c>
      <c r="G85" s="1"/>
      <c r="H85" s="1"/>
      <c r="I85" s="1"/>
    </row>
    <row r="86" spans="1:9" ht="12" customHeight="1" x14ac:dyDescent="0.2">
      <c r="A86" s="762" t="s">
        <v>179</v>
      </c>
      <c r="B86" s="768">
        <f>AVERAGE(B88:B92)</f>
        <v>62.232500000000002</v>
      </c>
      <c r="C86" s="768">
        <f t="shared" ref="C86:F86" si="2">AVERAGE(C88:C92)</f>
        <v>58.944000000000003</v>
      </c>
      <c r="D86" s="768">
        <f t="shared" si="2"/>
        <v>63.99</v>
      </c>
      <c r="E86" s="768">
        <f t="shared" si="2"/>
        <v>92.93</v>
      </c>
      <c r="F86" s="768">
        <f t="shared" si="2"/>
        <v>51.25</v>
      </c>
      <c r="G86" s="1"/>
      <c r="H86" s="1"/>
      <c r="I86" s="1"/>
    </row>
    <row r="87" spans="1:9" ht="12" customHeight="1" x14ac:dyDescent="0.2">
      <c r="A87" s="764" t="s">
        <v>145</v>
      </c>
      <c r="B87" s="767">
        <v>51.25</v>
      </c>
      <c r="C87" s="767" t="s">
        <v>166</v>
      </c>
      <c r="D87" s="767">
        <v>55</v>
      </c>
      <c r="E87" s="767" t="s">
        <v>166</v>
      </c>
      <c r="F87" s="767">
        <v>115</v>
      </c>
      <c r="G87" s="1"/>
      <c r="H87" s="1"/>
      <c r="I87" s="1"/>
    </row>
    <row r="88" spans="1:9" ht="12" customHeight="1" x14ac:dyDescent="0.2">
      <c r="A88" s="764" t="s">
        <v>104</v>
      </c>
      <c r="B88" s="767">
        <v>51.5</v>
      </c>
      <c r="C88" s="767">
        <v>56.25</v>
      </c>
      <c r="D88" s="767" t="s">
        <v>166</v>
      </c>
      <c r="E88" s="767" t="s">
        <v>166</v>
      </c>
      <c r="F88" s="767">
        <v>55.75</v>
      </c>
    </row>
    <row r="89" spans="1:9" ht="12" customHeight="1" x14ac:dyDescent="0.2">
      <c r="A89" s="764" t="s">
        <v>105</v>
      </c>
      <c r="B89" s="767">
        <v>52.43</v>
      </c>
      <c r="C89" s="767">
        <v>52.47</v>
      </c>
      <c r="D89" s="767">
        <v>74.55</v>
      </c>
      <c r="E89" s="767">
        <v>74.11</v>
      </c>
      <c r="F89" s="767">
        <v>43.25</v>
      </c>
    </row>
    <row r="90" spans="1:9" ht="12" customHeight="1" x14ac:dyDescent="0.2">
      <c r="A90" s="764" t="s">
        <v>107</v>
      </c>
      <c r="B90" s="767">
        <v>60</v>
      </c>
      <c r="C90" s="767">
        <v>53.25</v>
      </c>
      <c r="D90" s="767">
        <v>60.67</v>
      </c>
      <c r="E90" s="767" t="s">
        <v>166</v>
      </c>
      <c r="F90" s="767">
        <v>53</v>
      </c>
    </row>
    <row r="91" spans="1:9" ht="12" customHeight="1" x14ac:dyDescent="0.2">
      <c r="A91" s="764" t="s">
        <v>169</v>
      </c>
      <c r="B91" s="767">
        <v>85</v>
      </c>
      <c r="C91" s="767">
        <v>85</v>
      </c>
      <c r="D91" s="767" t="s">
        <v>166</v>
      </c>
      <c r="E91" s="767" t="s">
        <v>166</v>
      </c>
      <c r="F91" s="767">
        <v>60</v>
      </c>
    </row>
    <row r="92" spans="1:9" ht="12" customHeight="1" x14ac:dyDescent="0.2">
      <c r="A92" s="764" t="s">
        <v>106</v>
      </c>
      <c r="B92" s="767" t="s">
        <v>166</v>
      </c>
      <c r="C92" s="767">
        <v>47.75</v>
      </c>
      <c r="D92" s="767">
        <v>56.75</v>
      </c>
      <c r="E92" s="767">
        <v>111.75</v>
      </c>
      <c r="F92" s="767">
        <v>44.25</v>
      </c>
    </row>
    <row r="93" spans="1:9" ht="12" customHeight="1" x14ac:dyDescent="0.2">
      <c r="A93" s="762" t="s">
        <v>108</v>
      </c>
      <c r="B93" s="768">
        <f t="shared" ref="B93:D93" si="3">AVERAGE(B94:B95)</f>
        <v>60</v>
      </c>
      <c r="C93" s="768">
        <f t="shared" si="3"/>
        <v>61.25</v>
      </c>
      <c r="D93" s="768">
        <f t="shared" si="3"/>
        <v>78.125</v>
      </c>
      <c r="E93" s="766" t="s">
        <v>29</v>
      </c>
      <c r="F93" s="768">
        <f>AVERAGE(F94:F95)</f>
        <v>70</v>
      </c>
    </row>
    <row r="94" spans="1:9" ht="12" customHeight="1" x14ac:dyDescent="0.2">
      <c r="A94" s="764" t="s">
        <v>109</v>
      </c>
      <c r="B94" s="767">
        <v>60</v>
      </c>
      <c r="C94" s="767">
        <v>61.25</v>
      </c>
      <c r="D94" s="767">
        <v>61.25</v>
      </c>
      <c r="E94" s="761" t="s">
        <v>166</v>
      </c>
      <c r="F94" s="767">
        <v>45</v>
      </c>
    </row>
    <row r="95" spans="1:9" ht="12" customHeight="1" x14ac:dyDescent="0.2">
      <c r="A95" s="764" t="s">
        <v>110</v>
      </c>
      <c r="B95" s="761" t="s">
        <v>166</v>
      </c>
      <c r="C95" s="761" t="s">
        <v>166</v>
      </c>
      <c r="D95" s="767">
        <v>95</v>
      </c>
      <c r="E95" s="761" t="s">
        <v>166</v>
      </c>
      <c r="F95" s="767">
        <v>95</v>
      </c>
    </row>
    <row r="96" spans="1:9" ht="12" customHeight="1" x14ac:dyDescent="0.2">
      <c r="A96" s="762" t="s">
        <v>113</v>
      </c>
      <c r="B96" s="758" t="s">
        <v>29</v>
      </c>
      <c r="C96" s="768">
        <f t="shared" ref="C96:D96" si="4">AVERAGE(C97:C98)</f>
        <v>62.25</v>
      </c>
      <c r="D96" s="768">
        <f t="shared" si="4"/>
        <v>61.164999999999999</v>
      </c>
      <c r="E96" s="758" t="s">
        <v>29</v>
      </c>
      <c r="F96" s="768">
        <f>AVERAGE(F97:F98)</f>
        <v>48.28</v>
      </c>
    </row>
    <row r="97" spans="1:9" ht="12" customHeight="1" x14ac:dyDescent="0.2">
      <c r="A97" s="764" t="s">
        <v>663</v>
      </c>
      <c r="B97" s="761" t="s">
        <v>166</v>
      </c>
      <c r="C97" s="767">
        <v>59.5</v>
      </c>
      <c r="D97" s="767">
        <v>58.33</v>
      </c>
      <c r="E97" s="761" t="s">
        <v>166</v>
      </c>
      <c r="F97" s="767">
        <v>45.56</v>
      </c>
    </row>
    <row r="98" spans="1:9" ht="12" customHeight="1" x14ac:dyDescent="0.2">
      <c r="A98" s="764" t="s">
        <v>115</v>
      </c>
      <c r="B98" s="761" t="s">
        <v>166</v>
      </c>
      <c r="C98" s="767">
        <v>65</v>
      </c>
      <c r="D98" s="767">
        <v>64</v>
      </c>
      <c r="E98" s="761" t="s">
        <v>166</v>
      </c>
      <c r="F98" s="767">
        <v>51</v>
      </c>
    </row>
    <row r="99" spans="1:9" ht="12" customHeight="1" x14ac:dyDescent="0.2">
      <c r="A99" s="762" t="s">
        <v>116</v>
      </c>
      <c r="B99" s="758" t="s">
        <v>29</v>
      </c>
      <c r="C99" s="768">
        <f>AVERAGE(C100)</f>
        <v>54</v>
      </c>
      <c r="D99" s="758" t="s">
        <v>29</v>
      </c>
      <c r="E99" s="768">
        <f>AVERAGE(E100)</f>
        <v>57</v>
      </c>
      <c r="F99" s="768">
        <f>AVERAGE(F100)</f>
        <v>59.33</v>
      </c>
    </row>
    <row r="100" spans="1:9" ht="12" customHeight="1" x14ac:dyDescent="0.2">
      <c r="A100" s="764" t="s">
        <v>117</v>
      </c>
      <c r="B100" s="761" t="s">
        <v>166</v>
      </c>
      <c r="C100" s="767">
        <v>54</v>
      </c>
      <c r="D100" s="761" t="s">
        <v>166</v>
      </c>
      <c r="E100" s="767">
        <v>57</v>
      </c>
      <c r="F100" s="767">
        <v>59.33</v>
      </c>
    </row>
    <row r="101" spans="1:9" ht="12" customHeight="1" x14ac:dyDescent="0.2">
      <c r="A101" s="762" t="s">
        <v>118</v>
      </c>
      <c r="B101" s="758" t="s">
        <v>29</v>
      </c>
      <c r="C101" s="766" t="s">
        <v>29</v>
      </c>
      <c r="D101" s="768">
        <f>AVERAGE(D102:D102)</f>
        <v>65</v>
      </c>
      <c r="E101" s="766" t="s">
        <v>29</v>
      </c>
      <c r="F101" s="768">
        <f>AVERAGE(F102:F102)</f>
        <v>52.5</v>
      </c>
    </row>
    <row r="102" spans="1:9" ht="12" customHeight="1" x14ac:dyDescent="0.2">
      <c r="A102" s="764" t="s">
        <v>120</v>
      </c>
      <c r="B102" s="761" t="s">
        <v>166</v>
      </c>
      <c r="C102" s="761" t="s">
        <v>166</v>
      </c>
      <c r="D102" s="767">
        <v>65</v>
      </c>
      <c r="E102" s="761" t="s">
        <v>166</v>
      </c>
      <c r="F102" s="767">
        <v>52.5</v>
      </c>
    </row>
    <row r="103" spans="1:9" ht="12" customHeight="1" x14ac:dyDescent="0.2">
      <c r="A103" s="762" t="s">
        <v>122</v>
      </c>
      <c r="B103" s="766" t="s">
        <v>29</v>
      </c>
      <c r="C103" s="768">
        <f>AVERAGE(C104:C106)</f>
        <v>61.763333333333343</v>
      </c>
      <c r="D103" s="766" t="s">
        <v>29</v>
      </c>
      <c r="E103" s="766" t="s">
        <v>29</v>
      </c>
      <c r="F103" s="768">
        <f>AVERAGE(F104:F106)</f>
        <v>55</v>
      </c>
    </row>
    <row r="104" spans="1:9" ht="12" customHeight="1" x14ac:dyDescent="0.2">
      <c r="A104" s="764" t="s">
        <v>124</v>
      </c>
      <c r="B104" s="761" t="s">
        <v>166</v>
      </c>
      <c r="C104" s="767">
        <v>63.63</v>
      </c>
      <c r="D104" s="761" t="s">
        <v>166</v>
      </c>
      <c r="E104" s="761" t="s">
        <v>166</v>
      </c>
      <c r="F104" s="767">
        <v>55</v>
      </c>
    </row>
    <row r="105" spans="1:9" ht="12" customHeight="1" x14ac:dyDescent="0.2">
      <c r="A105" s="764" t="s">
        <v>125</v>
      </c>
      <c r="B105" s="761" t="s">
        <v>166</v>
      </c>
      <c r="C105" s="767">
        <v>64.33</v>
      </c>
      <c r="D105" s="761" t="s">
        <v>166</v>
      </c>
      <c r="E105" s="761" t="s">
        <v>166</v>
      </c>
      <c r="F105" s="767" t="s">
        <v>166</v>
      </c>
      <c r="G105" s="1"/>
      <c r="H105" s="1"/>
      <c r="I105" s="1"/>
    </row>
    <row r="106" spans="1:9" ht="9" customHeight="1" x14ac:dyDescent="0.2">
      <c r="A106" s="764" t="s">
        <v>126</v>
      </c>
      <c r="B106" s="761" t="s">
        <v>166</v>
      </c>
      <c r="C106" s="767">
        <v>57.33</v>
      </c>
      <c r="D106" s="761" t="s">
        <v>166</v>
      </c>
      <c r="E106" s="761" t="s">
        <v>166</v>
      </c>
      <c r="F106" s="767" t="s">
        <v>166</v>
      </c>
    </row>
    <row r="107" spans="1:9" ht="12.75" customHeight="1" x14ac:dyDescent="0.2">
      <c r="A107" s="762" t="s">
        <v>602</v>
      </c>
      <c r="B107" s="766" t="s">
        <v>29</v>
      </c>
      <c r="C107" s="772">
        <f>AVERAGE(C108:C109)</f>
        <v>80</v>
      </c>
      <c r="D107" s="766" t="s">
        <v>29</v>
      </c>
      <c r="E107" s="766" t="s">
        <v>29</v>
      </c>
      <c r="F107" s="768">
        <f>AVERAGE(F108:F109)</f>
        <v>73</v>
      </c>
    </row>
    <row r="108" spans="1:9" ht="12.75" customHeight="1" x14ac:dyDescent="0.2">
      <c r="A108" s="764" t="s">
        <v>558</v>
      </c>
      <c r="B108" s="761" t="s">
        <v>166</v>
      </c>
      <c r="C108" s="761">
        <v>80.5</v>
      </c>
      <c r="D108" s="761" t="s">
        <v>166</v>
      </c>
      <c r="E108" s="761" t="s">
        <v>166</v>
      </c>
      <c r="F108" s="767">
        <v>76.5</v>
      </c>
    </row>
    <row r="109" spans="1:9" ht="12.75" customHeight="1" x14ac:dyDescent="0.2">
      <c r="A109" s="764" t="s">
        <v>609</v>
      </c>
      <c r="B109" s="761" t="s">
        <v>166</v>
      </c>
      <c r="C109" s="761">
        <v>79.5</v>
      </c>
      <c r="D109" s="761" t="s">
        <v>166</v>
      </c>
      <c r="E109" s="761" t="s">
        <v>166</v>
      </c>
      <c r="F109" s="767">
        <v>69.5</v>
      </c>
    </row>
    <row r="110" spans="1:9" ht="12.75" customHeight="1" x14ac:dyDescent="0.2">
      <c r="A110" s="762" t="s">
        <v>328</v>
      </c>
      <c r="B110" s="768">
        <f>AVERAGE(B111:B119)</f>
        <v>65</v>
      </c>
      <c r="C110" s="768">
        <f>AVERAGE(C111:C119)</f>
        <v>53.081111111111106</v>
      </c>
      <c r="D110" s="768">
        <f t="shared" ref="D110:F110" si="5">AVERAGE(D111:D119)</f>
        <v>55.556249999999999</v>
      </c>
      <c r="E110" s="768">
        <f t="shared" si="5"/>
        <v>40</v>
      </c>
      <c r="F110" s="768">
        <f t="shared" si="5"/>
        <v>50.875</v>
      </c>
    </row>
    <row r="111" spans="1:9" ht="12.75" customHeight="1" x14ac:dyDescent="0.2">
      <c r="A111" s="764" t="s">
        <v>190</v>
      </c>
      <c r="B111" s="761" t="s">
        <v>166</v>
      </c>
      <c r="C111" s="767">
        <v>55</v>
      </c>
      <c r="D111" s="767">
        <v>58</v>
      </c>
      <c r="E111" s="761" t="s">
        <v>166</v>
      </c>
      <c r="F111" s="767">
        <v>50</v>
      </c>
    </row>
    <row r="112" spans="1:9" ht="12.75" customHeight="1" x14ac:dyDescent="0.2">
      <c r="A112" s="764" t="s">
        <v>664</v>
      </c>
      <c r="B112" s="761">
        <v>70</v>
      </c>
      <c r="C112" s="767">
        <v>26.5</v>
      </c>
      <c r="D112" s="767">
        <v>24</v>
      </c>
      <c r="E112" s="761"/>
      <c r="F112" s="767">
        <v>70</v>
      </c>
    </row>
    <row r="113" spans="1:6" ht="12.75" customHeight="1" x14ac:dyDescent="0.2">
      <c r="A113" s="764" t="s">
        <v>329</v>
      </c>
      <c r="B113" s="761" t="s">
        <v>166</v>
      </c>
      <c r="C113" s="767">
        <v>63.33</v>
      </c>
      <c r="D113" s="767">
        <v>67.5</v>
      </c>
      <c r="E113" s="761" t="s">
        <v>166</v>
      </c>
      <c r="F113" s="767">
        <v>45</v>
      </c>
    </row>
    <row r="114" spans="1:6" ht="12.75" customHeight="1" x14ac:dyDescent="0.2">
      <c r="A114" s="764" t="s">
        <v>593</v>
      </c>
      <c r="B114" s="761">
        <v>60</v>
      </c>
      <c r="C114" s="767">
        <v>58.33</v>
      </c>
      <c r="D114" s="767">
        <v>62.5</v>
      </c>
      <c r="E114" s="761" t="s">
        <v>166</v>
      </c>
      <c r="F114" s="767">
        <v>61.67</v>
      </c>
    </row>
    <row r="115" spans="1:6" ht="12.75" customHeight="1" x14ac:dyDescent="0.2">
      <c r="A115" s="764" t="s">
        <v>192</v>
      </c>
      <c r="B115" s="761" t="s">
        <v>166</v>
      </c>
      <c r="C115" s="767">
        <v>50</v>
      </c>
      <c r="D115" s="767">
        <v>50</v>
      </c>
      <c r="E115" s="761">
        <v>40</v>
      </c>
      <c r="F115" s="767">
        <v>42</v>
      </c>
    </row>
    <row r="116" spans="1:6" ht="12.75" customHeight="1" x14ac:dyDescent="0.2">
      <c r="A116" s="764" t="s">
        <v>330</v>
      </c>
      <c r="B116" s="761" t="s">
        <v>166</v>
      </c>
      <c r="C116" s="767">
        <v>64.400000000000006</v>
      </c>
      <c r="D116" s="767">
        <v>57.2</v>
      </c>
      <c r="E116" s="761" t="s">
        <v>166</v>
      </c>
      <c r="F116" s="767">
        <v>40</v>
      </c>
    </row>
    <row r="117" spans="1:6" ht="12.75" customHeight="1" x14ac:dyDescent="0.2">
      <c r="A117" s="764" t="s">
        <v>191</v>
      </c>
      <c r="B117" s="761" t="s">
        <v>166</v>
      </c>
      <c r="C117" s="767">
        <v>47.67</v>
      </c>
      <c r="D117" s="767" t="s">
        <v>166</v>
      </c>
      <c r="E117" s="761"/>
      <c r="F117" s="767">
        <v>44</v>
      </c>
    </row>
    <row r="118" spans="1:6" ht="12.75" customHeight="1" x14ac:dyDescent="0.2">
      <c r="A118" s="764" t="s">
        <v>199</v>
      </c>
      <c r="B118" s="761" t="s">
        <v>166</v>
      </c>
      <c r="C118" s="767">
        <v>52.5</v>
      </c>
      <c r="D118" s="767">
        <v>61.5</v>
      </c>
      <c r="E118" s="761" t="s">
        <v>166</v>
      </c>
      <c r="F118" s="767" t="s">
        <v>166</v>
      </c>
    </row>
    <row r="119" spans="1:6" ht="12.75" customHeight="1" x14ac:dyDescent="0.2">
      <c r="A119" s="764" t="s">
        <v>601</v>
      </c>
      <c r="B119" s="761" t="s">
        <v>166</v>
      </c>
      <c r="C119" s="767">
        <v>60</v>
      </c>
      <c r="D119" s="767">
        <v>63.75</v>
      </c>
      <c r="E119" s="761" t="s">
        <v>166</v>
      </c>
      <c r="F119" s="767">
        <v>54.33</v>
      </c>
    </row>
    <row r="120" spans="1:6" ht="12.75" customHeight="1" x14ac:dyDescent="0.2">
      <c r="A120" s="762" t="s">
        <v>170</v>
      </c>
      <c r="B120" s="758" t="s">
        <v>29</v>
      </c>
      <c r="C120" s="758" t="s">
        <v>29</v>
      </c>
      <c r="D120" s="768">
        <f>AVERAGE(D121:D121)</f>
        <v>55</v>
      </c>
      <c r="E120" s="768" t="s">
        <v>29</v>
      </c>
      <c r="F120" s="768">
        <f>AVERAGE(F121:F121)</f>
        <v>56.67</v>
      </c>
    </row>
    <row r="121" spans="1:6" ht="12.75" customHeight="1" x14ac:dyDescent="0.2">
      <c r="A121" s="764" t="s">
        <v>171</v>
      </c>
      <c r="B121" s="761" t="s">
        <v>166</v>
      </c>
      <c r="C121" s="761" t="s">
        <v>166</v>
      </c>
      <c r="D121" s="767">
        <v>55</v>
      </c>
      <c r="E121" s="761" t="s">
        <v>166</v>
      </c>
      <c r="F121" s="767">
        <v>56.67</v>
      </c>
    </row>
    <row r="122" spans="1:6" ht="12.75" customHeight="1" x14ac:dyDescent="0.2">
      <c r="A122" s="762" t="s">
        <v>128</v>
      </c>
      <c r="B122" s="768" t="s">
        <v>29</v>
      </c>
      <c r="C122" s="768" t="s">
        <v>29</v>
      </c>
      <c r="D122" s="768" t="s">
        <v>29</v>
      </c>
      <c r="E122" s="768" t="s">
        <v>29</v>
      </c>
      <c r="F122" s="768">
        <f>AVERAGE(F123:F123)</f>
        <v>69.5</v>
      </c>
    </row>
    <row r="123" spans="1:6" ht="12.75" customHeight="1" x14ac:dyDescent="0.2">
      <c r="A123" s="764" t="s">
        <v>130</v>
      </c>
      <c r="B123" s="767" t="s">
        <v>152</v>
      </c>
      <c r="C123" s="767" t="s">
        <v>152</v>
      </c>
      <c r="D123" s="767" t="s">
        <v>152</v>
      </c>
      <c r="E123" s="767" t="s">
        <v>152</v>
      </c>
      <c r="F123" s="767">
        <v>69.5</v>
      </c>
    </row>
    <row r="124" spans="1:6" ht="12.75" customHeight="1" x14ac:dyDescent="0.2">
      <c r="A124" s="762" t="s">
        <v>132</v>
      </c>
      <c r="B124" s="768">
        <f>AVERAGE(B125:B126)</f>
        <v>60</v>
      </c>
      <c r="C124" s="768">
        <f>AVERAGE(C125:C126)</f>
        <v>65.375</v>
      </c>
      <c r="D124" s="768">
        <f>AVERAGE(D125:D126)</f>
        <v>63.5</v>
      </c>
      <c r="E124" s="768">
        <f>AVERAGE(E125:E126)</f>
        <v>45</v>
      </c>
      <c r="F124" s="768">
        <f>AVERAGE(F125:F126)</f>
        <v>48.625</v>
      </c>
    </row>
    <row r="125" spans="1:6" ht="12.75" customHeight="1" x14ac:dyDescent="0.2">
      <c r="A125" s="764" t="s">
        <v>134</v>
      </c>
      <c r="B125" s="767">
        <v>60</v>
      </c>
      <c r="C125" s="767">
        <v>65</v>
      </c>
      <c r="D125" s="767">
        <v>62</v>
      </c>
      <c r="E125" s="767">
        <v>45</v>
      </c>
      <c r="F125" s="767">
        <v>56.5</v>
      </c>
    </row>
    <row r="126" spans="1:6" ht="12.75" customHeight="1" x14ac:dyDescent="0.2">
      <c r="A126" s="773" t="s">
        <v>135</v>
      </c>
      <c r="B126" s="770" t="s">
        <v>152</v>
      </c>
      <c r="C126" s="770">
        <v>65.75</v>
      </c>
      <c r="D126" s="767">
        <v>65</v>
      </c>
      <c r="E126" s="767" t="s">
        <v>152</v>
      </c>
      <c r="F126" s="767">
        <v>40.75</v>
      </c>
    </row>
    <row r="127" spans="1:6" ht="12.75" customHeight="1" x14ac:dyDescent="0.25">
      <c r="A127" s="602" t="s">
        <v>136</v>
      </c>
      <c r="B127" s="179"/>
      <c r="C127" s="642"/>
      <c r="D127" s="643"/>
      <c r="E127" s="774"/>
      <c r="F127" s="774"/>
    </row>
    <row r="128" spans="1:6" ht="12.75" customHeight="1" x14ac:dyDescent="0.25">
      <c r="A128" s="644" t="s">
        <v>137</v>
      </c>
      <c r="B128" s="775"/>
      <c r="C128" s="46"/>
      <c r="D128" s="776"/>
      <c r="E128" s="755"/>
      <c r="F128" s="755"/>
    </row>
    <row r="129" spans="2:6" ht="12.75" customHeight="1" x14ac:dyDescent="0.2">
      <c r="B129" s="755"/>
      <c r="C129" s="755"/>
      <c r="D129" s="755"/>
      <c r="E129" s="755"/>
      <c r="F129" s="755"/>
    </row>
    <row r="130" spans="2:6" ht="12.75" customHeight="1" x14ac:dyDescent="0.2"/>
    <row r="131" spans="2:6" ht="12.75" customHeight="1" x14ac:dyDescent="0.2"/>
    <row r="132" spans="2:6" ht="12.75" customHeight="1" x14ac:dyDescent="0.2"/>
    <row r="133" spans="2:6" ht="12.75" customHeight="1" x14ac:dyDescent="0.2"/>
    <row r="134" spans="2:6" ht="12.75" customHeight="1" x14ac:dyDescent="0.2"/>
    <row r="135" spans="2:6" ht="12.75" customHeight="1" x14ac:dyDescent="0.2"/>
    <row r="136" spans="2:6" ht="12.75" customHeight="1" x14ac:dyDescent="0.2"/>
    <row r="137" spans="2:6" ht="12.75" customHeight="1" x14ac:dyDescent="0.2"/>
    <row r="138" spans="2:6" ht="12.75" customHeight="1" x14ac:dyDescent="0.2"/>
    <row r="139" spans="2:6" ht="12.75" customHeight="1" x14ac:dyDescent="0.2"/>
    <row r="140" spans="2:6" ht="12.75" customHeight="1" x14ac:dyDescent="0.2"/>
    <row r="141" spans="2:6" ht="12.75" customHeight="1" x14ac:dyDescent="0.2"/>
    <row r="142" spans="2:6" ht="12.75" customHeight="1" x14ac:dyDescent="0.2"/>
    <row r="143" spans="2:6" ht="12.75" customHeight="1" x14ac:dyDescent="0.2"/>
    <row r="144" spans="2:6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</sheetData>
  <mergeCells count="1">
    <mergeCell ref="A68:D68"/>
  </mergeCells>
  <pageMargins left="0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994"/>
  <sheetViews>
    <sheetView showGridLines="0" topLeftCell="A28" zoomScaleNormal="100" workbookViewId="0">
      <selection activeCell="F1" sqref="F1"/>
    </sheetView>
  </sheetViews>
  <sheetFormatPr baseColWidth="10" defaultColWidth="12.7109375" defaultRowHeight="15" customHeight="1" x14ac:dyDescent="0.2"/>
  <cols>
    <col min="1" max="1" width="20.5703125" style="81" customWidth="1"/>
    <col min="2" max="6" width="12.7109375" style="81" customWidth="1"/>
    <col min="7" max="8" width="10.7109375" style="81" customWidth="1"/>
    <col min="9" max="16384" width="12.7109375" style="81"/>
  </cols>
  <sheetData>
    <row r="1" spans="1:8" ht="15.95" customHeight="1" x14ac:dyDescent="0.25">
      <c r="A1" s="576" t="s">
        <v>674</v>
      </c>
      <c r="B1" s="648"/>
      <c r="C1" s="648"/>
      <c r="D1" s="646"/>
      <c r="E1" s="648"/>
      <c r="F1" s="648"/>
    </row>
    <row r="2" spans="1:8" ht="12" customHeight="1" x14ac:dyDescent="0.2">
      <c r="A2" s="28" t="s">
        <v>172</v>
      </c>
      <c r="B2" s="29"/>
      <c r="C2" s="29"/>
      <c r="D2" s="30"/>
      <c r="E2" s="29"/>
      <c r="F2" s="29"/>
    </row>
    <row r="3" spans="1:8" ht="13.5" customHeight="1" x14ac:dyDescent="0.2">
      <c r="A3" s="8"/>
      <c r="B3" s="647"/>
      <c r="C3" s="647"/>
      <c r="D3" s="663"/>
      <c r="E3" s="647"/>
      <c r="F3" s="647"/>
    </row>
    <row r="4" spans="1:8" ht="23.25" customHeight="1" x14ac:dyDescent="0.2">
      <c r="A4" s="717" t="s">
        <v>173</v>
      </c>
      <c r="B4" s="777" t="s">
        <v>671</v>
      </c>
      <c r="C4" s="717" t="s">
        <v>672</v>
      </c>
      <c r="D4" s="717" t="s">
        <v>673</v>
      </c>
      <c r="E4" s="717" t="s">
        <v>174</v>
      </c>
      <c r="F4" s="717" t="s">
        <v>175</v>
      </c>
    </row>
    <row r="5" spans="1:8" ht="4.5" customHeight="1" x14ac:dyDescent="0.2">
      <c r="A5" s="11"/>
      <c r="B5" s="11"/>
      <c r="C5" s="11"/>
      <c r="D5" s="11"/>
      <c r="E5" s="11"/>
      <c r="F5" s="11"/>
      <c r="G5" s="1"/>
      <c r="H5" s="1"/>
    </row>
    <row r="6" spans="1:8" ht="11.1" customHeight="1" x14ac:dyDescent="0.2">
      <c r="A6" s="778" t="s">
        <v>24</v>
      </c>
      <c r="B6" s="779">
        <f>AVERAGE(B7:B8)</f>
        <v>91.734999999999999</v>
      </c>
      <c r="C6" s="779">
        <f>AVERAGE(C7:C8)</f>
        <v>48.4</v>
      </c>
      <c r="D6" s="779">
        <f>AVERAGE(D7:D8)</f>
        <v>71.349999999999994</v>
      </c>
      <c r="E6" s="779">
        <f>AVERAGE(E7:E8)</f>
        <v>87.085000000000008</v>
      </c>
      <c r="F6" s="779">
        <f>AVERAGE(F7:F8)</f>
        <v>37.450000000000003</v>
      </c>
      <c r="G6" s="1"/>
      <c r="H6" s="1"/>
    </row>
    <row r="7" spans="1:8" ht="11.1" customHeight="1" x14ac:dyDescent="0.25">
      <c r="A7" s="59" t="s">
        <v>25</v>
      </c>
      <c r="B7" s="175">
        <v>58.67</v>
      </c>
      <c r="C7" s="175" t="s">
        <v>166</v>
      </c>
      <c r="D7" s="175">
        <v>75</v>
      </c>
      <c r="E7" s="175">
        <v>88.67</v>
      </c>
      <c r="F7" s="175">
        <v>41.5</v>
      </c>
      <c r="G7" s="1"/>
      <c r="H7" s="1"/>
    </row>
    <row r="8" spans="1:8" ht="11.1" customHeight="1" x14ac:dyDescent="0.25">
      <c r="A8" s="59" t="s">
        <v>324</v>
      </c>
      <c r="B8" s="175">
        <v>124.8</v>
      </c>
      <c r="C8" s="175">
        <v>48.4</v>
      </c>
      <c r="D8" s="175">
        <v>67.7</v>
      </c>
      <c r="E8" s="175">
        <v>85.5</v>
      </c>
      <c r="F8" s="175">
        <v>33.4</v>
      </c>
      <c r="G8" s="1"/>
      <c r="H8" s="1"/>
    </row>
    <row r="9" spans="1:8" ht="11.1" customHeight="1" x14ac:dyDescent="0.25">
      <c r="A9" s="166" t="s">
        <v>27</v>
      </c>
      <c r="B9" s="780">
        <f>AVERAGE(B10:B12)</f>
        <v>93.416666666666671</v>
      </c>
      <c r="C9" s="780">
        <f>AVERAGE(C10:C12)</f>
        <v>102.125</v>
      </c>
      <c r="D9" s="93" t="s">
        <v>176</v>
      </c>
      <c r="E9" s="780">
        <f>AVERAGE(E10:E12)</f>
        <v>79</v>
      </c>
      <c r="F9" s="780">
        <f>AVERAGE(F10:F12)</f>
        <v>25</v>
      </c>
      <c r="G9" s="1"/>
      <c r="H9" s="1"/>
    </row>
    <row r="10" spans="1:8" ht="11.1" customHeight="1" x14ac:dyDescent="0.25">
      <c r="A10" s="167" t="s">
        <v>30</v>
      </c>
      <c r="B10" s="175">
        <v>103</v>
      </c>
      <c r="C10" s="32">
        <v>83</v>
      </c>
      <c r="D10" s="781" t="s">
        <v>176</v>
      </c>
      <c r="E10" s="101" t="s">
        <v>321</v>
      </c>
      <c r="F10" s="32">
        <v>26</v>
      </c>
      <c r="G10" s="1"/>
      <c r="H10" s="1"/>
    </row>
    <row r="11" spans="1:8" ht="11.1" customHeight="1" x14ac:dyDescent="0.25">
      <c r="A11" s="167" t="s">
        <v>512</v>
      </c>
      <c r="B11" s="175">
        <v>70.5</v>
      </c>
      <c r="C11" s="175">
        <v>121.25</v>
      </c>
      <c r="D11" s="175" t="s">
        <v>166</v>
      </c>
      <c r="E11" s="175">
        <v>79.25</v>
      </c>
      <c r="F11" s="175">
        <v>23</v>
      </c>
      <c r="G11" s="1"/>
      <c r="H11" s="1"/>
    </row>
    <row r="12" spans="1:8" ht="11.1" customHeight="1" x14ac:dyDescent="0.25">
      <c r="A12" s="167" t="s">
        <v>335</v>
      </c>
      <c r="B12" s="175">
        <v>106.75</v>
      </c>
      <c r="C12" s="175" t="s">
        <v>166</v>
      </c>
      <c r="D12" s="175" t="s">
        <v>166</v>
      </c>
      <c r="E12" s="175">
        <v>78.75</v>
      </c>
      <c r="F12" s="175">
        <v>26</v>
      </c>
      <c r="G12" s="1"/>
      <c r="H12" s="1"/>
    </row>
    <row r="13" spans="1:8" ht="11.1" customHeight="1" x14ac:dyDescent="0.25">
      <c r="A13" s="778" t="s">
        <v>32</v>
      </c>
      <c r="B13" s="779">
        <f>AVERAGE(B14:B18)</f>
        <v>32.957499999999996</v>
      </c>
      <c r="C13" s="93" t="s">
        <v>176</v>
      </c>
      <c r="D13" s="779">
        <f>AVERAGE(D14:D18)</f>
        <v>64.23</v>
      </c>
      <c r="E13" s="779">
        <f>AVERAGE(E14:E18)</f>
        <v>95.65</v>
      </c>
      <c r="F13" s="779">
        <f>AVERAGE(F14:F18)</f>
        <v>45.884</v>
      </c>
      <c r="G13" s="1"/>
      <c r="H13" s="1"/>
    </row>
    <row r="14" spans="1:8" ht="11.1" customHeight="1" x14ac:dyDescent="0.25">
      <c r="A14" s="59" t="s">
        <v>34</v>
      </c>
      <c r="B14" s="175" t="s">
        <v>166</v>
      </c>
      <c r="C14" s="175" t="s">
        <v>166</v>
      </c>
      <c r="D14" s="175">
        <v>75</v>
      </c>
      <c r="E14" s="175">
        <v>70.67</v>
      </c>
      <c r="F14" s="175">
        <v>63</v>
      </c>
      <c r="G14" s="1"/>
      <c r="H14" s="1"/>
    </row>
    <row r="15" spans="1:8" ht="11.1" customHeight="1" x14ac:dyDescent="0.25">
      <c r="A15" s="59" t="s">
        <v>35</v>
      </c>
      <c r="B15" s="175">
        <v>28.33</v>
      </c>
      <c r="C15" s="175" t="s">
        <v>166</v>
      </c>
      <c r="D15" s="175">
        <v>55.25</v>
      </c>
      <c r="E15" s="175">
        <v>92.33</v>
      </c>
      <c r="F15" s="175">
        <v>32.67</v>
      </c>
      <c r="G15" s="1"/>
    </row>
    <row r="16" spans="1:8" ht="11.1" customHeight="1" x14ac:dyDescent="0.25">
      <c r="A16" s="59" t="s">
        <v>36</v>
      </c>
      <c r="B16" s="175">
        <v>42.5</v>
      </c>
      <c r="C16" s="175" t="s">
        <v>166</v>
      </c>
      <c r="D16" s="175">
        <v>65.67</v>
      </c>
      <c r="E16" s="175">
        <v>84.5</v>
      </c>
      <c r="F16" s="175">
        <v>58</v>
      </c>
      <c r="G16" s="1"/>
    </row>
    <row r="17" spans="1:8" ht="11.1" customHeight="1" x14ac:dyDescent="0.25">
      <c r="A17" s="59" t="s">
        <v>37</v>
      </c>
      <c r="B17" s="175">
        <v>31</v>
      </c>
      <c r="C17" s="175" t="s">
        <v>166</v>
      </c>
      <c r="D17" s="175">
        <v>61</v>
      </c>
      <c r="E17" s="175">
        <v>113.25</v>
      </c>
      <c r="F17" s="175">
        <v>30.75</v>
      </c>
      <c r="G17" s="1"/>
      <c r="H17" s="1"/>
    </row>
    <row r="18" spans="1:8" ht="11.1" customHeight="1" x14ac:dyDescent="0.25">
      <c r="A18" s="59" t="s">
        <v>38</v>
      </c>
      <c r="B18" s="175">
        <v>30</v>
      </c>
      <c r="C18" s="175" t="s">
        <v>166</v>
      </c>
      <c r="D18" s="175" t="s">
        <v>166</v>
      </c>
      <c r="E18" s="175">
        <v>117.5</v>
      </c>
      <c r="F18" s="175">
        <v>45</v>
      </c>
    </row>
    <row r="19" spans="1:8" ht="11.1" customHeight="1" x14ac:dyDescent="0.2">
      <c r="A19" s="778" t="s">
        <v>43</v>
      </c>
      <c r="B19" s="779">
        <f>AVERAGE(B20:B24)</f>
        <v>52.109999999999992</v>
      </c>
      <c r="C19" s="779">
        <f>AVERAGE(C20:C24)</f>
        <v>33.335000000000001</v>
      </c>
      <c r="D19" s="593">
        <f>AVERAGE(D20:D24)</f>
        <v>64.234000000000009</v>
      </c>
      <c r="E19" s="779">
        <f>AVERAGE(E20:E24)</f>
        <v>99.894999999999996</v>
      </c>
      <c r="F19" s="779">
        <f>AVERAGE(F20:F24)</f>
        <v>27.666666666666668</v>
      </c>
      <c r="G19" s="1"/>
    </row>
    <row r="20" spans="1:8" ht="11.1" customHeight="1" x14ac:dyDescent="0.25">
      <c r="A20" s="59" t="s">
        <v>160</v>
      </c>
      <c r="B20" s="175">
        <v>89</v>
      </c>
      <c r="C20" s="175" t="s">
        <v>166</v>
      </c>
      <c r="D20" s="175">
        <v>57.5</v>
      </c>
      <c r="E20" s="175">
        <v>86</v>
      </c>
      <c r="F20" s="175">
        <v>19</v>
      </c>
    </row>
    <row r="21" spans="1:8" ht="11.1" customHeight="1" x14ac:dyDescent="0.25">
      <c r="A21" s="59" t="s">
        <v>177</v>
      </c>
      <c r="B21" s="175">
        <v>30</v>
      </c>
      <c r="C21" s="175" t="s">
        <v>166</v>
      </c>
      <c r="D21" s="175">
        <v>65</v>
      </c>
      <c r="E21" s="175" t="s">
        <v>166</v>
      </c>
      <c r="F21" s="175" t="s">
        <v>166</v>
      </c>
    </row>
    <row r="22" spans="1:8" ht="11.1" customHeight="1" x14ac:dyDescent="0.25">
      <c r="A22" s="59" t="s">
        <v>532</v>
      </c>
      <c r="B22" s="175">
        <v>37.33</v>
      </c>
      <c r="C22" s="175">
        <v>36.67</v>
      </c>
      <c r="D22" s="175">
        <v>63.34</v>
      </c>
      <c r="E22" s="175">
        <v>111.33</v>
      </c>
      <c r="F22" s="175">
        <v>33</v>
      </c>
      <c r="H22" s="35"/>
    </row>
    <row r="23" spans="1:8" ht="11.1" customHeight="1" x14ac:dyDescent="0.25">
      <c r="A23" s="59" t="s">
        <v>161</v>
      </c>
      <c r="B23" s="175" t="s">
        <v>166</v>
      </c>
      <c r="C23" s="175">
        <v>30</v>
      </c>
      <c r="D23" s="175">
        <v>72</v>
      </c>
      <c r="E23" s="175">
        <v>101</v>
      </c>
      <c r="F23" s="175" t="s">
        <v>166</v>
      </c>
      <c r="H23" s="35"/>
    </row>
    <row r="24" spans="1:8" ht="11.1" customHeight="1" x14ac:dyDescent="0.25">
      <c r="A24" s="59" t="s">
        <v>48</v>
      </c>
      <c r="B24" s="175" t="s">
        <v>166</v>
      </c>
      <c r="C24" s="175" t="s">
        <v>166</v>
      </c>
      <c r="D24" s="175">
        <v>63.33</v>
      </c>
      <c r="E24" s="175">
        <v>101.25</v>
      </c>
      <c r="F24" s="175">
        <v>31</v>
      </c>
      <c r="H24" s="35"/>
    </row>
    <row r="25" spans="1:8" ht="11.1" customHeight="1" x14ac:dyDescent="0.25">
      <c r="A25" s="782" t="s">
        <v>49</v>
      </c>
      <c r="B25" s="93" t="s">
        <v>176</v>
      </c>
      <c r="C25" s="93" t="s">
        <v>176</v>
      </c>
      <c r="D25" s="93" t="s">
        <v>176</v>
      </c>
      <c r="E25" s="783">
        <f>AVERAGE(E26:E27)</f>
        <v>89.085000000000008</v>
      </c>
      <c r="F25" s="783">
        <f>AVERAGE(F26:F27)</f>
        <v>39.75</v>
      </c>
      <c r="H25" s="35"/>
    </row>
    <row r="26" spans="1:8" ht="11.1" customHeight="1" x14ac:dyDescent="0.25">
      <c r="A26" s="784" t="s">
        <v>55</v>
      </c>
      <c r="B26" s="175" t="s">
        <v>166</v>
      </c>
      <c r="C26" s="175" t="s">
        <v>166</v>
      </c>
      <c r="D26" s="175" t="s">
        <v>166</v>
      </c>
      <c r="E26" s="175">
        <v>86.67</v>
      </c>
      <c r="F26" s="175">
        <v>30</v>
      </c>
      <c r="H26" s="35"/>
    </row>
    <row r="27" spans="1:8" ht="11.1" customHeight="1" x14ac:dyDescent="0.25">
      <c r="A27" s="784" t="s">
        <v>61</v>
      </c>
      <c r="B27" s="175" t="s">
        <v>166</v>
      </c>
      <c r="C27" s="175" t="s">
        <v>166</v>
      </c>
      <c r="D27" s="175" t="s">
        <v>166</v>
      </c>
      <c r="E27" s="175">
        <v>91.5</v>
      </c>
      <c r="F27" s="175">
        <v>49.5</v>
      </c>
      <c r="G27" s="35"/>
      <c r="H27" s="1"/>
    </row>
    <row r="28" spans="1:8" ht="11.1" customHeight="1" x14ac:dyDescent="0.25">
      <c r="A28" s="778" t="s">
        <v>62</v>
      </c>
      <c r="B28" s="93" t="s">
        <v>176</v>
      </c>
      <c r="C28" s="779">
        <f>AVERAGE(C29:C30)</f>
        <v>46.5</v>
      </c>
      <c r="D28" s="93" t="s">
        <v>176</v>
      </c>
      <c r="E28" s="779">
        <f>AVERAGE(E29:E30)</f>
        <v>109</v>
      </c>
      <c r="F28" s="779">
        <f>AVERAGE(F29:F30)</f>
        <v>43</v>
      </c>
      <c r="G28" s="35"/>
      <c r="H28" s="1"/>
    </row>
    <row r="29" spans="1:8" ht="11.1" customHeight="1" x14ac:dyDescent="0.25">
      <c r="A29" s="59" t="s">
        <v>66</v>
      </c>
      <c r="B29" s="175" t="s">
        <v>166</v>
      </c>
      <c r="C29" s="175" t="s">
        <v>166</v>
      </c>
      <c r="D29" s="175" t="s">
        <v>166</v>
      </c>
      <c r="E29" s="175">
        <v>119</v>
      </c>
      <c r="F29" s="175" t="s">
        <v>166</v>
      </c>
      <c r="G29" s="1"/>
      <c r="H29" s="36"/>
    </row>
    <row r="30" spans="1:8" ht="11.1" customHeight="1" x14ac:dyDescent="0.25">
      <c r="A30" s="59" t="s">
        <v>67</v>
      </c>
      <c r="B30" s="175" t="s">
        <v>166</v>
      </c>
      <c r="C30" s="175">
        <v>46.5</v>
      </c>
      <c r="D30" s="175" t="s">
        <v>166</v>
      </c>
      <c r="E30" s="175">
        <v>99</v>
      </c>
      <c r="F30" s="175">
        <v>43</v>
      </c>
      <c r="G30" s="1"/>
    </row>
    <row r="31" spans="1:8" ht="11.1" customHeight="1" x14ac:dyDescent="0.2">
      <c r="A31" s="778" t="s">
        <v>660</v>
      </c>
      <c r="B31" s="779">
        <f>AVERAGE(B32:B39)</f>
        <v>60</v>
      </c>
      <c r="C31" s="779">
        <f>AVERAGE(C32:C39)</f>
        <v>69</v>
      </c>
      <c r="D31" s="779">
        <f>AVERAGE(D32:D39)</f>
        <v>59.75</v>
      </c>
      <c r="E31" s="779">
        <f>AVERAGE(E32:E39)</f>
        <v>81.990000000000009</v>
      </c>
      <c r="F31" s="779">
        <f>AVERAGE(F32:F39)</f>
        <v>24.25</v>
      </c>
      <c r="G31" s="1"/>
    </row>
    <row r="32" spans="1:8" ht="11.1" customHeight="1" x14ac:dyDescent="0.25">
      <c r="A32" s="59" t="s">
        <v>69</v>
      </c>
      <c r="B32" s="175" t="s">
        <v>166</v>
      </c>
      <c r="C32" s="175" t="s">
        <v>166</v>
      </c>
      <c r="D32" s="175">
        <v>58.75</v>
      </c>
      <c r="E32" s="175">
        <v>81.25</v>
      </c>
      <c r="F32" s="175">
        <v>24.25</v>
      </c>
      <c r="G32" s="1"/>
    </row>
    <row r="33" spans="1:8" ht="11.1" customHeight="1" x14ac:dyDescent="0.25">
      <c r="A33" s="59" t="s">
        <v>465</v>
      </c>
      <c r="B33" s="175">
        <v>60</v>
      </c>
      <c r="C33" s="175" t="s">
        <v>166</v>
      </c>
      <c r="D33" s="175" t="s">
        <v>166</v>
      </c>
      <c r="E33" s="175">
        <v>100</v>
      </c>
      <c r="F33" s="175" t="s">
        <v>166</v>
      </c>
      <c r="G33" s="35"/>
    </row>
    <row r="34" spans="1:8" ht="11.1" customHeight="1" x14ac:dyDescent="0.25">
      <c r="A34" s="59" t="s">
        <v>661</v>
      </c>
      <c r="B34" s="175" t="s">
        <v>166</v>
      </c>
      <c r="C34" s="175" t="s">
        <v>166</v>
      </c>
      <c r="D34" s="175" t="s">
        <v>166</v>
      </c>
      <c r="E34" s="175">
        <v>79.5</v>
      </c>
      <c r="F34" s="175" t="s">
        <v>166</v>
      </c>
      <c r="G34" s="36"/>
    </row>
    <row r="35" spans="1:8" ht="11.1" customHeight="1" x14ac:dyDescent="0.25">
      <c r="A35" s="59" t="s">
        <v>71</v>
      </c>
      <c r="B35" s="175" t="s">
        <v>166</v>
      </c>
      <c r="C35" s="175" t="s">
        <v>166</v>
      </c>
      <c r="D35" s="175" t="s">
        <v>166</v>
      </c>
      <c r="E35" s="175">
        <v>70.67</v>
      </c>
      <c r="F35" s="175" t="s">
        <v>166</v>
      </c>
      <c r="G35" s="36"/>
    </row>
    <row r="36" spans="1:8" ht="11.1" customHeight="1" x14ac:dyDescent="0.25">
      <c r="A36" s="59" t="s">
        <v>74</v>
      </c>
      <c r="B36" s="175" t="s">
        <v>166</v>
      </c>
      <c r="C36" s="175" t="s">
        <v>166</v>
      </c>
      <c r="D36" s="175">
        <v>60</v>
      </c>
      <c r="E36" s="175">
        <v>89.5</v>
      </c>
      <c r="F36" s="175" t="s">
        <v>166</v>
      </c>
    </row>
    <row r="37" spans="1:8" ht="11.1" customHeight="1" x14ac:dyDescent="0.25">
      <c r="A37" s="59" t="s">
        <v>75</v>
      </c>
      <c r="B37" s="175" t="s">
        <v>166</v>
      </c>
      <c r="C37" s="175" t="s">
        <v>166</v>
      </c>
      <c r="D37" s="175" t="s">
        <v>166</v>
      </c>
      <c r="E37" s="175">
        <v>80</v>
      </c>
      <c r="F37" s="175" t="s">
        <v>166</v>
      </c>
    </row>
    <row r="38" spans="1:8" ht="11.1" customHeight="1" x14ac:dyDescent="0.25">
      <c r="A38" s="59" t="s">
        <v>76</v>
      </c>
      <c r="B38" s="175" t="s">
        <v>166</v>
      </c>
      <c r="C38" s="175" t="s">
        <v>166</v>
      </c>
      <c r="D38" s="175" t="s">
        <v>166</v>
      </c>
      <c r="E38" s="175">
        <v>78.5</v>
      </c>
      <c r="F38" s="175" t="s">
        <v>166</v>
      </c>
    </row>
    <row r="39" spans="1:8" ht="11.1" customHeight="1" x14ac:dyDescent="0.25">
      <c r="A39" s="59" t="s">
        <v>195</v>
      </c>
      <c r="B39" s="175" t="s">
        <v>166</v>
      </c>
      <c r="C39" s="175">
        <v>69</v>
      </c>
      <c r="D39" s="175">
        <v>60.5</v>
      </c>
      <c r="E39" s="175">
        <v>76.5</v>
      </c>
      <c r="F39" s="175" t="s">
        <v>166</v>
      </c>
    </row>
    <row r="40" spans="1:8" ht="11.1" customHeight="1" x14ac:dyDescent="0.2">
      <c r="A40" s="778" t="s">
        <v>77</v>
      </c>
      <c r="B40" s="779">
        <f>AVERAGE(B41:B45)</f>
        <v>100</v>
      </c>
      <c r="C40" s="779">
        <f>AVERAGE(C41:C45)</f>
        <v>57.1</v>
      </c>
      <c r="D40" s="657" t="s">
        <v>29</v>
      </c>
      <c r="E40" s="779">
        <f>AVERAGE(E41:E45)</f>
        <v>90.334000000000003</v>
      </c>
      <c r="F40" s="779">
        <f>AVERAGE(F41:F45)</f>
        <v>26.15</v>
      </c>
    </row>
    <row r="41" spans="1:8" ht="11.1" customHeight="1" x14ac:dyDescent="0.25">
      <c r="A41" s="59" t="s">
        <v>78</v>
      </c>
      <c r="B41" s="175">
        <v>100</v>
      </c>
      <c r="C41" s="175" t="s">
        <v>166</v>
      </c>
      <c r="D41" s="175" t="s">
        <v>166</v>
      </c>
      <c r="E41" s="175">
        <v>85</v>
      </c>
      <c r="F41" s="175">
        <v>22</v>
      </c>
    </row>
    <row r="42" spans="1:8" ht="11.1" customHeight="1" x14ac:dyDescent="0.25">
      <c r="A42" s="85" t="s">
        <v>194</v>
      </c>
      <c r="B42" s="175" t="s">
        <v>166</v>
      </c>
      <c r="C42" s="175">
        <v>57.1</v>
      </c>
      <c r="D42" s="175" t="s">
        <v>166</v>
      </c>
      <c r="E42" s="175">
        <v>83</v>
      </c>
      <c r="F42" s="175">
        <v>22.75</v>
      </c>
    </row>
    <row r="43" spans="1:8" ht="11.1" customHeight="1" x14ac:dyDescent="0.25">
      <c r="A43" s="59" t="s">
        <v>511</v>
      </c>
      <c r="B43" s="175" t="s">
        <v>166</v>
      </c>
      <c r="C43" s="175" t="s">
        <v>166</v>
      </c>
      <c r="D43" s="175" t="s">
        <v>166</v>
      </c>
      <c r="E43" s="175">
        <v>99</v>
      </c>
      <c r="F43" s="175">
        <v>29.5</v>
      </c>
      <c r="H43" s="1"/>
    </row>
    <row r="44" spans="1:8" ht="11.1" customHeight="1" x14ac:dyDescent="0.25">
      <c r="A44" s="85" t="s">
        <v>325</v>
      </c>
      <c r="B44" s="175" t="s">
        <v>166</v>
      </c>
      <c r="C44" s="175" t="s">
        <v>166</v>
      </c>
      <c r="D44" s="175" t="s">
        <v>166</v>
      </c>
      <c r="E44" s="175">
        <v>93</v>
      </c>
      <c r="F44" s="175">
        <v>27.5</v>
      </c>
    </row>
    <row r="45" spans="1:8" ht="11.1" customHeight="1" x14ac:dyDescent="0.25">
      <c r="A45" s="85" t="s">
        <v>326</v>
      </c>
      <c r="B45" s="175" t="s">
        <v>166</v>
      </c>
      <c r="C45" s="175" t="s">
        <v>166</v>
      </c>
      <c r="D45" s="175" t="s">
        <v>166</v>
      </c>
      <c r="E45" s="175">
        <v>91.67</v>
      </c>
      <c r="F45" s="175">
        <v>29</v>
      </c>
    </row>
    <row r="46" spans="1:8" ht="11.1" customHeight="1" x14ac:dyDescent="0.25">
      <c r="A46" s="778" t="s">
        <v>80</v>
      </c>
      <c r="B46" s="779">
        <f>AVERAGE(B47:B52)</f>
        <v>122.7</v>
      </c>
      <c r="C46" s="650" t="s">
        <v>29</v>
      </c>
      <c r="D46" s="779">
        <f>AVERAGE(D47:D52)</f>
        <v>59</v>
      </c>
      <c r="E46" s="779">
        <f>AVERAGE(E47:E52)</f>
        <v>86.8</v>
      </c>
      <c r="F46" s="779">
        <f>AVERAGE(F47:F52)</f>
        <v>33.25</v>
      </c>
    </row>
    <row r="47" spans="1:8" ht="11.1" customHeight="1" x14ac:dyDescent="0.25">
      <c r="A47" s="59" t="s">
        <v>196</v>
      </c>
      <c r="B47" s="175">
        <v>115</v>
      </c>
      <c r="C47" s="175" t="s">
        <v>166</v>
      </c>
      <c r="D47" s="175">
        <v>63</v>
      </c>
      <c r="E47" s="175">
        <v>88</v>
      </c>
      <c r="F47" s="175" t="s">
        <v>166</v>
      </c>
    </row>
    <row r="48" spans="1:8" ht="12" customHeight="1" x14ac:dyDescent="0.25">
      <c r="A48" s="59" t="s">
        <v>197</v>
      </c>
      <c r="B48" s="175">
        <v>113.3</v>
      </c>
      <c r="C48" s="175" t="s">
        <v>166</v>
      </c>
      <c r="D48" s="175" t="s">
        <v>166</v>
      </c>
      <c r="E48" s="175">
        <v>90</v>
      </c>
      <c r="F48" s="175">
        <v>35</v>
      </c>
      <c r="H48" s="1"/>
    </row>
    <row r="49" spans="1:8" ht="12" customHeight="1" x14ac:dyDescent="0.25">
      <c r="A49" s="59" t="s">
        <v>83</v>
      </c>
      <c r="B49" s="175" t="s">
        <v>166</v>
      </c>
      <c r="C49" s="175" t="s">
        <v>166</v>
      </c>
      <c r="D49" s="175" t="s">
        <v>166</v>
      </c>
      <c r="E49" s="175">
        <v>85</v>
      </c>
      <c r="F49" s="175">
        <v>38</v>
      </c>
      <c r="H49" s="1"/>
    </row>
    <row r="50" spans="1:8" ht="14.1" customHeight="1" x14ac:dyDescent="0.25">
      <c r="A50" s="59" t="s">
        <v>84</v>
      </c>
      <c r="B50" s="175">
        <v>140</v>
      </c>
      <c r="C50" s="175" t="s">
        <v>166</v>
      </c>
      <c r="D50" s="175" t="s">
        <v>166</v>
      </c>
      <c r="E50" s="175">
        <v>85</v>
      </c>
      <c r="F50" s="175">
        <v>30</v>
      </c>
      <c r="H50" s="1"/>
    </row>
    <row r="51" spans="1:8" ht="14.1" customHeight="1" x14ac:dyDescent="0.25">
      <c r="A51" s="59" t="s">
        <v>86</v>
      </c>
      <c r="B51" s="175">
        <v>122.5</v>
      </c>
      <c r="C51" s="175" t="s">
        <v>166</v>
      </c>
      <c r="D51" s="175">
        <v>55</v>
      </c>
      <c r="E51" s="175" t="s">
        <v>166</v>
      </c>
      <c r="F51" s="175" t="s">
        <v>166</v>
      </c>
      <c r="H51" s="1"/>
    </row>
    <row r="52" spans="1:8" ht="11.25" customHeight="1" x14ac:dyDescent="0.25">
      <c r="A52" s="59" t="s">
        <v>87</v>
      </c>
      <c r="B52" s="175" t="s">
        <v>166</v>
      </c>
      <c r="C52" s="175" t="s">
        <v>166</v>
      </c>
      <c r="D52" s="175" t="s">
        <v>166</v>
      </c>
      <c r="E52" s="175">
        <v>86</v>
      </c>
      <c r="F52" s="175">
        <v>30</v>
      </c>
      <c r="H52" s="1"/>
    </row>
    <row r="53" spans="1:8" ht="12" customHeight="1" x14ac:dyDescent="0.25">
      <c r="A53" s="778" t="s">
        <v>662</v>
      </c>
      <c r="B53" s="780">
        <f>AVERAGE(B54:B60)</f>
        <v>97.083333333333329</v>
      </c>
      <c r="C53" s="175" t="s">
        <v>166</v>
      </c>
      <c r="D53" s="780">
        <f>AVERAGE(D54:D60)</f>
        <v>64.857142857142861</v>
      </c>
      <c r="E53" s="780">
        <f>AVERAGE(E54:E60)</f>
        <v>88.4</v>
      </c>
      <c r="F53" s="780">
        <f>AVERAGE(F54:F60)</f>
        <v>24.7</v>
      </c>
      <c r="H53" s="1"/>
    </row>
    <row r="54" spans="1:8" ht="12" customHeight="1" x14ac:dyDescent="0.25">
      <c r="A54" s="59" t="s">
        <v>90</v>
      </c>
      <c r="B54" s="175">
        <v>106</v>
      </c>
      <c r="C54" s="175" t="s">
        <v>166</v>
      </c>
      <c r="D54" s="175">
        <v>50</v>
      </c>
      <c r="E54" s="175" t="s">
        <v>166</v>
      </c>
      <c r="F54" s="175">
        <v>22.5</v>
      </c>
      <c r="H54" s="1"/>
    </row>
    <row r="55" spans="1:8" ht="12" customHeight="1" x14ac:dyDescent="0.25">
      <c r="A55" s="59" t="s">
        <v>91</v>
      </c>
      <c r="B55" s="175">
        <v>85</v>
      </c>
      <c r="C55" s="175" t="s">
        <v>166</v>
      </c>
      <c r="D55" s="175">
        <v>60</v>
      </c>
      <c r="E55" s="175" t="s">
        <v>166</v>
      </c>
      <c r="F55" s="175">
        <v>27</v>
      </c>
      <c r="H55" s="1"/>
    </row>
    <row r="56" spans="1:8" ht="12" customHeight="1" x14ac:dyDescent="0.25">
      <c r="A56" s="59" t="s">
        <v>92</v>
      </c>
      <c r="B56" s="175">
        <v>101.5</v>
      </c>
      <c r="C56" s="175" t="s">
        <v>166</v>
      </c>
      <c r="D56" s="175">
        <v>67.5</v>
      </c>
      <c r="E56" s="175">
        <v>89</v>
      </c>
      <c r="F56" s="175">
        <v>27.5</v>
      </c>
      <c r="G56" s="1"/>
      <c r="H56" s="1"/>
    </row>
    <row r="57" spans="1:8" ht="12" customHeight="1" x14ac:dyDescent="0.25">
      <c r="A57" s="59" t="s">
        <v>94</v>
      </c>
      <c r="B57" s="175">
        <v>110</v>
      </c>
      <c r="C57" s="175" t="s">
        <v>166</v>
      </c>
      <c r="D57" s="175">
        <v>95</v>
      </c>
      <c r="E57" s="175">
        <v>98</v>
      </c>
      <c r="F57" s="175" t="s">
        <v>166</v>
      </c>
      <c r="H57" s="1"/>
    </row>
    <row r="58" spans="1:8" ht="12" customHeight="1" x14ac:dyDescent="0.25">
      <c r="A58" s="59" t="s">
        <v>95</v>
      </c>
      <c r="B58" s="175" t="s">
        <v>166</v>
      </c>
      <c r="C58" s="175" t="s">
        <v>166</v>
      </c>
      <c r="D58" s="175">
        <v>65.5</v>
      </c>
      <c r="E58" s="175">
        <v>83.5</v>
      </c>
      <c r="F58" s="175" t="s">
        <v>166</v>
      </c>
      <c r="H58" s="1"/>
    </row>
    <row r="59" spans="1:8" ht="12" customHeight="1" x14ac:dyDescent="0.25">
      <c r="A59" s="59" t="s">
        <v>97</v>
      </c>
      <c r="B59" s="175">
        <v>90</v>
      </c>
      <c r="C59" s="175" t="s">
        <v>166</v>
      </c>
      <c r="D59" s="175">
        <v>57</v>
      </c>
      <c r="E59" s="175">
        <v>85.5</v>
      </c>
      <c r="F59" s="175">
        <v>25</v>
      </c>
      <c r="G59" s="1"/>
    </row>
    <row r="60" spans="1:8" ht="12" customHeight="1" x14ac:dyDescent="0.25">
      <c r="A60" s="59" t="s">
        <v>600</v>
      </c>
      <c r="B60" s="785">
        <v>90</v>
      </c>
      <c r="C60" s="785" t="s">
        <v>166</v>
      </c>
      <c r="D60" s="785">
        <v>59</v>
      </c>
      <c r="E60" s="785">
        <v>86</v>
      </c>
      <c r="F60" s="175">
        <v>21.5</v>
      </c>
      <c r="G60" s="1"/>
    </row>
    <row r="61" spans="1:8" ht="12" customHeight="1" x14ac:dyDescent="0.25">
      <c r="A61" s="786"/>
      <c r="B61" s="787"/>
      <c r="C61" s="787"/>
      <c r="D61" s="95"/>
      <c r="E61" s="788"/>
      <c r="F61" s="789"/>
      <c r="G61" s="1"/>
    </row>
    <row r="62" spans="1:8" ht="12" customHeight="1" x14ac:dyDescent="0.25">
      <c r="A62" s="790" t="s">
        <v>579</v>
      </c>
      <c r="B62" s="33"/>
      <c r="C62" s="33"/>
      <c r="D62" s="95"/>
      <c r="E62" s="31"/>
      <c r="F62" s="31"/>
      <c r="G62" s="1"/>
    </row>
    <row r="63" spans="1:8" ht="29.25" customHeight="1" x14ac:dyDescent="0.2">
      <c r="A63" s="717" t="s">
        <v>173</v>
      </c>
      <c r="B63" s="717" t="s">
        <v>671</v>
      </c>
      <c r="C63" s="717" t="s">
        <v>672</v>
      </c>
      <c r="D63" s="717" t="s">
        <v>673</v>
      </c>
      <c r="E63" s="717" t="s">
        <v>174</v>
      </c>
      <c r="F63" s="717" t="s">
        <v>175</v>
      </c>
      <c r="G63" s="1"/>
      <c r="H63" s="1"/>
    </row>
    <row r="64" spans="1:8" ht="5.25" customHeight="1" x14ac:dyDescent="0.2">
      <c r="A64" s="1"/>
      <c r="B64" s="756"/>
      <c r="C64" s="756"/>
      <c r="D64" s="756"/>
      <c r="E64" s="756"/>
      <c r="F64" s="756"/>
      <c r="G64" s="1"/>
    </row>
    <row r="65" spans="1:8" ht="12" customHeight="1" x14ac:dyDescent="0.25">
      <c r="A65" s="778" t="s">
        <v>98</v>
      </c>
      <c r="B65" s="780" t="s">
        <v>29</v>
      </c>
      <c r="C65" s="780" t="s">
        <v>29</v>
      </c>
      <c r="D65" s="780">
        <f>AVERAGE(D66:D68)</f>
        <v>59</v>
      </c>
      <c r="E65" s="780">
        <f>AVERAGE(E66:E68)</f>
        <v>91.666666666666671</v>
      </c>
      <c r="F65" s="780" t="s">
        <v>29</v>
      </c>
      <c r="G65" s="1"/>
    </row>
    <row r="66" spans="1:8" ht="12" customHeight="1" x14ac:dyDescent="0.2">
      <c r="A66" s="59" t="s">
        <v>99</v>
      </c>
      <c r="B66" s="42"/>
      <c r="C66" s="42" t="s">
        <v>152</v>
      </c>
      <c r="D66" s="42">
        <v>56</v>
      </c>
      <c r="E66" s="42">
        <v>88</v>
      </c>
      <c r="F66" s="42" t="s">
        <v>152</v>
      </c>
      <c r="G66" s="1"/>
    </row>
    <row r="67" spans="1:8" ht="12" customHeight="1" x14ac:dyDescent="0.2">
      <c r="A67" s="59" t="s">
        <v>100</v>
      </c>
      <c r="B67" s="42"/>
      <c r="C67" s="42" t="s">
        <v>152</v>
      </c>
      <c r="D67" s="42">
        <v>62</v>
      </c>
      <c r="E67" s="42">
        <v>95</v>
      </c>
      <c r="F67" s="42" t="s">
        <v>152</v>
      </c>
      <c r="G67" s="1"/>
    </row>
    <row r="68" spans="1:8" ht="12" customHeight="1" x14ac:dyDescent="0.2">
      <c r="A68" s="59" t="s">
        <v>101</v>
      </c>
      <c r="B68" s="42"/>
      <c r="C68" s="42" t="s">
        <v>152</v>
      </c>
      <c r="D68" s="42">
        <v>59</v>
      </c>
      <c r="E68" s="42">
        <v>92</v>
      </c>
      <c r="F68" s="42" t="s">
        <v>152</v>
      </c>
      <c r="G68" s="1"/>
    </row>
    <row r="69" spans="1:8" ht="12" customHeight="1" x14ac:dyDescent="0.2">
      <c r="A69" s="778" t="s">
        <v>102</v>
      </c>
      <c r="B69" s="41">
        <v>100.75</v>
      </c>
      <c r="C69" s="41">
        <v>151.5</v>
      </c>
      <c r="D69" s="41">
        <v>57.92</v>
      </c>
      <c r="E69" s="41">
        <v>94.59</v>
      </c>
      <c r="F69" s="41">
        <v>25.56</v>
      </c>
      <c r="G69" s="1"/>
    </row>
    <row r="70" spans="1:8" ht="12" customHeight="1" x14ac:dyDescent="0.25">
      <c r="A70" s="778" t="s">
        <v>179</v>
      </c>
      <c r="B70" s="780">
        <f>AVERAGE(B71:B76)</f>
        <v>100.2375</v>
      </c>
      <c r="C70" s="780">
        <f>AVERAGE(C71:C76)</f>
        <v>213.1875</v>
      </c>
      <c r="D70" s="593">
        <f t="shared" ref="D70" si="0">((C70-B70)/B70)*100</f>
        <v>112.68237934904602</v>
      </c>
      <c r="E70" s="780">
        <f>AVERAGE(E71:E76)</f>
        <v>84.924000000000007</v>
      </c>
      <c r="F70" s="780">
        <f>AVERAGE(F71:F76)</f>
        <v>26.155000000000001</v>
      </c>
      <c r="G70" s="1"/>
    </row>
    <row r="71" spans="1:8" ht="12" customHeight="1" x14ac:dyDescent="0.2">
      <c r="A71" s="59" t="s">
        <v>145</v>
      </c>
      <c r="B71" s="42">
        <v>92.75</v>
      </c>
      <c r="C71" s="42" t="s">
        <v>152</v>
      </c>
      <c r="D71" s="42">
        <v>55.25</v>
      </c>
      <c r="E71" s="42">
        <v>84.5</v>
      </c>
      <c r="F71" s="42" t="s">
        <v>152</v>
      </c>
      <c r="H71" s="1"/>
    </row>
    <row r="72" spans="1:8" ht="12" customHeight="1" x14ac:dyDescent="0.2">
      <c r="A72" s="59" t="s">
        <v>104</v>
      </c>
      <c r="B72" s="42" t="s">
        <v>152</v>
      </c>
      <c r="C72" s="42" t="s">
        <v>152</v>
      </c>
      <c r="D72" s="42">
        <v>74.25</v>
      </c>
      <c r="E72" s="42">
        <v>85.25</v>
      </c>
      <c r="F72" s="42">
        <v>14.5</v>
      </c>
      <c r="H72" s="1"/>
    </row>
    <row r="73" spans="1:8" ht="12" customHeight="1" x14ac:dyDescent="0.2">
      <c r="A73" s="59" t="s">
        <v>105</v>
      </c>
      <c r="B73" s="42">
        <v>119.87</v>
      </c>
      <c r="C73" s="42">
        <v>201.75</v>
      </c>
      <c r="D73" s="42">
        <v>78.37</v>
      </c>
      <c r="E73" s="42">
        <v>72.37</v>
      </c>
      <c r="F73" s="42">
        <v>27.12</v>
      </c>
    </row>
    <row r="74" spans="1:8" ht="12" customHeight="1" x14ac:dyDescent="0.2">
      <c r="A74" s="59" t="s">
        <v>107</v>
      </c>
      <c r="B74" s="42">
        <v>88.33</v>
      </c>
      <c r="C74" s="42">
        <v>250</v>
      </c>
      <c r="D74" s="42">
        <v>59.33</v>
      </c>
      <c r="E74" s="42">
        <v>87.5</v>
      </c>
      <c r="F74" s="42" t="s">
        <v>152</v>
      </c>
    </row>
    <row r="75" spans="1:8" ht="12" customHeight="1" x14ac:dyDescent="0.2">
      <c r="A75" s="59" t="s">
        <v>169</v>
      </c>
      <c r="B75" s="42">
        <v>100</v>
      </c>
      <c r="C75" s="42">
        <v>193</v>
      </c>
      <c r="D75" s="42" t="s">
        <v>152</v>
      </c>
      <c r="E75" s="42" t="s">
        <v>152</v>
      </c>
      <c r="F75" s="42">
        <v>38</v>
      </c>
    </row>
    <row r="76" spans="1:8" ht="12" customHeight="1" x14ac:dyDescent="0.2">
      <c r="A76" s="59" t="s">
        <v>106</v>
      </c>
      <c r="B76" s="42" t="s">
        <v>152</v>
      </c>
      <c r="C76" s="42">
        <v>208</v>
      </c>
      <c r="D76" s="42">
        <v>58.75</v>
      </c>
      <c r="E76" s="42">
        <v>95</v>
      </c>
      <c r="F76" s="42">
        <v>25</v>
      </c>
      <c r="G76" s="1"/>
    </row>
    <row r="77" spans="1:8" ht="12" customHeight="1" x14ac:dyDescent="0.25">
      <c r="A77" s="778" t="s">
        <v>108</v>
      </c>
      <c r="B77" s="780">
        <f>AVERAGE(B78:B80)</f>
        <v>60</v>
      </c>
      <c r="C77" s="780" t="s">
        <v>29</v>
      </c>
      <c r="D77" s="780">
        <f t="shared" ref="D77:E77" si="1">AVERAGE(D78:D80)</f>
        <v>60.916666666666664</v>
      </c>
      <c r="E77" s="780">
        <f t="shared" si="1"/>
        <v>122</v>
      </c>
      <c r="F77" s="780" t="s">
        <v>29</v>
      </c>
      <c r="G77" s="1"/>
    </row>
    <row r="78" spans="1:8" ht="12" customHeight="1" x14ac:dyDescent="0.2">
      <c r="A78" s="59" t="s">
        <v>109</v>
      </c>
      <c r="B78" s="42">
        <v>84.5</v>
      </c>
      <c r="C78" s="42" t="s">
        <v>152</v>
      </c>
      <c r="D78" s="42">
        <v>61.25</v>
      </c>
      <c r="E78" s="42" t="s">
        <v>152</v>
      </c>
      <c r="F78" s="42" t="s">
        <v>152</v>
      </c>
    </row>
    <row r="79" spans="1:8" ht="12" customHeight="1" x14ac:dyDescent="0.2">
      <c r="A79" s="59" t="s">
        <v>110</v>
      </c>
      <c r="B79" s="42">
        <v>48</v>
      </c>
      <c r="C79" s="42" t="s">
        <v>152</v>
      </c>
      <c r="D79" s="42">
        <v>74</v>
      </c>
      <c r="E79" s="42">
        <v>122</v>
      </c>
      <c r="F79" s="42" t="s">
        <v>152</v>
      </c>
    </row>
    <row r="80" spans="1:8" ht="12" customHeight="1" x14ac:dyDescent="0.2">
      <c r="A80" s="59" t="s">
        <v>112</v>
      </c>
      <c r="B80" s="42">
        <v>47.5</v>
      </c>
      <c r="C80" s="42" t="s">
        <v>152</v>
      </c>
      <c r="D80" s="42">
        <v>47.5</v>
      </c>
      <c r="E80" s="42" t="s">
        <v>152</v>
      </c>
      <c r="F80" s="42" t="s">
        <v>152</v>
      </c>
    </row>
    <row r="81" spans="1:7" ht="12" customHeight="1" x14ac:dyDescent="0.25">
      <c r="A81" s="762" t="s">
        <v>113</v>
      </c>
      <c r="B81" s="780">
        <f t="shared" ref="B81:E81" si="2">AVERAGE(B82:B83)</f>
        <v>107.69</v>
      </c>
      <c r="C81" s="758" t="s">
        <v>29</v>
      </c>
      <c r="D81" s="768">
        <f t="shared" si="2"/>
        <v>57.22</v>
      </c>
      <c r="E81" s="780">
        <f t="shared" si="2"/>
        <v>94.284999999999997</v>
      </c>
      <c r="F81" s="780" t="s">
        <v>29</v>
      </c>
    </row>
    <row r="82" spans="1:7" ht="12" customHeight="1" x14ac:dyDescent="0.2">
      <c r="A82" s="764" t="s">
        <v>663</v>
      </c>
      <c r="B82" s="42">
        <v>104.88</v>
      </c>
      <c r="C82" s="761" t="s">
        <v>166</v>
      </c>
      <c r="D82" s="767">
        <v>56.44</v>
      </c>
      <c r="E82" s="761">
        <v>91.57</v>
      </c>
      <c r="F82" s="42" t="s">
        <v>152</v>
      </c>
    </row>
    <row r="83" spans="1:7" ht="12" customHeight="1" x14ac:dyDescent="0.2">
      <c r="A83" s="764" t="s">
        <v>115</v>
      </c>
      <c r="B83" s="42">
        <v>110.5</v>
      </c>
      <c r="C83" s="761" t="s">
        <v>166</v>
      </c>
      <c r="D83" s="767">
        <v>58</v>
      </c>
      <c r="E83" s="761">
        <v>97</v>
      </c>
      <c r="F83" s="42" t="s">
        <v>152</v>
      </c>
    </row>
    <row r="84" spans="1:7" ht="12" customHeight="1" x14ac:dyDescent="0.25">
      <c r="A84" s="778" t="s">
        <v>116</v>
      </c>
      <c r="B84" s="780">
        <f t="shared" ref="B84:F84" si="3">AVERAGE(B85)</f>
        <v>97.66</v>
      </c>
      <c r="C84" s="780">
        <f t="shared" si="3"/>
        <v>55</v>
      </c>
      <c r="D84" s="780">
        <f t="shared" si="3"/>
        <v>57.33</v>
      </c>
      <c r="E84" s="780">
        <f t="shared" si="3"/>
        <v>84.66</v>
      </c>
      <c r="F84" s="780">
        <f t="shared" si="3"/>
        <v>27</v>
      </c>
    </row>
    <row r="85" spans="1:7" ht="12" customHeight="1" x14ac:dyDescent="0.2">
      <c r="A85" s="59" t="s">
        <v>117</v>
      </c>
      <c r="B85" s="42">
        <v>97.66</v>
      </c>
      <c r="C85" s="42">
        <v>55</v>
      </c>
      <c r="D85" s="42">
        <v>57.33</v>
      </c>
      <c r="E85" s="42">
        <v>84.66</v>
      </c>
      <c r="F85" s="42">
        <v>27</v>
      </c>
    </row>
    <row r="86" spans="1:7" ht="12" customHeight="1" x14ac:dyDescent="0.25">
      <c r="A86" s="778" t="s">
        <v>118</v>
      </c>
      <c r="B86" s="857" t="s">
        <v>29</v>
      </c>
      <c r="C86" s="780">
        <f>AVERAGE(C87:C89)</f>
        <v>242.83499999999998</v>
      </c>
      <c r="D86" s="780">
        <f>AVERAGE(D87:D89)</f>
        <v>58.25</v>
      </c>
      <c r="E86" s="780">
        <f>AVERAGE(E87:E89)</f>
        <v>88.666666666666671</v>
      </c>
      <c r="F86" s="780">
        <f>AVERAGE(F87:F89)</f>
        <v>27</v>
      </c>
    </row>
    <row r="87" spans="1:7" ht="12" customHeight="1" x14ac:dyDescent="0.25">
      <c r="A87" s="59" t="s">
        <v>119</v>
      </c>
      <c r="B87" s="858" t="s">
        <v>166</v>
      </c>
      <c r="C87" s="175" t="s">
        <v>166</v>
      </c>
      <c r="D87" s="175" t="s">
        <v>166</v>
      </c>
      <c r="E87" s="175">
        <v>94</v>
      </c>
      <c r="F87" s="175" t="s">
        <v>166</v>
      </c>
      <c r="G87" s="1"/>
    </row>
    <row r="88" spans="1:7" ht="12" customHeight="1" x14ac:dyDescent="0.25">
      <c r="A88" s="59" t="s">
        <v>120</v>
      </c>
      <c r="B88" s="858" t="s">
        <v>166</v>
      </c>
      <c r="C88" s="175">
        <v>246.67</v>
      </c>
      <c r="D88" s="175">
        <v>56.5</v>
      </c>
      <c r="E88" s="175">
        <v>90</v>
      </c>
      <c r="F88" s="175">
        <v>28</v>
      </c>
      <c r="G88" s="1"/>
    </row>
    <row r="89" spans="1:7" ht="12" customHeight="1" x14ac:dyDescent="0.25">
      <c r="A89" s="59" t="s">
        <v>121</v>
      </c>
      <c r="B89" s="858" t="s">
        <v>166</v>
      </c>
      <c r="C89" s="175">
        <v>239</v>
      </c>
      <c r="D89" s="175">
        <v>60</v>
      </c>
      <c r="E89" s="175">
        <v>82</v>
      </c>
      <c r="F89" s="175">
        <v>26</v>
      </c>
    </row>
    <row r="90" spans="1:7" ht="12" customHeight="1" x14ac:dyDescent="0.25">
      <c r="A90" s="778" t="s">
        <v>122</v>
      </c>
      <c r="B90" s="857" t="s">
        <v>29</v>
      </c>
      <c r="C90" s="780">
        <f>AVERAGE(C91:C93)</f>
        <v>172.5</v>
      </c>
      <c r="D90" s="780">
        <f>AVERAGE(D91:D93)</f>
        <v>55</v>
      </c>
      <c r="E90" s="780">
        <f>AVERAGE(E91:E93)</f>
        <v>77.64</v>
      </c>
      <c r="F90" s="780">
        <f>AVERAGE(F91:F93)</f>
        <v>21.056666666666668</v>
      </c>
    </row>
    <row r="91" spans="1:7" ht="12" customHeight="1" x14ac:dyDescent="0.25">
      <c r="A91" s="59" t="s">
        <v>124</v>
      </c>
      <c r="B91" s="859" t="s">
        <v>152</v>
      </c>
      <c r="C91" s="791" t="s">
        <v>152</v>
      </c>
      <c r="D91" s="42">
        <v>55</v>
      </c>
      <c r="E91" s="42">
        <v>101.25</v>
      </c>
      <c r="F91" s="42">
        <v>19</v>
      </c>
    </row>
    <row r="92" spans="1:7" ht="12" customHeight="1" x14ac:dyDescent="0.25">
      <c r="A92" s="59" t="s">
        <v>125</v>
      </c>
      <c r="B92" s="859" t="s">
        <v>152</v>
      </c>
      <c r="C92" s="42">
        <v>105</v>
      </c>
      <c r="D92" s="791" t="s">
        <v>152</v>
      </c>
      <c r="E92" s="42">
        <v>42</v>
      </c>
      <c r="F92" s="42">
        <v>20.5</v>
      </c>
    </row>
    <row r="93" spans="1:7" ht="12" customHeight="1" x14ac:dyDescent="0.25">
      <c r="A93" s="59" t="s">
        <v>126</v>
      </c>
      <c r="B93" s="859" t="s">
        <v>152</v>
      </c>
      <c r="C93" s="42">
        <v>240</v>
      </c>
      <c r="D93" s="791" t="s">
        <v>152</v>
      </c>
      <c r="E93" s="42">
        <v>89.67</v>
      </c>
      <c r="F93" s="42">
        <v>23.67</v>
      </c>
    </row>
    <row r="94" spans="1:7" ht="12" customHeight="1" x14ac:dyDescent="0.25">
      <c r="A94" s="778" t="s">
        <v>602</v>
      </c>
      <c r="B94" s="857" t="s">
        <v>29</v>
      </c>
      <c r="C94" s="780" t="s">
        <v>29</v>
      </c>
      <c r="D94" s="780">
        <f>AVERAGE(D95:D96)</f>
        <v>93</v>
      </c>
      <c r="E94" s="780" t="s">
        <v>29</v>
      </c>
      <c r="F94" s="780">
        <f>AVERAGE(F95:F96)</f>
        <v>63.75</v>
      </c>
    </row>
    <row r="95" spans="1:7" ht="12" customHeight="1" x14ac:dyDescent="0.25">
      <c r="A95" s="59" t="s">
        <v>558</v>
      </c>
      <c r="B95" s="859" t="s">
        <v>152</v>
      </c>
      <c r="C95" s="791" t="s">
        <v>152</v>
      </c>
      <c r="D95" s="42">
        <v>95</v>
      </c>
      <c r="E95" s="791" t="s">
        <v>152</v>
      </c>
      <c r="F95" s="175">
        <v>63.75</v>
      </c>
    </row>
    <row r="96" spans="1:7" ht="12" customHeight="1" x14ac:dyDescent="0.25">
      <c r="A96" s="59" t="s">
        <v>604</v>
      </c>
      <c r="B96" s="859" t="s">
        <v>152</v>
      </c>
      <c r="C96" s="791" t="s">
        <v>152</v>
      </c>
      <c r="D96" s="42">
        <v>91</v>
      </c>
      <c r="E96" s="791" t="s">
        <v>152</v>
      </c>
      <c r="F96" s="791" t="s">
        <v>152</v>
      </c>
    </row>
    <row r="97" spans="1:6" ht="12" customHeight="1" x14ac:dyDescent="0.25">
      <c r="A97" s="778" t="s">
        <v>328</v>
      </c>
      <c r="B97" s="780">
        <f>AVERAGE(B98:B105)</f>
        <v>115</v>
      </c>
      <c r="C97" s="780">
        <f>AVERAGE(C98:C105)</f>
        <v>94</v>
      </c>
      <c r="D97" s="780">
        <f>AVERAGE(D98:D105)</f>
        <v>56.550000000000004</v>
      </c>
      <c r="E97" s="780">
        <f>AVERAGE(E98:E105)</f>
        <v>89.8</v>
      </c>
      <c r="F97" s="780">
        <f>AVERAGE(F98:F105)</f>
        <v>24.5</v>
      </c>
    </row>
    <row r="98" spans="1:6" ht="12" customHeight="1" x14ac:dyDescent="0.2">
      <c r="A98" s="59" t="s">
        <v>190</v>
      </c>
      <c r="B98" s="42" t="s">
        <v>152</v>
      </c>
      <c r="C98" s="42" t="s">
        <v>152</v>
      </c>
      <c r="D98" s="42">
        <v>58</v>
      </c>
      <c r="E98" s="42" t="s">
        <v>152</v>
      </c>
      <c r="F98" s="42" t="s">
        <v>152</v>
      </c>
    </row>
    <row r="99" spans="1:6" ht="12" customHeight="1" x14ac:dyDescent="0.2">
      <c r="A99" s="59" t="s">
        <v>645</v>
      </c>
      <c r="B99" s="42" t="s">
        <v>152</v>
      </c>
      <c r="C99" s="42" t="s">
        <v>152</v>
      </c>
      <c r="D99" s="42">
        <v>56.5</v>
      </c>
      <c r="E99" s="42">
        <v>82</v>
      </c>
      <c r="F99" s="42" t="s">
        <v>152</v>
      </c>
    </row>
    <row r="100" spans="1:6" ht="12" customHeight="1" x14ac:dyDescent="0.2">
      <c r="A100" s="59" t="s">
        <v>593</v>
      </c>
      <c r="B100" s="42" t="s">
        <v>152</v>
      </c>
      <c r="C100" s="42" t="s">
        <v>152</v>
      </c>
      <c r="D100" s="42">
        <v>56.6</v>
      </c>
      <c r="E100" s="42" t="s">
        <v>152</v>
      </c>
      <c r="F100" s="42" t="s">
        <v>152</v>
      </c>
    </row>
    <row r="101" spans="1:6" ht="12" customHeight="1" x14ac:dyDescent="0.2">
      <c r="A101" s="59" t="s">
        <v>192</v>
      </c>
      <c r="B101" s="42" t="s">
        <v>152</v>
      </c>
      <c r="C101" s="42">
        <v>48</v>
      </c>
      <c r="D101" s="42">
        <v>52</v>
      </c>
      <c r="E101" s="42">
        <v>73</v>
      </c>
      <c r="F101" s="42" t="s">
        <v>152</v>
      </c>
    </row>
    <row r="102" spans="1:6" ht="12" customHeight="1" x14ac:dyDescent="0.2">
      <c r="A102" s="59" t="s">
        <v>330</v>
      </c>
      <c r="B102" s="42" t="s">
        <v>152</v>
      </c>
      <c r="C102" s="42" t="s">
        <v>152</v>
      </c>
      <c r="D102" s="42">
        <v>60</v>
      </c>
      <c r="E102" s="42" t="s">
        <v>152</v>
      </c>
      <c r="F102" s="42" t="s">
        <v>152</v>
      </c>
    </row>
    <row r="103" spans="1:6" ht="12" customHeight="1" x14ac:dyDescent="0.2">
      <c r="A103" s="59" t="s">
        <v>191</v>
      </c>
      <c r="B103" s="42" t="s">
        <v>152</v>
      </c>
      <c r="C103" s="42">
        <v>140</v>
      </c>
      <c r="D103" s="42">
        <v>55</v>
      </c>
      <c r="E103" s="42">
        <v>135</v>
      </c>
      <c r="F103" s="42">
        <v>24</v>
      </c>
    </row>
    <row r="104" spans="1:6" ht="12" customHeight="1" x14ac:dyDescent="0.2">
      <c r="A104" s="59" t="s">
        <v>199</v>
      </c>
      <c r="B104" s="42" t="s">
        <v>152</v>
      </c>
      <c r="C104" s="42" t="s">
        <v>152</v>
      </c>
      <c r="D104" s="42" t="s">
        <v>152</v>
      </c>
      <c r="E104" s="42">
        <v>81</v>
      </c>
      <c r="F104" s="42" t="s">
        <v>152</v>
      </c>
    </row>
    <row r="105" spans="1:6" ht="12" customHeight="1" x14ac:dyDescent="0.2">
      <c r="A105" s="59" t="s">
        <v>601</v>
      </c>
      <c r="B105" s="42">
        <v>115</v>
      </c>
      <c r="C105" s="42" t="s">
        <v>152</v>
      </c>
      <c r="D105" s="42">
        <v>57.75</v>
      </c>
      <c r="E105" s="42">
        <v>78</v>
      </c>
      <c r="F105" s="42">
        <v>25</v>
      </c>
    </row>
    <row r="106" spans="1:6" ht="12" customHeight="1" x14ac:dyDescent="0.25">
      <c r="A106" s="778" t="s">
        <v>170</v>
      </c>
      <c r="B106" s="857" t="s">
        <v>29</v>
      </c>
      <c r="C106" s="780" t="s">
        <v>29</v>
      </c>
      <c r="D106" s="650" t="s">
        <v>29</v>
      </c>
      <c r="E106" s="780" t="s">
        <v>29</v>
      </c>
      <c r="F106" s="780">
        <f>AVERAGE(F107:F107)</f>
        <v>29.33</v>
      </c>
    </row>
    <row r="107" spans="1:6" ht="12" customHeight="1" x14ac:dyDescent="0.2">
      <c r="A107" s="59" t="s">
        <v>171</v>
      </c>
      <c r="B107" s="42" t="s">
        <v>152</v>
      </c>
      <c r="C107" s="42" t="s">
        <v>152</v>
      </c>
      <c r="D107" s="42" t="s">
        <v>152</v>
      </c>
      <c r="E107" s="42" t="s">
        <v>152</v>
      </c>
      <c r="F107" s="42">
        <v>29.33</v>
      </c>
    </row>
    <row r="108" spans="1:6" ht="12" customHeight="1" x14ac:dyDescent="0.25">
      <c r="A108" s="778" t="s">
        <v>128</v>
      </c>
      <c r="B108" s="780">
        <f>AVERAGE(B109:B109)</f>
        <v>50</v>
      </c>
      <c r="C108" s="780" t="s">
        <v>29</v>
      </c>
      <c r="D108" s="780">
        <f>AVERAGE(D109:D109)</f>
        <v>61</v>
      </c>
      <c r="E108" s="780" t="s">
        <v>29</v>
      </c>
      <c r="F108" s="780" t="s">
        <v>29</v>
      </c>
    </row>
    <row r="109" spans="1:6" ht="12" customHeight="1" x14ac:dyDescent="0.2">
      <c r="A109" s="59" t="s">
        <v>130</v>
      </c>
      <c r="B109" s="42">
        <v>50</v>
      </c>
      <c r="C109" s="42" t="s">
        <v>152</v>
      </c>
      <c r="D109" s="42">
        <v>61</v>
      </c>
      <c r="E109" s="42" t="s">
        <v>152</v>
      </c>
      <c r="F109" s="42" t="s">
        <v>152</v>
      </c>
    </row>
    <row r="110" spans="1:6" ht="12" customHeight="1" x14ac:dyDescent="0.25">
      <c r="A110" s="778" t="s">
        <v>132</v>
      </c>
      <c r="B110" s="780">
        <f>AVERAGE(B111:B113)</f>
        <v>48</v>
      </c>
      <c r="C110" s="780">
        <f>AVERAGE(C111:C113)</f>
        <v>50.5</v>
      </c>
      <c r="D110" s="780">
        <f t="shared" ref="D110:F110" si="4">AVERAGE(D111:D113)</f>
        <v>65.666666666666671</v>
      </c>
      <c r="E110" s="780">
        <f t="shared" si="4"/>
        <v>74.806666666666672</v>
      </c>
      <c r="F110" s="780">
        <f t="shared" si="4"/>
        <v>29.5</v>
      </c>
    </row>
    <row r="111" spans="1:6" ht="12" customHeight="1" x14ac:dyDescent="0.25">
      <c r="A111" s="59" t="s">
        <v>133</v>
      </c>
      <c r="B111" s="42">
        <v>42</v>
      </c>
      <c r="C111" s="42">
        <v>33</v>
      </c>
      <c r="D111" s="854">
        <v>78.25</v>
      </c>
      <c r="E111" s="42">
        <v>75.25</v>
      </c>
      <c r="F111" s="42" t="s">
        <v>152</v>
      </c>
    </row>
    <row r="112" spans="1:6" ht="12" customHeight="1" x14ac:dyDescent="0.2">
      <c r="A112" s="59" t="s">
        <v>134</v>
      </c>
      <c r="B112" s="42">
        <v>44</v>
      </c>
      <c r="C112" s="42">
        <v>68</v>
      </c>
      <c r="D112" s="855">
        <v>60.75</v>
      </c>
      <c r="E112" s="42">
        <v>69.67</v>
      </c>
      <c r="F112" s="42">
        <v>29.5</v>
      </c>
    </row>
    <row r="113" spans="1:6" ht="12" customHeight="1" x14ac:dyDescent="0.2">
      <c r="A113" s="792" t="s">
        <v>135</v>
      </c>
      <c r="B113" s="793">
        <v>58</v>
      </c>
      <c r="C113" s="42" t="s">
        <v>152</v>
      </c>
      <c r="D113" s="856">
        <v>58</v>
      </c>
      <c r="E113" s="793">
        <v>79.5</v>
      </c>
      <c r="F113" s="793" t="s">
        <v>152</v>
      </c>
    </row>
    <row r="114" spans="1:6" ht="12" customHeight="1" x14ac:dyDescent="0.25">
      <c r="A114" s="597" t="s">
        <v>136</v>
      </c>
      <c r="B114" s="45"/>
      <c r="C114" s="45"/>
      <c r="D114" s="44"/>
      <c r="E114" s="43"/>
      <c r="F114" s="43"/>
    </row>
    <row r="115" spans="1:6" ht="12" customHeight="1" x14ac:dyDescent="0.2">
      <c r="A115" s="602" t="s">
        <v>137</v>
      </c>
      <c r="B115" s="46"/>
      <c r="C115" s="46"/>
      <c r="D115" s="5"/>
      <c r="E115" s="46"/>
      <c r="F115" s="46"/>
    </row>
    <row r="116" spans="1:6" ht="12" customHeight="1" x14ac:dyDescent="0.2"/>
    <row r="117" spans="1:6" ht="12" customHeight="1" x14ac:dyDescent="0.2"/>
    <row r="118" spans="1:6" ht="12" customHeight="1" x14ac:dyDescent="0.2"/>
    <row r="119" spans="1:6" ht="12" customHeight="1" x14ac:dyDescent="0.2"/>
    <row r="120" spans="1:6" ht="12" customHeight="1" x14ac:dyDescent="0.2"/>
    <row r="121" spans="1:6" ht="12" customHeight="1" x14ac:dyDescent="0.2"/>
    <row r="122" spans="1:6" ht="12" customHeight="1" x14ac:dyDescent="0.2"/>
    <row r="123" spans="1:6" ht="12" customHeight="1" x14ac:dyDescent="0.2"/>
    <row r="124" spans="1:6" ht="12" customHeight="1" x14ac:dyDescent="0.2"/>
    <row r="125" spans="1:6" ht="12" customHeight="1" x14ac:dyDescent="0.2"/>
    <row r="126" spans="1:6" ht="12" customHeight="1" x14ac:dyDescent="0.2"/>
    <row r="127" spans="1:6" ht="12" customHeight="1" x14ac:dyDescent="0.2"/>
    <row r="128" spans="1:6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</sheetData>
  <pageMargins left="0" right="0" top="0" bottom="0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4</vt:i4>
      </vt:variant>
    </vt:vector>
  </HeadingPairs>
  <TitlesOfParts>
    <vt:vector size="26" baseType="lpstr">
      <vt:lpstr>Indice</vt:lpstr>
      <vt:lpstr>C.90</vt:lpstr>
      <vt:lpstr>C.91</vt:lpstr>
      <vt:lpstr>C.92</vt:lpstr>
      <vt:lpstr>C.93</vt:lpstr>
      <vt:lpstr>C.94</vt:lpstr>
      <vt:lpstr>C.95</vt:lpstr>
      <vt:lpstr>C.96</vt:lpstr>
      <vt:lpstr>C.97</vt:lpstr>
      <vt:lpstr>C,98</vt:lpstr>
      <vt:lpstr>C,99</vt:lpstr>
      <vt:lpstr>C.100</vt:lpstr>
      <vt:lpstr>C,101</vt:lpstr>
      <vt:lpstr>C.102</vt:lpstr>
      <vt:lpstr>C.103</vt:lpstr>
      <vt:lpstr>C.104</vt:lpstr>
      <vt:lpstr>C.105</vt:lpstr>
      <vt:lpstr>C.106</vt:lpstr>
      <vt:lpstr>C.107 </vt:lpstr>
      <vt:lpstr>C.108</vt:lpstr>
      <vt:lpstr>C.109</vt:lpstr>
      <vt:lpstr>C,110</vt:lpstr>
      <vt:lpstr>C.102!Área_de_impresión</vt:lpstr>
      <vt:lpstr>C.103!Área_de_impresión</vt:lpstr>
      <vt:lpstr>C.90!Área_de_impresión</vt:lpstr>
      <vt:lpstr>C.91!Área_de_impresión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Andrade</dc:creator>
  <cp:lastModifiedBy>Agueda Sihuas Meza</cp:lastModifiedBy>
  <cp:lastPrinted>2024-05-15T14:53:12Z</cp:lastPrinted>
  <dcterms:created xsi:type="dcterms:W3CDTF">2002-01-07T15:01:08Z</dcterms:created>
  <dcterms:modified xsi:type="dcterms:W3CDTF">2024-05-27T21:21:06Z</dcterms:modified>
</cp:coreProperties>
</file>