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DGEE_P\PLANEAMIENTO_ENERGETICO\02 BNE\BNE 2022\06_enviado a VME\Ilustraciones &amp; Tablas\"/>
    </mc:Choice>
  </mc:AlternateContent>
  <xr:revisionPtr revIDLastSave="0" documentId="10_ncr:100000_{913C5BD2-B725-402C-AC96-091C635C73A1}" xr6:coauthVersionLast="31" xr6:coauthVersionMax="47" xr10:uidLastSave="{00000000-0000-0000-0000-000000000000}"/>
  <workbookProtection workbookAlgorithmName="SHA-512" workbookHashValue="VgGJG7t7Ws9TBQUifdW++DVXzPau3pcqz7MHXyWK2siy+h9eBWKyxnztwyelpFb9FWM1z+BFcYNBpwQcla9OXA==" workbookSaltValue="RO8EnOOshd6XQdhxZQMmuQ==" workbookSpinCount="100000" lockStructure="1"/>
  <bookViews>
    <workbookView xWindow="8235" yWindow="150" windowWidth="12225" windowHeight="10920" tabRatio="620" xr2:uid="{00000000-000D-0000-FFFF-FFFF00000000}"/>
  </bookViews>
  <sheets>
    <sheet name="Índice" sheetId="1" r:id="rId1"/>
    <sheet name="T_IV.1" sheetId="3" r:id="rId2"/>
    <sheet name="DATA" sheetId="5" state="hidden" r:id="rId3"/>
  </sheets>
  <definedNames>
    <definedName name="_xlnm.Print_Area" localSheetId="0">Índice!$A$1:$M$10</definedName>
    <definedName name="_xlnm.Print_Area" localSheetId="1">T_IV.1!$A$1:$I$28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0" i="5" l="1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75" i="5"/>
  <c r="AF176" i="5"/>
  <c r="AF177" i="5"/>
  <c r="AF178" i="5"/>
  <c r="AF179" i="5"/>
  <c r="AF180" i="5"/>
  <c r="AF181" i="5"/>
  <c r="AF182" i="5"/>
  <c r="AF183" i="5"/>
  <c r="AF184" i="5"/>
  <c r="AF185" i="5"/>
  <c r="AF186" i="5"/>
  <c r="AF187" i="5"/>
  <c r="AF188" i="5"/>
  <c r="AF189" i="5"/>
  <c r="AF190" i="5"/>
  <c r="AF191" i="5"/>
  <c r="AF192" i="5"/>
  <c r="AF193" i="5"/>
  <c r="AF194" i="5"/>
  <c r="AF195" i="5"/>
  <c r="AF196" i="5"/>
  <c r="AF197" i="5"/>
  <c r="AF198" i="5"/>
  <c r="AF199" i="5"/>
  <c r="AF200" i="5"/>
  <c r="AF201" i="5"/>
  <c r="AF202" i="5"/>
  <c r="AF203" i="5"/>
  <c r="AF204" i="5"/>
  <c r="AF205" i="5"/>
  <c r="AF206" i="5"/>
  <c r="AF207" i="5"/>
  <c r="AF208" i="5"/>
  <c r="AF209" i="5"/>
  <c r="AF210" i="5"/>
  <c r="AF211" i="5"/>
  <c r="AF212" i="5"/>
  <c r="AF213" i="5"/>
  <c r="AF214" i="5"/>
  <c r="AF215" i="5"/>
  <c r="AF216" i="5"/>
  <c r="AF217" i="5"/>
  <c r="AF218" i="5"/>
  <c r="AF219" i="5"/>
  <c r="AF220" i="5"/>
  <c r="AF221" i="5"/>
  <c r="AF222" i="5"/>
  <c r="AF223" i="5"/>
  <c r="AF224" i="5"/>
  <c r="AF225" i="5"/>
  <c r="AF226" i="5"/>
  <c r="AF227" i="5"/>
  <c r="AF228" i="5"/>
  <c r="AF229" i="5"/>
  <c r="AF230" i="5"/>
  <c r="AF231" i="5"/>
  <c r="AF232" i="5"/>
  <c r="AF233" i="5"/>
  <c r="AF234" i="5"/>
  <c r="AF235" i="5"/>
  <c r="AF236" i="5"/>
  <c r="AF237" i="5"/>
  <c r="AF238" i="5"/>
  <c r="AF239" i="5"/>
  <c r="AF240" i="5"/>
  <c r="AF241" i="5"/>
  <c r="AF242" i="5"/>
  <c r="AF243" i="5"/>
  <c r="AF244" i="5"/>
  <c r="AF245" i="5"/>
  <c r="AF246" i="5"/>
  <c r="AF247" i="5"/>
  <c r="AF248" i="5"/>
  <c r="AF249" i="5"/>
  <c r="AF250" i="5"/>
  <c r="AF251" i="5"/>
  <c r="AF252" i="5"/>
  <c r="AF253" i="5"/>
  <c r="AF254" i="5"/>
  <c r="AF255" i="5"/>
  <c r="AF256" i="5"/>
  <c r="AF257" i="5"/>
  <c r="AF258" i="5"/>
  <c r="AF259" i="5"/>
  <c r="AF260" i="5"/>
  <c r="AF261" i="5"/>
  <c r="AF262" i="5"/>
  <c r="AF263" i="5"/>
  <c r="AF264" i="5"/>
  <c r="AF265" i="5"/>
  <c r="AF266" i="5"/>
  <c r="AF267" i="5"/>
  <c r="AF268" i="5"/>
  <c r="AF269" i="5"/>
  <c r="AF270" i="5"/>
  <c r="AF271" i="5"/>
  <c r="AF272" i="5"/>
  <c r="AF273" i="5"/>
  <c r="AF274" i="5"/>
  <c r="AF275" i="5"/>
  <c r="AF276" i="5"/>
  <c r="AF277" i="5"/>
  <c r="AF278" i="5"/>
  <c r="AF279" i="5"/>
  <c r="AF280" i="5"/>
  <c r="AF281" i="5"/>
  <c r="AF282" i="5"/>
  <c r="AF283" i="5"/>
  <c r="AF284" i="5"/>
  <c r="AF285" i="5"/>
  <c r="AF286" i="5"/>
  <c r="AF287" i="5"/>
  <c r="AF288" i="5"/>
  <c r="AF289" i="5"/>
  <c r="AF290" i="5"/>
  <c r="AF291" i="5"/>
  <c r="AF292" i="5"/>
  <c r="AF293" i="5"/>
  <c r="AF294" i="5"/>
  <c r="AF295" i="5"/>
  <c r="AF296" i="5"/>
  <c r="AF297" i="5"/>
  <c r="AF298" i="5"/>
  <c r="AF299" i="5"/>
  <c r="AF300" i="5"/>
  <c r="AF301" i="5"/>
  <c r="AF302" i="5"/>
  <c r="AF303" i="5"/>
  <c r="AF304" i="5"/>
  <c r="AF305" i="5"/>
  <c r="AF306" i="5"/>
  <c r="AF307" i="5"/>
  <c r="AF308" i="5"/>
  <c r="AF309" i="5"/>
  <c r="AF310" i="5"/>
  <c r="AF311" i="5"/>
  <c r="AF312" i="5"/>
  <c r="AF313" i="5"/>
  <c r="AF314" i="5"/>
  <c r="AF315" i="5"/>
  <c r="AF316" i="5"/>
  <c r="AF317" i="5"/>
  <c r="AF318" i="5"/>
  <c r="AF319" i="5"/>
  <c r="AF320" i="5"/>
  <c r="AF321" i="5"/>
  <c r="AF322" i="5"/>
  <c r="AF323" i="5"/>
  <c r="AF324" i="5"/>
  <c r="AF325" i="5"/>
  <c r="AF326" i="5"/>
  <c r="AF327" i="5"/>
  <c r="AF328" i="5"/>
  <c r="AF329" i="5"/>
  <c r="AF330" i="5"/>
  <c r="AF331" i="5"/>
  <c r="AF332" i="5"/>
  <c r="AF333" i="5"/>
  <c r="AF334" i="5"/>
  <c r="AF335" i="5"/>
  <c r="AF336" i="5"/>
  <c r="AF337" i="5"/>
  <c r="AF338" i="5"/>
  <c r="AF339" i="5"/>
  <c r="AF340" i="5"/>
  <c r="AF341" i="5"/>
  <c r="AF342" i="5"/>
  <c r="AF343" i="5"/>
  <c r="AF344" i="5"/>
  <c r="AF345" i="5"/>
  <c r="AF346" i="5"/>
  <c r="AF347" i="5"/>
  <c r="AF348" i="5"/>
  <c r="AF349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7" i="5"/>
  <c r="B1" i="5"/>
  <c r="E8" i="3"/>
  <c r="C8" i="3"/>
  <c r="E25" i="3"/>
  <c r="E26" i="3"/>
  <c r="C25" i="3"/>
  <c r="E22" i="3"/>
  <c r="E23" i="3"/>
  <c r="C22" i="3"/>
  <c r="C23" i="3"/>
  <c r="E19" i="3"/>
  <c r="E18" i="3"/>
  <c r="C19" i="3"/>
  <c r="C18" i="3"/>
  <c r="E15" i="3"/>
  <c r="E14" i="3"/>
  <c r="E13" i="3"/>
  <c r="E12" i="3"/>
  <c r="E11" i="3"/>
  <c r="C15" i="3"/>
  <c r="C14" i="3"/>
  <c r="C13" i="3"/>
  <c r="C12" i="3"/>
  <c r="C11" i="3"/>
  <c r="G11" i="3"/>
  <c r="G12" i="3"/>
  <c r="G15" i="3"/>
  <c r="G14" i="3"/>
  <c r="C16" i="3"/>
  <c r="E20" i="3"/>
  <c r="C20" i="3"/>
  <c r="G20" i="3"/>
  <c r="G19" i="3"/>
  <c r="G23" i="3"/>
  <c r="C26" i="3"/>
  <c r="G18" i="3"/>
  <c r="G22" i="3"/>
  <c r="G13" i="3"/>
  <c r="E16" i="3"/>
  <c r="C27" i="3"/>
  <c r="D18" i="3"/>
  <c r="E27" i="3"/>
  <c r="G16" i="3"/>
  <c r="D12" i="3"/>
  <c r="D22" i="3"/>
  <c r="D23" i="3"/>
  <c r="D14" i="3"/>
  <c r="D15" i="3"/>
  <c r="D25" i="3"/>
  <c r="D26" i="3"/>
  <c r="D19" i="3"/>
  <c r="D20" i="3"/>
  <c r="D13" i="3"/>
  <c r="D11" i="3"/>
  <c r="G27" i="3"/>
  <c r="F14" i="3"/>
  <c r="F18" i="3"/>
  <c r="F19" i="3"/>
  <c r="F22" i="3"/>
  <c r="F23" i="3"/>
  <c r="F13" i="3"/>
  <c r="F15" i="3"/>
  <c r="F11" i="3"/>
  <c r="F25" i="3"/>
  <c r="F26" i="3"/>
  <c r="F12" i="3"/>
  <c r="D16" i="3"/>
  <c r="D27" i="3"/>
  <c r="F16" i="3"/>
  <c r="F20" i="3"/>
  <c r="F27" i="3"/>
  <c r="B2" i="3"/>
  <c r="B2" i="1"/>
</calcChain>
</file>

<file path=xl/sharedStrings.xml><?xml version="1.0" encoding="utf-8"?>
<sst xmlns="http://schemas.openxmlformats.org/spreadsheetml/2006/main" count="1506" uniqueCount="136">
  <si>
    <t>CONTENIDO</t>
  </si>
  <si>
    <t>TABLAS:</t>
  </si>
  <si>
    <t>Detalle</t>
  </si>
  <si>
    <t>Tipo</t>
  </si>
  <si>
    <t>Fuente</t>
  </si>
  <si>
    <t>Unidad</t>
  </si>
  <si>
    <t>Primaria</t>
  </si>
  <si>
    <t>Bagazo</t>
  </si>
  <si>
    <t>Secundaria</t>
  </si>
  <si>
    <t>Gas Natural</t>
  </si>
  <si>
    <t>Total</t>
  </si>
  <si>
    <t>TJ</t>
  </si>
  <si>
    <t>Hidroenergía</t>
  </si>
  <si>
    <t>Solar</t>
  </si>
  <si>
    <t>Eólica</t>
  </si>
  <si>
    <t>Fuel Oil</t>
  </si>
  <si>
    <t>Centrales Eléctricas</t>
  </si>
  <si>
    <t>Residencial</t>
  </si>
  <si>
    <t>Comercial</t>
  </si>
  <si>
    <t>Público</t>
  </si>
  <si>
    <t>Transporte</t>
  </si>
  <si>
    <t>Pesquería</t>
  </si>
  <si>
    <t>Consumo Final</t>
  </si>
  <si>
    <t>TOTAL</t>
  </si>
  <si>
    <t>Cantidad</t>
  </si>
  <si>
    <t>Particip.</t>
  </si>
  <si>
    <t>Producción</t>
  </si>
  <si>
    <t>Coquerías y Altos Hornos</t>
  </si>
  <si>
    <t>Carboneras</t>
  </si>
  <si>
    <t>Año:</t>
  </si>
  <si>
    <t>Minería</t>
  </si>
  <si>
    <t>Carbón Mineral</t>
  </si>
  <si>
    <t>106 pc</t>
  </si>
  <si>
    <t>Diesel B5</t>
  </si>
  <si>
    <t>Gas Seco</t>
  </si>
  <si>
    <t>Reservas Probadas</t>
  </si>
  <si>
    <t>Yacimientos Fósiles y Minerales</t>
  </si>
  <si>
    <t>Líquidos de Gas Natural</t>
  </si>
  <si>
    <t>103 Bbl</t>
  </si>
  <si>
    <t>Petróleo Crudo</t>
  </si>
  <si>
    <t>103 Ton</t>
  </si>
  <si>
    <t>Uranio</t>
  </si>
  <si>
    <t>TEP</t>
  </si>
  <si>
    <t>Producción Interna de Energía Primaria</t>
  </si>
  <si>
    <t>Gas Natural + LGN</t>
  </si>
  <si>
    <t>Subtotal</t>
  </si>
  <si>
    <t>Recursos Naturales Renovables</t>
  </si>
  <si>
    <t>Leña</t>
  </si>
  <si>
    <t>Bosta &amp; Yareta</t>
  </si>
  <si>
    <t>Energía Solar</t>
  </si>
  <si>
    <t>Energía Eólica</t>
  </si>
  <si>
    <t>Producción y Reservas de Energía Comercial</t>
  </si>
  <si>
    <t>Reservas</t>
  </si>
  <si>
    <t>Balanza Comercial de Energía Primaria</t>
  </si>
  <si>
    <t>Importaciones</t>
  </si>
  <si>
    <t xml:space="preserve"> Petróleo Crudo</t>
  </si>
  <si>
    <t xml:space="preserve"> Carbón Mineral </t>
  </si>
  <si>
    <t>Exportaciones</t>
  </si>
  <si>
    <t>Saldo</t>
  </si>
  <si>
    <t xml:space="preserve"> Gas Natural + LGN</t>
  </si>
  <si>
    <t xml:space="preserve"> Hidroenergía</t>
  </si>
  <si>
    <t xml:space="preserve"> Leña</t>
  </si>
  <si>
    <t xml:space="preserve"> Bagazo</t>
  </si>
  <si>
    <t xml:space="preserve"> Bosta &amp; Yareta</t>
  </si>
  <si>
    <t xml:space="preserve"> Energía Solar</t>
  </si>
  <si>
    <t xml:space="preserve"> Energía Eólica</t>
  </si>
  <si>
    <t>Destino de la Oferta Interna de Energía</t>
  </si>
  <si>
    <t>Centros de Transformación</t>
  </si>
  <si>
    <t>Consumo Directo</t>
  </si>
  <si>
    <t>Centros de Transformación y Tratamiento de Hidrocarburos</t>
  </si>
  <si>
    <t>Refinerías de petróleo crudo</t>
  </si>
  <si>
    <t>Plantas de procesamiento de gas natural</t>
  </si>
  <si>
    <t>Hidrocarburos</t>
  </si>
  <si>
    <t>Electricidad</t>
  </si>
  <si>
    <t>Carbón Vegetal</t>
  </si>
  <si>
    <t>Derivados del Carbón</t>
  </si>
  <si>
    <t>Consumo Final de Energía</t>
  </si>
  <si>
    <t>Balanza Comercial de Energía Secundaria</t>
  </si>
  <si>
    <t>Coque</t>
  </si>
  <si>
    <t>GLP</t>
  </si>
  <si>
    <t>Etanol</t>
  </si>
  <si>
    <t>Gasohol</t>
  </si>
  <si>
    <t>Gasolina Motor</t>
  </si>
  <si>
    <t>Turbo</t>
  </si>
  <si>
    <t>Biodiesel</t>
  </si>
  <si>
    <t>No Energético Petróleo y Gas</t>
  </si>
  <si>
    <t>Consumo Final de Energía por Fuentes</t>
  </si>
  <si>
    <t>MGO</t>
  </si>
  <si>
    <t>Fuel Oil**</t>
  </si>
  <si>
    <t>Bunker</t>
  </si>
  <si>
    <t>Fuente Primaria</t>
  </si>
  <si>
    <t>Bagazo (energético)</t>
  </si>
  <si>
    <t>Bagazo (no energético)</t>
  </si>
  <si>
    <t>Fuente Secundaria</t>
  </si>
  <si>
    <t>TurboJet</t>
  </si>
  <si>
    <t>Diesel B5*</t>
  </si>
  <si>
    <t>Gas Distribuido</t>
  </si>
  <si>
    <t xml:space="preserve">No Energéticos </t>
  </si>
  <si>
    <t>Consumo Final Total por Sectores Económicos</t>
  </si>
  <si>
    <t>Transporte (bunker aéreo)</t>
  </si>
  <si>
    <t>Transporte (bunker marítimo)</t>
  </si>
  <si>
    <t>Transporte (nacional)</t>
  </si>
  <si>
    <t>Residencial, Comercial y Público</t>
  </si>
  <si>
    <t>Industria y Minería</t>
  </si>
  <si>
    <t>Agropecuario y Pesca</t>
  </si>
  <si>
    <t>No Energético</t>
  </si>
  <si>
    <t>Participación de Bunker</t>
  </si>
  <si>
    <t>Bunker aéreo</t>
  </si>
  <si>
    <t>Bunker marítimo</t>
  </si>
  <si>
    <t>Participación de Fuentes por Sector Económico</t>
  </si>
  <si>
    <t>Gas Natural Distribuido</t>
  </si>
  <si>
    <t>Subtotal Consumo Final</t>
  </si>
  <si>
    <t>Agropecuario</t>
  </si>
  <si>
    <t>Industria</t>
  </si>
  <si>
    <t>No Energéticos</t>
  </si>
  <si>
    <t>VARIACIÓN</t>
  </si>
  <si>
    <t>IV.1 DISTRIBUCIÓN DE LA ENERGÍA PRIMARIA DESTINADA A LOS CENTROS DE TRANSFORMACIÓN</t>
  </si>
  <si>
    <t>TABLA IV.1: DISTRIBUCIÓN DE LA ENERGÍA PRIMARIA DESTINADA A LOS CENTROS DE TRANSFORMACIÓN</t>
  </si>
  <si>
    <t>TIPOS DE CENTROS DE TRANSFORMACIÓN</t>
  </si>
  <si>
    <t>Centros de transformación y tratamiento de hidrocarburos</t>
  </si>
  <si>
    <t>UNIDAD: TJ</t>
  </si>
  <si>
    <t>BASE DE DATOS RESUMEN GENERAL</t>
  </si>
  <si>
    <t>ENERGÍA TOTAL
(TJ)</t>
  </si>
  <si>
    <t>MINEM</t>
  </si>
  <si>
    <t>PERÚ</t>
  </si>
  <si>
    <t>PBI (MM US$ 2010)</t>
  </si>
  <si>
    <t>CEPAL</t>
  </si>
  <si>
    <t>Intensidad Energética (*)</t>
  </si>
  <si>
    <t>CÁLCULO</t>
  </si>
  <si>
    <t>TJ/Mill US$ 2010</t>
  </si>
  <si>
    <t>Intensidad Energética (Δ%)</t>
  </si>
  <si>
    <t>Δ%</t>
  </si>
  <si>
    <t>Oferta Interna Bruta de Energía</t>
  </si>
  <si>
    <t>Distribución de la Energía Primaria</t>
  </si>
  <si>
    <t>Producción de Energía</t>
  </si>
  <si>
    <t>106 US$ 2010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</si>
</sst>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_ * #,##0.00_ ;_ * \-#,##0.00_ ;_ * &quot;-&quot;??_ ;_ @_ "/>
    <numFmt numFmtId="166" formatCode="_-* #,##0.00\ _€_-;\-* #,##0.00\ _€_-;_-* &quot;-&quot;??\ _€_-;_-@_-"/>
    <numFmt numFmtId="167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b/>
      <sz val="12"/>
      <color theme="3" tint="-0.499984740745262"/>
      <name val="Tahoma"/>
      <family val="2"/>
    </font>
    <font>
      <b/>
      <sz val="12"/>
      <color theme="1"/>
      <name val="Tahoma"/>
      <family val="2"/>
    </font>
    <font>
      <sz val="10"/>
      <color theme="3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23"/>
      <color theme="0"/>
      <name val="Tahoma"/>
      <family val="2"/>
    </font>
    <font>
      <b/>
      <sz val="10"/>
      <color theme="3"/>
      <name val="Tahoma"/>
      <family val="2"/>
    </font>
    <font>
      <b/>
      <sz val="17"/>
      <color theme="0"/>
      <name val="Tahoma"/>
      <family val="2"/>
    </font>
    <font>
      <sz val="17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Bookman Old Style"/>
      <family val="1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8"/>
      <color theme="0"/>
      <name val="Tahoma"/>
      <family val="2"/>
    </font>
    <font>
      <b/>
      <sz val="8"/>
      <color theme="1"/>
      <name val="Tahoma"/>
      <family val="2"/>
    </font>
    <font>
      <b/>
      <sz val="24"/>
      <color theme="0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8"/>
      <color rgb="FFFF0000"/>
      <name val="Tahoma"/>
      <family val="2"/>
    </font>
    <font>
      <b/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5C8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9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166" fontId="16" fillId="0" borderId="0" applyFont="0" applyFill="0" applyBorder="0" applyAlignment="0" applyProtection="0"/>
    <xf numFmtId="0" fontId="21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3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5" fillId="0" borderId="0" xfId="0" applyFont="1"/>
    <xf numFmtId="0" fontId="13" fillId="4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vertical="center"/>
    </xf>
    <xf numFmtId="167" fontId="14" fillId="5" borderId="2" xfId="2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164" fontId="14" fillId="5" borderId="2" xfId="0" applyNumberFormat="1" applyFont="1" applyFill="1" applyBorder="1" applyAlignment="1">
      <alignment vertical="center"/>
    </xf>
    <xf numFmtId="167" fontId="7" fillId="0" borderId="3" xfId="2" applyNumberFormat="1" applyFont="1" applyBorder="1" applyAlignment="1">
      <alignment vertical="center"/>
    </xf>
    <xf numFmtId="167" fontId="7" fillId="0" borderId="4" xfId="2" applyNumberFormat="1" applyFont="1" applyBorder="1" applyAlignment="1">
      <alignment vertical="center"/>
    </xf>
    <xf numFmtId="167" fontId="7" fillId="0" borderId="5" xfId="2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7" fontId="7" fillId="0" borderId="7" xfId="2" applyNumberFormat="1" applyFont="1" applyBorder="1" applyAlignment="1">
      <alignment vertical="center"/>
    </xf>
    <xf numFmtId="167" fontId="7" fillId="0" borderId="9" xfId="2" applyNumberFormat="1" applyFont="1" applyBorder="1" applyAlignment="1">
      <alignment vertical="center"/>
    </xf>
    <xf numFmtId="164" fontId="7" fillId="0" borderId="12" xfId="1" applyNumberFormat="1" applyFont="1" applyBorder="1" applyAlignment="1">
      <alignment vertical="center"/>
    </xf>
    <xf numFmtId="167" fontId="7" fillId="0" borderId="13" xfId="2" applyNumberFormat="1" applyFont="1" applyBorder="1" applyAlignment="1">
      <alignment vertical="center"/>
    </xf>
    <xf numFmtId="164" fontId="7" fillId="0" borderId="8" xfId="1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indent="1"/>
    </xf>
    <xf numFmtId="164" fontId="7" fillId="0" borderId="10" xfId="0" applyNumberFormat="1" applyFont="1" applyBorder="1" applyAlignment="1">
      <alignment vertical="center"/>
    </xf>
    <xf numFmtId="167" fontId="7" fillId="0" borderId="11" xfId="2" applyNumberFormat="1" applyFont="1" applyBorder="1" applyAlignment="1">
      <alignment vertical="center"/>
    </xf>
    <xf numFmtId="167" fontId="7" fillId="0" borderId="2" xfId="2" applyNumberFormat="1" applyFont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0" fontId="22" fillId="3" borderId="2" xfId="0" applyFont="1" applyFill="1" applyBorder="1" applyAlignment="1">
      <alignment horizontal="center" vertical="center"/>
    </xf>
    <xf numFmtId="0" fontId="15" fillId="0" borderId="2" xfId="0" applyFont="1" applyBorder="1"/>
    <xf numFmtId="43" fontId="15" fillId="0" borderId="2" xfId="1" applyFont="1" applyFill="1" applyBorder="1"/>
    <xf numFmtId="0" fontId="23" fillId="0" borderId="2" xfId="0" applyFont="1" applyBorder="1"/>
    <xf numFmtId="43" fontId="23" fillId="0" borderId="2" xfId="1" applyFont="1" applyFill="1" applyBorder="1"/>
    <xf numFmtId="43" fontId="15" fillId="0" borderId="2" xfId="0" applyNumberFormat="1" applyFont="1" applyBorder="1"/>
    <xf numFmtId="43" fontId="23" fillId="0" borderId="2" xfId="0" applyNumberFormat="1" applyFont="1" applyBorder="1"/>
    <xf numFmtId="0" fontId="16" fillId="6" borderId="0" xfId="0" applyFont="1" applyFill="1" applyAlignment="1">
      <alignment vertical="center"/>
    </xf>
    <xf numFmtId="0" fontId="25" fillId="0" borderId="0" xfId="0" applyFont="1"/>
    <xf numFmtId="43" fontId="0" fillId="0" borderId="0" xfId="1" applyFont="1"/>
    <xf numFmtId="43" fontId="16" fillId="6" borderId="0" xfId="1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43" fontId="15" fillId="0" borderId="2" xfId="1" applyFont="1" applyBorder="1" applyAlignment="1">
      <alignment vertical="center"/>
    </xf>
    <xf numFmtId="43" fontId="27" fillId="0" borderId="2" xfId="1" applyFont="1" applyBorder="1" applyAlignment="1">
      <alignment vertical="center"/>
    </xf>
    <xf numFmtId="10" fontId="15" fillId="0" borderId="2" xfId="2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" xfId="0" applyFont="1" applyBorder="1" applyAlignment="1">
      <alignment vertical="center"/>
    </xf>
    <xf numFmtId="43" fontId="23" fillId="0" borderId="2" xfId="1" applyFont="1" applyBorder="1" applyAlignment="1">
      <alignment vertical="center"/>
    </xf>
    <xf numFmtId="43" fontId="28" fillId="0" borderId="2" xfId="1" applyFont="1" applyBorder="1" applyAlignment="1">
      <alignment vertical="center"/>
    </xf>
    <xf numFmtId="43" fontId="15" fillId="0" borderId="0" xfId="0" applyNumberFormat="1" applyFont="1"/>
    <xf numFmtId="0" fontId="9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/>
    </xf>
    <xf numFmtId="0" fontId="26" fillId="4" borderId="0" xfId="0" applyFont="1" applyFill="1" applyAlignment="1">
      <alignment vertical="center"/>
    </xf>
  </cellXfs>
  <cellStyles count="25">
    <cellStyle name="Hipervínculo" xfId="3" builtinId="8"/>
    <cellStyle name="Hipervínculo 2" xfId="15" xr:uid="{00000000-0005-0000-0000-000001000000}"/>
    <cellStyle name="Millares" xfId="1" builtinId="3"/>
    <cellStyle name="Millares 2" xfId="7" xr:uid="{00000000-0005-0000-0000-000003000000}"/>
    <cellStyle name="Millares 23" xfId="23" xr:uid="{00000000-0005-0000-0000-000004000000}"/>
    <cellStyle name="Millares 27" xfId="20" xr:uid="{00000000-0005-0000-0000-000005000000}"/>
    <cellStyle name="Millares 3" xfId="4" xr:uid="{00000000-0005-0000-0000-000006000000}"/>
    <cellStyle name="Normal" xfId="0" builtinId="0"/>
    <cellStyle name="Normal 10 3 2" xfId="10" xr:uid="{00000000-0005-0000-0000-000008000000}"/>
    <cellStyle name="Normal 15" xfId="17" xr:uid="{00000000-0005-0000-0000-000009000000}"/>
    <cellStyle name="Normal 2" xfId="5" xr:uid="{00000000-0005-0000-0000-00000A000000}"/>
    <cellStyle name="Normal 2 10 2" xfId="22" xr:uid="{00000000-0005-0000-0000-00000B000000}"/>
    <cellStyle name="Normal 2 2" xfId="8" xr:uid="{00000000-0005-0000-0000-00000C000000}"/>
    <cellStyle name="Normal 25 2" xfId="14" xr:uid="{00000000-0005-0000-0000-00000D000000}"/>
    <cellStyle name="Normal 3" xfId="9" xr:uid="{00000000-0005-0000-0000-00000E000000}"/>
    <cellStyle name="Normal 30" xfId="13" xr:uid="{00000000-0005-0000-0000-00000F000000}"/>
    <cellStyle name="Normal 33" xfId="12" xr:uid="{00000000-0005-0000-0000-000010000000}"/>
    <cellStyle name="Normal 4" xfId="11" xr:uid="{00000000-0005-0000-0000-000011000000}"/>
    <cellStyle name="Normal 5" xfId="18" xr:uid="{00000000-0005-0000-0000-000012000000}"/>
    <cellStyle name="Normal 5 5" xfId="24" xr:uid="{00000000-0005-0000-0000-000013000000}"/>
    <cellStyle name="Normal 60" xfId="19" xr:uid="{00000000-0005-0000-0000-000014000000}"/>
    <cellStyle name="Normal 7 4" xfId="16" xr:uid="{00000000-0005-0000-0000-000015000000}"/>
    <cellStyle name="Porcentaje" xfId="2" builtinId="5"/>
    <cellStyle name="Porcentaje 2" xfId="6" xr:uid="{00000000-0005-0000-0000-000017000000}"/>
    <cellStyle name="Porcentaje 7" xfId="21" xr:uid="{00000000-0005-0000-0000-000018000000}"/>
  </cellStyles>
  <dxfs count="0"/>
  <tableStyles count="0" defaultTableStyle="TableStyleMedium2" defaultPivotStyle="PivotStyleLight16"/>
  <colors>
    <mruColors>
      <color rgb="FF35ADA2"/>
      <color rgb="FF3CC2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47626</xdr:rowOff>
    </xdr:from>
    <xdr:to>
      <xdr:col>12</xdr:col>
      <xdr:colOff>55245</xdr:colOff>
      <xdr:row>2</xdr:row>
      <xdr:rowOff>29719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38E8B81E-740A-48CD-8573-8FF62AE92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47626"/>
          <a:ext cx="2388870" cy="54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160021</xdr:colOff>
      <xdr:row>0</xdr:row>
      <xdr:rowOff>17463</xdr:rowOff>
    </xdr:from>
    <xdr:to>
      <xdr:col>7</xdr:col>
      <xdr:colOff>760096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CCCAC116-3DA3-4A3A-9A08-B772B054C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1" y="17463"/>
          <a:ext cx="205168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9"/>
  <sheetViews>
    <sheetView showGridLines="0" showRowColHeaders="0" tabSelected="1" view="pageBreakPreview" zoomScaleNormal="100" zoomScaleSheetLayoutView="100" workbookViewId="0">
      <selection activeCell="B4" sqref="B4"/>
    </sheetView>
  </sheetViews>
  <sheetFormatPr baseColWidth="10" defaultColWidth="11.42578125" defaultRowHeight="14.25" x14ac:dyDescent="0.2"/>
  <cols>
    <col min="1" max="1" width="1.7109375" style="1" customWidth="1"/>
    <col min="2" max="9" width="11.42578125" style="1"/>
    <col min="10" max="10" width="12.28515625" style="1" customWidth="1"/>
    <col min="11" max="12" width="11.42578125" style="1"/>
    <col min="13" max="13" width="1.7109375" style="2" customWidth="1"/>
    <col min="14" max="16384" width="11.42578125" style="2"/>
  </cols>
  <sheetData>
    <row r="1" spans="2:12" ht="5.0999999999999996" customHeight="1" x14ac:dyDescent="0.2"/>
    <row r="2" spans="2:12" ht="39.950000000000003" customHeight="1" x14ac:dyDescent="0.2">
      <c r="B2" s="56" t="str">
        <f>+"BALANCE NACIONAL DE ENERGÍA"&amp;" "&amp;C5</f>
        <v>BALANCE NACIONAL DE ENERGÍA 2022</v>
      </c>
      <c r="C2" s="56"/>
      <c r="D2" s="56"/>
      <c r="E2" s="56"/>
      <c r="F2" s="56"/>
      <c r="G2" s="56"/>
      <c r="H2" s="56"/>
      <c r="I2" s="56"/>
      <c r="J2" s="2"/>
    </row>
    <row r="3" spans="2:12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5" thickTop="1" x14ac:dyDescent="0.2"/>
    <row r="5" spans="2:12" ht="15" x14ac:dyDescent="0.2">
      <c r="B5" s="7" t="s">
        <v>29</v>
      </c>
      <c r="C5" s="8">
        <v>2022</v>
      </c>
      <c r="D5" s="4"/>
      <c r="E5" s="4"/>
      <c r="F5" s="4"/>
      <c r="G5" s="4"/>
      <c r="H5" s="4"/>
      <c r="I5" s="4"/>
      <c r="J5" s="4"/>
      <c r="K5" s="4"/>
      <c r="L5" s="4"/>
    </row>
    <row r="6" spans="2:12" ht="15" x14ac:dyDescent="0.2">
      <c r="B6" s="57" t="s">
        <v>0</v>
      </c>
      <c r="C6" s="57"/>
      <c r="D6" s="57"/>
      <c r="E6" s="57"/>
      <c r="F6" s="57"/>
      <c r="G6" s="57"/>
      <c r="H6" s="57"/>
      <c r="I6" s="57"/>
      <c r="J6" s="57"/>
      <c r="K6" s="57"/>
      <c r="L6" s="57"/>
    </row>
    <row r="8" spans="2:12" ht="15" x14ac:dyDescent="0.2">
      <c r="B8" s="5" t="s">
        <v>1</v>
      </c>
    </row>
    <row r="9" spans="2:12" x14ac:dyDescent="0.2">
      <c r="B9" s="6" t="s">
        <v>116</v>
      </c>
    </row>
  </sheetData>
  <mergeCells count="2">
    <mergeCell ref="B2:I2"/>
    <mergeCell ref="B6:L6"/>
  </mergeCells>
  <hyperlinks>
    <hyperlink ref="B9" location="T_IV.1!A1" display="IV.1 DISTRIBUCIÓN DE LA ENERGÍA PRIMARIA DESTINADA A LOS CENTROS DE TRANSFORMACIÓN" xr:uid="{00000000-0004-0000-0000-000000000000}"/>
  </hyperlink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7"/>
  <sheetViews>
    <sheetView showGridLines="0" showRowColHeaders="0" view="pageBreakPreview" zoomScale="120" zoomScaleNormal="100" zoomScaleSheetLayoutView="120" workbookViewId="0">
      <selection activeCell="G34" sqref="G34"/>
    </sheetView>
  </sheetViews>
  <sheetFormatPr baseColWidth="10" defaultColWidth="11.42578125" defaultRowHeight="14.25" x14ac:dyDescent="0.2"/>
  <cols>
    <col min="1" max="1" width="1.7109375" style="2" customWidth="1"/>
    <col min="2" max="2" width="42.140625" style="2" bestFit="1" customWidth="1"/>
    <col min="3" max="3" width="12.28515625" style="2" bestFit="1" customWidth="1"/>
    <col min="4" max="4" width="8.7109375" style="2" bestFit="1" customWidth="1"/>
    <col min="5" max="5" width="14" style="2" bestFit="1" customWidth="1"/>
    <col min="6" max="6" width="8.7109375" style="2" bestFit="1" customWidth="1"/>
    <col min="7" max="7" width="12.140625" style="2" bestFit="1" customWidth="1"/>
    <col min="8" max="8" width="11.42578125" style="2" customWidth="1"/>
    <col min="9" max="9" width="1.7109375" style="2" customWidth="1"/>
    <col min="10" max="16384" width="11.42578125" style="2"/>
  </cols>
  <sheetData>
    <row r="1" spans="2:8" ht="5.0999999999999996" customHeight="1" x14ac:dyDescent="0.2"/>
    <row r="2" spans="2:8" ht="30" customHeight="1" x14ac:dyDescent="0.3">
      <c r="B2" s="59" t="str">
        <f>+"BALANCE NACIONAL DE ENERGÍA"&amp;" "&amp;Índice!C5</f>
        <v>BALANCE NACIONAL DE ENERGÍA 2022</v>
      </c>
      <c r="C2" s="59"/>
      <c r="D2" s="59"/>
      <c r="E2" s="59"/>
      <c r="F2" s="10"/>
      <c r="G2" s="11"/>
      <c r="H2" s="1"/>
    </row>
    <row r="3" spans="2:8" ht="5.0999999999999996" customHeight="1" thickBot="1" x14ac:dyDescent="0.25">
      <c r="B3" s="3"/>
      <c r="C3" s="3"/>
      <c r="D3" s="3"/>
      <c r="E3" s="3"/>
      <c r="F3" s="3"/>
      <c r="G3" s="3"/>
      <c r="H3" s="3"/>
    </row>
    <row r="4" spans="2:8" ht="15" thickTop="1" x14ac:dyDescent="0.2"/>
    <row r="5" spans="2:8" x14ac:dyDescent="0.2">
      <c r="B5" s="9" t="s">
        <v>117</v>
      </c>
    </row>
    <row r="6" spans="2:8" x14ac:dyDescent="0.2">
      <c r="B6" s="9" t="s">
        <v>120</v>
      </c>
    </row>
    <row r="8" spans="2:8" x14ac:dyDescent="0.2">
      <c r="B8" s="61" t="s">
        <v>118</v>
      </c>
      <c r="C8" s="60">
        <f>+Índice!C5-1</f>
        <v>2021</v>
      </c>
      <c r="D8" s="60"/>
      <c r="E8" s="60">
        <f>+Índice!C5</f>
        <v>2022</v>
      </c>
      <c r="F8" s="60"/>
      <c r="G8" s="60" t="s">
        <v>115</v>
      </c>
    </row>
    <row r="9" spans="2:8" x14ac:dyDescent="0.2">
      <c r="B9" s="61"/>
      <c r="C9" s="13" t="s">
        <v>24</v>
      </c>
      <c r="D9" s="13" t="s">
        <v>25</v>
      </c>
      <c r="E9" s="13" t="s">
        <v>24</v>
      </c>
      <c r="F9" s="13" t="s">
        <v>25</v>
      </c>
      <c r="G9" s="60"/>
    </row>
    <row r="10" spans="2:8" x14ac:dyDescent="0.2">
      <c r="B10" s="58" t="s">
        <v>16</v>
      </c>
      <c r="C10" s="58"/>
      <c r="D10" s="58"/>
      <c r="E10" s="58"/>
      <c r="F10" s="58"/>
      <c r="G10" s="58"/>
    </row>
    <row r="11" spans="2:8" x14ac:dyDescent="0.2">
      <c r="B11" s="16" t="s">
        <v>12</v>
      </c>
      <c r="C11" s="23">
        <f>+DATA!AB74</f>
        <v>143595.34942555765</v>
      </c>
      <c r="D11" s="24">
        <f>+C11/$C$27</f>
        <v>0.14582547152288799</v>
      </c>
      <c r="E11" s="23">
        <f>+DATA!AC74</f>
        <v>133781.70623837749</v>
      </c>
      <c r="F11" s="24">
        <f>+E11/$E$27</f>
        <v>0.12700909599877144</v>
      </c>
      <c r="G11" s="20">
        <f>+E11/C11-1</f>
        <v>-6.8342346924457509E-2</v>
      </c>
    </row>
    <row r="12" spans="2:8" x14ac:dyDescent="0.2">
      <c r="B12" s="17" t="s">
        <v>7</v>
      </c>
      <c r="C12" s="26">
        <f>+DATA!AB75</f>
        <v>11781.007231208294</v>
      </c>
      <c r="D12" s="27">
        <f t="shared" ref="D12:D15" si="0">+C12/$C$27</f>
        <v>1.1963973355530771E-2</v>
      </c>
      <c r="E12" s="26">
        <f>+DATA!AC75</f>
        <v>12358.850688498225</v>
      </c>
      <c r="F12" s="27">
        <f t="shared" ref="F12:F15" si="1">+E12/$E$27</f>
        <v>1.1733192060901248E-2</v>
      </c>
      <c r="G12" s="21">
        <f t="shared" ref="G12:G16" si="2">+E12/C12-1</f>
        <v>4.9048731228956699E-2</v>
      </c>
    </row>
    <row r="13" spans="2:8" x14ac:dyDescent="0.2">
      <c r="B13" s="17" t="s">
        <v>31</v>
      </c>
      <c r="C13" s="26">
        <f>+DATA!AB76</f>
        <v>4818.020402860685</v>
      </c>
      <c r="D13" s="27">
        <f t="shared" si="0"/>
        <v>4.8928471560166307E-3</v>
      </c>
      <c r="E13" s="26">
        <f>+DATA!AC76</f>
        <v>4294.5019344726934</v>
      </c>
      <c r="F13" s="27">
        <f t="shared" si="1"/>
        <v>4.0770956194149909E-3</v>
      </c>
      <c r="G13" s="21">
        <f t="shared" si="2"/>
        <v>-0.10865841665534548</v>
      </c>
    </row>
    <row r="14" spans="2:8" x14ac:dyDescent="0.2">
      <c r="B14" s="17" t="s">
        <v>13</v>
      </c>
      <c r="C14" s="26">
        <f>+DATA!AB77</f>
        <v>3193.8547574097192</v>
      </c>
      <c r="D14" s="27">
        <f t="shared" si="0"/>
        <v>3.2434572417426506E-3</v>
      </c>
      <c r="E14" s="26">
        <f>+DATA!AC77</f>
        <v>3293.0765886497265</v>
      </c>
      <c r="F14" s="27">
        <f t="shared" si="1"/>
        <v>3.1263667682176546E-3</v>
      </c>
      <c r="G14" s="21">
        <f t="shared" si="2"/>
        <v>3.1066481971296023E-2</v>
      </c>
    </row>
    <row r="15" spans="2:8" x14ac:dyDescent="0.2">
      <c r="B15" s="18" t="s">
        <v>14</v>
      </c>
      <c r="C15" s="28">
        <f>+DATA!AB78</f>
        <v>6558.0632199985193</v>
      </c>
      <c r="D15" s="25">
        <f t="shared" si="0"/>
        <v>6.6599138841120535E-3</v>
      </c>
      <c r="E15" s="28">
        <f>+DATA!AC78</f>
        <v>6951.3304158854817</v>
      </c>
      <c r="F15" s="25">
        <f t="shared" si="1"/>
        <v>6.5994239192705825E-3</v>
      </c>
      <c r="G15" s="22">
        <f t="shared" si="2"/>
        <v>5.9966972365821603E-2</v>
      </c>
    </row>
    <row r="16" spans="2:8" x14ac:dyDescent="0.2">
      <c r="B16" s="14" t="s">
        <v>45</v>
      </c>
      <c r="C16" s="19">
        <f>SUM(C11:C15)</f>
        <v>169946.29503703487</v>
      </c>
      <c r="D16" s="15">
        <f t="shared" ref="D16:F16" si="3">SUM(D11:D15)</f>
        <v>0.17258566316029009</v>
      </c>
      <c r="E16" s="19">
        <f t="shared" si="3"/>
        <v>160679.46586588366</v>
      </c>
      <c r="F16" s="15">
        <f t="shared" si="3"/>
        <v>0.15254517436657591</v>
      </c>
      <c r="G16" s="15">
        <f t="shared" si="2"/>
        <v>-5.4527985850658212E-2</v>
      </c>
    </row>
    <row r="17" spans="2:7" x14ac:dyDescent="0.2">
      <c r="B17" s="58" t="s">
        <v>119</v>
      </c>
      <c r="C17" s="58"/>
      <c r="D17" s="58"/>
      <c r="E17" s="58"/>
      <c r="F17" s="58"/>
      <c r="G17" s="58"/>
    </row>
    <row r="18" spans="2:7" x14ac:dyDescent="0.2">
      <c r="B18" s="16" t="s">
        <v>70</v>
      </c>
      <c r="C18" s="23">
        <f>+DATA!AB80</f>
        <v>199338.74778718667</v>
      </c>
      <c r="D18" s="24">
        <f t="shared" ref="D18:D19" si="4">+C18/$C$27</f>
        <v>0.20243459837059868</v>
      </c>
      <c r="E18" s="23">
        <f>+DATA!AC80</f>
        <v>191667.08867612784</v>
      </c>
      <c r="F18" s="24">
        <f t="shared" ref="F18:F19" si="5">+E18/$E$27</f>
        <v>0.18196406930328143</v>
      </c>
      <c r="G18" s="20">
        <f t="shared" ref="G18:G20" si="6">+E18/C18-1</f>
        <v>-3.8485538793737506E-2</v>
      </c>
    </row>
    <row r="19" spans="2:7" x14ac:dyDescent="0.2">
      <c r="B19" s="29" t="s">
        <v>71</v>
      </c>
      <c r="C19" s="28">
        <f>+DATA!AB81</f>
        <v>601469.40107966098</v>
      </c>
      <c r="D19" s="25">
        <f t="shared" si="4"/>
        <v>0.61081058244508657</v>
      </c>
      <c r="E19" s="28">
        <f>+DATA!AC81</f>
        <v>687919.79719493922</v>
      </c>
      <c r="F19" s="25">
        <f t="shared" si="5"/>
        <v>0.65309431325165213</v>
      </c>
      <c r="G19" s="22">
        <f t="shared" si="6"/>
        <v>0.14373199361446565</v>
      </c>
    </row>
    <row r="20" spans="2:7" x14ac:dyDescent="0.2">
      <c r="B20" s="14" t="s">
        <v>45</v>
      </c>
      <c r="C20" s="19">
        <f>SUM(C18:C19)</f>
        <v>800808.14886684762</v>
      </c>
      <c r="D20" s="15">
        <f t="shared" ref="D20:F20" si="7">SUM(D18:D19)</f>
        <v>0.81324518081568531</v>
      </c>
      <c r="E20" s="19">
        <f t="shared" si="7"/>
        <v>879586.88587106706</v>
      </c>
      <c r="F20" s="15">
        <f t="shared" si="7"/>
        <v>0.83505838255493359</v>
      </c>
      <c r="G20" s="15">
        <f t="shared" si="6"/>
        <v>9.8374045163866386E-2</v>
      </c>
    </row>
    <row r="21" spans="2:7" x14ac:dyDescent="0.2">
      <c r="B21" s="58" t="s">
        <v>28</v>
      </c>
      <c r="C21" s="58"/>
      <c r="D21" s="58"/>
      <c r="E21" s="58"/>
      <c r="F21" s="58"/>
      <c r="G21" s="58"/>
    </row>
    <row r="22" spans="2:7" x14ac:dyDescent="0.2">
      <c r="B22" s="30" t="s">
        <v>47</v>
      </c>
      <c r="C22" s="31">
        <f>+DATA!AB83</f>
        <v>13952.465842126365</v>
      </c>
      <c r="D22" s="32">
        <f>+C22/$C$27</f>
        <v>1.4169156024024656E-2</v>
      </c>
      <c r="E22" s="31">
        <f>+DATA!AC83</f>
        <v>13057.468784309856</v>
      </c>
      <c r="F22" s="32">
        <f>+E22/$E$27</f>
        <v>1.239644307849041E-2</v>
      </c>
      <c r="G22" s="33">
        <f t="shared" ref="G22:G23" si="8">+E22/C22-1</f>
        <v>-6.4146156524839126E-2</v>
      </c>
    </row>
    <row r="23" spans="2:7" x14ac:dyDescent="0.2">
      <c r="B23" s="14" t="s">
        <v>45</v>
      </c>
      <c r="C23" s="19">
        <f>SUM(C22)</f>
        <v>13952.465842126365</v>
      </c>
      <c r="D23" s="15">
        <f t="shared" ref="D23:F23" si="9">SUM(D22)</f>
        <v>1.4169156024024656E-2</v>
      </c>
      <c r="E23" s="19">
        <f t="shared" si="9"/>
        <v>13057.468784309856</v>
      </c>
      <c r="F23" s="15">
        <f t="shared" si="9"/>
        <v>1.239644307849041E-2</v>
      </c>
      <c r="G23" s="15">
        <f t="shared" si="8"/>
        <v>-6.4146156524839126E-2</v>
      </c>
    </row>
    <row r="24" spans="2:7" x14ac:dyDescent="0.2">
      <c r="B24" s="58" t="s">
        <v>27</v>
      </c>
      <c r="C24" s="58"/>
      <c r="D24" s="58"/>
      <c r="E24" s="58"/>
      <c r="F24" s="58"/>
      <c r="G24" s="58"/>
    </row>
    <row r="25" spans="2:7" x14ac:dyDescent="0.2">
      <c r="B25" s="30" t="s">
        <v>31</v>
      </c>
      <c r="C25" s="31">
        <f>+DATA!AB85</f>
        <v>0</v>
      </c>
      <c r="D25" s="32">
        <f>+C25/$C$27</f>
        <v>0</v>
      </c>
      <c r="E25" s="31">
        <f>+DATA!AC85</f>
        <v>0</v>
      </c>
      <c r="F25" s="32">
        <f>+E25/$E$27</f>
        <v>0</v>
      </c>
      <c r="G25" s="33">
        <v>0</v>
      </c>
    </row>
    <row r="26" spans="2:7" x14ac:dyDescent="0.2">
      <c r="B26" s="14" t="s">
        <v>45</v>
      </c>
      <c r="C26" s="19">
        <f>SUM(C25)</f>
        <v>0</v>
      </c>
      <c r="D26" s="15">
        <f t="shared" ref="D26:F26" si="10">SUM(D25)</f>
        <v>0</v>
      </c>
      <c r="E26" s="19">
        <f t="shared" si="10"/>
        <v>0</v>
      </c>
      <c r="F26" s="15">
        <f t="shared" si="10"/>
        <v>0</v>
      </c>
      <c r="G26" s="15">
        <v>0</v>
      </c>
    </row>
    <row r="27" spans="2:7" x14ac:dyDescent="0.2">
      <c r="B27" s="14" t="s">
        <v>23</v>
      </c>
      <c r="C27" s="19">
        <f>+C16+C20+C23+C26</f>
        <v>984706.90974600893</v>
      </c>
      <c r="D27" s="15">
        <f t="shared" ref="D27:F27" si="11">+D16+D20+D23+D26</f>
        <v>1</v>
      </c>
      <c r="E27" s="19">
        <f t="shared" si="11"/>
        <v>1053323.8205212606</v>
      </c>
      <c r="F27" s="15">
        <f t="shared" si="11"/>
        <v>0.99999999999999989</v>
      </c>
      <c r="G27" s="15">
        <f t="shared" ref="G27" si="12">+E27/C27-1</f>
        <v>6.9682572647886021E-2</v>
      </c>
    </row>
  </sheetData>
  <mergeCells count="9">
    <mergeCell ref="B10:G10"/>
    <mergeCell ref="B17:G17"/>
    <mergeCell ref="B21:G21"/>
    <mergeCell ref="B24:G24"/>
    <mergeCell ref="B2:E2"/>
    <mergeCell ref="C8:D8"/>
    <mergeCell ref="B8:B9"/>
    <mergeCell ref="E8:F8"/>
    <mergeCell ref="G8:G9"/>
  </mergeCells>
  <pageMargins left="0.7" right="0.7" top="0.75" bottom="0.75" header="0.3" footer="0.3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349"/>
  <sheetViews>
    <sheetView showGridLines="0" zoomScaleNormal="100" workbookViewId="0">
      <pane xSplit="5" topLeftCell="AB1" activePane="topRight" state="frozen"/>
      <selection pane="topRight" activeCell="AC84" sqref="AC84"/>
    </sheetView>
  </sheetViews>
  <sheetFormatPr baseColWidth="10" defaultColWidth="11.42578125" defaultRowHeight="14.25" x14ac:dyDescent="0.2"/>
  <cols>
    <col min="1" max="1" width="1.7109375" style="2" customWidth="1"/>
    <col min="2" max="2" width="50.85546875" style="2" customWidth="1"/>
    <col min="3" max="3" width="24.28515625" style="2" customWidth="1"/>
    <col min="4" max="4" width="16.85546875" style="2" customWidth="1"/>
    <col min="5" max="5" width="46.28515625" style="2" bestFit="1" customWidth="1"/>
    <col min="6" max="6" width="11.5703125" style="2" bestFit="1" customWidth="1"/>
    <col min="7" max="7" width="15" style="2" bestFit="1" customWidth="1"/>
    <col min="8" max="8" width="14.5703125" style="2" bestFit="1" customWidth="1"/>
    <col min="9" max="9" width="15" style="2" bestFit="1" customWidth="1"/>
    <col min="10" max="10" width="14.5703125" style="2" bestFit="1" customWidth="1"/>
    <col min="11" max="13" width="15" style="2" bestFit="1" customWidth="1"/>
    <col min="14" max="15" width="15.28515625" style="2" bestFit="1" customWidth="1"/>
    <col min="16" max="16" width="15" style="2" bestFit="1" customWidth="1"/>
    <col min="17" max="21" width="15.28515625" style="2" bestFit="1" customWidth="1"/>
    <col min="22" max="23" width="15" style="2" bestFit="1" customWidth="1"/>
    <col min="24" max="29" width="15.28515625" style="2" bestFit="1" customWidth="1"/>
    <col min="30" max="30" width="11.5703125" style="2" bestFit="1" customWidth="1"/>
    <col min="31" max="16384" width="11.42578125" style="2"/>
  </cols>
  <sheetData>
    <row r="1" spans="2:43" s="42" customFormat="1" ht="33.75" customHeight="1" x14ac:dyDescent="0.25">
      <c r="B1" s="62" t="str">
        <f>+"BALANCE NACIONAL DE ENERGÍA"&amp;" "&amp;Índice!C5</f>
        <v>BALANCE NACIONAL DE ENERGÍA 2022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43"/>
      <c r="AD1" s="44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2:43" s="42" customFormat="1" ht="5.0999999999999996" customHeight="1" x14ac:dyDescent="0.25">
      <c r="AB2" s="45"/>
      <c r="AD2" s="45"/>
    </row>
    <row r="3" spans="2:43" s="42" customFormat="1" ht="20.100000000000001" customHeight="1" x14ac:dyDescent="0.25">
      <c r="B3" s="63" t="s">
        <v>121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D3" s="45"/>
    </row>
    <row r="4" spans="2:43" s="42" customFormat="1" ht="5.0999999999999996" customHeight="1" x14ac:dyDescent="0.25">
      <c r="AB4" s="45"/>
      <c r="AD4" s="45"/>
    </row>
    <row r="5" spans="2:43" s="42" customFormat="1" ht="8.25" customHeight="1" x14ac:dyDescent="0.25">
      <c r="AB5" s="45"/>
      <c r="AD5" s="45"/>
    </row>
    <row r="6" spans="2:43" s="12" customFormat="1" ht="10.5" x14ac:dyDescent="0.15">
      <c r="B6" s="34" t="s">
        <v>2</v>
      </c>
      <c r="C6" s="34" t="s">
        <v>3</v>
      </c>
      <c r="D6" s="34"/>
      <c r="E6" s="34" t="s">
        <v>4</v>
      </c>
      <c r="F6" s="34" t="s">
        <v>5</v>
      </c>
      <c r="G6" s="35">
        <v>2000</v>
      </c>
      <c r="H6" s="35">
        <v>2001</v>
      </c>
      <c r="I6" s="35">
        <v>2002</v>
      </c>
      <c r="J6" s="35">
        <v>2003</v>
      </c>
      <c r="K6" s="35">
        <v>2004</v>
      </c>
      <c r="L6" s="35">
        <v>2005</v>
      </c>
      <c r="M6" s="35">
        <v>2006</v>
      </c>
      <c r="N6" s="35">
        <v>2007</v>
      </c>
      <c r="O6" s="35">
        <v>2008</v>
      </c>
      <c r="P6" s="35">
        <v>2009</v>
      </c>
      <c r="Q6" s="35">
        <v>2010</v>
      </c>
      <c r="R6" s="35">
        <v>2011</v>
      </c>
      <c r="S6" s="35">
        <v>2012</v>
      </c>
      <c r="T6" s="35">
        <v>2013</v>
      </c>
      <c r="U6" s="35">
        <v>2014</v>
      </c>
      <c r="V6" s="35">
        <v>2015</v>
      </c>
      <c r="W6" s="35">
        <v>2016</v>
      </c>
      <c r="X6" s="35">
        <v>2017</v>
      </c>
      <c r="Y6" s="35">
        <v>2018</v>
      </c>
      <c r="Z6" s="35">
        <v>2019</v>
      </c>
      <c r="AA6" s="35">
        <v>2020</v>
      </c>
      <c r="AB6" s="35">
        <v>2021</v>
      </c>
      <c r="AC6" s="35">
        <v>2022</v>
      </c>
    </row>
    <row r="7" spans="2:43" s="12" customFormat="1" ht="10.5" x14ac:dyDescent="0.15">
      <c r="B7" s="36" t="s">
        <v>35</v>
      </c>
      <c r="C7" s="36" t="s">
        <v>36</v>
      </c>
      <c r="D7" s="36"/>
      <c r="E7" s="36" t="s">
        <v>9</v>
      </c>
      <c r="F7" s="36" t="s">
        <v>32</v>
      </c>
      <c r="G7" s="37">
        <v>0</v>
      </c>
      <c r="H7" s="37">
        <v>0</v>
      </c>
      <c r="I7" s="37">
        <v>0</v>
      </c>
      <c r="J7" s="37">
        <v>0</v>
      </c>
      <c r="K7" s="37">
        <v>11489000</v>
      </c>
      <c r="L7" s="37">
        <v>11928000</v>
      </c>
      <c r="M7" s="37">
        <v>11842000</v>
      </c>
      <c r="N7" s="37">
        <v>11821000</v>
      </c>
      <c r="O7" s="37">
        <v>12201000</v>
      </c>
      <c r="P7" s="37">
        <v>12003000</v>
      </c>
      <c r="Q7" s="37">
        <v>12462000</v>
      </c>
      <c r="R7" s="37">
        <v>12700000</v>
      </c>
      <c r="S7" s="37">
        <v>15376000</v>
      </c>
      <c r="T7" s="37">
        <v>15047000</v>
      </c>
      <c r="U7" s="37">
        <v>14625000</v>
      </c>
      <c r="V7" s="37">
        <v>14086000</v>
      </c>
      <c r="W7" s="37">
        <v>16090900.000000002</v>
      </c>
      <c r="X7" s="37">
        <v>12875000</v>
      </c>
      <c r="Y7" s="37">
        <v>10604205</v>
      </c>
      <c r="Z7" s="37">
        <v>10142391</v>
      </c>
      <c r="AA7" s="37">
        <v>9669488</v>
      </c>
      <c r="AB7" s="37">
        <v>9258800</v>
      </c>
      <c r="AC7" s="37">
        <v>8391896</v>
      </c>
      <c r="AE7" s="12">
        <v>8391896</v>
      </c>
      <c r="AF7" s="55">
        <f>+AE7-AC7</f>
        <v>0</v>
      </c>
    </row>
    <row r="8" spans="2:43" s="12" customFormat="1" ht="10.5" x14ac:dyDescent="0.15">
      <c r="B8" s="36" t="s">
        <v>35</v>
      </c>
      <c r="C8" s="36" t="s">
        <v>36</v>
      </c>
      <c r="D8" s="36"/>
      <c r="E8" s="36" t="s">
        <v>37</v>
      </c>
      <c r="F8" s="36" t="s">
        <v>38</v>
      </c>
      <c r="G8" s="37">
        <v>0</v>
      </c>
      <c r="H8" s="37">
        <v>0</v>
      </c>
      <c r="I8" s="37">
        <v>0</v>
      </c>
      <c r="J8" s="37">
        <v>0</v>
      </c>
      <c r="K8" s="37">
        <v>717986</v>
      </c>
      <c r="L8" s="37">
        <v>695392</v>
      </c>
      <c r="M8" s="37">
        <v>681519</v>
      </c>
      <c r="N8" s="37">
        <v>674103</v>
      </c>
      <c r="O8" s="37">
        <v>658201</v>
      </c>
      <c r="P8" s="37">
        <v>631720</v>
      </c>
      <c r="Q8" s="37">
        <v>657968</v>
      </c>
      <c r="R8" s="37">
        <v>626995</v>
      </c>
      <c r="S8" s="37">
        <v>789772</v>
      </c>
      <c r="T8" s="37">
        <v>875733</v>
      </c>
      <c r="U8" s="37">
        <v>727166</v>
      </c>
      <c r="V8" s="37">
        <v>714184</v>
      </c>
      <c r="W8" s="37">
        <v>789719</v>
      </c>
      <c r="X8" s="37">
        <v>645813</v>
      </c>
      <c r="Y8" s="37">
        <v>514389</v>
      </c>
      <c r="Z8" s="37">
        <v>493221</v>
      </c>
      <c r="AA8" s="37">
        <v>463049.7</v>
      </c>
      <c r="AB8" s="37">
        <v>427226.3</v>
      </c>
      <c r="AC8" s="37">
        <v>389202.00000000006</v>
      </c>
      <c r="AE8" s="12">
        <v>389202.00000000006</v>
      </c>
      <c r="AF8" s="55">
        <f t="shared" ref="AF8:AF71" si="0">+AE8-AC8</f>
        <v>0</v>
      </c>
    </row>
    <row r="9" spans="2:43" s="12" customFormat="1" ht="10.5" x14ac:dyDescent="0.15">
      <c r="B9" s="36" t="s">
        <v>35</v>
      </c>
      <c r="C9" s="36" t="s">
        <v>36</v>
      </c>
      <c r="D9" s="36"/>
      <c r="E9" s="36" t="s">
        <v>39</v>
      </c>
      <c r="F9" s="36" t="s">
        <v>38</v>
      </c>
      <c r="G9" s="37">
        <v>0</v>
      </c>
      <c r="H9" s="37">
        <v>0</v>
      </c>
      <c r="I9" s="37">
        <v>0</v>
      </c>
      <c r="J9" s="37">
        <v>0</v>
      </c>
      <c r="K9" s="37">
        <v>379316</v>
      </c>
      <c r="L9" s="37">
        <v>382866</v>
      </c>
      <c r="M9" s="37">
        <v>415769</v>
      </c>
      <c r="N9" s="37">
        <v>447382</v>
      </c>
      <c r="O9" s="37">
        <v>532662</v>
      </c>
      <c r="P9" s="37">
        <v>530905</v>
      </c>
      <c r="Q9" s="37">
        <v>582030</v>
      </c>
      <c r="R9" s="37">
        <v>579163</v>
      </c>
      <c r="S9" s="37">
        <v>632906</v>
      </c>
      <c r="T9" s="37">
        <v>741219</v>
      </c>
      <c r="U9" s="37">
        <v>682681</v>
      </c>
      <c r="V9" s="37">
        <v>473100</v>
      </c>
      <c r="W9" s="37">
        <v>434881</v>
      </c>
      <c r="X9" s="37">
        <v>339261</v>
      </c>
      <c r="Y9" s="37">
        <v>344500</v>
      </c>
      <c r="Z9" s="37">
        <v>348693.5</v>
      </c>
      <c r="AA9" s="37">
        <v>300223.59999999998</v>
      </c>
      <c r="AB9" s="37">
        <v>243983.69999999998</v>
      </c>
      <c r="AC9" s="37">
        <v>242278.5</v>
      </c>
      <c r="AE9" s="12">
        <v>242278.5</v>
      </c>
      <c r="AF9" s="55">
        <f t="shared" si="0"/>
        <v>0</v>
      </c>
    </row>
    <row r="10" spans="2:43" s="12" customFormat="1" ht="10.5" x14ac:dyDescent="0.15">
      <c r="B10" s="36" t="s">
        <v>35</v>
      </c>
      <c r="C10" s="36" t="s">
        <v>36</v>
      </c>
      <c r="D10" s="36"/>
      <c r="E10" s="36" t="s">
        <v>31</v>
      </c>
      <c r="F10" s="36" t="s">
        <v>40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>
        <v>5761.2839999999997</v>
      </c>
      <c r="AB10" s="37">
        <v>3477.1563619999997</v>
      </c>
      <c r="AC10" s="37">
        <v>3477.1563619999997</v>
      </c>
      <c r="AE10" s="12">
        <v>3477.1563619999997</v>
      </c>
      <c r="AF10" s="55">
        <f t="shared" si="0"/>
        <v>0</v>
      </c>
    </row>
    <row r="11" spans="2:43" s="12" customFormat="1" ht="10.5" x14ac:dyDescent="0.15">
      <c r="B11" s="36" t="s">
        <v>35</v>
      </c>
      <c r="C11" s="36" t="s">
        <v>36</v>
      </c>
      <c r="D11" s="36"/>
      <c r="E11" s="36" t="s">
        <v>41</v>
      </c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>
        <v>1800</v>
      </c>
      <c r="AB11" s="37">
        <v>1800</v>
      </c>
      <c r="AC11" s="37">
        <v>1800</v>
      </c>
      <c r="AE11" s="12">
        <v>1800</v>
      </c>
      <c r="AF11" s="55">
        <f t="shared" si="0"/>
        <v>0</v>
      </c>
    </row>
    <row r="12" spans="2:43" s="12" customFormat="1" ht="10.5" x14ac:dyDescent="0.15">
      <c r="B12" s="36" t="s">
        <v>35</v>
      </c>
      <c r="C12" s="36" t="s">
        <v>36</v>
      </c>
      <c r="D12" s="36"/>
      <c r="E12" s="36" t="s">
        <v>9</v>
      </c>
      <c r="F12" s="36" t="s">
        <v>42</v>
      </c>
      <c r="G12" s="37">
        <v>0</v>
      </c>
      <c r="H12" s="37">
        <v>0</v>
      </c>
      <c r="I12" s="37">
        <v>0</v>
      </c>
      <c r="J12" s="37">
        <v>0</v>
      </c>
      <c r="K12" s="37">
        <v>314376107.52429461</v>
      </c>
      <c r="L12" s="37">
        <v>326388563.89152986</v>
      </c>
      <c r="M12" s="37">
        <v>324035326.42551112</v>
      </c>
      <c r="N12" s="37">
        <v>323460698.67218095</v>
      </c>
      <c r="O12" s="37">
        <v>333858724.6848219</v>
      </c>
      <c r="P12" s="37">
        <v>328440805.86770898</v>
      </c>
      <c r="Q12" s="37">
        <v>341000526.76192528</v>
      </c>
      <c r="R12" s="37">
        <v>347512974.63300043</v>
      </c>
      <c r="S12" s="37">
        <v>420736968.343072</v>
      </c>
      <c r="T12" s="37">
        <v>411734466.87423289</v>
      </c>
      <c r="U12" s="37">
        <v>400187185.35493159</v>
      </c>
      <c r="V12" s="37">
        <v>385438406.35279089</v>
      </c>
      <c r="W12" s="37">
        <v>440298938.86001158</v>
      </c>
      <c r="X12" s="37">
        <v>352301539.24408507</v>
      </c>
      <c r="Y12" s="37">
        <v>290165261.66678238</v>
      </c>
      <c r="Z12" s="37">
        <v>277528540.65361983</v>
      </c>
      <c r="AA12" s="37">
        <v>264588388.82347259</v>
      </c>
      <c r="AB12" s="37">
        <v>253350640.12063184</v>
      </c>
      <c r="AC12" s="37">
        <v>229629349.74573052</v>
      </c>
      <c r="AE12" s="12">
        <v>229629349.74573052</v>
      </c>
      <c r="AF12" s="55">
        <f t="shared" si="0"/>
        <v>0</v>
      </c>
    </row>
    <row r="13" spans="2:43" s="12" customFormat="1" ht="10.5" x14ac:dyDescent="0.15">
      <c r="B13" s="36" t="s">
        <v>35</v>
      </c>
      <c r="C13" s="36" t="s">
        <v>36</v>
      </c>
      <c r="D13" s="36"/>
      <c r="E13" s="36" t="s">
        <v>37</v>
      </c>
      <c r="F13" s="36" t="s">
        <v>42</v>
      </c>
      <c r="G13" s="37">
        <v>0</v>
      </c>
      <c r="H13" s="37">
        <v>0</v>
      </c>
      <c r="I13" s="37">
        <v>0</v>
      </c>
      <c r="J13" s="37">
        <v>0</v>
      </c>
      <c r="K13" s="37">
        <v>81730739.666666657</v>
      </c>
      <c r="L13" s="37">
        <v>79158789.333333328</v>
      </c>
      <c r="M13" s="37">
        <v>77579579.5</v>
      </c>
      <c r="N13" s="37">
        <v>76735391.5</v>
      </c>
      <c r="O13" s="37">
        <v>74925213.833333328</v>
      </c>
      <c r="P13" s="37">
        <v>71910793.333333343</v>
      </c>
      <c r="Q13" s="37">
        <v>74898690.666666672</v>
      </c>
      <c r="R13" s="37">
        <v>71372930.833333328</v>
      </c>
      <c r="S13" s="37">
        <v>89902379.333333328</v>
      </c>
      <c r="T13" s="37">
        <v>99687606.500000015</v>
      </c>
      <c r="U13" s="37">
        <v>82775729.666666657</v>
      </c>
      <c r="V13" s="37">
        <v>81297945.333333328</v>
      </c>
      <c r="W13" s="37">
        <v>89896346.166666672</v>
      </c>
      <c r="X13" s="37">
        <v>73515046.5</v>
      </c>
      <c r="Y13" s="37">
        <v>58554614.5</v>
      </c>
      <c r="Z13" s="37">
        <v>56144990.5</v>
      </c>
      <c r="AA13" s="37">
        <v>52710490.850000001</v>
      </c>
      <c r="AB13" s="37">
        <v>48632593.816666663</v>
      </c>
      <c r="AC13" s="37">
        <v>44304161.000000007</v>
      </c>
      <c r="AE13" s="12">
        <v>44304161.000000007</v>
      </c>
      <c r="AF13" s="55">
        <f t="shared" si="0"/>
        <v>0</v>
      </c>
    </row>
    <row r="14" spans="2:43" s="12" customFormat="1" ht="10.5" x14ac:dyDescent="0.15">
      <c r="B14" s="36" t="s">
        <v>35</v>
      </c>
      <c r="C14" s="36" t="s">
        <v>36</v>
      </c>
      <c r="D14" s="36"/>
      <c r="E14" s="36" t="s">
        <v>39</v>
      </c>
      <c r="F14" s="36" t="s">
        <v>42</v>
      </c>
      <c r="G14" s="37">
        <v>0</v>
      </c>
      <c r="H14" s="37">
        <v>0</v>
      </c>
      <c r="I14" s="37">
        <v>0</v>
      </c>
      <c r="J14" s="37">
        <v>0</v>
      </c>
      <c r="K14" s="37">
        <v>52497334.400000006</v>
      </c>
      <c r="L14" s="37">
        <v>52988654.400000013</v>
      </c>
      <c r="M14" s="37">
        <v>57542429.600000009</v>
      </c>
      <c r="N14" s="37">
        <v>61917668.800000012</v>
      </c>
      <c r="O14" s="37">
        <v>73720420.800000012</v>
      </c>
      <c r="P14" s="37">
        <v>73477252</v>
      </c>
      <c r="Q14" s="37">
        <v>80552952.000000015</v>
      </c>
      <c r="R14" s="37">
        <v>80156159.200000018</v>
      </c>
      <c r="S14" s="37">
        <v>87594190.400000006</v>
      </c>
      <c r="T14" s="37">
        <v>102584709.60000001</v>
      </c>
      <c r="U14" s="37">
        <v>94483050.400000006</v>
      </c>
      <c r="V14" s="37">
        <v>65477040.000000007</v>
      </c>
      <c r="W14" s="37">
        <v>60187530.400000006</v>
      </c>
      <c r="X14" s="37">
        <v>46953722.399999999</v>
      </c>
      <c r="Y14" s="37">
        <v>47678800.000000007</v>
      </c>
      <c r="Z14" s="37">
        <v>48259180.400000006</v>
      </c>
      <c r="AA14" s="37">
        <v>41550946.240000002</v>
      </c>
      <c r="AB14" s="37">
        <v>33767344.079999998</v>
      </c>
      <c r="AC14" s="37">
        <v>33531344.400000006</v>
      </c>
      <c r="AE14" s="12">
        <v>33531344.400000006</v>
      </c>
      <c r="AF14" s="55">
        <f t="shared" si="0"/>
        <v>0</v>
      </c>
    </row>
    <row r="15" spans="2:43" s="12" customFormat="1" ht="10.5" x14ac:dyDescent="0.15">
      <c r="B15" s="36" t="s">
        <v>35</v>
      </c>
      <c r="C15" s="36" t="s">
        <v>36</v>
      </c>
      <c r="D15" s="36"/>
      <c r="E15" s="36" t="s">
        <v>31</v>
      </c>
      <c r="F15" s="36" t="s">
        <v>42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>
        <v>4032898.8</v>
      </c>
      <c r="AB15" s="37">
        <v>2434009.4534</v>
      </c>
      <c r="AC15" s="37">
        <v>2434009.4534</v>
      </c>
      <c r="AE15" s="12">
        <v>2434009.4534</v>
      </c>
      <c r="AF15" s="55">
        <f t="shared" si="0"/>
        <v>0</v>
      </c>
    </row>
    <row r="16" spans="2:43" s="12" customFormat="1" ht="10.5" x14ac:dyDescent="0.15">
      <c r="B16" s="36" t="s">
        <v>35</v>
      </c>
      <c r="C16" s="36" t="s">
        <v>36</v>
      </c>
      <c r="D16" s="36"/>
      <c r="E16" s="36" t="s">
        <v>41</v>
      </c>
      <c r="F16" s="36" t="s">
        <v>42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>
        <v>21000</v>
      </c>
      <c r="AB16" s="37">
        <v>21000</v>
      </c>
      <c r="AC16" s="37">
        <v>21000</v>
      </c>
      <c r="AE16" s="12">
        <v>21000</v>
      </c>
      <c r="AF16" s="55">
        <f t="shared" si="0"/>
        <v>0</v>
      </c>
    </row>
    <row r="17" spans="2:32" s="12" customFormat="1" ht="10.5" x14ac:dyDescent="0.15">
      <c r="B17" s="38" t="s">
        <v>35</v>
      </c>
      <c r="C17" s="38" t="s">
        <v>36</v>
      </c>
      <c r="D17" s="38"/>
      <c r="E17" s="38" t="s">
        <v>10</v>
      </c>
      <c r="F17" s="38" t="s">
        <v>42</v>
      </c>
      <c r="G17" s="39">
        <v>0</v>
      </c>
      <c r="H17" s="39">
        <v>0</v>
      </c>
      <c r="I17" s="39">
        <v>0</v>
      </c>
      <c r="J17" s="39">
        <v>0</v>
      </c>
      <c r="K17" s="39">
        <v>448604181.59096122</v>
      </c>
      <c r="L17" s="39">
        <v>458536007.62486321</v>
      </c>
      <c r="M17" s="39">
        <v>459157335.52551115</v>
      </c>
      <c r="N17" s="39">
        <v>462113758.97218096</v>
      </c>
      <c r="O17" s="39">
        <v>482504359.31815523</v>
      </c>
      <c r="P17" s="39">
        <v>473828851.20104229</v>
      </c>
      <c r="Q17" s="39">
        <v>496452169.42859197</v>
      </c>
      <c r="R17" s="39">
        <v>499042064.66633379</v>
      </c>
      <c r="S17" s="39">
        <v>598233538.07640529</v>
      </c>
      <c r="T17" s="39">
        <v>614006782.97423291</v>
      </c>
      <c r="U17" s="39">
        <v>577445965.4215982</v>
      </c>
      <c r="V17" s="39">
        <v>532213391.68612421</v>
      </c>
      <c r="W17" s="39">
        <v>590382815.4266783</v>
      </c>
      <c r="X17" s="39">
        <v>472770308.14408505</v>
      </c>
      <c r="Y17" s="39">
        <v>396398676.16678238</v>
      </c>
      <c r="Z17" s="39">
        <v>381932711.55361986</v>
      </c>
      <c r="AA17" s="39">
        <v>362903724.7134726</v>
      </c>
      <c r="AB17" s="39">
        <v>338205587.47069854</v>
      </c>
      <c r="AC17" s="39">
        <v>309919864.59913051</v>
      </c>
      <c r="AE17" s="12">
        <v>309919864.59913051</v>
      </c>
      <c r="AF17" s="55">
        <f t="shared" si="0"/>
        <v>0</v>
      </c>
    </row>
    <row r="18" spans="2:32" s="12" customFormat="1" ht="10.5" x14ac:dyDescent="0.15">
      <c r="B18" s="36" t="s">
        <v>35</v>
      </c>
      <c r="C18" s="36" t="s">
        <v>36</v>
      </c>
      <c r="D18" s="36"/>
      <c r="E18" s="36" t="s">
        <v>9</v>
      </c>
      <c r="F18" s="36" t="s">
        <v>11</v>
      </c>
      <c r="G18" s="37">
        <v>0</v>
      </c>
      <c r="H18" s="37">
        <v>0</v>
      </c>
      <c r="I18" s="37">
        <v>0</v>
      </c>
      <c r="J18" s="37">
        <v>0</v>
      </c>
      <c r="K18" s="37">
        <v>13153498.327625435</v>
      </c>
      <c r="L18" s="37">
        <v>13656099.578023866</v>
      </c>
      <c r="M18" s="37">
        <v>13557640.107558571</v>
      </c>
      <c r="N18" s="37">
        <v>13533597.678724021</v>
      </c>
      <c r="O18" s="37">
        <v>13968651.152873004</v>
      </c>
      <c r="P18" s="37">
        <v>13741965.395290112</v>
      </c>
      <c r="Q18" s="37">
        <v>14267464.196959542</v>
      </c>
      <c r="R18" s="37">
        <v>14539945.057084432</v>
      </c>
      <c r="S18" s="37">
        <v>17603637.417144112</v>
      </c>
      <c r="T18" s="37">
        <v>17226972.698736176</v>
      </c>
      <c r="U18" s="37">
        <v>16743834.366918094</v>
      </c>
      <c r="V18" s="37">
        <v>16126745.36016467</v>
      </c>
      <c r="W18" s="37">
        <v>18422110.387325976</v>
      </c>
      <c r="X18" s="37">
        <v>14740298.630705673</v>
      </c>
      <c r="Y18" s="37">
        <v>12140516.383784253</v>
      </c>
      <c r="Z18" s="37">
        <v>11611795.896650994</v>
      </c>
      <c r="AA18" s="37">
        <v>11070379.862215528</v>
      </c>
      <c r="AB18" s="37">
        <v>10600192.385396326</v>
      </c>
      <c r="AC18" s="37">
        <v>9607693.4460446145</v>
      </c>
      <c r="AE18" s="12">
        <v>9607693.4460446145</v>
      </c>
      <c r="AF18" s="55">
        <f t="shared" si="0"/>
        <v>0</v>
      </c>
    </row>
    <row r="19" spans="2:32" s="12" customFormat="1" ht="10.5" x14ac:dyDescent="0.15">
      <c r="B19" s="36" t="s">
        <v>35</v>
      </c>
      <c r="C19" s="36" t="s">
        <v>36</v>
      </c>
      <c r="D19" s="36"/>
      <c r="E19" s="36" t="s">
        <v>37</v>
      </c>
      <c r="F19" s="36" t="s">
        <v>11</v>
      </c>
      <c r="G19" s="37">
        <v>0</v>
      </c>
      <c r="H19" s="37">
        <v>0</v>
      </c>
      <c r="I19" s="37">
        <v>0</v>
      </c>
      <c r="J19" s="37">
        <v>0</v>
      </c>
      <c r="K19" s="37">
        <v>3419614.6646990706</v>
      </c>
      <c r="L19" s="37">
        <v>3312004.2464817087</v>
      </c>
      <c r="M19" s="37">
        <v>3245930.0970646311</v>
      </c>
      <c r="N19" s="37">
        <v>3210609.2658041213</v>
      </c>
      <c r="O19" s="37">
        <v>3134871.4207792254</v>
      </c>
      <c r="P19" s="37">
        <v>3008748.0479893722</v>
      </c>
      <c r="Q19" s="37">
        <v>3133761.6913181017</v>
      </c>
      <c r="R19" s="37">
        <v>2986243.877586741</v>
      </c>
      <c r="S19" s="37">
        <v>3761516.1200479041</v>
      </c>
      <c r="T19" s="37">
        <v>4170930.0866046301</v>
      </c>
      <c r="U19" s="37">
        <v>3463337.0529098958</v>
      </c>
      <c r="V19" s="37">
        <v>3401506.5470544565</v>
      </c>
      <c r="W19" s="37">
        <v>3761263.6923164041</v>
      </c>
      <c r="X19" s="37">
        <v>3075870.0106315459</v>
      </c>
      <c r="Y19" s="37">
        <v>2449925.4411087269</v>
      </c>
      <c r="Z19" s="37">
        <v>2349106.757704942</v>
      </c>
      <c r="AA19" s="37">
        <v>2205407.2706215796</v>
      </c>
      <c r="AB19" s="37">
        <v>2034788.032949284</v>
      </c>
      <c r="AC19" s="37">
        <v>1853686.3765173806</v>
      </c>
      <c r="AE19" s="12">
        <v>1853686.3765173806</v>
      </c>
      <c r="AF19" s="55">
        <f t="shared" si="0"/>
        <v>0</v>
      </c>
    </row>
    <row r="20" spans="2:32" s="12" customFormat="1" ht="10.5" x14ac:dyDescent="0.15">
      <c r="B20" s="36" t="s">
        <v>35</v>
      </c>
      <c r="C20" s="36" t="s">
        <v>36</v>
      </c>
      <c r="D20" s="36"/>
      <c r="E20" s="36" t="s">
        <v>39</v>
      </c>
      <c r="F20" s="36" t="s">
        <v>11</v>
      </c>
      <c r="G20" s="37">
        <v>0</v>
      </c>
      <c r="H20" s="37">
        <v>0</v>
      </c>
      <c r="I20" s="37">
        <v>0</v>
      </c>
      <c r="J20" s="37">
        <v>0</v>
      </c>
      <c r="K20" s="37">
        <v>2196488.8034051075</v>
      </c>
      <c r="L20" s="37">
        <v>2217045.6353133009</v>
      </c>
      <c r="M20" s="37">
        <v>2407575.618489434</v>
      </c>
      <c r="N20" s="37">
        <v>2590635.6542961118</v>
      </c>
      <c r="O20" s="37">
        <v>3084462.8726427872</v>
      </c>
      <c r="P20" s="37">
        <v>3074288.6885124501</v>
      </c>
      <c r="Q20" s="37">
        <v>3370336.0212748074</v>
      </c>
      <c r="R20" s="37">
        <v>3353734.2080126135</v>
      </c>
      <c r="S20" s="37">
        <v>3664941.4804751524</v>
      </c>
      <c r="T20" s="37">
        <v>4292144.8986363094</v>
      </c>
      <c r="U20" s="37">
        <v>3953171.4264555201</v>
      </c>
      <c r="V20" s="37">
        <v>2739559.7678214372</v>
      </c>
      <c r="W20" s="37">
        <v>2518246.6526948945</v>
      </c>
      <c r="X20" s="37">
        <v>1964544.0422550594</v>
      </c>
      <c r="Y20" s="37">
        <v>1994881.2936260521</v>
      </c>
      <c r="Z20" s="37">
        <v>2019164.4132336597</v>
      </c>
      <c r="AA20" s="37">
        <v>1738491.8535415684</v>
      </c>
      <c r="AB20" s="37">
        <v>1412825.8899264745</v>
      </c>
      <c r="AC20" s="37">
        <v>1402951.6618222916</v>
      </c>
      <c r="AE20" s="12">
        <v>1402951.6618222916</v>
      </c>
      <c r="AF20" s="55">
        <f t="shared" si="0"/>
        <v>0</v>
      </c>
    </row>
    <row r="21" spans="2:32" s="12" customFormat="1" ht="10.5" x14ac:dyDescent="0.15">
      <c r="B21" s="36" t="s">
        <v>35</v>
      </c>
      <c r="C21" s="36" t="s">
        <v>36</v>
      </c>
      <c r="D21" s="36"/>
      <c r="E21" s="36" t="s">
        <v>31</v>
      </c>
      <c r="F21" s="36" t="s">
        <v>11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168736.51130496053</v>
      </c>
      <c r="AB21" s="37">
        <v>101838.97092830841</v>
      </c>
      <c r="AC21" s="37">
        <v>101838.97092830841</v>
      </c>
      <c r="AE21" s="12">
        <v>101838.97092830841</v>
      </c>
      <c r="AF21" s="55">
        <f t="shared" si="0"/>
        <v>0</v>
      </c>
    </row>
    <row r="22" spans="2:32" s="12" customFormat="1" ht="10.5" x14ac:dyDescent="0.15">
      <c r="B22" s="36" t="s">
        <v>35</v>
      </c>
      <c r="C22" s="36" t="s">
        <v>36</v>
      </c>
      <c r="D22" s="36"/>
      <c r="E22" s="36" t="s">
        <v>41</v>
      </c>
      <c r="F22" s="36" t="s">
        <v>11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744980.8673839703</v>
      </c>
      <c r="AB22" s="37">
        <v>744980.8673839703</v>
      </c>
      <c r="AC22" s="37">
        <v>744980.8673839703</v>
      </c>
      <c r="AE22" s="12">
        <v>744980.8673839703</v>
      </c>
      <c r="AF22" s="55">
        <f t="shared" si="0"/>
        <v>0</v>
      </c>
    </row>
    <row r="23" spans="2:32" s="12" customFormat="1" ht="10.5" x14ac:dyDescent="0.15">
      <c r="B23" s="38" t="s">
        <v>35</v>
      </c>
      <c r="C23" s="38" t="s">
        <v>36</v>
      </c>
      <c r="D23" s="38"/>
      <c r="E23" s="38" t="s">
        <v>10</v>
      </c>
      <c r="F23" s="38" t="s">
        <v>11</v>
      </c>
      <c r="G23" s="39">
        <v>0</v>
      </c>
      <c r="H23" s="39">
        <v>0</v>
      </c>
      <c r="I23" s="39">
        <v>0</v>
      </c>
      <c r="J23" s="39">
        <v>0</v>
      </c>
      <c r="K23" s="39">
        <v>18769601.795729611</v>
      </c>
      <c r="L23" s="39">
        <v>19185149.459818877</v>
      </c>
      <c r="M23" s="39">
        <v>19211145.823112633</v>
      </c>
      <c r="N23" s="39">
        <v>19334842.598824255</v>
      </c>
      <c r="O23" s="39">
        <v>20187985.446295016</v>
      </c>
      <c r="P23" s="39">
        <v>19825002.131791934</v>
      </c>
      <c r="Q23" s="39">
        <v>20771561.909552451</v>
      </c>
      <c r="R23" s="39">
        <v>20879923.142683785</v>
      </c>
      <c r="S23" s="39">
        <v>25030095.017667171</v>
      </c>
      <c r="T23" s="39">
        <v>25690047.683977112</v>
      </c>
      <c r="U23" s="39">
        <v>24160342.84628351</v>
      </c>
      <c r="V23" s="39">
        <v>22267811.675040565</v>
      </c>
      <c r="W23" s="39">
        <v>24701620.732337277</v>
      </c>
      <c r="X23" s="39">
        <v>19780712.683592279</v>
      </c>
      <c r="Y23" s="39">
        <v>16585323.118519031</v>
      </c>
      <c r="Z23" s="39">
        <v>15980067.067589596</v>
      </c>
      <c r="AA23" s="39">
        <v>15927996.365067605</v>
      </c>
      <c r="AB23" s="39">
        <v>14894626.146584362</v>
      </c>
      <c r="AC23" s="39">
        <v>13711151.322696563</v>
      </c>
      <c r="AE23" s="12">
        <v>13711151.322696563</v>
      </c>
      <c r="AF23" s="55">
        <f t="shared" si="0"/>
        <v>0</v>
      </c>
    </row>
    <row r="24" spans="2:32" s="12" customFormat="1" ht="10.5" x14ac:dyDescent="0.15">
      <c r="B24" s="38"/>
      <c r="C24" s="38"/>
      <c r="D24" s="38"/>
      <c r="E24" s="38"/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F24" s="55">
        <f t="shared" si="0"/>
        <v>0</v>
      </c>
    </row>
    <row r="25" spans="2:32" s="12" customFormat="1" ht="10.5" x14ac:dyDescent="0.15">
      <c r="B25" s="36" t="s">
        <v>43</v>
      </c>
      <c r="C25" s="36" t="s">
        <v>36</v>
      </c>
      <c r="D25" s="36"/>
      <c r="E25" s="36" t="s">
        <v>44</v>
      </c>
      <c r="F25" s="36" t="s">
        <v>11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>
        <v>659165.95976837468</v>
      </c>
      <c r="AB25" s="37">
        <v>628265.04625539726</v>
      </c>
      <c r="AC25" s="37">
        <v>711782.1596862931</v>
      </c>
      <c r="AE25" s="12">
        <v>711782.1596862931</v>
      </c>
      <c r="AF25" s="55">
        <f t="shared" si="0"/>
        <v>0</v>
      </c>
    </row>
    <row r="26" spans="2:32" s="12" customFormat="1" ht="10.5" x14ac:dyDescent="0.15">
      <c r="B26" s="36" t="s">
        <v>43</v>
      </c>
      <c r="C26" s="36" t="s">
        <v>36</v>
      </c>
      <c r="D26" s="36"/>
      <c r="E26" s="36" t="s">
        <v>39</v>
      </c>
      <c r="F26" s="36" t="s">
        <v>11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>
        <v>84090.992641598117</v>
      </c>
      <c r="AB26" s="37">
        <v>81142.448067138175</v>
      </c>
      <c r="AC26" s="37">
        <v>85681.24599538841</v>
      </c>
      <c r="AE26" s="12">
        <v>85681.24599538841</v>
      </c>
      <c r="AF26" s="55">
        <f t="shared" si="0"/>
        <v>0</v>
      </c>
    </row>
    <row r="27" spans="2:32" s="12" customFormat="1" ht="10.5" x14ac:dyDescent="0.15">
      <c r="B27" s="36" t="s">
        <v>43</v>
      </c>
      <c r="C27" s="36" t="s">
        <v>36</v>
      </c>
      <c r="D27" s="36"/>
      <c r="E27" s="36" t="s">
        <v>31</v>
      </c>
      <c r="F27" s="36" t="s">
        <v>11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>
        <v>3295.2044234928298</v>
      </c>
      <c r="AB27" s="37">
        <v>3923.9295000914208</v>
      </c>
      <c r="AC27" s="37">
        <v>5228.5748966154379</v>
      </c>
      <c r="AE27" s="12">
        <v>5228.5748966154379</v>
      </c>
      <c r="AF27" s="55">
        <f t="shared" si="0"/>
        <v>0</v>
      </c>
    </row>
    <row r="28" spans="2:32" s="12" customFormat="1" ht="10.5" x14ac:dyDescent="0.15">
      <c r="B28" s="38" t="s">
        <v>43</v>
      </c>
      <c r="C28" s="38" t="s">
        <v>36</v>
      </c>
      <c r="D28" s="38"/>
      <c r="E28" s="38" t="s">
        <v>45</v>
      </c>
      <c r="F28" s="38" t="s">
        <v>11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8"/>
      <c r="AA28" s="39">
        <v>746552.15683346556</v>
      </c>
      <c r="AB28" s="39">
        <v>713331.42382262694</v>
      </c>
      <c r="AC28" s="39">
        <v>802691.98057829693</v>
      </c>
      <c r="AE28" s="12">
        <v>802691.98057829693</v>
      </c>
      <c r="AF28" s="55">
        <f t="shared" si="0"/>
        <v>0</v>
      </c>
    </row>
    <row r="29" spans="2:32" s="12" customFormat="1" ht="10.5" x14ac:dyDescent="0.15">
      <c r="B29" s="36" t="s">
        <v>43</v>
      </c>
      <c r="C29" s="36" t="s">
        <v>46</v>
      </c>
      <c r="D29" s="36"/>
      <c r="E29" s="36" t="s">
        <v>12</v>
      </c>
      <c r="F29" s="36" t="s">
        <v>11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>
        <v>137229.26698939415</v>
      </c>
      <c r="AB29" s="37">
        <v>143595.34942555765</v>
      </c>
      <c r="AC29" s="37">
        <v>133781.70623837749</v>
      </c>
      <c r="AE29" s="12">
        <v>133781.70623837749</v>
      </c>
      <c r="AF29" s="55">
        <f t="shared" si="0"/>
        <v>0</v>
      </c>
    </row>
    <row r="30" spans="2:32" s="12" customFormat="1" ht="10.5" x14ac:dyDescent="0.15">
      <c r="B30" s="36" t="s">
        <v>43</v>
      </c>
      <c r="C30" s="36" t="s">
        <v>46</v>
      </c>
      <c r="D30" s="36"/>
      <c r="E30" s="36" t="s">
        <v>47</v>
      </c>
      <c r="F30" s="36" t="s">
        <v>11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>
        <v>109721.62737692145</v>
      </c>
      <c r="AB30" s="37">
        <v>120796.27700094311</v>
      </c>
      <c r="AC30" s="37">
        <v>114684.54303966004</v>
      </c>
      <c r="AE30" s="12">
        <v>114684.54303966004</v>
      </c>
      <c r="AF30" s="55">
        <f t="shared" si="0"/>
        <v>0</v>
      </c>
    </row>
    <row r="31" spans="2:32" s="12" customFormat="1" ht="10.5" x14ac:dyDescent="0.15">
      <c r="B31" s="36" t="s">
        <v>43</v>
      </c>
      <c r="C31" s="36" t="s">
        <v>46</v>
      </c>
      <c r="D31" s="36"/>
      <c r="E31" s="36" t="s">
        <v>7</v>
      </c>
      <c r="F31" s="36" t="s">
        <v>11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>
        <v>20527.994294696735</v>
      </c>
      <c r="AB31" s="37">
        <v>18509.358750260519</v>
      </c>
      <c r="AC31" s="37">
        <v>19676.522643512104</v>
      </c>
      <c r="AE31" s="12">
        <v>19676.522643512104</v>
      </c>
      <c r="AF31" s="55">
        <f t="shared" si="0"/>
        <v>0</v>
      </c>
    </row>
    <row r="32" spans="2:32" s="12" customFormat="1" ht="10.5" x14ac:dyDescent="0.15">
      <c r="B32" s="36" t="s">
        <v>43</v>
      </c>
      <c r="C32" s="36" t="s">
        <v>46</v>
      </c>
      <c r="D32" s="36"/>
      <c r="E32" s="36" t="s">
        <v>48</v>
      </c>
      <c r="F32" s="36" t="s">
        <v>11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>
        <v>4654.2817604455213</v>
      </c>
      <c r="AB32" s="37">
        <v>4405.4246421073967</v>
      </c>
      <c r="AC32" s="37">
        <v>4465.9982324653029</v>
      </c>
      <c r="AE32" s="12">
        <v>4465.9982324653029</v>
      </c>
      <c r="AF32" s="55">
        <f t="shared" si="0"/>
        <v>0</v>
      </c>
    </row>
    <row r="33" spans="2:32" s="12" customFormat="1" ht="10.5" x14ac:dyDescent="0.15">
      <c r="B33" s="36" t="s">
        <v>43</v>
      </c>
      <c r="C33" s="36" t="s">
        <v>46</v>
      </c>
      <c r="D33" s="36"/>
      <c r="E33" s="36" t="s">
        <v>49</v>
      </c>
      <c r="F33" s="36" t="s">
        <v>11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>
        <v>4592.9353106029184</v>
      </c>
      <c r="AB33" s="37">
        <v>4776.8994198845567</v>
      </c>
      <c r="AC33" s="37">
        <v>4897.2291108088111</v>
      </c>
      <c r="AE33" s="12">
        <v>4896.2566934982615</v>
      </c>
      <c r="AF33" s="55">
        <f t="shared" si="0"/>
        <v>-0.97241731054964475</v>
      </c>
    </row>
    <row r="34" spans="2:32" s="12" customFormat="1" ht="10.5" x14ac:dyDescent="0.15">
      <c r="B34" s="36" t="s">
        <v>43</v>
      </c>
      <c r="C34" s="36" t="s">
        <v>46</v>
      </c>
      <c r="D34" s="36"/>
      <c r="E34" s="36" t="s">
        <v>50</v>
      </c>
      <c r="F34" s="36" t="s">
        <v>11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>
        <v>6527.5757416664137</v>
      </c>
      <c r="AB34" s="37">
        <v>6558.0632199985193</v>
      </c>
      <c r="AC34" s="37">
        <v>6951.3304158854817</v>
      </c>
      <c r="AE34" s="12">
        <v>6951.3304158854817</v>
      </c>
      <c r="AF34" s="55">
        <f t="shared" si="0"/>
        <v>0</v>
      </c>
    </row>
    <row r="35" spans="2:32" s="12" customFormat="1" ht="10.5" x14ac:dyDescent="0.15">
      <c r="B35" s="38" t="s">
        <v>43</v>
      </c>
      <c r="C35" s="38" t="s">
        <v>46</v>
      </c>
      <c r="D35" s="38"/>
      <c r="E35" s="38" t="s">
        <v>45</v>
      </c>
      <c r="F35" s="38" t="s">
        <v>11</v>
      </c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>
        <v>283253.68147372722</v>
      </c>
      <c r="AB35" s="39">
        <v>298641.37245875166</v>
      </c>
      <c r="AC35" s="39">
        <v>284457.32968070923</v>
      </c>
      <c r="AE35" s="12">
        <v>284456.35726339871</v>
      </c>
      <c r="AF35" s="55">
        <f t="shared" si="0"/>
        <v>-0.97241731052054092</v>
      </c>
    </row>
    <row r="36" spans="2:32" s="12" customFormat="1" ht="10.5" x14ac:dyDescent="0.15">
      <c r="B36" s="38"/>
      <c r="C36" s="38"/>
      <c r="D36" s="38"/>
      <c r="E36" s="38"/>
      <c r="F36" s="3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F36" s="55">
        <f t="shared" si="0"/>
        <v>0</v>
      </c>
    </row>
    <row r="37" spans="2:32" s="12" customFormat="1" ht="10.5" x14ac:dyDescent="0.15">
      <c r="B37" s="36" t="s">
        <v>51</v>
      </c>
      <c r="C37" s="36" t="s">
        <v>26</v>
      </c>
      <c r="D37" s="36"/>
      <c r="E37" s="36" t="s">
        <v>44</v>
      </c>
      <c r="F37" s="36" t="s">
        <v>11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40">
        <v>659165.95976837468</v>
      </c>
      <c r="AB37" s="40">
        <v>628265.04625539726</v>
      </c>
      <c r="AC37" s="37">
        <v>711782.1596862931</v>
      </c>
      <c r="AE37" s="12">
        <v>711782.1596862931</v>
      </c>
      <c r="AF37" s="55">
        <f t="shared" si="0"/>
        <v>0</v>
      </c>
    </row>
    <row r="38" spans="2:32" s="12" customFormat="1" ht="10.5" x14ac:dyDescent="0.15">
      <c r="B38" s="36" t="s">
        <v>51</v>
      </c>
      <c r="C38" s="36" t="s">
        <v>26</v>
      </c>
      <c r="D38" s="36"/>
      <c r="E38" s="36" t="s">
        <v>39</v>
      </c>
      <c r="F38" s="36" t="s">
        <v>11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40">
        <v>84090.992641598117</v>
      </c>
      <c r="AB38" s="40">
        <v>81142.448067138175</v>
      </c>
      <c r="AC38" s="37">
        <v>85681.24599538841</v>
      </c>
      <c r="AE38" s="12">
        <v>85681.24599538841</v>
      </c>
      <c r="AF38" s="55">
        <f t="shared" si="0"/>
        <v>0</v>
      </c>
    </row>
    <row r="39" spans="2:32" s="12" customFormat="1" ht="10.5" x14ac:dyDescent="0.15">
      <c r="B39" s="36" t="s">
        <v>51</v>
      </c>
      <c r="C39" s="36" t="s">
        <v>26</v>
      </c>
      <c r="D39" s="36"/>
      <c r="E39" s="36" t="s">
        <v>31</v>
      </c>
      <c r="F39" s="36" t="s">
        <v>11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40">
        <v>3295.2044234928298</v>
      </c>
      <c r="AB39" s="40">
        <v>3923.9295000914208</v>
      </c>
      <c r="AC39" s="37">
        <v>5228.5748966154379</v>
      </c>
      <c r="AE39" s="12">
        <v>5228.5748966154379</v>
      </c>
      <c r="AF39" s="55">
        <f t="shared" si="0"/>
        <v>0</v>
      </c>
    </row>
    <row r="40" spans="2:32" s="12" customFormat="1" ht="10.5" x14ac:dyDescent="0.15">
      <c r="B40" s="36" t="s">
        <v>51</v>
      </c>
      <c r="C40" s="36" t="s">
        <v>26</v>
      </c>
      <c r="D40" s="36"/>
      <c r="E40" s="36" t="s">
        <v>41</v>
      </c>
      <c r="F40" s="36" t="s">
        <v>11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40">
        <v>0</v>
      </c>
      <c r="AB40" s="40">
        <v>0</v>
      </c>
      <c r="AC40" s="37">
        <v>0</v>
      </c>
      <c r="AE40" s="12">
        <v>0</v>
      </c>
      <c r="AF40" s="55">
        <f t="shared" si="0"/>
        <v>0</v>
      </c>
    </row>
    <row r="41" spans="2:32" s="12" customFormat="1" ht="10.5" x14ac:dyDescent="0.15">
      <c r="B41" s="38" t="s">
        <v>51</v>
      </c>
      <c r="C41" s="38" t="s">
        <v>26</v>
      </c>
      <c r="D41" s="38"/>
      <c r="E41" s="38" t="s">
        <v>10</v>
      </c>
      <c r="F41" s="38" t="s">
        <v>11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41">
        <v>746552.15683346556</v>
      </c>
      <c r="AB41" s="41">
        <v>713331.42382262694</v>
      </c>
      <c r="AC41" s="39">
        <v>802691.98057829693</v>
      </c>
      <c r="AE41" s="12">
        <v>802691.98057829693</v>
      </c>
      <c r="AF41" s="55">
        <f t="shared" si="0"/>
        <v>0</v>
      </c>
    </row>
    <row r="42" spans="2:32" s="12" customFormat="1" ht="10.5" x14ac:dyDescent="0.15">
      <c r="B42" s="36" t="s">
        <v>51</v>
      </c>
      <c r="C42" s="36" t="s">
        <v>52</v>
      </c>
      <c r="D42" s="36"/>
      <c r="E42" s="36" t="s">
        <v>44</v>
      </c>
      <c r="F42" s="36" t="s">
        <v>11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40">
        <v>13275787.132837107</v>
      </c>
      <c r="AB42" s="40">
        <v>12634980.41834561</v>
      </c>
      <c r="AC42" s="37">
        <v>11461379.822561994</v>
      </c>
      <c r="AE42" s="12">
        <v>11461379.822561994</v>
      </c>
      <c r="AF42" s="55">
        <f t="shared" si="0"/>
        <v>0</v>
      </c>
    </row>
    <row r="43" spans="2:32" s="12" customFormat="1" ht="10.5" x14ac:dyDescent="0.15">
      <c r="B43" s="36" t="s">
        <v>51</v>
      </c>
      <c r="C43" s="36" t="s">
        <v>52</v>
      </c>
      <c r="D43" s="36"/>
      <c r="E43" s="36" t="s">
        <v>39</v>
      </c>
      <c r="F43" s="36" t="s">
        <v>11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40">
        <v>1738491.8535415684</v>
      </c>
      <c r="AB43" s="40">
        <v>1412825.8899264745</v>
      </c>
      <c r="AC43" s="37">
        <v>1402951.6618222916</v>
      </c>
      <c r="AE43" s="12">
        <v>1402951.6618222916</v>
      </c>
      <c r="AF43" s="55">
        <f t="shared" si="0"/>
        <v>0</v>
      </c>
    </row>
    <row r="44" spans="2:32" s="12" customFormat="1" ht="10.5" x14ac:dyDescent="0.15">
      <c r="B44" s="36" t="s">
        <v>51</v>
      </c>
      <c r="C44" s="36" t="s">
        <v>52</v>
      </c>
      <c r="D44" s="36"/>
      <c r="E44" s="36" t="s">
        <v>31</v>
      </c>
      <c r="F44" s="36" t="s">
        <v>11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40">
        <v>168736.51130496053</v>
      </c>
      <c r="AB44" s="40">
        <v>101838.97092830841</v>
      </c>
      <c r="AC44" s="37">
        <v>101838.97092830841</v>
      </c>
      <c r="AE44" s="12">
        <v>101838.97092830841</v>
      </c>
      <c r="AF44" s="55">
        <f t="shared" si="0"/>
        <v>0</v>
      </c>
    </row>
    <row r="45" spans="2:32" s="12" customFormat="1" ht="10.5" x14ac:dyDescent="0.15">
      <c r="B45" s="36" t="s">
        <v>51</v>
      </c>
      <c r="C45" s="36" t="s">
        <v>52</v>
      </c>
      <c r="D45" s="36"/>
      <c r="E45" s="36" t="s">
        <v>41</v>
      </c>
      <c r="F45" s="36" t="s">
        <v>11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40">
        <v>744980.8673839703</v>
      </c>
      <c r="AB45" s="40">
        <v>744980.8673839703</v>
      </c>
      <c r="AC45" s="37">
        <v>744980.8673839703</v>
      </c>
      <c r="AE45" s="12">
        <v>744980.8673839703</v>
      </c>
      <c r="AF45" s="55">
        <f t="shared" si="0"/>
        <v>0</v>
      </c>
    </row>
    <row r="46" spans="2:32" s="12" customFormat="1" ht="10.5" x14ac:dyDescent="0.15">
      <c r="B46" s="38" t="s">
        <v>51</v>
      </c>
      <c r="C46" s="38" t="s">
        <v>52</v>
      </c>
      <c r="D46" s="38"/>
      <c r="E46" s="38" t="s">
        <v>10</v>
      </c>
      <c r="F46" s="38" t="s">
        <v>11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41">
        <v>15927996.365067605</v>
      </c>
      <c r="AB46" s="41">
        <v>14894626.146584362</v>
      </c>
      <c r="AC46" s="39">
        <v>13711151.322696563</v>
      </c>
      <c r="AE46" s="12">
        <v>13711151.322696563</v>
      </c>
      <c r="AF46" s="55">
        <f t="shared" si="0"/>
        <v>0</v>
      </c>
    </row>
    <row r="47" spans="2:32" s="12" customFormat="1" ht="10.5" x14ac:dyDescent="0.15">
      <c r="B47" s="38"/>
      <c r="C47" s="38"/>
      <c r="D47" s="38"/>
      <c r="E47" s="38"/>
      <c r="F47" s="38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41"/>
      <c r="AB47" s="41"/>
      <c r="AC47" s="39"/>
      <c r="AF47" s="55">
        <f t="shared" si="0"/>
        <v>0</v>
      </c>
    </row>
    <row r="48" spans="2:32" s="12" customFormat="1" ht="10.5" x14ac:dyDescent="0.15">
      <c r="B48" s="36" t="s">
        <v>53</v>
      </c>
      <c r="C48" s="36" t="s">
        <v>54</v>
      </c>
      <c r="D48" s="36"/>
      <c r="E48" s="36" t="s">
        <v>55</v>
      </c>
      <c r="F48" s="36" t="s">
        <v>11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>
        <v>86233.158655360283</v>
      </c>
      <c r="AB48" s="37">
        <v>143752.00261018181</v>
      </c>
      <c r="AC48" s="37">
        <v>142287.71349177376</v>
      </c>
      <c r="AE48" s="12">
        <v>142287.71349177376</v>
      </c>
      <c r="AF48" s="55">
        <f t="shared" si="0"/>
        <v>0</v>
      </c>
    </row>
    <row r="49" spans="2:32" s="12" customFormat="1" ht="10.5" x14ac:dyDescent="0.15">
      <c r="B49" s="36" t="s">
        <v>53</v>
      </c>
      <c r="C49" s="36" t="s">
        <v>54</v>
      </c>
      <c r="D49" s="36"/>
      <c r="E49" s="36" t="s">
        <v>56</v>
      </c>
      <c r="F49" s="36" t="s">
        <v>11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>
        <v>7990.0177276106806</v>
      </c>
      <c r="AB49" s="37">
        <v>8778.7473774181963</v>
      </c>
      <c r="AC49" s="37">
        <v>13146.920387254366</v>
      </c>
      <c r="AE49" s="12">
        <v>13146.920387254366</v>
      </c>
      <c r="AF49" s="55">
        <f t="shared" si="0"/>
        <v>0</v>
      </c>
    </row>
    <row r="50" spans="2:32" s="12" customFormat="1" ht="10.5" x14ac:dyDescent="0.15">
      <c r="B50" s="38" t="s">
        <v>53</v>
      </c>
      <c r="C50" s="38" t="s">
        <v>54</v>
      </c>
      <c r="D50" s="38"/>
      <c r="E50" s="38" t="s">
        <v>10</v>
      </c>
      <c r="F50" s="38" t="s">
        <v>11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>
        <v>94223.176382970967</v>
      </c>
      <c r="AB50" s="39">
        <v>152530.74998759999</v>
      </c>
      <c r="AC50" s="39">
        <v>155434.63387902812</v>
      </c>
      <c r="AE50" s="12">
        <v>155434.63387902812</v>
      </c>
      <c r="AF50" s="55">
        <f t="shared" si="0"/>
        <v>0</v>
      </c>
    </row>
    <row r="51" spans="2:32" s="12" customFormat="1" ht="10.5" x14ac:dyDescent="0.15">
      <c r="B51" s="36" t="s">
        <v>53</v>
      </c>
      <c r="C51" s="36" t="s">
        <v>57</v>
      </c>
      <c r="D51" s="36"/>
      <c r="E51" s="36" t="s">
        <v>55</v>
      </c>
      <c r="F51" s="36" t="s">
        <v>11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>
        <v>23676.658093064736</v>
      </c>
      <c r="AB51" s="37">
        <v>25280.869180579717</v>
      </c>
      <c r="AC51" s="37">
        <v>35317.702120505812</v>
      </c>
      <c r="AE51" s="12">
        <v>35317.702120505812</v>
      </c>
      <c r="AF51" s="55">
        <f t="shared" si="0"/>
        <v>0</v>
      </c>
    </row>
    <row r="52" spans="2:32" s="12" customFormat="1" ht="10.5" x14ac:dyDescent="0.15">
      <c r="B52" s="36" t="s">
        <v>53</v>
      </c>
      <c r="C52" s="36" t="s">
        <v>57</v>
      </c>
      <c r="D52" s="36"/>
      <c r="E52" s="36" t="s">
        <v>56</v>
      </c>
      <c r="F52" s="36" t="s">
        <v>11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>
        <v>616.72289824050222</v>
      </c>
      <c r="AB52" s="37">
        <v>24109.395074050539</v>
      </c>
      <c r="AC52" s="37">
        <v>2320.0002133840326</v>
      </c>
      <c r="AE52" s="12">
        <v>2320.0002133840326</v>
      </c>
      <c r="AF52" s="55">
        <f t="shared" si="0"/>
        <v>0</v>
      </c>
    </row>
    <row r="53" spans="2:32" s="12" customFormat="1" ht="10.5" x14ac:dyDescent="0.15">
      <c r="B53" s="38" t="s">
        <v>53</v>
      </c>
      <c r="C53" s="38" t="s">
        <v>57</v>
      </c>
      <c r="D53" s="38"/>
      <c r="E53" s="38" t="s">
        <v>10</v>
      </c>
      <c r="F53" s="38" t="s">
        <v>11</v>
      </c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>
        <v>24293.380991305239</v>
      </c>
      <c r="AB53" s="39">
        <v>49010.18207503001</v>
      </c>
      <c r="AC53" s="39">
        <v>37637.702333889843</v>
      </c>
      <c r="AE53" s="12">
        <v>37637.702333889843</v>
      </c>
      <c r="AF53" s="55">
        <f t="shared" si="0"/>
        <v>0</v>
      </c>
    </row>
    <row r="54" spans="2:32" s="12" customFormat="1" ht="10.5" x14ac:dyDescent="0.15">
      <c r="B54" s="36" t="s">
        <v>53</v>
      </c>
      <c r="C54" s="36" t="s">
        <v>58</v>
      </c>
      <c r="D54" s="36"/>
      <c r="E54" s="36" t="s">
        <v>55</v>
      </c>
      <c r="F54" s="36" t="s">
        <v>11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>
        <v>-62556.50056229555</v>
      </c>
      <c r="AB54" s="37">
        <v>-118471.13342960209</v>
      </c>
      <c r="AC54" s="37">
        <v>-106970.01137126794</v>
      </c>
      <c r="AE54" s="12">
        <v>-106970.01137126794</v>
      </c>
      <c r="AF54" s="55">
        <f t="shared" si="0"/>
        <v>0</v>
      </c>
    </row>
    <row r="55" spans="2:32" s="12" customFormat="1" ht="10.5" x14ac:dyDescent="0.15">
      <c r="B55" s="36" t="s">
        <v>53</v>
      </c>
      <c r="C55" s="36" t="s">
        <v>58</v>
      </c>
      <c r="D55" s="36"/>
      <c r="E55" s="36" t="s">
        <v>56</v>
      </c>
      <c r="F55" s="36" t="s">
        <v>11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>
        <v>-7373.2948293701784</v>
      </c>
      <c r="AB55" s="37">
        <v>15330.647696632343</v>
      </c>
      <c r="AC55" s="37">
        <v>-10826.920173870334</v>
      </c>
      <c r="AE55" s="12">
        <v>-10826.920173870334</v>
      </c>
      <c r="AF55" s="55">
        <f t="shared" si="0"/>
        <v>0</v>
      </c>
    </row>
    <row r="56" spans="2:32" s="12" customFormat="1" ht="10.5" x14ac:dyDescent="0.15">
      <c r="B56" s="38" t="s">
        <v>53</v>
      </c>
      <c r="C56" s="38" t="s">
        <v>58</v>
      </c>
      <c r="D56" s="38"/>
      <c r="E56" s="38" t="s">
        <v>10</v>
      </c>
      <c r="F56" s="38" t="s">
        <v>11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>
        <v>-69929.795391665728</v>
      </c>
      <c r="AB56" s="39">
        <v>-103506.62750559089</v>
      </c>
      <c r="AC56" s="39">
        <v>-117796.93154513827</v>
      </c>
      <c r="AE56" s="12">
        <v>-117796.93154513827</v>
      </c>
      <c r="AF56" s="55">
        <f t="shared" si="0"/>
        <v>0</v>
      </c>
    </row>
    <row r="57" spans="2:32" s="12" customFormat="1" ht="10.5" x14ac:dyDescent="0.15">
      <c r="B57" s="38"/>
      <c r="C57" s="38"/>
      <c r="D57" s="38"/>
      <c r="E57" s="38"/>
      <c r="F57" s="38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F57" s="55">
        <f t="shared" si="0"/>
        <v>0</v>
      </c>
    </row>
    <row r="58" spans="2:32" s="12" customFormat="1" ht="10.5" x14ac:dyDescent="0.15">
      <c r="B58" s="36" t="s">
        <v>132</v>
      </c>
      <c r="C58" s="36" t="s">
        <v>36</v>
      </c>
      <c r="D58" s="36"/>
      <c r="E58" s="36" t="s">
        <v>59</v>
      </c>
      <c r="F58" s="36" t="s">
        <v>11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>
        <v>659165.95976837468</v>
      </c>
      <c r="AB58" s="37">
        <v>628265.04625539726</v>
      </c>
      <c r="AC58" s="37">
        <v>711782.1596862931</v>
      </c>
      <c r="AE58" s="12">
        <v>711782.1596862931</v>
      </c>
      <c r="AF58" s="55">
        <f t="shared" si="0"/>
        <v>0</v>
      </c>
    </row>
    <row r="59" spans="2:32" s="12" customFormat="1" ht="10.5" x14ac:dyDescent="0.15">
      <c r="B59" s="36" t="s">
        <v>132</v>
      </c>
      <c r="C59" s="36" t="s">
        <v>36</v>
      </c>
      <c r="D59" s="36"/>
      <c r="E59" s="36" t="s">
        <v>55</v>
      </c>
      <c r="F59" s="36" t="s">
        <v>11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>
        <v>154217.3004511685</v>
      </c>
      <c r="AB59" s="37">
        <v>201647.18491289308</v>
      </c>
      <c r="AC59" s="37">
        <v>190570.5411661641</v>
      </c>
      <c r="AE59" s="12">
        <v>190570.5411661641</v>
      </c>
      <c r="AF59" s="55">
        <f t="shared" si="0"/>
        <v>0</v>
      </c>
    </row>
    <row r="60" spans="2:32" s="12" customFormat="1" ht="10.5" x14ac:dyDescent="0.15">
      <c r="B60" s="36" t="s">
        <v>132</v>
      </c>
      <c r="C60" s="36" t="s">
        <v>36</v>
      </c>
      <c r="D60" s="36"/>
      <c r="E60" s="36" t="s">
        <v>56</v>
      </c>
      <c r="F60" s="36" t="s">
        <v>11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>
        <v>19547.554689092529</v>
      </c>
      <c r="AB60" s="37">
        <v>26555.81332390094</v>
      </c>
      <c r="AC60" s="37">
        <v>28545.732509224981</v>
      </c>
      <c r="AE60" s="12">
        <v>28545.732509224981</v>
      </c>
      <c r="AF60" s="55">
        <f t="shared" si="0"/>
        <v>0</v>
      </c>
    </row>
    <row r="61" spans="2:32" s="12" customFormat="1" ht="10.5" x14ac:dyDescent="0.15">
      <c r="B61" s="38" t="s">
        <v>132</v>
      </c>
      <c r="C61" s="38" t="s">
        <v>36</v>
      </c>
      <c r="D61" s="38"/>
      <c r="E61" s="38" t="s">
        <v>45</v>
      </c>
      <c r="F61" s="38" t="s">
        <v>11</v>
      </c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>
        <v>832930.8149086358</v>
      </c>
      <c r="AB61" s="39">
        <v>856468.04449219129</v>
      </c>
      <c r="AC61" s="39">
        <v>930898.43336168223</v>
      </c>
      <c r="AE61" s="12">
        <v>930898.43336168223</v>
      </c>
      <c r="AF61" s="55">
        <f t="shared" si="0"/>
        <v>0</v>
      </c>
    </row>
    <row r="62" spans="2:32" s="12" customFormat="1" ht="10.5" x14ac:dyDescent="0.15">
      <c r="B62" s="36" t="s">
        <v>132</v>
      </c>
      <c r="C62" s="36" t="s">
        <v>46</v>
      </c>
      <c r="D62" s="36"/>
      <c r="E62" s="36" t="s">
        <v>60</v>
      </c>
      <c r="F62" s="36" t="s">
        <v>11</v>
      </c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>
        <v>137229.26698939415</v>
      </c>
      <c r="AB62" s="37">
        <v>143595.34942555765</v>
      </c>
      <c r="AC62" s="37">
        <v>133781.70623837749</v>
      </c>
      <c r="AE62" s="12">
        <v>133781.70623837749</v>
      </c>
      <c r="AF62" s="55">
        <f t="shared" si="0"/>
        <v>0</v>
      </c>
    </row>
    <row r="63" spans="2:32" s="12" customFormat="1" ht="10.5" x14ac:dyDescent="0.15">
      <c r="B63" s="36" t="s">
        <v>132</v>
      </c>
      <c r="C63" s="36" t="s">
        <v>46</v>
      </c>
      <c r="D63" s="36"/>
      <c r="E63" s="36" t="s">
        <v>61</v>
      </c>
      <c r="F63" s="36" t="s">
        <v>11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>
        <v>109721.62737692145</v>
      </c>
      <c r="AB63" s="37">
        <v>120796.27700094311</v>
      </c>
      <c r="AC63" s="37">
        <v>114684.54303966004</v>
      </c>
      <c r="AE63" s="12">
        <v>114684.54303966004</v>
      </c>
      <c r="AF63" s="55">
        <f t="shared" si="0"/>
        <v>0</v>
      </c>
    </row>
    <row r="64" spans="2:32" s="12" customFormat="1" ht="10.5" x14ac:dyDescent="0.15">
      <c r="B64" s="36" t="s">
        <v>132</v>
      </c>
      <c r="C64" s="36" t="s">
        <v>46</v>
      </c>
      <c r="D64" s="36"/>
      <c r="E64" s="36" t="s">
        <v>62</v>
      </c>
      <c r="F64" s="36" t="s">
        <v>11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>
        <v>20527.994294696735</v>
      </c>
      <c r="AB64" s="37">
        <v>18509.358750260519</v>
      </c>
      <c r="AC64" s="37">
        <v>19676.522643512104</v>
      </c>
      <c r="AE64" s="12">
        <v>19676.522643512104</v>
      </c>
      <c r="AF64" s="55">
        <f t="shared" si="0"/>
        <v>0</v>
      </c>
    </row>
    <row r="65" spans="2:32" s="12" customFormat="1" ht="10.5" x14ac:dyDescent="0.15">
      <c r="B65" s="36" t="s">
        <v>132</v>
      </c>
      <c r="C65" s="36" t="s">
        <v>46</v>
      </c>
      <c r="D65" s="36"/>
      <c r="E65" s="36" t="s">
        <v>63</v>
      </c>
      <c r="F65" s="36" t="s">
        <v>11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>
        <v>4654.2817604455213</v>
      </c>
      <c r="AB65" s="37">
        <v>4405.4246421073967</v>
      </c>
      <c r="AC65" s="37">
        <v>4465.9982324653029</v>
      </c>
      <c r="AE65" s="12">
        <v>4465.9982324653029</v>
      </c>
      <c r="AF65" s="55">
        <f t="shared" si="0"/>
        <v>0</v>
      </c>
    </row>
    <row r="66" spans="2:32" s="12" customFormat="1" ht="10.5" x14ac:dyDescent="0.15">
      <c r="B66" s="36" t="s">
        <v>132</v>
      </c>
      <c r="C66" s="36" t="s">
        <v>46</v>
      </c>
      <c r="D66" s="36"/>
      <c r="E66" s="36" t="s">
        <v>64</v>
      </c>
      <c r="F66" s="36" t="s">
        <v>11</v>
      </c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>
        <v>4592.9353106029184</v>
      </c>
      <c r="AB66" s="37">
        <v>4776.8994198845567</v>
      </c>
      <c r="AC66" s="37">
        <v>4897.2291108088111</v>
      </c>
      <c r="AE66" s="12">
        <v>4896.2566934982615</v>
      </c>
      <c r="AF66" s="55">
        <f t="shared" si="0"/>
        <v>-0.97241731054964475</v>
      </c>
    </row>
    <row r="67" spans="2:32" s="12" customFormat="1" ht="10.5" x14ac:dyDescent="0.15">
      <c r="B67" s="36" t="s">
        <v>132</v>
      </c>
      <c r="C67" s="36" t="s">
        <v>46</v>
      </c>
      <c r="D67" s="36"/>
      <c r="E67" s="36" t="s">
        <v>65</v>
      </c>
      <c r="F67" s="36" t="s">
        <v>11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>
        <v>6527.5757416664137</v>
      </c>
      <c r="AB67" s="37">
        <v>6558.0632199985193</v>
      </c>
      <c r="AC67" s="37">
        <v>6951.3304158854817</v>
      </c>
      <c r="AE67" s="12">
        <v>6951.3304158854817</v>
      </c>
      <c r="AF67" s="55">
        <f t="shared" si="0"/>
        <v>0</v>
      </c>
    </row>
    <row r="68" spans="2:32" s="12" customFormat="1" ht="10.5" x14ac:dyDescent="0.15">
      <c r="B68" s="38" t="s">
        <v>132</v>
      </c>
      <c r="C68" s="38" t="s">
        <v>46</v>
      </c>
      <c r="D68" s="38"/>
      <c r="E68" s="38" t="s">
        <v>45</v>
      </c>
      <c r="F68" s="38" t="s">
        <v>11</v>
      </c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>
        <v>283253.68147372722</v>
      </c>
      <c r="AB68" s="39">
        <v>298641.37245875166</v>
      </c>
      <c r="AC68" s="39">
        <v>284457.32968070923</v>
      </c>
      <c r="AE68" s="12">
        <v>284456.35726339871</v>
      </c>
      <c r="AF68" s="55">
        <f t="shared" si="0"/>
        <v>-0.97241731052054092</v>
      </c>
    </row>
    <row r="69" spans="2:32" s="12" customFormat="1" ht="10.5" x14ac:dyDescent="0.15">
      <c r="B69" s="38"/>
      <c r="C69" s="38"/>
      <c r="D69" s="38"/>
      <c r="E69" s="38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F69" s="55">
        <f t="shared" si="0"/>
        <v>0</v>
      </c>
    </row>
    <row r="70" spans="2:32" s="12" customFormat="1" ht="10.5" x14ac:dyDescent="0.15">
      <c r="B70" s="36" t="s">
        <v>66</v>
      </c>
      <c r="C70" s="36" t="s">
        <v>6</v>
      </c>
      <c r="D70" s="36"/>
      <c r="E70" s="36" t="s">
        <v>67</v>
      </c>
      <c r="F70" s="36" t="s">
        <v>11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>
        <v>966185.09091390471</v>
      </c>
      <c r="AB70" s="37">
        <v>984706.90974600893</v>
      </c>
      <c r="AC70" s="37">
        <v>1053323.8205212606</v>
      </c>
      <c r="AE70" s="12">
        <v>1052227.2730112968</v>
      </c>
      <c r="AF70" s="55">
        <f t="shared" si="0"/>
        <v>-1096.547509963857</v>
      </c>
    </row>
    <row r="71" spans="2:32" s="12" customFormat="1" ht="10.5" x14ac:dyDescent="0.15">
      <c r="B71" s="36" t="s">
        <v>66</v>
      </c>
      <c r="C71" s="36" t="s">
        <v>6</v>
      </c>
      <c r="D71" s="36"/>
      <c r="E71" s="36" t="s">
        <v>68</v>
      </c>
      <c r="F71" s="36" t="s">
        <v>11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>
        <v>126188.57648078016</v>
      </c>
      <c r="AB71" s="37">
        <v>141298.42490349145</v>
      </c>
      <c r="AC71" s="37">
        <v>139266.12753974076</v>
      </c>
      <c r="AE71" s="12">
        <v>139266.12753974076</v>
      </c>
      <c r="AF71" s="55">
        <f t="shared" si="0"/>
        <v>0</v>
      </c>
    </row>
    <row r="72" spans="2:32" s="12" customFormat="1" ht="10.5" x14ac:dyDescent="0.15">
      <c r="B72" s="38" t="s">
        <v>66</v>
      </c>
      <c r="C72" s="38" t="s">
        <v>6</v>
      </c>
      <c r="D72" s="38"/>
      <c r="E72" s="38" t="s">
        <v>10</v>
      </c>
      <c r="F72" s="38" t="s">
        <v>11</v>
      </c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>
        <v>1092373.6673946849</v>
      </c>
      <c r="AB72" s="39">
        <v>1126005.3346495004</v>
      </c>
      <c r="AC72" s="39">
        <v>1192589.9480610015</v>
      </c>
      <c r="AE72" s="12">
        <v>1191493.4005510374</v>
      </c>
      <c r="AF72" s="55">
        <f t="shared" ref="AF72:AF135" si="1">+AE72-AC72</f>
        <v>-1096.5475099640898</v>
      </c>
    </row>
    <row r="73" spans="2:32" s="12" customFormat="1" ht="10.5" x14ac:dyDescent="0.15">
      <c r="B73" s="38"/>
      <c r="C73" s="38"/>
      <c r="D73" s="38"/>
      <c r="E73" s="38"/>
      <c r="F73" s="3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F73" s="55">
        <f t="shared" si="1"/>
        <v>0</v>
      </c>
    </row>
    <row r="74" spans="2:32" s="12" customFormat="1" ht="10.5" x14ac:dyDescent="0.15">
      <c r="B74" s="36" t="s">
        <v>133</v>
      </c>
      <c r="C74" s="36" t="s">
        <v>16</v>
      </c>
      <c r="D74" s="36"/>
      <c r="E74" s="36" t="s">
        <v>12</v>
      </c>
      <c r="F74" s="36" t="s">
        <v>11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>
        <v>137229.26698939415</v>
      </c>
      <c r="AB74" s="37">
        <v>143595.34942555765</v>
      </c>
      <c r="AC74" s="37">
        <v>133781.70623837749</v>
      </c>
      <c r="AE74" s="12">
        <v>133781.70623837749</v>
      </c>
      <c r="AF74" s="55">
        <f t="shared" si="1"/>
        <v>0</v>
      </c>
    </row>
    <row r="75" spans="2:32" s="12" customFormat="1" ht="10.5" x14ac:dyDescent="0.15">
      <c r="B75" s="36" t="s">
        <v>133</v>
      </c>
      <c r="C75" s="36" t="s">
        <v>16</v>
      </c>
      <c r="D75" s="36"/>
      <c r="E75" s="36" t="s">
        <v>7</v>
      </c>
      <c r="F75" s="36" t="s">
        <v>11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>
        <v>11526.998833082223</v>
      </c>
      <c r="AB75" s="37">
        <v>11781.007231208294</v>
      </c>
      <c r="AC75" s="37">
        <v>12358.850688498225</v>
      </c>
      <c r="AE75" s="12">
        <v>12358.850688498225</v>
      </c>
      <c r="AF75" s="55">
        <f t="shared" si="1"/>
        <v>0</v>
      </c>
    </row>
    <row r="76" spans="2:32" s="12" customFormat="1" ht="10.5" x14ac:dyDescent="0.15">
      <c r="B76" s="36" t="s">
        <v>133</v>
      </c>
      <c r="C76" s="36" t="s">
        <v>16</v>
      </c>
      <c r="D76" s="36"/>
      <c r="E76" s="36" t="s">
        <v>31</v>
      </c>
      <c r="F76" s="36" t="s">
        <v>11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>
        <v>5288.6285724566405</v>
      </c>
      <c r="AB76" s="37">
        <v>4818.020402860685</v>
      </c>
      <c r="AC76" s="37">
        <v>4294.5019344726934</v>
      </c>
      <c r="AE76" s="12">
        <v>4294.5019344726934</v>
      </c>
      <c r="AF76" s="55">
        <f t="shared" si="1"/>
        <v>0</v>
      </c>
    </row>
    <row r="77" spans="2:32" s="12" customFormat="1" ht="10.5" x14ac:dyDescent="0.15">
      <c r="B77" s="36" t="s">
        <v>133</v>
      </c>
      <c r="C77" s="36" t="s">
        <v>16</v>
      </c>
      <c r="D77" s="36"/>
      <c r="E77" s="36" t="s">
        <v>13</v>
      </c>
      <c r="F77" s="36" t="s">
        <v>11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>
        <v>3078.5080965140169</v>
      </c>
      <c r="AB77" s="37">
        <v>3193.8547574097192</v>
      </c>
      <c r="AC77" s="37">
        <v>3293.0765886497265</v>
      </c>
      <c r="AE77" s="12">
        <v>3293.0765886497265</v>
      </c>
      <c r="AF77" s="55">
        <f t="shared" si="1"/>
        <v>0</v>
      </c>
    </row>
    <row r="78" spans="2:32" s="12" customFormat="1" ht="10.5" x14ac:dyDescent="0.15">
      <c r="B78" s="36" t="s">
        <v>133</v>
      </c>
      <c r="C78" s="36" t="s">
        <v>16</v>
      </c>
      <c r="D78" s="36"/>
      <c r="E78" s="36" t="s">
        <v>14</v>
      </c>
      <c r="F78" s="36" t="s">
        <v>11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>
        <v>6527.5757416664137</v>
      </c>
      <c r="AB78" s="37">
        <v>6558.0632199985193</v>
      </c>
      <c r="AC78" s="37">
        <v>6951.3304158854817</v>
      </c>
      <c r="AE78" s="12">
        <v>6951.3304158854817</v>
      </c>
      <c r="AF78" s="55">
        <f t="shared" si="1"/>
        <v>0</v>
      </c>
    </row>
    <row r="79" spans="2:32" s="12" customFormat="1" ht="10.5" x14ac:dyDescent="0.15">
      <c r="B79" s="38" t="s">
        <v>133</v>
      </c>
      <c r="C79" s="38" t="s">
        <v>16</v>
      </c>
      <c r="D79" s="38"/>
      <c r="E79" s="38" t="s">
        <v>45</v>
      </c>
      <c r="F79" s="38" t="s">
        <v>11</v>
      </c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>
        <v>163650.97823311345</v>
      </c>
      <c r="AB79" s="39">
        <v>169946.29503703487</v>
      </c>
      <c r="AC79" s="39">
        <v>160679.46586588366</v>
      </c>
      <c r="AE79" s="12">
        <v>160679.46586588366</v>
      </c>
      <c r="AF79" s="55">
        <f t="shared" si="1"/>
        <v>0</v>
      </c>
    </row>
    <row r="80" spans="2:32" s="12" customFormat="1" ht="10.5" x14ac:dyDescent="0.15">
      <c r="B80" s="36" t="s">
        <v>133</v>
      </c>
      <c r="C80" s="36" t="s">
        <v>69</v>
      </c>
      <c r="D80" s="36"/>
      <c r="E80" s="36" t="s">
        <v>70</v>
      </c>
      <c r="F80" s="36" t="s">
        <v>11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>
        <v>154217.30045116856</v>
      </c>
      <c r="AB80" s="37">
        <v>199338.74778718667</v>
      </c>
      <c r="AC80" s="37">
        <v>191667.08867612784</v>
      </c>
      <c r="AE80" s="12">
        <v>190570.54116616392</v>
      </c>
      <c r="AF80" s="55">
        <f t="shared" si="1"/>
        <v>-1096.5475099639152</v>
      </c>
    </row>
    <row r="81" spans="2:32" s="12" customFormat="1" ht="10.5" x14ac:dyDescent="0.15">
      <c r="B81" s="36" t="s">
        <v>133</v>
      </c>
      <c r="C81" s="36" t="s">
        <v>69</v>
      </c>
      <c r="D81" s="36"/>
      <c r="E81" s="36" t="s">
        <v>71</v>
      </c>
      <c r="F81" s="36" t="s">
        <v>11</v>
      </c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>
        <v>635355.13078069664</v>
      </c>
      <c r="AB81" s="37">
        <v>601469.40107966098</v>
      </c>
      <c r="AC81" s="37">
        <v>687919.79719493922</v>
      </c>
      <c r="AE81" s="12">
        <v>687919.79719493922</v>
      </c>
      <c r="AF81" s="55">
        <f t="shared" si="1"/>
        <v>0</v>
      </c>
    </row>
    <row r="82" spans="2:32" s="12" customFormat="1" ht="10.5" x14ac:dyDescent="0.15">
      <c r="B82" s="38" t="s">
        <v>133</v>
      </c>
      <c r="C82" s="38" t="s">
        <v>69</v>
      </c>
      <c r="D82" s="38"/>
      <c r="E82" s="38" t="s">
        <v>45</v>
      </c>
      <c r="F82" s="38" t="s">
        <v>11</v>
      </c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>
        <v>789572.43123186519</v>
      </c>
      <c r="AB82" s="39">
        <v>800808.14886684762</v>
      </c>
      <c r="AC82" s="39">
        <v>879586.88587106706</v>
      </c>
      <c r="AE82" s="12">
        <v>878490.33836110309</v>
      </c>
      <c r="AF82" s="55">
        <f t="shared" si="1"/>
        <v>-1096.5475099639734</v>
      </c>
    </row>
    <row r="83" spans="2:32" s="12" customFormat="1" ht="10.5" x14ac:dyDescent="0.15">
      <c r="B83" s="36" t="s">
        <v>133</v>
      </c>
      <c r="C83" s="36" t="s">
        <v>28</v>
      </c>
      <c r="D83" s="36"/>
      <c r="E83" s="36" t="s">
        <v>47</v>
      </c>
      <c r="F83" s="36" t="s">
        <v>11</v>
      </c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>
        <v>12961.962172858637</v>
      </c>
      <c r="AB83" s="37">
        <v>13952.465842126365</v>
      </c>
      <c r="AC83" s="37">
        <v>13057.468784309856</v>
      </c>
      <c r="AE83" s="12">
        <v>13057.468784309856</v>
      </c>
      <c r="AF83" s="55">
        <f t="shared" si="1"/>
        <v>0</v>
      </c>
    </row>
    <row r="84" spans="2:32" s="12" customFormat="1" ht="10.5" x14ac:dyDescent="0.15">
      <c r="B84" s="38" t="s">
        <v>133</v>
      </c>
      <c r="C84" s="38" t="s">
        <v>28</v>
      </c>
      <c r="D84" s="38"/>
      <c r="E84" s="38" t="s">
        <v>45</v>
      </c>
      <c r="F84" s="38" t="s">
        <v>11</v>
      </c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>
        <v>12961.962172858637</v>
      </c>
      <c r="AB84" s="39">
        <v>13952.465842126365</v>
      </c>
      <c r="AC84" s="39">
        <v>13057.468784309856</v>
      </c>
      <c r="AE84" s="12">
        <v>13057.468784309856</v>
      </c>
      <c r="AF84" s="55">
        <f t="shared" si="1"/>
        <v>0</v>
      </c>
    </row>
    <row r="85" spans="2:32" s="12" customFormat="1" ht="10.5" x14ac:dyDescent="0.15">
      <c r="B85" s="36" t="s">
        <v>133</v>
      </c>
      <c r="C85" s="36" t="s">
        <v>27</v>
      </c>
      <c r="D85" s="36"/>
      <c r="E85" s="36" t="s">
        <v>31</v>
      </c>
      <c r="F85" s="36" t="s">
        <v>11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>
        <v>0</v>
      </c>
      <c r="AB85" s="37">
        <v>0</v>
      </c>
      <c r="AC85" s="37">
        <v>0</v>
      </c>
      <c r="AE85" s="12">
        <v>0</v>
      </c>
      <c r="AF85" s="55">
        <f t="shared" si="1"/>
        <v>0</v>
      </c>
    </row>
    <row r="86" spans="2:32" s="12" customFormat="1" ht="10.5" x14ac:dyDescent="0.15">
      <c r="B86" s="38" t="s">
        <v>133</v>
      </c>
      <c r="C86" s="38" t="s">
        <v>27</v>
      </c>
      <c r="D86" s="38"/>
      <c r="E86" s="38" t="s">
        <v>45</v>
      </c>
      <c r="F86" s="38" t="s">
        <v>11</v>
      </c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>
        <v>0</v>
      </c>
      <c r="AB86" s="39">
        <v>0</v>
      </c>
      <c r="AC86" s="39">
        <v>0</v>
      </c>
      <c r="AE86" s="12">
        <v>0</v>
      </c>
      <c r="AF86" s="55">
        <f t="shared" si="1"/>
        <v>0</v>
      </c>
    </row>
    <row r="87" spans="2:32" s="12" customFormat="1" ht="10.5" x14ac:dyDescent="0.15">
      <c r="B87" s="38"/>
      <c r="C87" s="38"/>
      <c r="D87" s="38"/>
      <c r="E87" s="38"/>
      <c r="F87" s="38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F87" s="55">
        <f t="shared" si="1"/>
        <v>0</v>
      </c>
    </row>
    <row r="88" spans="2:32" s="12" customFormat="1" ht="10.5" x14ac:dyDescent="0.15">
      <c r="B88" s="36" t="s">
        <v>134</v>
      </c>
      <c r="C88" s="36" t="s">
        <v>8</v>
      </c>
      <c r="D88" s="36"/>
      <c r="E88" s="36" t="s">
        <v>72</v>
      </c>
      <c r="F88" s="36" t="s">
        <v>11</v>
      </c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>
        <v>764207.86700359709</v>
      </c>
      <c r="AB88" s="37">
        <v>818249.77177336358</v>
      </c>
      <c r="AC88" s="37">
        <v>848723.14348870632</v>
      </c>
      <c r="AE88" s="12">
        <v>848723.14348870632</v>
      </c>
      <c r="AF88" s="55">
        <f t="shared" si="1"/>
        <v>0</v>
      </c>
    </row>
    <row r="89" spans="2:32" s="12" customFormat="1" ht="10.5" x14ac:dyDescent="0.15">
      <c r="B89" s="36" t="s">
        <v>134</v>
      </c>
      <c r="C89" s="36" t="s">
        <v>8</v>
      </c>
      <c r="D89" s="36"/>
      <c r="E89" s="36" t="s">
        <v>73</v>
      </c>
      <c r="F89" s="36" t="s">
        <v>11</v>
      </c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>
        <v>189999.66871656608</v>
      </c>
      <c r="AB89" s="37">
        <v>206838.35408230053</v>
      </c>
      <c r="AC89" s="37">
        <v>215199.16816307273</v>
      </c>
      <c r="AE89" s="12">
        <v>215199.16816307273</v>
      </c>
      <c r="AF89" s="55">
        <f t="shared" si="1"/>
        <v>0</v>
      </c>
    </row>
    <row r="90" spans="2:32" s="12" customFormat="1" ht="10.5" x14ac:dyDescent="0.15">
      <c r="B90" s="36" t="s">
        <v>134</v>
      </c>
      <c r="C90" s="36" t="s">
        <v>8</v>
      </c>
      <c r="D90" s="36"/>
      <c r="E90" s="36" t="s">
        <v>74</v>
      </c>
      <c r="F90" s="36" t="s">
        <v>11</v>
      </c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>
        <v>5184.7848691434547</v>
      </c>
      <c r="AB90" s="37">
        <v>5580.9863368505457</v>
      </c>
      <c r="AC90" s="37">
        <v>5222.9875137239433</v>
      </c>
      <c r="AE90" s="12">
        <v>5222.9875137239433</v>
      </c>
      <c r="AF90" s="55">
        <f t="shared" si="1"/>
        <v>0</v>
      </c>
    </row>
    <row r="91" spans="2:32" s="12" customFormat="1" ht="10.5" x14ac:dyDescent="0.15">
      <c r="B91" s="36" t="s">
        <v>134</v>
      </c>
      <c r="C91" s="36" t="s">
        <v>8</v>
      </c>
      <c r="D91" s="36"/>
      <c r="E91" s="36" t="s">
        <v>75</v>
      </c>
      <c r="F91" s="36" t="s">
        <v>11</v>
      </c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>
        <v>0</v>
      </c>
      <c r="AB91" s="37">
        <v>0</v>
      </c>
      <c r="AC91" s="37">
        <v>0</v>
      </c>
      <c r="AE91" s="12">
        <v>0</v>
      </c>
      <c r="AF91" s="55">
        <f t="shared" si="1"/>
        <v>0</v>
      </c>
    </row>
    <row r="92" spans="2:32" s="12" customFormat="1" ht="10.5" x14ac:dyDescent="0.15">
      <c r="B92" s="38" t="s">
        <v>134</v>
      </c>
      <c r="C92" s="38" t="s">
        <v>8</v>
      </c>
      <c r="D92" s="38"/>
      <c r="E92" s="38" t="s">
        <v>10</v>
      </c>
      <c r="F92" s="38" t="s">
        <v>11</v>
      </c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>
        <v>959392.32058930665</v>
      </c>
      <c r="AB92" s="39">
        <v>1030669.1121925147</v>
      </c>
      <c r="AC92" s="39">
        <v>1069145.2991655031</v>
      </c>
      <c r="AE92" s="12">
        <v>1069145.2991655031</v>
      </c>
      <c r="AF92" s="55">
        <f t="shared" si="1"/>
        <v>0</v>
      </c>
    </row>
    <row r="93" spans="2:32" s="12" customFormat="1" ht="10.5" x14ac:dyDescent="0.15">
      <c r="B93" s="38"/>
      <c r="C93" s="38"/>
      <c r="D93" s="38"/>
      <c r="E93" s="38"/>
      <c r="F93" s="38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F93" s="55">
        <f t="shared" si="1"/>
        <v>0</v>
      </c>
    </row>
    <row r="94" spans="2:32" s="12" customFormat="1" ht="10.5" x14ac:dyDescent="0.15">
      <c r="B94" s="36" t="s">
        <v>76</v>
      </c>
      <c r="C94" s="36" t="s">
        <v>8</v>
      </c>
      <c r="D94" s="36"/>
      <c r="E94" s="36" t="s">
        <v>72</v>
      </c>
      <c r="F94" s="36" t="s">
        <v>11</v>
      </c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>
        <v>445479.45180755353</v>
      </c>
      <c r="AB94" s="37">
        <v>564730.07104516472</v>
      </c>
      <c r="AC94" s="37">
        <v>592540.19410485111</v>
      </c>
      <c r="AE94" s="12">
        <v>592540.19410485111</v>
      </c>
      <c r="AF94" s="55">
        <f t="shared" si="1"/>
        <v>0</v>
      </c>
    </row>
    <row r="95" spans="2:32" s="12" customFormat="1" ht="10.5" x14ac:dyDescent="0.15">
      <c r="B95" s="36" t="s">
        <v>76</v>
      </c>
      <c r="C95" s="36" t="s">
        <v>8</v>
      </c>
      <c r="D95" s="36"/>
      <c r="E95" s="36" t="s">
        <v>73</v>
      </c>
      <c r="F95" s="36" t="s">
        <v>11</v>
      </c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>
        <v>164249.84442275588</v>
      </c>
      <c r="AB95" s="37">
        <v>179133.9397911781</v>
      </c>
      <c r="AC95" s="37">
        <v>187681.01250791925</v>
      </c>
      <c r="AE95" s="12">
        <v>187681.01250791925</v>
      </c>
      <c r="AF95" s="55">
        <f t="shared" si="1"/>
        <v>0</v>
      </c>
    </row>
    <row r="96" spans="2:32" s="12" customFormat="1" ht="10.5" x14ac:dyDescent="0.15">
      <c r="B96" s="36" t="s">
        <v>76</v>
      </c>
      <c r="C96" s="36" t="s">
        <v>8</v>
      </c>
      <c r="D96" s="36"/>
      <c r="E96" s="36" t="s">
        <v>74</v>
      </c>
      <c r="F96" s="36" t="s">
        <v>11</v>
      </c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>
        <v>5190.7740177704536</v>
      </c>
      <c r="AB96" s="37">
        <v>5586.9754854775456</v>
      </c>
      <c r="AC96" s="37">
        <v>5333.8521201893964</v>
      </c>
      <c r="AE96" s="12">
        <v>5333.8521201893964</v>
      </c>
      <c r="AF96" s="55">
        <f t="shared" si="1"/>
        <v>0</v>
      </c>
    </row>
    <row r="97" spans="2:32" s="12" customFormat="1" ht="10.5" x14ac:dyDescent="0.15">
      <c r="B97" s="36" t="s">
        <v>76</v>
      </c>
      <c r="C97" s="36" t="s">
        <v>8</v>
      </c>
      <c r="D97" s="36"/>
      <c r="E97" s="36" t="s">
        <v>75</v>
      </c>
      <c r="F97" s="36" t="s">
        <v>11</v>
      </c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>
        <v>1684.9999075335863</v>
      </c>
      <c r="AB97" s="37">
        <v>1502.561268789824</v>
      </c>
      <c r="AC97" s="37">
        <v>1629.0864502881852</v>
      </c>
      <c r="AE97" s="12">
        <v>1629.0864502881852</v>
      </c>
      <c r="AF97" s="55">
        <f t="shared" si="1"/>
        <v>0</v>
      </c>
    </row>
    <row r="98" spans="2:32" s="12" customFormat="1" ht="10.5" x14ac:dyDescent="0.15">
      <c r="B98" s="38" t="s">
        <v>76</v>
      </c>
      <c r="C98" s="38" t="s">
        <v>8</v>
      </c>
      <c r="D98" s="38"/>
      <c r="E98" s="38" t="s">
        <v>10</v>
      </c>
      <c r="F98" s="38" t="s">
        <v>11</v>
      </c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>
        <v>616605.07015561347</v>
      </c>
      <c r="AB98" s="39">
        <v>750953.54759061022</v>
      </c>
      <c r="AC98" s="39">
        <v>787184.14518324786</v>
      </c>
      <c r="AE98" s="12">
        <v>787184.14518324786</v>
      </c>
      <c r="AF98" s="55">
        <f t="shared" si="1"/>
        <v>0</v>
      </c>
    </row>
    <row r="99" spans="2:32" s="12" customFormat="1" ht="10.5" x14ac:dyDescent="0.15">
      <c r="B99" s="38"/>
      <c r="C99" s="38"/>
      <c r="D99" s="38"/>
      <c r="E99" s="38"/>
      <c r="F99" s="38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F99" s="55">
        <f t="shared" si="1"/>
        <v>0</v>
      </c>
    </row>
    <row r="100" spans="2:32" s="12" customFormat="1" ht="10.5" x14ac:dyDescent="0.15">
      <c r="B100" s="36" t="s">
        <v>77</v>
      </c>
      <c r="C100" s="36" t="s">
        <v>54</v>
      </c>
      <c r="D100" s="36"/>
      <c r="E100" s="36" t="s">
        <v>78</v>
      </c>
      <c r="F100" s="36" t="s">
        <v>11</v>
      </c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>
        <v>864.30179698643178</v>
      </c>
      <c r="AB100" s="37">
        <v>1948.0318938000223</v>
      </c>
      <c r="AC100" s="37">
        <v>2236.6944386681994</v>
      </c>
      <c r="AE100" s="12">
        <v>2236.6944386681994</v>
      </c>
      <c r="AF100" s="55">
        <f t="shared" si="1"/>
        <v>0</v>
      </c>
    </row>
    <row r="101" spans="2:32" s="12" customFormat="1" ht="10.5" x14ac:dyDescent="0.15">
      <c r="B101" s="36" t="s">
        <v>77</v>
      </c>
      <c r="C101" s="36" t="s">
        <v>54</v>
      </c>
      <c r="D101" s="36"/>
      <c r="E101" s="36" t="s">
        <v>74</v>
      </c>
      <c r="F101" s="36" t="s">
        <v>11</v>
      </c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>
        <v>5.9891486269992731</v>
      </c>
      <c r="AB101" s="37">
        <v>5.9891486269992731</v>
      </c>
      <c r="AC101" s="37">
        <v>110.86460646545251</v>
      </c>
      <c r="AE101" s="12">
        <v>110.86460646545251</v>
      </c>
      <c r="AF101" s="55">
        <f t="shared" si="1"/>
        <v>0</v>
      </c>
    </row>
    <row r="102" spans="2:32" s="12" customFormat="1" ht="10.5" x14ac:dyDescent="0.15">
      <c r="B102" s="36" t="s">
        <v>77</v>
      </c>
      <c r="C102" s="36" t="s">
        <v>54</v>
      </c>
      <c r="D102" s="36"/>
      <c r="E102" s="36" t="s">
        <v>79</v>
      </c>
      <c r="F102" s="36" t="s">
        <v>11</v>
      </c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>
        <v>16661.676587739905</v>
      </c>
      <c r="AB102" s="37">
        <v>24782.850087127095</v>
      </c>
      <c r="AC102" s="37">
        <v>27088.214940683665</v>
      </c>
      <c r="AE102" s="12">
        <v>27088.214940683665</v>
      </c>
      <c r="AF102" s="55">
        <f t="shared" si="1"/>
        <v>0</v>
      </c>
    </row>
    <row r="103" spans="2:32" s="12" customFormat="1" ht="10.5" x14ac:dyDescent="0.15">
      <c r="B103" s="36" t="s">
        <v>77</v>
      </c>
      <c r="C103" s="36" t="s">
        <v>54</v>
      </c>
      <c r="D103" s="36"/>
      <c r="E103" s="36" t="s">
        <v>80</v>
      </c>
      <c r="F103" s="36" t="s">
        <v>11</v>
      </c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>
        <v>3237.0090413061998</v>
      </c>
      <c r="AB103" s="37">
        <v>3848.4335396800175</v>
      </c>
      <c r="AC103" s="37">
        <v>3579.8190116841433</v>
      </c>
      <c r="AE103" s="12">
        <v>3579.8190116841433</v>
      </c>
      <c r="AF103" s="55">
        <f t="shared" si="1"/>
        <v>0</v>
      </c>
    </row>
    <row r="104" spans="2:32" s="12" customFormat="1" ht="10.5" x14ac:dyDescent="0.15">
      <c r="B104" s="36" t="s">
        <v>77</v>
      </c>
      <c r="C104" s="36" t="s">
        <v>54</v>
      </c>
      <c r="D104" s="36"/>
      <c r="E104" s="36" t="s">
        <v>81</v>
      </c>
      <c r="F104" s="36" t="s">
        <v>11</v>
      </c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>
        <v>0</v>
      </c>
      <c r="AB104" s="37">
        <v>0</v>
      </c>
      <c r="AC104" s="37">
        <v>0</v>
      </c>
      <c r="AE104" s="12">
        <v>0</v>
      </c>
      <c r="AF104" s="55">
        <f t="shared" si="1"/>
        <v>0</v>
      </c>
    </row>
    <row r="105" spans="2:32" s="12" customFormat="1" ht="10.5" x14ac:dyDescent="0.15">
      <c r="B105" s="36" t="s">
        <v>77</v>
      </c>
      <c r="C105" s="36" t="s">
        <v>54</v>
      </c>
      <c r="D105" s="36"/>
      <c r="E105" s="36" t="s">
        <v>82</v>
      </c>
      <c r="F105" s="36" t="s">
        <v>11</v>
      </c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>
        <v>45367.453477197407</v>
      </c>
      <c r="AB105" s="37">
        <v>59536.09642930777</v>
      </c>
      <c r="AC105" s="37">
        <v>56599.843965918299</v>
      </c>
      <c r="AE105" s="12">
        <v>56599.843965918299</v>
      </c>
      <c r="AF105" s="55">
        <f t="shared" si="1"/>
        <v>0</v>
      </c>
    </row>
    <row r="106" spans="2:32" s="12" customFormat="1" ht="10.5" x14ac:dyDescent="0.15">
      <c r="B106" s="36" t="s">
        <v>77</v>
      </c>
      <c r="C106" s="36" t="s">
        <v>54</v>
      </c>
      <c r="D106" s="36"/>
      <c r="E106" s="36" t="s">
        <v>83</v>
      </c>
      <c r="F106" s="36" t="s">
        <v>11</v>
      </c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>
        <v>7056.3020768262031</v>
      </c>
      <c r="AB106" s="37">
        <v>5851.8684334164427</v>
      </c>
      <c r="AC106" s="37">
        <v>15952.687087319708</v>
      </c>
      <c r="AE106" s="12">
        <v>15952.687087319708</v>
      </c>
      <c r="AF106" s="55">
        <f t="shared" si="1"/>
        <v>0</v>
      </c>
    </row>
    <row r="107" spans="2:32" s="12" customFormat="1" ht="10.5" x14ac:dyDescent="0.15">
      <c r="B107" s="36" t="s">
        <v>77</v>
      </c>
      <c r="C107" s="36" t="s">
        <v>54</v>
      </c>
      <c r="D107" s="36"/>
      <c r="E107" s="36" t="s">
        <v>84</v>
      </c>
      <c r="F107" s="36" t="s">
        <v>11</v>
      </c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>
        <v>4190.0331306760272</v>
      </c>
      <c r="AB107" s="37">
        <v>4431.4449384101617</v>
      </c>
      <c r="AC107" s="37">
        <v>3872.5059407778426</v>
      </c>
      <c r="AE107" s="12">
        <v>3872.5059407778426</v>
      </c>
      <c r="AF107" s="55">
        <f t="shared" si="1"/>
        <v>0</v>
      </c>
    </row>
    <row r="108" spans="2:32" s="12" customFormat="1" ht="10.5" x14ac:dyDescent="0.15">
      <c r="B108" s="36" t="s">
        <v>77</v>
      </c>
      <c r="C108" s="36" t="s">
        <v>54</v>
      </c>
      <c r="D108" s="36"/>
      <c r="E108" s="36" t="s">
        <v>33</v>
      </c>
      <c r="F108" s="36" t="s">
        <v>11</v>
      </c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>
        <v>147723.03740368987</v>
      </c>
      <c r="AB108" s="37">
        <v>183479.89111611797</v>
      </c>
      <c r="AC108" s="37">
        <v>201226.98190896178</v>
      </c>
      <c r="AE108" s="12">
        <v>201226.98190896178</v>
      </c>
      <c r="AF108" s="55">
        <f t="shared" si="1"/>
        <v>0</v>
      </c>
    </row>
    <row r="109" spans="2:32" s="12" customFormat="1" ht="10.5" x14ac:dyDescent="0.15">
      <c r="B109" s="36" t="s">
        <v>77</v>
      </c>
      <c r="C109" s="36" t="s">
        <v>54</v>
      </c>
      <c r="D109" s="36"/>
      <c r="E109" s="36" t="s">
        <v>15</v>
      </c>
      <c r="F109" s="36" t="s">
        <v>11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>
        <v>1241.9933607817725</v>
      </c>
      <c r="AB109" s="37">
        <v>2272.1020939559185</v>
      </c>
      <c r="AC109" s="37">
        <v>610.96487758032549</v>
      </c>
      <c r="AE109" s="12">
        <v>610.96487758032549</v>
      </c>
      <c r="AF109" s="55">
        <f t="shared" si="1"/>
        <v>0</v>
      </c>
    </row>
    <row r="110" spans="2:32" s="12" customFormat="1" ht="10.5" x14ac:dyDescent="0.15">
      <c r="B110" s="36" t="s">
        <v>77</v>
      </c>
      <c r="C110" s="36" t="s">
        <v>54</v>
      </c>
      <c r="D110" s="36"/>
      <c r="E110" s="36" t="s">
        <v>34</v>
      </c>
      <c r="F110" s="36" t="s">
        <v>11</v>
      </c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>
        <v>0</v>
      </c>
      <c r="AB110" s="37">
        <v>0</v>
      </c>
      <c r="AC110" s="37">
        <v>0</v>
      </c>
      <c r="AE110" s="12">
        <v>0</v>
      </c>
      <c r="AF110" s="55">
        <f t="shared" si="1"/>
        <v>0</v>
      </c>
    </row>
    <row r="111" spans="2:32" s="12" customFormat="1" ht="10.5" x14ac:dyDescent="0.15">
      <c r="B111" s="36" t="s">
        <v>77</v>
      </c>
      <c r="C111" s="36" t="s">
        <v>54</v>
      </c>
      <c r="D111" s="36"/>
      <c r="E111" s="36" t="s">
        <v>85</v>
      </c>
      <c r="F111" s="36" t="s">
        <v>11</v>
      </c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>
        <v>3222.0393355807978</v>
      </c>
      <c r="AB111" s="37">
        <v>7423.9498008829942</v>
      </c>
      <c r="AC111" s="37">
        <v>10017.310784309901</v>
      </c>
      <c r="AE111" s="12">
        <v>10017.310784309901</v>
      </c>
      <c r="AF111" s="55">
        <f t="shared" si="1"/>
        <v>0</v>
      </c>
    </row>
    <row r="112" spans="2:32" s="12" customFormat="1" ht="10.5" x14ac:dyDescent="0.15">
      <c r="B112" s="36" t="s">
        <v>77</v>
      </c>
      <c r="C112" s="36" t="s">
        <v>54</v>
      </c>
      <c r="D112" s="36"/>
      <c r="E112" s="36" t="s">
        <v>73</v>
      </c>
      <c r="F112" s="36" t="s">
        <v>11</v>
      </c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>
        <v>134.74603791708734</v>
      </c>
      <c r="AB112" s="37">
        <v>154.75913301900334</v>
      </c>
      <c r="AC112" s="37">
        <v>115.51847016841852</v>
      </c>
      <c r="AE112" s="12">
        <v>115.51847016841852</v>
      </c>
      <c r="AF112" s="55">
        <f t="shared" si="1"/>
        <v>0</v>
      </c>
    </row>
    <row r="113" spans="2:32" s="12" customFormat="1" ht="10.5" x14ac:dyDescent="0.15">
      <c r="B113" s="38" t="s">
        <v>77</v>
      </c>
      <c r="C113" s="38" t="s">
        <v>54</v>
      </c>
      <c r="D113" s="38"/>
      <c r="E113" s="38" t="s">
        <v>10</v>
      </c>
      <c r="F113" s="38" t="s">
        <v>11</v>
      </c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>
        <v>229704.58139732873</v>
      </c>
      <c r="AB113" s="39">
        <v>293735.4166143444</v>
      </c>
      <c r="AC113" s="39">
        <v>321411.40603253775</v>
      </c>
      <c r="AE113" s="12">
        <v>321411.40603253775</v>
      </c>
      <c r="AF113" s="55">
        <f t="shared" si="1"/>
        <v>0</v>
      </c>
    </row>
    <row r="114" spans="2:32" s="12" customFormat="1" ht="10.5" x14ac:dyDescent="0.15">
      <c r="B114" s="36" t="s">
        <v>77</v>
      </c>
      <c r="C114" s="36" t="s">
        <v>57</v>
      </c>
      <c r="D114" s="36"/>
      <c r="E114" s="36" t="s">
        <v>78</v>
      </c>
      <c r="F114" s="36" t="s">
        <v>11</v>
      </c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>
        <v>0</v>
      </c>
      <c r="AB114" s="37">
        <v>0</v>
      </c>
      <c r="AC114" s="37">
        <v>0</v>
      </c>
      <c r="AE114" s="12">
        <v>0</v>
      </c>
      <c r="AF114" s="55">
        <f t="shared" si="1"/>
        <v>0</v>
      </c>
    </row>
    <row r="115" spans="2:32" s="12" customFormat="1" ht="10.5" x14ac:dyDescent="0.15">
      <c r="B115" s="36" t="s">
        <v>77</v>
      </c>
      <c r="C115" s="36" t="s">
        <v>57</v>
      </c>
      <c r="D115" s="36"/>
      <c r="E115" s="36" t="s">
        <v>74</v>
      </c>
      <c r="F115" s="36" t="s">
        <v>11</v>
      </c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>
        <v>0</v>
      </c>
      <c r="AB115" s="37">
        <v>0</v>
      </c>
      <c r="AC115" s="37">
        <v>0</v>
      </c>
      <c r="AE115" s="12">
        <v>0</v>
      </c>
      <c r="AF115" s="55">
        <f t="shared" si="1"/>
        <v>0</v>
      </c>
    </row>
    <row r="116" spans="2:32" s="12" customFormat="1" ht="10.5" x14ac:dyDescent="0.15">
      <c r="B116" s="36" t="s">
        <v>77</v>
      </c>
      <c r="C116" s="36" t="s">
        <v>57</v>
      </c>
      <c r="D116" s="36"/>
      <c r="E116" s="36" t="s">
        <v>79</v>
      </c>
      <c r="F116" s="36" t="s">
        <v>11</v>
      </c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>
        <v>1952.5102891018917</v>
      </c>
      <c r="AB116" s="37">
        <v>0</v>
      </c>
      <c r="AC116" s="37">
        <v>0</v>
      </c>
      <c r="AE116" s="12">
        <v>0</v>
      </c>
      <c r="AF116" s="55">
        <f t="shared" si="1"/>
        <v>0</v>
      </c>
    </row>
    <row r="117" spans="2:32" s="12" customFormat="1" ht="10.5" x14ac:dyDescent="0.15">
      <c r="B117" s="36" t="s">
        <v>77</v>
      </c>
      <c r="C117" s="36" t="s">
        <v>57</v>
      </c>
      <c r="D117" s="36"/>
      <c r="E117" s="36" t="s">
        <v>80</v>
      </c>
      <c r="F117" s="36" t="s">
        <v>11</v>
      </c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>
        <v>0</v>
      </c>
      <c r="AB117" s="37">
        <v>0</v>
      </c>
      <c r="AC117" s="37">
        <v>0</v>
      </c>
      <c r="AE117" s="12">
        <v>0</v>
      </c>
      <c r="AF117" s="55">
        <f t="shared" si="1"/>
        <v>0</v>
      </c>
    </row>
    <row r="118" spans="2:32" s="12" customFormat="1" ht="10.5" x14ac:dyDescent="0.15">
      <c r="B118" s="36" t="s">
        <v>77</v>
      </c>
      <c r="C118" s="36" t="s">
        <v>57</v>
      </c>
      <c r="D118" s="36"/>
      <c r="E118" s="36" t="s">
        <v>81</v>
      </c>
      <c r="F118" s="36" t="s">
        <v>11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>
        <v>0</v>
      </c>
      <c r="AB118" s="37">
        <v>0</v>
      </c>
      <c r="AC118" s="37">
        <v>0</v>
      </c>
      <c r="AE118" s="12">
        <v>0</v>
      </c>
      <c r="AF118" s="55">
        <f t="shared" si="1"/>
        <v>0</v>
      </c>
    </row>
    <row r="119" spans="2:32" s="12" customFormat="1" ht="10.5" x14ac:dyDescent="0.15">
      <c r="B119" s="36" t="s">
        <v>77</v>
      </c>
      <c r="C119" s="36" t="s">
        <v>57</v>
      </c>
      <c r="D119" s="36"/>
      <c r="E119" s="36" t="s">
        <v>82</v>
      </c>
      <c r="F119" s="36" t="s">
        <v>11</v>
      </c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>
        <v>68481.335383537415</v>
      </c>
      <c r="AB119" s="37">
        <v>72781.448524535183</v>
      </c>
      <c r="AC119" s="37">
        <v>61928.444063175739</v>
      </c>
      <c r="AE119" s="12">
        <v>61928.444063175739</v>
      </c>
      <c r="AF119" s="55">
        <f t="shared" si="1"/>
        <v>0</v>
      </c>
    </row>
    <row r="120" spans="2:32" s="12" customFormat="1" ht="10.5" x14ac:dyDescent="0.15">
      <c r="B120" s="36" t="s">
        <v>77</v>
      </c>
      <c r="C120" s="36" t="s">
        <v>57</v>
      </c>
      <c r="D120" s="36"/>
      <c r="E120" s="36" t="s">
        <v>83</v>
      </c>
      <c r="F120" s="36" t="s">
        <v>11</v>
      </c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>
        <v>0</v>
      </c>
      <c r="AB120" s="37">
        <v>0</v>
      </c>
      <c r="AC120" s="37">
        <v>0</v>
      </c>
      <c r="AE120" s="12">
        <v>0</v>
      </c>
      <c r="AF120" s="55">
        <f t="shared" si="1"/>
        <v>0</v>
      </c>
    </row>
    <row r="121" spans="2:32" s="12" customFormat="1" ht="10.5" x14ac:dyDescent="0.15">
      <c r="B121" s="36" t="s">
        <v>77</v>
      </c>
      <c r="C121" s="36" t="s">
        <v>57</v>
      </c>
      <c r="D121" s="36"/>
      <c r="E121" s="36" t="s">
        <v>84</v>
      </c>
      <c r="F121" s="36" t="s">
        <v>11</v>
      </c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>
        <v>0</v>
      </c>
      <c r="AB121" s="37">
        <v>0</v>
      </c>
      <c r="AC121" s="37">
        <v>0</v>
      </c>
      <c r="AE121" s="12">
        <v>0</v>
      </c>
      <c r="AF121" s="55">
        <f t="shared" si="1"/>
        <v>0</v>
      </c>
    </row>
    <row r="122" spans="2:32" s="12" customFormat="1" ht="10.5" x14ac:dyDescent="0.15">
      <c r="B122" s="36" t="s">
        <v>77</v>
      </c>
      <c r="C122" s="36" t="s">
        <v>57</v>
      </c>
      <c r="D122" s="36"/>
      <c r="E122" s="36" t="s">
        <v>33</v>
      </c>
      <c r="F122" s="36" t="s">
        <v>11</v>
      </c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>
        <v>13735.352560307825</v>
      </c>
      <c r="AB122" s="37">
        <v>12287.143979332046</v>
      </c>
      <c r="AC122" s="37">
        <v>7870.293012579591</v>
      </c>
      <c r="AE122" s="12">
        <v>7870.293012579591</v>
      </c>
      <c r="AF122" s="55">
        <f t="shared" si="1"/>
        <v>0</v>
      </c>
    </row>
    <row r="123" spans="2:32" s="12" customFormat="1" ht="10.5" x14ac:dyDescent="0.15">
      <c r="B123" s="36" t="s">
        <v>77</v>
      </c>
      <c r="C123" s="36" t="s">
        <v>57</v>
      </c>
      <c r="D123" s="36"/>
      <c r="E123" s="36" t="s">
        <v>15</v>
      </c>
      <c r="F123" s="36" t="s">
        <v>11</v>
      </c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>
        <v>12581.398280945599</v>
      </c>
      <c r="AB123" s="37">
        <v>31118.381528557682</v>
      </c>
      <c r="AC123" s="37">
        <v>25641.113473198911</v>
      </c>
      <c r="AE123" s="12">
        <v>25641.113473198911</v>
      </c>
      <c r="AF123" s="55">
        <f t="shared" si="1"/>
        <v>0</v>
      </c>
    </row>
    <row r="124" spans="2:32" s="12" customFormat="1" ht="10.5" x14ac:dyDescent="0.15">
      <c r="B124" s="36" t="s">
        <v>77</v>
      </c>
      <c r="C124" s="36" t="s">
        <v>57</v>
      </c>
      <c r="D124" s="36"/>
      <c r="E124" s="36" t="s">
        <v>34</v>
      </c>
      <c r="F124" s="36" t="s">
        <v>11</v>
      </c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>
        <v>219513.99507698682</v>
      </c>
      <c r="AB124" s="37">
        <v>142564.05481109946</v>
      </c>
      <c r="AC124" s="37">
        <v>192205.32658786359</v>
      </c>
      <c r="AE124" s="12">
        <v>192205.32658786359</v>
      </c>
      <c r="AF124" s="55">
        <f t="shared" si="1"/>
        <v>0</v>
      </c>
    </row>
    <row r="125" spans="2:32" s="12" customFormat="1" ht="10.5" x14ac:dyDescent="0.15">
      <c r="B125" s="36" t="s">
        <v>77</v>
      </c>
      <c r="C125" s="36" t="s">
        <v>57</v>
      </c>
      <c r="D125" s="36"/>
      <c r="E125" s="36" t="s">
        <v>85</v>
      </c>
      <c r="F125" s="36" t="s">
        <v>11</v>
      </c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>
        <v>1517.7328178095504</v>
      </c>
      <c r="AB125" s="37">
        <v>1619.58189397517</v>
      </c>
      <c r="AC125" s="37">
        <v>962.4419860870089</v>
      </c>
      <c r="AE125" s="12">
        <v>962.4419860870089</v>
      </c>
      <c r="AF125" s="55">
        <f t="shared" si="1"/>
        <v>0</v>
      </c>
    </row>
    <row r="126" spans="2:32" s="12" customFormat="1" ht="10.5" x14ac:dyDescent="0.15">
      <c r="B126" s="36" t="s">
        <v>77</v>
      </c>
      <c r="C126" s="36" t="s">
        <v>57</v>
      </c>
      <c r="D126" s="36"/>
      <c r="E126" s="36" t="s">
        <v>73</v>
      </c>
      <c r="F126" s="36" t="s">
        <v>11</v>
      </c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>
        <v>0</v>
      </c>
      <c r="AB126" s="37">
        <v>0</v>
      </c>
      <c r="AC126" s="37">
        <v>14.325579364843602</v>
      </c>
      <c r="AE126" s="12">
        <v>14.325579364843602</v>
      </c>
      <c r="AF126" s="55">
        <f t="shared" si="1"/>
        <v>0</v>
      </c>
    </row>
    <row r="127" spans="2:32" s="12" customFormat="1" ht="10.5" x14ac:dyDescent="0.15">
      <c r="B127" s="38" t="s">
        <v>77</v>
      </c>
      <c r="C127" s="38" t="s">
        <v>57</v>
      </c>
      <c r="D127" s="38"/>
      <c r="E127" s="38" t="s">
        <v>10</v>
      </c>
      <c r="F127" s="38" t="s">
        <v>11</v>
      </c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>
        <v>317782.32440868911</v>
      </c>
      <c r="AB127" s="39">
        <v>260370.61073749955</v>
      </c>
      <c r="AC127" s="39">
        <v>288621.94470226968</v>
      </c>
      <c r="AE127" s="12">
        <v>288621.94470226968</v>
      </c>
      <c r="AF127" s="55">
        <f t="shared" si="1"/>
        <v>0</v>
      </c>
    </row>
    <row r="128" spans="2:32" s="12" customFormat="1" ht="10.5" x14ac:dyDescent="0.15">
      <c r="B128" s="36" t="s">
        <v>77</v>
      </c>
      <c r="C128" s="36" t="s">
        <v>58</v>
      </c>
      <c r="D128" s="36"/>
      <c r="E128" s="36" t="s">
        <v>78</v>
      </c>
      <c r="F128" s="36" t="s">
        <v>11</v>
      </c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>
        <v>-864.30179698643178</v>
      </c>
      <c r="AB128" s="37">
        <v>-1948.0318938000223</v>
      </c>
      <c r="AC128" s="37">
        <v>-2236.6944386681994</v>
      </c>
      <c r="AE128" s="12">
        <v>-2236.6944386681994</v>
      </c>
      <c r="AF128" s="55">
        <f t="shared" si="1"/>
        <v>0</v>
      </c>
    </row>
    <row r="129" spans="2:32" s="12" customFormat="1" ht="10.5" x14ac:dyDescent="0.15">
      <c r="B129" s="36" t="s">
        <v>77</v>
      </c>
      <c r="C129" s="36" t="s">
        <v>58</v>
      </c>
      <c r="D129" s="36"/>
      <c r="E129" s="36" t="s">
        <v>74</v>
      </c>
      <c r="F129" s="36" t="s">
        <v>11</v>
      </c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>
        <v>-5.9891486269992731</v>
      </c>
      <c r="AB129" s="37">
        <v>-5.9891486269992731</v>
      </c>
      <c r="AC129" s="37">
        <v>-110.86460646545251</v>
      </c>
      <c r="AE129" s="12">
        <v>-110.86460646545251</v>
      </c>
      <c r="AF129" s="55">
        <f t="shared" si="1"/>
        <v>0</v>
      </c>
    </row>
    <row r="130" spans="2:32" s="12" customFormat="1" ht="10.5" x14ac:dyDescent="0.15">
      <c r="B130" s="36" t="s">
        <v>77</v>
      </c>
      <c r="C130" s="36" t="s">
        <v>58</v>
      </c>
      <c r="D130" s="36"/>
      <c r="E130" s="36" t="s">
        <v>79</v>
      </c>
      <c r="F130" s="36" t="s">
        <v>11</v>
      </c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>
        <v>-14709.166298638012</v>
      </c>
      <c r="AB130" s="37">
        <v>-24782.850087127095</v>
      </c>
      <c r="AC130" s="37">
        <v>-27088.214940683665</v>
      </c>
      <c r="AE130" s="12">
        <v>-27088.214940683665</v>
      </c>
      <c r="AF130" s="55">
        <f t="shared" si="1"/>
        <v>0</v>
      </c>
    </row>
    <row r="131" spans="2:32" s="12" customFormat="1" ht="10.5" x14ac:dyDescent="0.15">
      <c r="B131" s="36" t="s">
        <v>77</v>
      </c>
      <c r="C131" s="36" t="s">
        <v>58</v>
      </c>
      <c r="D131" s="36"/>
      <c r="E131" s="36" t="s">
        <v>80</v>
      </c>
      <c r="F131" s="36" t="s">
        <v>11</v>
      </c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>
        <v>-3237.0090413061998</v>
      </c>
      <c r="AB131" s="37">
        <v>-3848.4335396800175</v>
      </c>
      <c r="AC131" s="37">
        <v>-3579.8190116841433</v>
      </c>
      <c r="AE131" s="12">
        <v>-3579.8190116841433</v>
      </c>
      <c r="AF131" s="55">
        <f t="shared" si="1"/>
        <v>0</v>
      </c>
    </row>
    <row r="132" spans="2:32" s="12" customFormat="1" ht="10.5" x14ac:dyDescent="0.15">
      <c r="B132" s="36" t="s">
        <v>77</v>
      </c>
      <c r="C132" s="36" t="s">
        <v>58</v>
      </c>
      <c r="D132" s="36"/>
      <c r="E132" s="36" t="s">
        <v>81</v>
      </c>
      <c r="F132" s="36" t="s">
        <v>11</v>
      </c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>
        <v>0</v>
      </c>
      <c r="AB132" s="37">
        <v>0</v>
      </c>
      <c r="AC132" s="37">
        <v>0</v>
      </c>
      <c r="AE132" s="12">
        <v>0</v>
      </c>
      <c r="AF132" s="55">
        <f t="shared" si="1"/>
        <v>0</v>
      </c>
    </row>
    <row r="133" spans="2:32" s="12" customFormat="1" ht="10.5" x14ac:dyDescent="0.15">
      <c r="B133" s="36" t="s">
        <v>77</v>
      </c>
      <c r="C133" s="36" t="s">
        <v>58</v>
      </c>
      <c r="D133" s="36"/>
      <c r="E133" s="36" t="s">
        <v>82</v>
      </c>
      <c r="F133" s="36" t="s">
        <v>11</v>
      </c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>
        <v>23113.881906340008</v>
      </c>
      <c r="AB133" s="37">
        <v>13245.352095227412</v>
      </c>
      <c r="AC133" s="37">
        <v>5328.6000972574402</v>
      </c>
      <c r="AE133" s="12">
        <v>5328.6000972574402</v>
      </c>
      <c r="AF133" s="55">
        <f t="shared" si="1"/>
        <v>0</v>
      </c>
    </row>
    <row r="134" spans="2:32" s="12" customFormat="1" ht="10.5" x14ac:dyDescent="0.15">
      <c r="B134" s="36" t="s">
        <v>77</v>
      </c>
      <c r="C134" s="36" t="s">
        <v>58</v>
      </c>
      <c r="D134" s="36"/>
      <c r="E134" s="36" t="s">
        <v>83</v>
      </c>
      <c r="F134" s="36" t="s">
        <v>11</v>
      </c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>
        <v>-7056.3020768262031</v>
      </c>
      <c r="AB134" s="37">
        <v>-5851.8684334164427</v>
      </c>
      <c r="AC134" s="37">
        <v>-15952.687087319708</v>
      </c>
      <c r="AE134" s="12">
        <v>-15952.687087319708</v>
      </c>
      <c r="AF134" s="55">
        <f t="shared" si="1"/>
        <v>0</v>
      </c>
    </row>
    <row r="135" spans="2:32" s="12" customFormat="1" ht="10.5" x14ac:dyDescent="0.15">
      <c r="B135" s="36" t="s">
        <v>77</v>
      </c>
      <c r="C135" s="36" t="s">
        <v>58</v>
      </c>
      <c r="D135" s="36"/>
      <c r="E135" s="36" t="s">
        <v>84</v>
      </c>
      <c r="F135" s="36" t="s">
        <v>11</v>
      </c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>
        <v>-4190.0331306760272</v>
      </c>
      <c r="AB135" s="37">
        <v>-4431.4449384101617</v>
      </c>
      <c r="AC135" s="37">
        <v>-3872.5059407778426</v>
      </c>
      <c r="AE135" s="12">
        <v>-3872.5059407778426</v>
      </c>
      <c r="AF135" s="55">
        <f t="shared" si="1"/>
        <v>0</v>
      </c>
    </row>
    <row r="136" spans="2:32" s="12" customFormat="1" ht="10.5" x14ac:dyDescent="0.15">
      <c r="B136" s="36" t="s">
        <v>77</v>
      </c>
      <c r="C136" s="36" t="s">
        <v>58</v>
      </c>
      <c r="D136" s="36"/>
      <c r="E136" s="36" t="s">
        <v>33</v>
      </c>
      <c r="F136" s="36" t="s">
        <v>11</v>
      </c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>
        <v>-133987.68484338204</v>
      </c>
      <c r="AB136" s="37">
        <v>-171192.74713678594</v>
      </c>
      <c r="AC136" s="37">
        <v>-193356.6888963822</v>
      </c>
      <c r="AE136" s="12">
        <v>-193356.6888963822</v>
      </c>
      <c r="AF136" s="55">
        <f t="shared" ref="AF136:AF199" si="2">+AE136-AC136</f>
        <v>0</v>
      </c>
    </row>
    <row r="137" spans="2:32" s="12" customFormat="1" ht="10.5" x14ac:dyDescent="0.15">
      <c r="B137" s="36" t="s">
        <v>77</v>
      </c>
      <c r="C137" s="36" t="s">
        <v>58</v>
      </c>
      <c r="D137" s="36"/>
      <c r="E137" s="36" t="s">
        <v>15</v>
      </c>
      <c r="F137" s="36" t="s">
        <v>11</v>
      </c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>
        <v>11339.404920163826</v>
      </c>
      <c r="AB137" s="37">
        <v>28846.279434601762</v>
      </c>
      <c r="AC137" s="37">
        <v>25030.148595618586</v>
      </c>
      <c r="AE137" s="12">
        <v>25030.148595618586</v>
      </c>
      <c r="AF137" s="55">
        <f t="shared" si="2"/>
        <v>0</v>
      </c>
    </row>
    <row r="138" spans="2:32" s="12" customFormat="1" ht="10.5" x14ac:dyDescent="0.15">
      <c r="B138" s="36" t="s">
        <v>77</v>
      </c>
      <c r="C138" s="36" t="s">
        <v>58</v>
      </c>
      <c r="D138" s="36"/>
      <c r="E138" s="36" t="s">
        <v>34</v>
      </c>
      <c r="F138" s="36" t="s">
        <v>11</v>
      </c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>
        <v>219513.99507698682</v>
      </c>
      <c r="AB138" s="37">
        <v>142564.05481109946</v>
      </c>
      <c r="AC138" s="37">
        <v>192205.32658786359</v>
      </c>
      <c r="AE138" s="12">
        <v>192205.32658786359</v>
      </c>
      <c r="AF138" s="55">
        <f t="shared" si="2"/>
        <v>0</v>
      </c>
    </row>
    <row r="139" spans="2:32" s="12" customFormat="1" ht="10.5" x14ac:dyDescent="0.15">
      <c r="B139" s="36" t="s">
        <v>77</v>
      </c>
      <c r="C139" s="36" t="s">
        <v>58</v>
      </c>
      <c r="D139" s="36"/>
      <c r="E139" s="36" t="s">
        <v>85</v>
      </c>
      <c r="F139" s="36" t="s">
        <v>11</v>
      </c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>
        <v>-1704.3065177712474</v>
      </c>
      <c r="AB139" s="37">
        <v>-5804.3679069078244</v>
      </c>
      <c r="AC139" s="37">
        <v>-9054.8687982228912</v>
      </c>
      <c r="AE139" s="12">
        <v>-9054.8687982228912</v>
      </c>
      <c r="AF139" s="55">
        <f t="shared" si="2"/>
        <v>0</v>
      </c>
    </row>
    <row r="140" spans="2:32" s="12" customFormat="1" ht="10.5" x14ac:dyDescent="0.15">
      <c r="B140" s="36" t="s">
        <v>77</v>
      </c>
      <c r="C140" s="36" t="s">
        <v>58</v>
      </c>
      <c r="D140" s="36"/>
      <c r="E140" s="36" t="s">
        <v>73</v>
      </c>
      <c r="F140" s="36" t="s">
        <v>11</v>
      </c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>
        <v>-134.74603791708734</v>
      </c>
      <c r="AB140" s="37">
        <v>-154.75913301900334</v>
      </c>
      <c r="AC140" s="37">
        <v>-101.19289080357491</v>
      </c>
      <c r="AE140" s="12">
        <v>-101.19289080357491</v>
      </c>
      <c r="AF140" s="55">
        <f t="shared" si="2"/>
        <v>0</v>
      </c>
    </row>
    <row r="141" spans="2:32" s="12" customFormat="1" ht="10.5" x14ac:dyDescent="0.15">
      <c r="B141" s="38" t="s">
        <v>77</v>
      </c>
      <c r="C141" s="38" t="s">
        <v>58</v>
      </c>
      <c r="D141" s="38"/>
      <c r="E141" s="38" t="s">
        <v>10</v>
      </c>
      <c r="F141" s="38" t="s">
        <v>11</v>
      </c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>
        <v>88077.74301136042</v>
      </c>
      <c r="AB141" s="39">
        <v>-33364.805876844883</v>
      </c>
      <c r="AC141" s="39">
        <v>-32789.461330268052</v>
      </c>
      <c r="AE141" s="12">
        <v>-32789.461330268052</v>
      </c>
      <c r="AF141" s="55">
        <f t="shared" si="2"/>
        <v>0</v>
      </c>
    </row>
    <row r="142" spans="2:32" s="12" customFormat="1" ht="10.5" x14ac:dyDescent="0.15">
      <c r="B142" s="38"/>
      <c r="C142" s="38"/>
      <c r="D142" s="38"/>
      <c r="E142" s="38"/>
      <c r="F142" s="38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F142" s="55">
        <f t="shared" si="2"/>
        <v>0</v>
      </c>
    </row>
    <row r="143" spans="2:32" s="12" customFormat="1" ht="10.5" x14ac:dyDescent="0.15">
      <c r="B143" s="36" t="s">
        <v>86</v>
      </c>
      <c r="C143" s="36" t="s">
        <v>89</v>
      </c>
      <c r="D143" s="36"/>
      <c r="E143" s="36" t="s">
        <v>83</v>
      </c>
      <c r="F143" s="36" t="s">
        <v>11</v>
      </c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>
        <v>11121.782242013476</v>
      </c>
      <c r="AB143" s="37">
        <v>13416.169377271481</v>
      </c>
      <c r="AC143" s="37">
        <v>19783.433728428525</v>
      </c>
      <c r="AE143" s="12">
        <v>19783.433728428525</v>
      </c>
      <c r="AF143" s="55">
        <f t="shared" si="2"/>
        <v>0</v>
      </c>
    </row>
    <row r="144" spans="2:32" s="12" customFormat="1" ht="10.5" x14ac:dyDescent="0.15">
      <c r="B144" s="36" t="s">
        <v>86</v>
      </c>
      <c r="C144" s="36" t="s">
        <v>89</v>
      </c>
      <c r="D144" s="36"/>
      <c r="E144" s="36" t="s">
        <v>87</v>
      </c>
      <c r="F144" s="36" t="s">
        <v>11</v>
      </c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>
        <v>348.05708284303989</v>
      </c>
      <c r="AB144" s="37">
        <v>35.550252607221267</v>
      </c>
      <c r="AC144" s="37">
        <v>188.10340689685916</v>
      </c>
      <c r="AE144" s="12">
        <v>188.10340689685916</v>
      </c>
      <c r="AF144" s="55">
        <f t="shared" si="2"/>
        <v>0</v>
      </c>
    </row>
    <row r="145" spans="2:32" s="12" customFormat="1" ht="10.5" x14ac:dyDescent="0.15">
      <c r="B145" s="36" t="s">
        <v>86</v>
      </c>
      <c r="C145" s="36" t="s">
        <v>89</v>
      </c>
      <c r="D145" s="36"/>
      <c r="E145" s="36" t="s">
        <v>33</v>
      </c>
      <c r="F145" s="36" t="s">
        <v>11</v>
      </c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>
        <v>0</v>
      </c>
      <c r="AB145" s="37">
        <v>24.373389181965873</v>
      </c>
      <c r="AC145" s="37">
        <v>33.850683607309499</v>
      </c>
      <c r="AE145" s="12">
        <v>33.850683607309499</v>
      </c>
      <c r="AF145" s="55">
        <f t="shared" si="2"/>
        <v>0</v>
      </c>
    </row>
    <row r="146" spans="2:32" s="12" customFormat="1" ht="10.5" x14ac:dyDescent="0.15">
      <c r="B146" s="36" t="s">
        <v>86</v>
      </c>
      <c r="C146" s="36" t="s">
        <v>89</v>
      </c>
      <c r="D146" s="36"/>
      <c r="E146" s="36" t="s">
        <v>88</v>
      </c>
      <c r="F146" s="36" t="s">
        <v>11</v>
      </c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>
        <v>9374.602533000103</v>
      </c>
      <c r="AB146" s="37">
        <v>10906.576279679064</v>
      </c>
      <c r="AC146" s="37">
        <v>10321.273485480007</v>
      </c>
      <c r="AE146" s="12">
        <v>10321.273485480007</v>
      </c>
      <c r="AF146" s="55">
        <f t="shared" si="2"/>
        <v>0</v>
      </c>
    </row>
    <row r="147" spans="2:32" s="12" customFormat="1" ht="10.5" x14ac:dyDescent="0.15">
      <c r="B147" s="38" t="s">
        <v>86</v>
      </c>
      <c r="C147" s="38" t="s">
        <v>89</v>
      </c>
      <c r="D147" s="38"/>
      <c r="E147" s="38" t="s">
        <v>45</v>
      </c>
      <c r="F147" s="38" t="s">
        <v>11</v>
      </c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>
        <v>20844.441857856618</v>
      </c>
      <c r="AB147" s="39">
        <v>24382.669298739733</v>
      </c>
      <c r="AC147" s="39">
        <v>30326.661304412701</v>
      </c>
      <c r="AE147" s="12">
        <v>30326.661304412701</v>
      </c>
      <c r="AF147" s="55">
        <f t="shared" si="2"/>
        <v>0</v>
      </c>
    </row>
    <row r="148" spans="2:32" s="12" customFormat="1" ht="10.5" x14ac:dyDescent="0.15">
      <c r="B148" s="36" t="s">
        <v>86</v>
      </c>
      <c r="C148" s="36" t="s">
        <v>90</v>
      </c>
      <c r="D148" s="36"/>
      <c r="E148" s="36" t="s">
        <v>31</v>
      </c>
      <c r="F148" s="36" t="s">
        <v>11</v>
      </c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>
        <v>14258.926116635888</v>
      </c>
      <c r="AB148" s="37">
        <v>21737.792921040251</v>
      </c>
      <c r="AC148" s="37">
        <v>24251.230574752291</v>
      </c>
      <c r="AE148" s="12">
        <v>24251.230574752291</v>
      </c>
      <c r="AF148" s="55">
        <f t="shared" si="2"/>
        <v>0</v>
      </c>
    </row>
    <row r="149" spans="2:32" s="12" customFormat="1" ht="10.5" x14ac:dyDescent="0.15">
      <c r="B149" s="36" t="s">
        <v>86</v>
      </c>
      <c r="C149" s="36" t="s">
        <v>90</v>
      </c>
      <c r="D149" s="36"/>
      <c r="E149" s="36" t="s">
        <v>47</v>
      </c>
      <c r="F149" s="36" t="s">
        <v>11</v>
      </c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>
        <v>96759.665204062811</v>
      </c>
      <c r="AB149" s="37">
        <v>106843.81115881674</v>
      </c>
      <c r="AC149" s="37">
        <v>101627.07425535021</v>
      </c>
      <c r="AE149" s="12">
        <v>101627.07425535021</v>
      </c>
      <c r="AF149" s="55">
        <f t="shared" si="2"/>
        <v>0</v>
      </c>
    </row>
    <row r="150" spans="2:32" s="12" customFormat="1" ht="10.5" x14ac:dyDescent="0.15">
      <c r="B150" s="36" t="s">
        <v>86</v>
      </c>
      <c r="C150" s="36" t="s">
        <v>90</v>
      </c>
      <c r="D150" s="36"/>
      <c r="E150" s="36" t="s">
        <v>48</v>
      </c>
      <c r="F150" s="36" t="s">
        <v>11</v>
      </c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>
        <v>4654.2817604455213</v>
      </c>
      <c r="AB150" s="37">
        <v>4405.4246421073967</v>
      </c>
      <c r="AC150" s="37">
        <v>4465.9982324653029</v>
      </c>
      <c r="AE150" s="12">
        <v>4465.9982324653029</v>
      </c>
      <c r="AF150" s="55">
        <f t="shared" si="2"/>
        <v>0</v>
      </c>
    </row>
    <row r="151" spans="2:32" s="12" customFormat="1" ht="10.5" x14ac:dyDescent="0.15">
      <c r="B151" s="36" t="s">
        <v>86</v>
      </c>
      <c r="C151" s="36" t="s">
        <v>90</v>
      </c>
      <c r="D151" s="36"/>
      <c r="E151" s="36" t="s">
        <v>91</v>
      </c>
      <c r="F151" s="36" t="s">
        <v>11</v>
      </c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>
        <v>6422.2135896204045</v>
      </c>
      <c r="AB151" s="37">
        <v>4397.6231382886162</v>
      </c>
      <c r="AC151" s="37">
        <v>3412.804534027925</v>
      </c>
      <c r="AE151" s="12">
        <v>3412.804534027925</v>
      </c>
      <c r="AF151" s="55">
        <f t="shared" si="2"/>
        <v>0</v>
      </c>
    </row>
    <row r="152" spans="2:32" s="12" customFormat="1" ht="10.5" x14ac:dyDescent="0.15">
      <c r="B152" s="36" t="s">
        <v>86</v>
      </c>
      <c r="C152" s="36" t="s">
        <v>90</v>
      </c>
      <c r="D152" s="36"/>
      <c r="E152" s="36" t="s">
        <v>49</v>
      </c>
      <c r="F152" s="36" t="s">
        <v>11</v>
      </c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>
        <v>1514.707938021427</v>
      </c>
      <c r="AB152" s="37">
        <v>1583.0446624748372</v>
      </c>
      <c r="AC152" s="37">
        <v>1604.1525221590844</v>
      </c>
      <c r="AE152" s="12">
        <v>1604.1525221590844</v>
      </c>
      <c r="AF152" s="55">
        <f t="shared" si="2"/>
        <v>0</v>
      </c>
    </row>
    <row r="153" spans="2:32" s="12" customFormat="1" ht="10.5" x14ac:dyDescent="0.15">
      <c r="B153" s="36" t="s">
        <v>86</v>
      </c>
      <c r="C153" s="36" t="s">
        <v>90</v>
      </c>
      <c r="D153" s="36"/>
      <c r="E153" s="36" t="s">
        <v>92</v>
      </c>
      <c r="F153" s="36" t="s">
        <v>11</v>
      </c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>
        <v>2578.7818719941065</v>
      </c>
      <c r="AB153" s="37">
        <v>2330.7283807636263</v>
      </c>
      <c r="AC153" s="37">
        <v>3904.8674209859532</v>
      </c>
      <c r="AE153" s="12">
        <v>3904.8674209859532</v>
      </c>
      <c r="AF153" s="55">
        <f t="shared" si="2"/>
        <v>0</v>
      </c>
    </row>
    <row r="154" spans="2:32" s="12" customFormat="1" ht="10.5" x14ac:dyDescent="0.15">
      <c r="B154" s="38" t="s">
        <v>86</v>
      </c>
      <c r="C154" s="38" t="s">
        <v>90</v>
      </c>
      <c r="D154" s="38"/>
      <c r="E154" s="38" t="s">
        <v>45</v>
      </c>
      <c r="F154" s="38" t="s">
        <v>11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>
        <v>126188.57648078016</v>
      </c>
      <c r="AB154" s="39">
        <v>141298.42490349145</v>
      </c>
      <c r="AC154" s="39">
        <v>139266.12753974076</v>
      </c>
      <c r="AE154" s="12">
        <v>139266.12753974076</v>
      </c>
      <c r="AF154" s="55">
        <f t="shared" si="2"/>
        <v>0</v>
      </c>
    </row>
    <row r="155" spans="2:32" s="12" customFormat="1" ht="10.5" x14ac:dyDescent="0.15">
      <c r="B155" s="36" t="s">
        <v>86</v>
      </c>
      <c r="C155" s="36" t="s">
        <v>93</v>
      </c>
      <c r="D155" s="36"/>
      <c r="E155" s="36" t="s">
        <v>78</v>
      </c>
      <c r="F155" s="36" t="s">
        <v>11</v>
      </c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>
        <v>1684.9999075335863</v>
      </c>
      <c r="AB155" s="37">
        <v>1502.561268789824</v>
      </c>
      <c r="AC155" s="37">
        <v>1629.0864502881852</v>
      </c>
      <c r="AE155" s="12">
        <v>1629.0864502881852</v>
      </c>
      <c r="AF155" s="55">
        <f t="shared" si="2"/>
        <v>0</v>
      </c>
    </row>
    <row r="156" spans="2:32" s="12" customFormat="1" ht="10.5" x14ac:dyDescent="0.15">
      <c r="B156" s="36" t="s">
        <v>86</v>
      </c>
      <c r="C156" s="36" t="s">
        <v>93</v>
      </c>
      <c r="D156" s="36"/>
      <c r="E156" s="36" t="s">
        <v>74</v>
      </c>
      <c r="F156" s="36" t="s">
        <v>11</v>
      </c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>
        <v>5190.7740177704536</v>
      </c>
      <c r="AB156" s="37">
        <v>5586.9754854775456</v>
      </c>
      <c r="AC156" s="37">
        <v>5333.8521201893964</v>
      </c>
      <c r="AE156" s="12">
        <v>5333.8521201893964</v>
      </c>
      <c r="AF156" s="55">
        <f t="shared" si="2"/>
        <v>0</v>
      </c>
    </row>
    <row r="157" spans="2:32" s="12" customFormat="1" ht="10.5" x14ac:dyDescent="0.15">
      <c r="B157" s="36" t="s">
        <v>86</v>
      </c>
      <c r="C157" s="36" t="s">
        <v>93</v>
      </c>
      <c r="D157" s="36"/>
      <c r="E157" s="36" t="s">
        <v>79</v>
      </c>
      <c r="F157" s="36" t="s">
        <v>11</v>
      </c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>
        <v>81653.973316497868</v>
      </c>
      <c r="AB157" s="37">
        <v>90809.625163441233</v>
      </c>
      <c r="AC157" s="37">
        <v>92856.319895350447</v>
      </c>
      <c r="AE157" s="12">
        <v>92856.319895350447</v>
      </c>
      <c r="AF157" s="55">
        <f t="shared" si="2"/>
        <v>0</v>
      </c>
    </row>
    <row r="158" spans="2:32" s="12" customFormat="1" ht="10.5" x14ac:dyDescent="0.15">
      <c r="B158" s="36" t="s">
        <v>86</v>
      </c>
      <c r="C158" s="36" t="s">
        <v>93</v>
      </c>
      <c r="D158" s="36"/>
      <c r="E158" s="36" t="s">
        <v>81</v>
      </c>
      <c r="F158" s="36" t="s">
        <v>11</v>
      </c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>
        <v>62385.759568478534</v>
      </c>
      <c r="AB158" s="37">
        <v>81468.198607616199</v>
      </c>
      <c r="AC158" s="37">
        <v>81566.241501198121</v>
      </c>
      <c r="AE158" s="12">
        <v>81566.241501198121</v>
      </c>
      <c r="AF158" s="55">
        <f t="shared" si="2"/>
        <v>0</v>
      </c>
    </row>
    <row r="159" spans="2:32" s="12" customFormat="1" ht="10.5" x14ac:dyDescent="0.15">
      <c r="B159" s="36" t="s">
        <v>86</v>
      </c>
      <c r="C159" s="36" t="s">
        <v>93</v>
      </c>
      <c r="D159" s="36"/>
      <c r="E159" s="36" t="s">
        <v>82</v>
      </c>
      <c r="F159" s="36" t="s">
        <v>11</v>
      </c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>
        <v>12900.844926494909</v>
      </c>
      <c r="AB159" s="37">
        <v>16789.881946214602</v>
      </c>
      <c r="AC159" s="37">
        <v>15427.724863284482</v>
      </c>
      <c r="AE159" s="12">
        <v>15427.724863284482</v>
      </c>
      <c r="AF159" s="55">
        <f t="shared" si="2"/>
        <v>0</v>
      </c>
    </row>
    <row r="160" spans="2:32" s="12" customFormat="1" ht="10.5" x14ac:dyDescent="0.15">
      <c r="B160" s="36" t="s">
        <v>86</v>
      </c>
      <c r="C160" s="36" t="s">
        <v>93</v>
      </c>
      <c r="D160" s="36"/>
      <c r="E160" s="36" t="s">
        <v>94</v>
      </c>
      <c r="F160" s="36" t="s">
        <v>11</v>
      </c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>
        <v>6269.3891261449717</v>
      </c>
      <c r="AB160" s="37">
        <v>8580.0414899449406</v>
      </c>
      <c r="AC160" s="37">
        <v>11658.207816801019</v>
      </c>
      <c r="AE160" s="12">
        <v>11658.207816801019</v>
      </c>
      <c r="AF160" s="55">
        <f t="shared" si="2"/>
        <v>0</v>
      </c>
    </row>
    <row r="161" spans="2:32" s="12" customFormat="1" ht="10.5" x14ac:dyDescent="0.15">
      <c r="B161" s="36" t="s">
        <v>86</v>
      </c>
      <c r="C161" s="36" t="s">
        <v>93</v>
      </c>
      <c r="D161" s="36"/>
      <c r="E161" s="36" t="s">
        <v>95</v>
      </c>
      <c r="F161" s="36" t="s">
        <v>11</v>
      </c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>
        <v>202664.26164880933</v>
      </c>
      <c r="AB161" s="37">
        <v>259144.83698432436</v>
      </c>
      <c r="AC161" s="37">
        <v>262091.95165194056</v>
      </c>
      <c r="AE161" s="12">
        <v>262091.95165194056</v>
      </c>
      <c r="AF161" s="55">
        <f t="shared" si="2"/>
        <v>0</v>
      </c>
    </row>
    <row r="162" spans="2:32" s="12" customFormat="1" ht="10.5" x14ac:dyDescent="0.15">
      <c r="B162" s="36" t="s">
        <v>86</v>
      </c>
      <c r="C162" s="36" t="s">
        <v>93</v>
      </c>
      <c r="D162" s="36"/>
      <c r="E162" s="36" t="s">
        <v>88</v>
      </c>
      <c r="F162" s="36" t="s">
        <v>11</v>
      </c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>
        <v>3980.2473080287969</v>
      </c>
      <c r="AB162" s="37">
        <v>10069.174607224491</v>
      </c>
      <c r="AC162" s="37">
        <v>20188.684473063568</v>
      </c>
      <c r="AE162" s="12">
        <v>20188.684473063568</v>
      </c>
      <c r="AF162" s="55">
        <f t="shared" si="2"/>
        <v>0</v>
      </c>
    </row>
    <row r="163" spans="2:32" s="12" customFormat="1" ht="10.5" x14ac:dyDescent="0.15">
      <c r="B163" s="36" t="s">
        <v>86</v>
      </c>
      <c r="C163" s="36" t="s">
        <v>93</v>
      </c>
      <c r="D163" s="36"/>
      <c r="E163" s="36" t="s">
        <v>96</v>
      </c>
      <c r="F163" s="36" t="s">
        <v>11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>
        <v>75624.97591309913</v>
      </c>
      <c r="AB163" s="37">
        <v>97868.312246398913</v>
      </c>
      <c r="AC163" s="37">
        <v>108751.0639032129</v>
      </c>
      <c r="AE163" s="12">
        <v>108751.0639032129</v>
      </c>
      <c r="AF163" s="55">
        <f t="shared" si="2"/>
        <v>0</v>
      </c>
    </row>
    <row r="164" spans="2:32" s="12" customFormat="1" ht="10.5" x14ac:dyDescent="0.15">
      <c r="B164" s="36" t="s">
        <v>86</v>
      </c>
      <c r="C164" s="36" t="s">
        <v>93</v>
      </c>
      <c r="D164" s="36"/>
      <c r="E164" s="36" t="s">
        <v>73</v>
      </c>
      <c r="F164" s="36" t="s">
        <v>11</v>
      </c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>
        <v>164249.84442275588</v>
      </c>
      <c r="AB164" s="37">
        <v>179133.9397911781</v>
      </c>
      <c r="AC164" s="37">
        <v>187681.01250791925</v>
      </c>
      <c r="AE164" s="12">
        <v>187681.01250791925</v>
      </c>
      <c r="AF164" s="55">
        <f t="shared" si="2"/>
        <v>0</v>
      </c>
    </row>
    <row r="165" spans="2:32" s="12" customFormat="1" ht="10.5" x14ac:dyDescent="0.15">
      <c r="B165" s="36" t="s">
        <v>86</v>
      </c>
      <c r="C165" s="36" t="s">
        <v>93</v>
      </c>
      <c r="D165" s="36"/>
      <c r="E165" s="36" t="s">
        <v>97</v>
      </c>
      <c r="F165" s="36" t="s">
        <v>11</v>
      </c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>
        <v>4973.8459809994192</v>
      </c>
      <c r="AB165" s="37">
        <v>7348.7380236930021</v>
      </c>
      <c r="AC165" s="37">
        <v>8248.8154869536156</v>
      </c>
      <c r="AE165" s="12">
        <v>8248.8154869536156</v>
      </c>
      <c r="AF165" s="55">
        <f t="shared" si="2"/>
        <v>0</v>
      </c>
    </row>
    <row r="166" spans="2:32" s="12" customFormat="1" ht="10.5" x14ac:dyDescent="0.15">
      <c r="B166" s="38" t="s">
        <v>86</v>
      </c>
      <c r="C166" s="38" t="s">
        <v>93</v>
      </c>
      <c r="D166" s="38"/>
      <c r="E166" s="38" t="s">
        <v>45</v>
      </c>
      <c r="F166" s="38" t="s">
        <v>11</v>
      </c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>
        <v>621578.91613661277</v>
      </c>
      <c r="AB166" s="39">
        <v>758302.2856143032</v>
      </c>
      <c r="AC166" s="39">
        <v>795432.96067020146</v>
      </c>
      <c r="AE166" s="12">
        <v>795432.96067020146</v>
      </c>
      <c r="AF166" s="55">
        <f t="shared" si="2"/>
        <v>0</v>
      </c>
    </row>
    <row r="167" spans="2:32" s="12" customFormat="1" ht="10.5" x14ac:dyDescent="0.15">
      <c r="B167" s="38"/>
      <c r="C167" s="38"/>
      <c r="D167" s="38"/>
      <c r="E167" s="38"/>
      <c r="F167" s="38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F167" s="55">
        <f t="shared" si="2"/>
        <v>0</v>
      </c>
    </row>
    <row r="168" spans="2:32" s="12" customFormat="1" ht="10.5" x14ac:dyDescent="0.15">
      <c r="B168" s="36" t="s">
        <v>98</v>
      </c>
      <c r="C168" s="36" t="s">
        <v>89</v>
      </c>
      <c r="D168" s="36"/>
      <c r="E168" s="36" t="s">
        <v>99</v>
      </c>
      <c r="F168" s="36" t="s">
        <v>11</v>
      </c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>
        <v>11121.782242013476</v>
      </c>
      <c r="AB168" s="37">
        <v>13416.169377271481</v>
      </c>
      <c r="AC168" s="37">
        <v>19783.433728428525</v>
      </c>
      <c r="AE168" s="12">
        <v>19783.433728428525</v>
      </c>
      <c r="AF168" s="55">
        <f t="shared" si="2"/>
        <v>0</v>
      </c>
    </row>
    <row r="169" spans="2:32" s="12" customFormat="1" ht="10.5" x14ac:dyDescent="0.15">
      <c r="B169" s="36" t="s">
        <v>98</v>
      </c>
      <c r="C169" s="36" t="s">
        <v>89</v>
      </c>
      <c r="D169" s="36"/>
      <c r="E169" s="36" t="s">
        <v>100</v>
      </c>
      <c r="F169" s="36" t="s">
        <v>11</v>
      </c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>
        <v>9722.6596158431421</v>
      </c>
      <c r="AB169" s="37">
        <v>10966.499921468252</v>
      </c>
      <c r="AC169" s="37">
        <v>10543.227575984176</v>
      </c>
      <c r="AE169" s="12">
        <v>10543.227575984176</v>
      </c>
      <c r="AF169" s="55">
        <f t="shared" si="2"/>
        <v>0</v>
      </c>
    </row>
    <row r="170" spans="2:32" s="12" customFormat="1" ht="10.5" x14ac:dyDescent="0.15">
      <c r="B170" s="38" t="s">
        <v>98</v>
      </c>
      <c r="C170" s="38" t="s">
        <v>89</v>
      </c>
      <c r="D170" s="38"/>
      <c r="E170" s="38" t="s">
        <v>45</v>
      </c>
      <c r="F170" s="38" t="s">
        <v>11</v>
      </c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>
        <v>20844.441857856618</v>
      </c>
      <c r="AB170" s="39">
        <v>24382.669298739733</v>
      </c>
      <c r="AC170" s="39">
        <v>30326.661304412701</v>
      </c>
      <c r="AE170" s="12">
        <v>30326.661304412701</v>
      </c>
      <c r="AF170" s="55">
        <f t="shared" si="2"/>
        <v>0</v>
      </c>
    </row>
    <row r="171" spans="2:32" s="12" customFormat="1" ht="10.5" x14ac:dyDescent="0.15">
      <c r="B171" s="36" t="s">
        <v>98</v>
      </c>
      <c r="C171" s="36" t="s">
        <v>22</v>
      </c>
      <c r="D171" s="36"/>
      <c r="E171" s="36" t="s">
        <v>101</v>
      </c>
      <c r="F171" s="36" t="s">
        <v>11</v>
      </c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>
        <v>295575.77284378768</v>
      </c>
      <c r="AB171" s="37">
        <v>388405.24054574623</v>
      </c>
      <c r="AC171" s="37">
        <v>399260.23158731184</v>
      </c>
      <c r="AE171" s="12">
        <v>399260.23158731184</v>
      </c>
      <c r="AF171" s="55">
        <f t="shared" si="2"/>
        <v>0</v>
      </c>
    </row>
    <row r="172" spans="2:32" s="12" customFormat="1" ht="10.5" x14ac:dyDescent="0.15">
      <c r="B172" s="36" t="s">
        <v>98</v>
      </c>
      <c r="C172" s="36" t="s">
        <v>22</v>
      </c>
      <c r="D172" s="36"/>
      <c r="E172" s="36" t="s">
        <v>102</v>
      </c>
      <c r="F172" s="36" t="s">
        <v>11</v>
      </c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>
        <v>227304.07202599687</v>
      </c>
      <c r="AB172" s="37">
        <v>245592.43152495986</v>
      </c>
      <c r="AC172" s="37">
        <v>241849.63826006872</v>
      </c>
      <c r="AE172" s="12">
        <v>241849.63826006872</v>
      </c>
      <c r="AF172" s="55">
        <f t="shared" si="2"/>
        <v>0</v>
      </c>
    </row>
    <row r="173" spans="2:32" s="12" customFormat="1" ht="10.5" x14ac:dyDescent="0.15">
      <c r="B173" s="36" t="s">
        <v>98</v>
      </c>
      <c r="C173" s="36" t="s">
        <v>22</v>
      </c>
      <c r="D173" s="36"/>
      <c r="E173" s="36" t="s">
        <v>103</v>
      </c>
      <c r="F173" s="36" t="s">
        <v>11</v>
      </c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>
        <v>207187.826134704</v>
      </c>
      <c r="AB173" s="37">
        <v>244231.81221424928</v>
      </c>
      <c r="AC173" s="37">
        <v>270633.14116745023</v>
      </c>
      <c r="AE173" s="12">
        <v>270633.14116745023</v>
      </c>
      <c r="AF173" s="55">
        <f t="shared" si="2"/>
        <v>0</v>
      </c>
    </row>
    <row r="174" spans="2:32" s="12" customFormat="1" ht="10.5" x14ac:dyDescent="0.15">
      <c r="B174" s="36" t="s">
        <v>98</v>
      </c>
      <c r="C174" s="36" t="s">
        <v>22</v>
      </c>
      <c r="D174" s="36"/>
      <c r="E174" s="36" t="s">
        <v>104</v>
      </c>
      <c r="F174" s="36" t="s">
        <v>11</v>
      </c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>
        <v>10147.193759910948</v>
      </c>
      <c r="AB174" s="37">
        <v>11691.759828382705</v>
      </c>
      <c r="AC174" s="37">
        <v>10802.394287171919</v>
      </c>
      <c r="AE174" s="12">
        <v>10802.394287171919</v>
      </c>
      <c r="AF174" s="55">
        <f t="shared" si="2"/>
        <v>0</v>
      </c>
    </row>
    <row r="175" spans="2:32" s="12" customFormat="1" ht="10.5" x14ac:dyDescent="0.15">
      <c r="B175" s="36" t="s">
        <v>98</v>
      </c>
      <c r="C175" s="36" t="s">
        <v>22</v>
      </c>
      <c r="D175" s="36"/>
      <c r="E175" s="36" t="s">
        <v>105</v>
      </c>
      <c r="F175" s="36" t="s">
        <v>11</v>
      </c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>
        <v>7552.6278529935262</v>
      </c>
      <c r="AB175" s="37">
        <v>9679.4664044566289</v>
      </c>
      <c r="AC175" s="37">
        <v>12153.682907939568</v>
      </c>
      <c r="AE175" s="12">
        <v>12153.682907939568</v>
      </c>
      <c r="AF175" s="55">
        <f t="shared" si="2"/>
        <v>0</v>
      </c>
    </row>
    <row r="176" spans="2:32" s="12" customFormat="1" ht="10.5" x14ac:dyDescent="0.15">
      <c r="B176" s="38" t="s">
        <v>98</v>
      </c>
      <c r="C176" s="38" t="s">
        <v>22</v>
      </c>
      <c r="D176" s="38"/>
      <c r="E176" s="38" t="s">
        <v>45</v>
      </c>
      <c r="F176" s="38" t="s">
        <v>11</v>
      </c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>
        <v>747767.49261739315</v>
      </c>
      <c r="AB176" s="39">
        <v>899600.71051779471</v>
      </c>
      <c r="AC176" s="39">
        <v>934699.08820994222</v>
      </c>
      <c r="AE176" s="12">
        <v>934699.08820994222</v>
      </c>
      <c r="AF176" s="55">
        <f t="shared" si="2"/>
        <v>0</v>
      </c>
    </row>
    <row r="177" spans="2:32" s="12" customFormat="1" ht="10.5" x14ac:dyDescent="0.15">
      <c r="B177" s="38"/>
      <c r="C177" s="38"/>
      <c r="D177" s="38"/>
      <c r="E177" s="38"/>
      <c r="F177" s="38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F177" s="55">
        <f t="shared" si="2"/>
        <v>0</v>
      </c>
    </row>
    <row r="178" spans="2:32" s="12" customFormat="1" ht="10.5" x14ac:dyDescent="0.15">
      <c r="B178" s="36" t="s">
        <v>106</v>
      </c>
      <c r="C178" s="36" t="s">
        <v>107</v>
      </c>
      <c r="D178" s="36"/>
      <c r="E178" s="36" t="s">
        <v>83</v>
      </c>
      <c r="F178" s="36" t="s">
        <v>11</v>
      </c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>
        <v>11121.782242013474</v>
      </c>
      <c r="AB178" s="37">
        <v>13416.169377271481</v>
      </c>
      <c r="AC178" s="37">
        <v>19783.433728428525</v>
      </c>
      <c r="AE178" s="12">
        <v>19783.433728428525</v>
      </c>
      <c r="AF178" s="55">
        <f t="shared" si="2"/>
        <v>0</v>
      </c>
    </row>
    <row r="179" spans="2:32" s="12" customFormat="1" ht="10.5" x14ac:dyDescent="0.15">
      <c r="B179" s="36" t="s">
        <v>106</v>
      </c>
      <c r="C179" s="36" t="s">
        <v>108</v>
      </c>
      <c r="D179" s="36"/>
      <c r="E179" s="36" t="s">
        <v>87</v>
      </c>
      <c r="F179" s="36" t="s">
        <v>11</v>
      </c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>
        <v>348.05708284303989</v>
      </c>
      <c r="AB179" s="37">
        <v>35.550252607221267</v>
      </c>
      <c r="AC179" s="37">
        <v>188.10340689685916</v>
      </c>
      <c r="AE179" s="12">
        <v>188.10340689685916</v>
      </c>
      <c r="AF179" s="55">
        <f t="shared" si="2"/>
        <v>0</v>
      </c>
    </row>
    <row r="180" spans="2:32" s="12" customFormat="1" ht="10.5" x14ac:dyDescent="0.15">
      <c r="B180" s="36" t="s">
        <v>106</v>
      </c>
      <c r="C180" s="36" t="s">
        <v>108</v>
      </c>
      <c r="D180" s="36"/>
      <c r="E180" s="36" t="s">
        <v>33</v>
      </c>
      <c r="F180" s="36" t="s">
        <v>11</v>
      </c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>
        <v>0</v>
      </c>
      <c r="AB180" s="37">
        <v>24.373389181965873</v>
      </c>
      <c r="AC180" s="37">
        <v>33.850683607309499</v>
      </c>
      <c r="AE180" s="12">
        <v>33.850683607309499</v>
      </c>
      <c r="AF180" s="55">
        <f t="shared" si="2"/>
        <v>0</v>
      </c>
    </row>
    <row r="181" spans="2:32" s="12" customFormat="1" ht="10.5" x14ac:dyDescent="0.15">
      <c r="B181" s="36" t="s">
        <v>106</v>
      </c>
      <c r="C181" s="36" t="s">
        <v>108</v>
      </c>
      <c r="D181" s="36"/>
      <c r="E181" s="36" t="s">
        <v>88</v>
      </c>
      <c r="F181" s="36" t="s">
        <v>11</v>
      </c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>
        <v>9374.602533000103</v>
      </c>
      <c r="AB181" s="37">
        <v>10906.576279679064</v>
      </c>
      <c r="AC181" s="37">
        <v>10321.273485480007</v>
      </c>
      <c r="AE181" s="12">
        <v>10321.273485480007</v>
      </c>
      <c r="AF181" s="55">
        <f t="shared" si="2"/>
        <v>0</v>
      </c>
    </row>
    <row r="182" spans="2:32" s="12" customFormat="1" ht="10.5" x14ac:dyDescent="0.15">
      <c r="B182" s="38" t="s">
        <v>106</v>
      </c>
      <c r="C182" s="38"/>
      <c r="D182" s="38"/>
      <c r="E182" s="38" t="s">
        <v>45</v>
      </c>
      <c r="F182" s="38" t="s">
        <v>11</v>
      </c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>
        <v>20844.441857856618</v>
      </c>
      <c r="AB182" s="39">
        <v>24382.669298739733</v>
      </c>
      <c r="AC182" s="39">
        <v>30326.661304412701</v>
      </c>
      <c r="AE182" s="12">
        <v>30326.661304412701</v>
      </c>
      <c r="AF182" s="55">
        <f t="shared" si="2"/>
        <v>0</v>
      </c>
    </row>
    <row r="183" spans="2:32" s="12" customFormat="1" ht="10.5" x14ac:dyDescent="0.15">
      <c r="B183" s="36" t="s">
        <v>109</v>
      </c>
      <c r="C183" s="36" t="s">
        <v>17</v>
      </c>
      <c r="D183" s="36" t="s">
        <v>90</v>
      </c>
      <c r="E183" s="36" t="s">
        <v>31</v>
      </c>
      <c r="F183" s="36" t="s">
        <v>11</v>
      </c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>
        <v>0</v>
      </c>
      <c r="AC183" s="37">
        <v>0</v>
      </c>
      <c r="AE183" s="12">
        <v>0</v>
      </c>
      <c r="AF183" s="55">
        <f t="shared" si="2"/>
        <v>0</v>
      </c>
    </row>
    <row r="184" spans="2:32" s="12" customFormat="1" ht="10.5" x14ac:dyDescent="0.15">
      <c r="B184" s="36" t="s">
        <v>109</v>
      </c>
      <c r="C184" s="36" t="s">
        <v>17</v>
      </c>
      <c r="D184" s="36" t="s">
        <v>90</v>
      </c>
      <c r="E184" s="36" t="s">
        <v>47</v>
      </c>
      <c r="F184" s="36" t="s">
        <v>11</v>
      </c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>
        <v>94422.152934883459</v>
      </c>
      <c r="AC184" s="37">
        <v>88176.874146825197</v>
      </c>
      <c r="AE184" s="12">
        <v>88176.874146825197</v>
      </c>
      <c r="AF184" s="55">
        <f t="shared" si="2"/>
        <v>0</v>
      </c>
    </row>
    <row r="185" spans="2:32" s="12" customFormat="1" ht="10.5" x14ac:dyDescent="0.15">
      <c r="B185" s="36" t="s">
        <v>109</v>
      </c>
      <c r="C185" s="36" t="s">
        <v>17</v>
      </c>
      <c r="D185" s="36" t="s">
        <v>90</v>
      </c>
      <c r="E185" s="36" t="s">
        <v>48</v>
      </c>
      <c r="F185" s="36" t="s">
        <v>11</v>
      </c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>
        <v>4405.4246421073967</v>
      </c>
      <c r="AC185" s="37">
        <v>4465.9982324653029</v>
      </c>
      <c r="AE185" s="12">
        <v>4465.9982324653029</v>
      </c>
      <c r="AF185" s="55">
        <f t="shared" si="2"/>
        <v>0</v>
      </c>
    </row>
    <row r="186" spans="2:32" s="12" customFormat="1" ht="10.5" x14ac:dyDescent="0.15">
      <c r="B186" s="36" t="s">
        <v>109</v>
      </c>
      <c r="C186" s="36" t="s">
        <v>17</v>
      </c>
      <c r="D186" s="36" t="s">
        <v>90</v>
      </c>
      <c r="E186" s="36" t="s">
        <v>91</v>
      </c>
      <c r="F186" s="36" t="s">
        <v>11</v>
      </c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F186" s="55">
        <f t="shared" si="2"/>
        <v>0</v>
      </c>
    </row>
    <row r="187" spans="2:32" s="12" customFormat="1" ht="10.5" x14ac:dyDescent="0.15">
      <c r="B187" s="36" t="s">
        <v>109</v>
      </c>
      <c r="C187" s="36" t="s">
        <v>17</v>
      </c>
      <c r="D187" s="36" t="s">
        <v>90</v>
      </c>
      <c r="E187" s="36" t="s">
        <v>49</v>
      </c>
      <c r="F187" s="36" t="s">
        <v>11</v>
      </c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>
        <v>958.88805981260305</v>
      </c>
      <c r="AC187" s="37">
        <v>971.67359587434771</v>
      </c>
      <c r="AE187" s="12">
        <v>971.67359587434771</v>
      </c>
      <c r="AF187" s="55">
        <f t="shared" si="2"/>
        <v>0</v>
      </c>
    </row>
    <row r="188" spans="2:32" s="12" customFormat="1" ht="10.5" x14ac:dyDescent="0.15">
      <c r="B188" s="36" t="s">
        <v>109</v>
      </c>
      <c r="C188" s="36" t="s">
        <v>17</v>
      </c>
      <c r="D188" s="36" t="s">
        <v>90</v>
      </c>
      <c r="E188" s="36" t="s">
        <v>92</v>
      </c>
      <c r="F188" s="36" t="s">
        <v>11</v>
      </c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F188" s="55">
        <f t="shared" si="2"/>
        <v>0</v>
      </c>
    </row>
    <row r="189" spans="2:32" s="12" customFormat="1" ht="10.5" x14ac:dyDescent="0.15">
      <c r="B189" s="36" t="s">
        <v>109</v>
      </c>
      <c r="C189" s="36" t="s">
        <v>17</v>
      </c>
      <c r="D189" s="36" t="s">
        <v>93</v>
      </c>
      <c r="E189" s="36" t="s">
        <v>78</v>
      </c>
      <c r="F189" s="36" t="s">
        <v>11</v>
      </c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>
        <v>0</v>
      </c>
      <c r="AC189" s="37"/>
      <c r="AF189" s="55">
        <f t="shared" si="2"/>
        <v>0</v>
      </c>
    </row>
    <row r="190" spans="2:32" s="12" customFormat="1" ht="10.5" x14ac:dyDescent="0.15">
      <c r="B190" s="36" t="s">
        <v>109</v>
      </c>
      <c r="C190" s="36" t="s">
        <v>17</v>
      </c>
      <c r="D190" s="36" t="s">
        <v>93</v>
      </c>
      <c r="E190" s="36" t="s">
        <v>74</v>
      </c>
      <c r="F190" s="36" t="s">
        <v>11</v>
      </c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>
        <v>3529.5754418495658</v>
      </c>
      <c r="AC190" s="37">
        <v>3226.8636891555943</v>
      </c>
      <c r="AE190" s="12">
        <v>3226.8636891555943</v>
      </c>
      <c r="AF190" s="55">
        <f t="shared" si="2"/>
        <v>0</v>
      </c>
    </row>
    <row r="191" spans="2:32" s="12" customFormat="1" ht="10.5" x14ac:dyDescent="0.15">
      <c r="B191" s="36" t="s">
        <v>109</v>
      </c>
      <c r="C191" s="36" t="s">
        <v>17</v>
      </c>
      <c r="D191" s="36" t="s">
        <v>93</v>
      </c>
      <c r="E191" s="36" t="s">
        <v>79</v>
      </c>
      <c r="F191" s="36" t="s">
        <v>11</v>
      </c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>
        <v>38174.073187757866</v>
      </c>
      <c r="AC191" s="37">
        <v>37664.587984702164</v>
      </c>
      <c r="AE191" s="12">
        <v>37664.587984702164</v>
      </c>
      <c r="AF191" s="55">
        <f t="shared" si="2"/>
        <v>0</v>
      </c>
    </row>
    <row r="192" spans="2:32" s="12" customFormat="1" ht="10.5" x14ac:dyDescent="0.15">
      <c r="B192" s="36" t="s">
        <v>109</v>
      </c>
      <c r="C192" s="36" t="s">
        <v>17</v>
      </c>
      <c r="D192" s="36" t="s">
        <v>93</v>
      </c>
      <c r="E192" s="36" t="s">
        <v>81</v>
      </c>
      <c r="F192" s="36" t="s">
        <v>11</v>
      </c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>
        <v>0</v>
      </c>
      <c r="AC192" s="37"/>
      <c r="AF192" s="55">
        <f t="shared" si="2"/>
        <v>0</v>
      </c>
    </row>
    <row r="193" spans="2:32" s="12" customFormat="1" ht="10.5" x14ac:dyDescent="0.15">
      <c r="B193" s="36" t="s">
        <v>109</v>
      </c>
      <c r="C193" s="36" t="s">
        <v>17</v>
      </c>
      <c r="D193" s="36" t="s">
        <v>93</v>
      </c>
      <c r="E193" s="36" t="s">
        <v>82</v>
      </c>
      <c r="F193" s="36" t="s">
        <v>11</v>
      </c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>
        <v>0</v>
      </c>
      <c r="AC193" s="37"/>
      <c r="AF193" s="55">
        <f t="shared" si="2"/>
        <v>0</v>
      </c>
    </row>
    <row r="194" spans="2:32" s="12" customFormat="1" ht="10.5" x14ac:dyDescent="0.15">
      <c r="B194" s="36" t="s">
        <v>109</v>
      </c>
      <c r="C194" s="36" t="s">
        <v>17</v>
      </c>
      <c r="D194" s="36" t="s">
        <v>93</v>
      </c>
      <c r="E194" s="36" t="s">
        <v>94</v>
      </c>
      <c r="F194" s="36" t="s">
        <v>11</v>
      </c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>
        <v>0</v>
      </c>
      <c r="AC194" s="37"/>
      <c r="AF194" s="55">
        <f t="shared" si="2"/>
        <v>0</v>
      </c>
    </row>
    <row r="195" spans="2:32" s="12" customFormat="1" ht="10.5" x14ac:dyDescent="0.15">
      <c r="B195" s="36" t="s">
        <v>109</v>
      </c>
      <c r="C195" s="36" t="s">
        <v>17</v>
      </c>
      <c r="D195" s="36" t="s">
        <v>93</v>
      </c>
      <c r="E195" s="36" t="s">
        <v>95</v>
      </c>
      <c r="F195" s="36" t="s">
        <v>11</v>
      </c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>
        <v>0</v>
      </c>
      <c r="AC195" s="37"/>
      <c r="AF195" s="55">
        <f t="shared" si="2"/>
        <v>0</v>
      </c>
    </row>
    <row r="196" spans="2:32" s="12" customFormat="1" ht="10.5" x14ac:dyDescent="0.15">
      <c r="B196" s="36" t="s">
        <v>109</v>
      </c>
      <c r="C196" s="36" t="s">
        <v>17</v>
      </c>
      <c r="D196" s="36" t="s">
        <v>93</v>
      </c>
      <c r="E196" s="36" t="s">
        <v>88</v>
      </c>
      <c r="F196" s="36" t="s">
        <v>11</v>
      </c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>
        <v>0</v>
      </c>
      <c r="AC196" s="37"/>
      <c r="AF196" s="55">
        <f t="shared" si="2"/>
        <v>0</v>
      </c>
    </row>
    <row r="197" spans="2:32" s="12" customFormat="1" ht="10.5" x14ac:dyDescent="0.15">
      <c r="B197" s="36" t="s">
        <v>109</v>
      </c>
      <c r="C197" s="36" t="s">
        <v>17</v>
      </c>
      <c r="D197" s="36" t="s">
        <v>93</v>
      </c>
      <c r="E197" s="36" t="s">
        <v>110</v>
      </c>
      <c r="F197" s="36" t="s">
        <v>11</v>
      </c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>
        <v>8811.8628885292419</v>
      </c>
      <c r="AC197" s="37">
        <v>10113.837543537298</v>
      </c>
      <c r="AE197" s="12">
        <v>10113.837543537298</v>
      </c>
      <c r="AF197" s="55">
        <f t="shared" si="2"/>
        <v>0</v>
      </c>
    </row>
    <row r="198" spans="2:32" s="12" customFormat="1" ht="10.5" x14ac:dyDescent="0.15">
      <c r="B198" s="36" t="s">
        <v>109</v>
      </c>
      <c r="C198" s="36" t="s">
        <v>17</v>
      </c>
      <c r="D198" s="36" t="s">
        <v>93</v>
      </c>
      <c r="E198" s="36" t="s">
        <v>73</v>
      </c>
      <c r="F198" s="36" t="s">
        <v>11</v>
      </c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>
        <v>38102.090488811918</v>
      </c>
      <c r="AC198" s="37">
        <v>38164.212653400165</v>
      </c>
      <c r="AE198" s="12">
        <v>38164.212653400165</v>
      </c>
      <c r="AF198" s="55">
        <f t="shared" si="2"/>
        <v>0</v>
      </c>
    </row>
    <row r="199" spans="2:32" s="12" customFormat="1" ht="10.5" x14ac:dyDescent="0.15">
      <c r="B199" s="36" t="s">
        <v>109</v>
      </c>
      <c r="C199" s="36" t="s">
        <v>17</v>
      </c>
      <c r="D199" s="36" t="s">
        <v>93</v>
      </c>
      <c r="E199" s="36" t="s">
        <v>97</v>
      </c>
      <c r="F199" s="36" t="s">
        <v>11</v>
      </c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>
        <v>0</v>
      </c>
      <c r="AC199" s="37">
        <v>0</v>
      </c>
      <c r="AE199" s="12">
        <v>0</v>
      </c>
      <c r="AF199" s="55">
        <f t="shared" si="2"/>
        <v>0</v>
      </c>
    </row>
    <row r="200" spans="2:32" s="12" customFormat="1" ht="10.5" x14ac:dyDescent="0.15">
      <c r="B200" s="38" t="s">
        <v>109</v>
      </c>
      <c r="C200" s="38" t="s">
        <v>17</v>
      </c>
      <c r="D200" s="38"/>
      <c r="E200" s="38" t="s">
        <v>111</v>
      </c>
      <c r="F200" s="38" t="s">
        <v>11</v>
      </c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>
        <v>188404.06764375206</v>
      </c>
      <c r="AC200" s="39">
        <v>182784.04784596007</v>
      </c>
      <c r="AE200" s="12">
        <v>182784.04784596007</v>
      </c>
      <c r="AF200" s="55">
        <f t="shared" ref="AF200:AF263" si="3">+AE200-AC200</f>
        <v>0</v>
      </c>
    </row>
    <row r="201" spans="2:32" s="12" customFormat="1" ht="10.5" x14ac:dyDescent="0.15">
      <c r="B201" s="36" t="s">
        <v>109</v>
      </c>
      <c r="C201" s="36" t="s">
        <v>18</v>
      </c>
      <c r="D201" s="36" t="s">
        <v>90</v>
      </c>
      <c r="E201" s="36" t="s">
        <v>31</v>
      </c>
      <c r="F201" s="36" t="s">
        <v>11</v>
      </c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>
        <v>0.39622239107586715</v>
      </c>
      <c r="AC201" s="37">
        <v>0.39622239107586715</v>
      </c>
      <c r="AE201" s="12">
        <v>0.39622239107586715</v>
      </c>
      <c r="AF201" s="55">
        <f t="shared" si="3"/>
        <v>0</v>
      </c>
    </row>
    <row r="202" spans="2:32" s="12" customFormat="1" ht="10.5" x14ac:dyDescent="0.15">
      <c r="B202" s="36" t="s">
        <v>109</v>
      </c>
      <c r="C202" s="36" t="s">
        <v>18</v>
      </c>
      <c r="D202" s="36" t="s">
        <v>90</v>
      </c>
      <c r="E202" s="36" t="s">
        <v>47</v>
      </c>
      <c r="F202" s="36" t="s">
        <v>11</v>
      </c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>
        <v>4179.9802597774424</v>
      </c>
      <c r="AC202" s="37">
        <v>3727.0268546101597</v>
      </c>
      <c r="AE202" s="12">
        <v>3727.0268546101597</v>
      </c>
      <c r="AF202" s="55">
        <f t="shared" si="3"/>
        <v>0</v>
      </c>
    </row>
    <row r="203" spans="2:32" s="12" customFormat="1" ht="10.5" x14ac:dyDescent="0.15">
      <c r="B203" s="36" t="s">
        <v>109</v>
      </c>
      <c r="C203" s="36" t="s">
        <v>18</v>
      </c>
      <c r="D203" s="36" t="s">
        <v>90</v>
      </c>
      <c r="E203" s="36" t="s">
        <v>48</v>
      </c>
      <c r="F203" s="36" t="s">
        <v>11</v>
      </c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>
        <v>0</v>
      </c>
      <c r="AC203" s="37">
        <v>0</v>
      </c>
      <c r="AE203" s="12">
        <v>0</v>
      </c>
      <c r="AF203" s="55">
        <f t="shared" si="3"/>
        <v>0</v>
      </c>
    </row>
    <row r="204" spans="2:32" s="12" customFormat="1" ht="10.5" x14ac:dyDescent="0.15">
      <c r="B204" s="36" t="s">
        <v>109</v>
      </c>
      <c r="C204" s="36" t="s">
        <v>18</v>
      </c>
      <c r="D204" s="36" t="s">
        <v>90</v>
      </c>
      <c r="E204" s="36" t="s">
        <v>91</v>
      </c>
      <c r="F204" s="36" t="s">
        <v>11</v>
      </c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>
        <v>0</v>
      </c>
      <c r="AC204" s="37"/>
      <c r="AF204" s="55">
        <f t="shared" si="3"/>
        <v>0</v>
      </c>
    </row>
    <row r="205" spans="2:32" s="12" customFormat="1" ht="10.5" x14ac:dyDescent="0.15">
      <c r="B205" s="36" t="s">
        <v>109</v>
      </c>
      <c r="C205" s="36" t="s">
        <v>18</v>
      </c>
      <c r="D205" s="36" t="s">
        <v>90</v>
      </c>
      <c r="E205" s="36" t="s">
        <v>49</v>
      </c>
      <c r="F205" s="36" t="s">
        <v>11</v>
      </c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>
        <v>610.87398682366859</v>
      </c>
      <c r="AC205" s="37">
        <v>619.01920388815267</v>
      </c>
      <c r="AE205" s="12">
        <v>619.01920388815267</v>
      </c>
      <c r="AF205" s="55">
        <f t="shared" si="3"/>
        <v>0</v>
      </c>
    </row>
    <row r="206" spans="2:32" s="12" customFormat="1" ht="10.5" x14ac:dyDescent="0.15">
      <c r="B206" s="36" t="s">
        <v>109</v>
      </c>
      <c r="C206" s="36" t="s">
        <v>18</v>
      </c>
      <c r="D206" s="36" t="s">
        <v>90</v>
      </c>
      <c r="E206" s="36" t="s">
        <v>92</v>
      </c>
      <c r="F206" s="36" t="s">
        <v>11</v>
      </c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>
        <v>0</v>
      </c>
      <c r="AC206" s="37"/>
      <c r="AF206" s="55">
        <f t="shared" si="3"/>
        <v>0</v>
      </c>
    </row>
    <row r="207" spans="2:32" s="12" customFormat="1" ht="10.5" x14ac:dyDescent="0.15">
      <c r="B207" s="36" t="s">
        <v>109</v>
      </c>
      <c r="C207" s="36" t="s">
        <v>18</v>
      </c>
      <c r="D207" s="36" t="s">
        <v>93</v>
      </c>
      <c r="E207" s="36" t="s">
        <v>78</v>
      </c>
      <c r="F207" s="36" t="s">
        <v>11</v>
      </c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>
        <v>0</v>
      </c>
      <c r="AC207" s="37">
        <v>0</v>
      </c>
      <c r="AE207" s="12">
        <v>0</v>
      </c>
      <c r="AF207" s="55">
        <f t="shared" si="3"/>
        <v>0</v>
      </c>
    </row>
    <row r="208" spans="2:32" s="12" customFormat="1" ht="10.5" x14ac:dyDescent="0.15">
      <c r="B208" s="36" t="s">
        <v>109</v>
      </c>
      <c r="C208" s="36" t="s">
        <v>18</v>
      </c>
      <c r="D208" s="36" t="s">
        <v>93</v>
      </c>
      <c r="E208" s="36" t="s">
        <v>74</v>
      </c>
      <c r="F208" s="36" t="s">
        <v>11</v>
      </c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>
        <v>1122.3631647934219</v>
      </c>
      <c r="AC208" s="37">
        <v>1000.7410073350567</v>
      </c>
      <c r="AE208" s="12">
        <v>1000.7410073350567</v>
      </c>
      <c r="AF208" s="55">
        <f t="shared" si="3"/>
        <v>0</v>
      </c>
    </row>
    <row r="209" spans="2:32" s="12" customFormat="1" ht="10.5" x14ac:dyDescent="0.15">
      <c r="B209" s="36" t="s">
        <v>109</v>
      </c>
      <c r="C209" s="36" t="s">
        <v>18</v>
      </c>
      <c r="D209" s="36" t="s">
        <v>93</v>
      </c>
      <c r="E209" s="36" t="s">
        <v>79</v>
      </c>
      <c r="F209" s="36" t="s">
        <v>11</v>
      </c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>
        <v>3876.1399651618026</v>
      </c>
      <c r="AC209" s="37">
        <v>3700.5103623110572</v>
      </c>
      <c r="AE209" s="12">
        <v>3700.5103623110572</v>
      </c>
      <c r="AF209" s="55">
        <f t="shared" si="3"/>
        <v>0</v>
      </c>
    </row>
    <row r="210" spans="2:32" s="12" customFormat="1" ht="10.5" x14ac:dyDescent="0.15">
      <c r="B210" s="36" t="s">
        <v>109</v>
      </c>
      <c r="C210" s="36" t="s">
        <v>18</v>
      </c>
      <c r="D210" s="36" t="s">
        <v>93</v>
      </c>
      <c r="E210" s="36" t="s">
        <v>81</v>
      </c>
      <c r="F210" s="36" t="s">
        <v>11</v>
      </c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>
        <v>10.678976921974391</v>
      </c>
      <c r="AC210" s="37">
        <v>5.3739244264919286</v>
      </c>
      <c r="AE210" s="12">
        <v>5.3739244264919286</v>
      </c>
      <c r="AF210" s="55">
        <f t="shared" si="3"/>
        <v>0</v>
      </c>
    </row>
    <row r="211" spans="2:32" s="12" customFormat="1" ht="10.5" x14ac:dyDescent="0.15">
      <c r="B211" s="36" t="s">
        <v>109</v>
      </c>
      <c r="C211" s="36" t="s">
        <v>18</v>
      </c>
      <c r="D211" s="36" t="s">
        <v>93</v>
      </c>
      <c r="E211" s="36" t="s">
        <v>82</v>
      </c>
      <c r="F211" s="36" t="s">
        <v>11</v>
      </c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>
        <v>12.83388116690938</v>
      </c>
      <c r="AC211" s="37">
        <v>2.938137592305567</v>
      </c>
      <c r="AE211" s="12">
        <v>2.938137592305567</v>
      </c>
      <c r="AF211" s="55">
        <f t="shared" si="3"/>
        <v>0</v>
      </c>
    </row>
    <row r="212" spans="2:32" s="12" customFormat="1" ht="10.5" x14ac:dyDescent="0.15">
      <c r="B212" s="36" t="s">
        <v>109</v>
      </c>
      <c r="C212" s="36" t="s">
        <v>18</v>
      </c>
      <c r="D212" s="36" t="s">
        <v>93</v>
      </c>
      <c r="E212" s="36" t="s">
        <v>94</v>
      </c>
      <c r="F212" s="36" t="s">
        <v>11</v>
      </c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>
        <v>0</v>
      </c>
      <c r="AC212" s="37">
        <v>0</v>
      </c>
      <c r="AE212" s="12">
        <v>0</v>
      </c>
      <c r="AF212" s="55">
        <f t="shared" si="3"/>
        <v>0</v>
      </c>
    </row>
    <row r="213" spans="2:32" s="12" customFormat="1" ht="10.5" x14ac:dyDescent="0.15">
      <c r="B213" s="36" t="s">
        <v>109</v>
      </c>
      <c r="C213" s="36" t="s">
        <v>18</v>
      </c>
      <c r="D213" s="36" t="s">
        <v>93</v>
      </c>
      <c r="E213" s="36" t="s">
        <v>95</v>
      </c>
      <c r="F213" s="36" t="s">
        <v>11</v>
      </c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>
        <v>4117.3796467942366</v>
      </c>
      <c r="AC213" s="37">
        <v>3964.3148425866598</v>
      </c>
      <c r="AE213" s="12">
        <v>3964.3148425866598</v>
      </c>
      <c r="AF213" s="55">
        <f t="shared" si="3"/>
        <v>0</v>
      </c>
    </row>
    <row r="214" spans="2:32" s="12" customFormat="1" ht="10.5" x14ac:dyDescent="0.15">
      <c r="B214" s="36" t="s">
        <v>109</v>
      </c>
      <c r="C214" s="36" t="s">
        <v>18</v>
      </c>
      <c r="D214" s="36" t="s">
        <v>93</v>
      </c>
      <c r="E214" s="36" t="s">
        <v>88</v>
      </c>
      <c r="F214" s="36" t="s">
        <v>11</v>
      </c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>
        <v>0.64466438065096288</v>
      </c>
      <c r="AC214" s="37">
        <v>5.0530073568259786</v>
      </c>
      <c r="AE214" s="12">
        <v>5.0530073568259786</v>
      </c>
      <c r="AF214" s="55">
        <f t="shared" si="3"/>
        <v>0</v>
      </c>
    </row>
    <row r="215" spans="2:32" s="12" customFormat="1" ht="10.5" x14ac:dyDescent="0.15">
      <c r="B215" s="36" t="s">
        <v>109</v>
      </c>
      <c r="C215" s="36" t="s">
        <v>18</v>
      </c>
      <c r="D215" s="36" t="s">
        <v>93</v>
      </c>
      <c r="E215" s="36" t="s">
        <v>110</v>
      </c>
      <c r="F215" s="36" t="s">
        <v>11</v>
      </c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>
        <v>7975.4617821011188</v>
      </c>
      <c r="AC215" s="37">
        <v>8784.5269764757668</v>
      </c>
      <c r="AE215" s="12">
        <v>8784.5269764757668</v>
      </c>
      <c r="AF215" s="55">
        <f t="shared" si="3"/>
        <v>0</v>
      </c>
    </row>
    <row r="216" spans="2:32" s="12" customFormat="1" ht="10.5" x14ac:dyDescent="0.15">
      <c r="B216" s="36" t="s">
        <v>109</v>
      </c>
      <c r="C216" s="36" t="s">
        <v>18</v>
      </c>
      <c r="D216" s="36" t="s">
        <v>93</v>
      </c>
      <c r="E216" s="36" t="s">
        <v>73</v>
      </c>
      <c r="F216" s="36" t="s">
        <v>11</v>
      </c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>
        <v>24258.595387628877</v>
      </c>
      <c r="AC216" s="37">
        <v>25726.575762292698</v>
      </c>
      <c r="AE216" s="12">
        <v>25726.575762292698</v>
      </c>
      <c r="AF216" s="55">
        <f t="shared" si="3"/>
        <v>0</v>
      </c>
    </row>
    <row r="217" spans="2:32" s="12" customFormat="1" ht="10.5" x14ac:dyDescent="0.15">
      <c r="B217" s="36" t="s">
        <v>109</v>
      </c>
      <c r="C217" s="36" t="s">
        <v>18</v>
      </c>
      <c r="D217" s="36" t="s">
        <v>93</v>
      </c>
      <c r="E217" s="36" t="s">
        <v>97</v>
      </c>
      <c r="F217" s="36" t="s">
        <v>11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>
        <v>0</v>
      </c>
      <c r="AC217" s="37">
        <v>0</v>
      </c>
      <c r="AE217" s="12">
        <v>0</v>
      </c>
      <c r="AF217" s="55">
        <f t="shared" si="3"/>
        <v>0</v>
      </c>
    </row>
    <row r="218" spans="2:32" s="12" customFormat="1" ht="10.5" x14ac:dyDescent="0.15">
      <c r="B218" s="38" t="s">
        <v>109</v>
      </c>
      <c r="C218" s="38" t="s">
        <v>18</v>
      </c>
      <c r="D218" s="38"/>
      <c r="E218" s="38" t="s">
        <v>111</v>
      </c>
      <c r="F218" s="38" t="s">
        <v>11</v>
      </c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>
        <v>46165.347937941173</v>
      </c>
      <c r="AC218" s="39">
        <v>47536.476301266252</v>
      </c>
      <c r="AE218" s="12">
        <v>47536.476301266252</v>
      </c>
      <c r="AF218" s="55">
        <f t="shared" si="3"/>
        <v>0</v>
      </c>
    </row>
    <row r="219" spans="2:32" s="12" customFormat="1" ht="10.5" x14ac:dyDescent="0.15">
      <c r="B219" s="36" t="s">
        <v>109</v>
      </c>
      <c r="C219" s="36" t="s">
        <v>19</v>
      </c>
      <c r="D219" s="36" t="s">
        <v>90</v>
      </c>
      <c r="E219" s="36" t="s">
        <v>31</v>
      </c>
      <c r="F219" s="36" t="s">
        <v>11</v>
      </c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>
        <v>0</v>
      </c>
      <c r="AC219" s="37"/>
      <c r="AF219" s="55">
        <f t="shared" si="3"/>
        <v>0</v>
      </c>
    </row>
    <row r="220" spans="2:32" s="12" customFormat="1" ht="10.5" x14ac:dyDescent="0.15">
      <c r="B220" s="36" t="s">
        <v>109</v>
      </c>
      <c r="C220" s="36" t="s">
        <v>19</v>
      </c>
      <c r="D220" s="36" t="s">
        <v>90</v>
      </c>
      <c r="E220" s="36" t="s">
        <v>47</v>
      </c>
      <c r="F220" s="36" t="s">
        <v>11</v>
      </c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>
        <v>79.476373655093056</v>
      </c>
      <c r="AC220" s="37">
        <v>80.25644442973433</v>
      </c>
      <c r="AE220" s="12">
        <v>80.25644442973433</v>
      </c>
      <c r="AF220" s="55">
        <f t="shared" si="3"/>
        <v>0</v>
      </c>
    </row>
    <row r="221" spans="2:32" s="12" customFormat="1" ht="10.5" x14ac:dyDescent="0.15">
      <c r="B221" s="36" t="s">
        <v>109</v>
      </c>
      <c r="C221" s="36" t="s">
        <v>19</v>
      </c>
      <c r="D221" s="36" t="s">
        <v>90</v>
      </c>
      <c r="E221" s="36" t="s">
        <v>48</v>
      </c>
      <c r="F221" s="36" t="s">
        <v>11</v>
      </c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>
        <v>0</v>
      </c>
      <c r="AC221" s="37"/>
      <c r="AF221" s="55">
        <f t="shared" si="3"/>
        <v>0</v>
      </c>
    </row>
    <row r="222" spans="2:32" s="12" customFormat="1" ht="10.5" x14ac:dyDescent="0.15">
      <c r="B222" s="36" t="s">
        <v>109</v>
      </c>
      <c r="C222" s="36" t="s">
        <v>19</v>
      </c>
      <c r="D222" s="36" t="s">
        <v>90</v>
      </c>
      <c r="E222" s="36" t="s">
        <v>91</v>
      </c>
      <c r="F222" s="36" t="s">
        <v>11</v>
      </c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>
        <v>0</v>
      </c>
      <c r="AC222" s="37"/>
      <c r="AF222" s="55">
        <f t="shared" si="3"/>
        <v>0</v>
      </c>
    </row>
    <row r="223" spans="2:32" s="12" customFormat="1" ht="10.5" x14ac:dyDescent="0.15">
      <c r="B223" s="36" t="s">
        <v>109</v>
      </c>
      <c r="C223" s="36" t="s">
        <v>19</v>
      </c>
      <c r="D223" s="36" t="s">
        <v>90</v>
      </c>
      <c r="E223" s="36" t="s">
        <v>49</v>
      </c>
      <c r="F223" s="36" t="s">
        <v>11</v>
      </c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>
        <v>1.9967645221599362</v>
      </c>
      <c r="AC223" s="37">
        <v>2.0233888027979465</v>
      </c>
      <c r="AE223" s="12">
        <v>2.0233888027979465</v>
      </c>
      <c r="AF223" s="55">
        <f t="shared" si="3"/>
        <v>0</v>
      </c>
    </row>
    <row r="224" spans="2:32" s="12" customFormat="1" ht="10.5" x14ac:dyDescent="0.15">
      <c r="B224" s="36" t="s">
        <v>109</v>
      </c>
      <c r="C224" s="36" t="s">
        <v>19</v>
      </c>
      <c r="D224" s="36" t="s">
        <v>90</v>
      </c>
      <c r="E224" s="36" t="s">
        <v>92</v>
      </c>
      <c r="F224" s="36" t="s">
        <v>11</v>
      </c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>
        <v>0</v>
      </c>
      <c r="AC224" s="37"/>
      <c r="AF224" s="55">
        <f t="shared" si="3"/>
        <v>0</v>
      </c>
    </row>
    <row r="225" spans="2:32" s="12" customFormat="1" ht="10.5" x14ac:dyDescent="0.15">
      <c r="B225" s="36" t="s">
        <v>109</v>
      </c>
      <c r="C225" s="36" t="s">
        <v>19</v>
      </c>
      <c r="D225" s="36" t="s">
        <v>93</v>
      </c>
      <c r="E225" s="36" t="s">
        <v>78</v>
      </c>
      <c r="F225" s="36" t="s">
        <v>11</v>
      </c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>
        <v>0</v>
      </c>
      <c r="AC225" s="37"/>
      <c r="AF225" s="55">
        <f t="shared" si="3"/>
        <v>0</v>
      </c>
    </row>
    <row r="226" spans="2:32" s="12" customFormat="1" ht="10.5" x14ac:dyDescent="0.15">
      <c r="B226" s="36" t="s">
        <v>109</v>
      </c>
      <c r="C226" s="36" t="s">
        <v>19</v>
      </c>
      <c r="D226" s="36" t="s">
        <v>93</v>
      </c>
      <c r="E226" s="36" t="s">
        <v>74</v>
      </c>
      <c r="F226" s="36" t="s">
        <v>11</v>
      </c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>
        <v>0.56690420306627087</v>
      </c>
      <c r="AC226" s="37">
        <v>0.57246844034202338</v>
      </c>
      <c r="AE226" s="12">
        <v>0.57246844034202338</v>
      </c>
      <c r="AF226" s="55">
        <f t="shared" si="3"/>
        <v>0</v>
      </c>
    </row>
    <row r="227" spans="2:32" s="12" customFormat="1" ht="10.5" x14ac:dyDescent="0.15">
      <c r="B227" s="36" t="s">
        <v>109</v>
      </c>
      <c r="C227" s="36" t="s">
        <v>19</v>
      </c>
      <c r="D227" s="36" t="s">
        <v>93</v>
      </c>
      <c r="E227" s="36" t="s">
        <v>79</v>
      </c>
      <c r="F227" s="36" t="s">
        <v>11</v>
      </c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>
        <v>65.184239401340577</v>
      </c>
      <c r="AC227" s="37">
        <v>62.691581125067813</v>
      </c>
      <c r="AE227" s="12">
        <v>62.691581125067813</v>
      </c>
      <c r="AF227" s="55">
        <f t="shared" si="3"/>
        <v>0</v>
      </c>
    </row>
    <row r="228" spans="2:32" s="12" customFormat="1" ht="10.5" x14ac:dyDescent="0.15">
      <c r="B228" s="36" t="s">
        <v>109</v>
      </c>
      <c r="C228" s="36" t="s">
        <v>19</v>
      </c>
      <c r="D228" s="36" t="s">
        <v>93</v>
      </c>
      <c r="E228" s="36" t="s">
        <v>81</v>
      </c>
      <c r="F228" s="36" t="s">
        <v>11</v>
      </c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>
        <v>0</v>
      </c>
      <c r="AC228" s="37">
        <v>0</v>
      </c>
      <c r="AE228" s="12">
        <v>0</v>
      </c>
      <c r="AF228" s="55">
        <f t="shared" si="3"/>
        <v>0</v>
      </c>
    </row>
    <row r="229" spans="2:32" s="12" customFormat="1" ht="10.5" x14ac:dyDescent="0.15">
      <c r="B229" s="36" t="s">
        <v>109</v>
      </c>
      <c r="C229" s="36" t="s">
        <v>19</v>
      </c>
      <c r="D229" s="36" t="s">
        <v>93</v>
      </c>
      <c r="E229" s="36" t="s">
        <v>82</v>
      </c>
      <c r="F229" s="36" t="s">
        <v>11</v>
      </c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>
        <v>7.4997492690228498E-2</v>
      </c>
      <c r="AC229" s="37">
        <v>0.17902143278232632</v>
      </c>
      <c r="AE229" s="12">
        <v>0.17902143278232632</v>
      </c>
      <c r="AF229" s="55">
        <f t="shared" si="3"/>
        <v>0</v>
      </c>
    </row>
    <row r="230" spans="2:32" s="12" customFormat="1" ht="10.5" x14ac:dyDescent="0.15">
      <c r="B230" s="36" t="s">
        <v>109</v>
      </c>
      <c r="C230" s="36" t="s">
        <v>19</v>
      </c>
      <c r="D230" s="36" t="s">
        <v>93</v>
      </c>
      <c r="E230" s="36" t="s">
        <v>94</v>
      </c>
      <c r="F230" s="36" t="s">
        <v>11</v>
      </c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>
        <v>47.774983330244154</v>
      </c>
      <c r="AC230" s="37">
        <v>38.551061055587084</v>
      </c>
      <c r="AE230" s="12">
        <v>38.551061055587084</v>
      </c>
      <c r="AF230" s="55">
        <f t="shared" si="3"/>
        <v>0</v>
      </c>
    </row>
    <row r="231" spans="2:32" s="12" customFormat="1" ht="10.5" x14ac:dyDescent="0.15">
      <c r="B231" s="36" t="s">
        <v>109</v>
      </c>
      <c r="C231" s="36" t="s">
        <v>19</v>
      </c>
      <c r="D231" s="36" t="s">
        <v>93</v>
      </c>
      <c r="E231" s="36" t="s">
        <v>95</v>
      </c>
      <c r="F231" s="36" t="s">
        <v>11</v>
      </c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>
        <v>4070.9221169145394</v>
      </c>
      <c r="AC231" s="37">
        <v>3554.8799357313223</v>
      </c>
      <c r="AE231" s="12">
        <v>3554.8799357313223</v>
      </c>
      <c r="AF231" s="55">
        <f t="shared" si="3"/>
        <v>0</v>
      </c>
    </row>
    <row r="232" spans="2:32" s="12" customFormat="1" ht="10.5" x14ac:dyDescent="0.15">
      <c r="B232" s="36" t="s">
        <v>109</v>
      </c>
      <c r="C232" s="36" t="s">
        <v>19</v>
      </c>
      <c r="D232" s="36" t="s">
        <v>93</v>
      </c>
      <c r="E232" s="36" t="s">
        <v>88</v>
      </c>
      <c r="F232" s="36" t="s">
        <v>11</v>
      </c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>
        <v>0</v>
      </c>
      <c r="AC232" s="37">
        <v>0</v>
      </c>
      <c r="AE232" s="12">
        <v>0</v>
      </c>
      <c r="AF232" s="55">
        <f t="shared" si="3"/>
        <v>0</v>
      </c>
    </row>
    <row r="233" spans="2:32" s="12" customFormat="1" ht="10.5" x14ac:dyDescent="0.15">
      <c r="B233" s="36" t="s">
        <v>109</v>
      </c>
      <c r="C233" s="36" t="s">
        <v>19</v>
      </c>
      <c r="D233" s="36" t="s">
        <v>93</v>
      </c>
      <c r="E233" s="36" t="s">
        <v>110</v>
      </c>
      <c r="F233" s="36" t="s">
        <v>11</v>
      </c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>
        <v>170.59353578247243</v>
      </c>
      <c r="AC233" s="37">
        <v>268.63937658276501</v>
      </c>
      <c r="AE233" s="12">
        <v>268.63937658276501</v>
      </c>
      <c r="AF233" s="55">
        <f t="shared" si="3"/>
        <v>0</v>
      </c>
    </row>
    <row r="234" spans="2:32" s="12" customFormat="1" ht="10.5" x14ac:dyDescent="0.15">
      <c r="B234" s="36" t="s">
        <v>109</v>
      </c>
      <c r="C234" s="36" t="s">
        <v>19</v>
      </c>
      <c r="D234" s="36" t="s">
        <v>93</v>
      </c>
      <c r="E234" s="36" t="s">
        <v>73</v>
      </c>
      <c r="F234" s="36" t="s">
        <v>11</v>
      </c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>
        <v>6586.4260279650316</v>
      </c>
      <c r="AC234" s="37">
        <v>7521.3208352420179</v>
      </c>
      <c r="AE234" s="12">
        <v>7521.3208352420179</v>
      </c>
      <c r="AF234" s="55">
        <f t="shared" si="3"/>
        <v>0</v>
      </c>
    </row>
    <row r="235" spans="2:32" s="12" customFormat="1" ht="10.5" x14ac:dyDescent="0.15">
      <c r="B235" s="36" t="s">
        <v>109</v>
      </c>
      <c r="C235" s="36" t="s">
        <v>19</v>
      </c>
      <c r="D235" s="36" t="s">
        <v>93</v>
      </c>
      <c r="E235" s="36" t="s">
        <v>97</v>
      </c>
      <c r="F235" s="36" t="s">
        <v>11</v>
      </c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>
        <v>0</v>
      </c>
      <c r="AC235" s="37"/>
      <c r="AF235" s="55">
        <f t="shared" si="3"/>
        <v>0</v>
      </c>
    </row>
    <row r="236" spans="2:32" s="12" customFormat="1" ht="10.5" x14ac:dyDescent="0.15">
      <c r="B236" s="38" t="s">
        <v>109</v>
      </c>
      <c r="C236" s="38" t="s">
        <v>19</v>
      </c>
      <c r="D236" s="38"/>
      <c r="E236" s="38" t="s">
        <v>111</v>
      </c>
      <c r="F236" s="38" t="s">
        <v>11</v>
      </c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>
        <v>11023.015943266637</v>
      </c>
      <c r="AC236" s="39">
        <v>11529.114112842417</v>
      </c>
      <c r="AE236" s="12">
        <v>11529.114112842417</v>
      </c>
      <c r="AF236" s="55">
        <f t="shared" si="3"/>
        <v>0</v>
      </c>
    </row>
    <row r="237" spans="2:32" s="12" customFormat="1" ht="10.5" x14ac:dyDescent="0.15">
      <c r="B237" s="36" t="s">
        <v>109</v>
      </c>
      <c r="C237" s="36" t="s">
        <v>20</v>
      </c>
      <c r="D237" s="36" t="s">
        <v>90</v>
      </c>
      <c r="E237" s="36" t="s">
        <v>31</v>
      </c>
      <c r="F237" s="36" t="s">
        <v>11</v>
      </c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>
        <v>0</v>
      </c>
      <c r="AC237" s="37"/>
      <c r="AF237" s="55">
        <f t="shared" si="3"/>
        <v>0</v>
      </c>
    </row>
    <row r="238" spans="2:32" s="12" customFormat="1" ht="10.5" x14ac:dyDescent="0.15">
      <c r="B238" s="36" t="s">
        <v>109</v>
      </c>
      <c r="C238" s="36" t="s">
        <v>20</v>
      </c>
      <c r="D238" s="36" t="s">
        <v>90</v>
      </c>
      <c r="E238" s="36" t="s">
        <v>47</v>
      </c>
      <c r="F238" s="36" t="s">
        <v>11</v>
      </c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>
        <v>0</v>
      </c>
      <c r="AC238" s="37"/>
      <c r="AF238" s="55">
        <f t="shared" si="3"/>
        <v>0</v>
      </c>
    </row>
    <row r="239" spans="2:32" s="12" customFormat="1" ht="10.5" x14ac:dyDescent="0.15">
      <c r="B239" s="36" t="s">
        <v>109</v>
      </c>
      <c r="C239" s="36" t="s">
        <v>20</v>
      </c>
      <c r="D239" s="36" t="s">
        <v>90</v>
      </c>
      <c r="E239" s="36" t="s">
        <v>48</v>
      </c>
      <c r="F239" s="36" t="s">
        <v>11</v>
      </c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>
        <v>0</v>
      </c>
      <c r="AC239" s="37"/>
      <c r="AF239" s="55">
        <f t="shared" si="3"/>
        <v>0</v>
      </c>
    </row>
    <row r="240" spans="2:32" s="12" customFormat="1" ht="10.5" x14ac:dyDescent="0.15">
      <c r="B240" s="36" t="s">
        <v>109</v>
      </c>
      <c r="C240" s="36" t="s">
        <v>20</v>
      </c>
      <c r="D240" s="36" t="s">
        <v>90</v>
      </c>
      <c r="E240" s="36" t="s">
        <v>91</v>
      </c>
      <c r="F240" s="36" t="s">
        <v>11</v>
      </c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F240" s="55">
        <f t="shared" si="3"/>
        <v>0</v>
      </c>
    </row>
    <row r="241" spans="2:32" s="12" customFormat="1" ht="10.5" x14ac:dyDescent="0.15">
      <c r="B241" s="36" t="s">
        <v>109</v>
      </c>
      <c r="C241" s="36" t="s">
        <v>20</v>
      </c>
      <c r="D241" s="36" t="s">
        <v>90</v>
      </c>
      <c r="E241" s="36" t="s">
        <v>49</v>
      </c>
      <c r="F241" s="36" t="s">
        <v>11</v>
      </c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>
        <v>0</v>
      </c>
      <c r="AC241" s="37"/>
      <c r="AF241" s="55">
        <f t="shared" si="3"/>
        <v>0</v>
      </c>
    </row>
    <row r="242" spans="2:32" s="12" customFormat="1" ht="10.5" x14ac:dyDescent="0.15">
      <c r="B242" s="36" t="s">
        <v>109</v>
      </c>
      <c r="C242" s="36" t="s">
        <v>20</v>
      </c>
      <c r="D242" s="36" t="s">
        <v>90</v>
      </c>
      <c r="E242" s="36" t="s">
        <v>92</v>
      </c>
      <c r="F242" s="36" t="s">
        <v>11</v>
      </c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F242" s="55">
        <f t="shared" si="3"/>
        <v>0</v>
      </c>
    </row>
    <row r="243" spans="2:32" s="12" customFormat="1" ht="10.5" x14ac:dyDescent="0.15">
      <c r="B243" s="36" t="s">
        <v>109</v>
      </c>
      <c r="C243" s="36" t="s">
        <v>20</v>
      </c>
      <c r="D243" s="36" t="s">
        <v>93</v>
      </c>
      <c r="E243" s="36" t="s">
        <v>78</v>
      </c>
      <c r="F243" s="36" t="s">
        <v>11</v>
      </c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>
        <v>0</v>
      </c>
      <c r="AC243" s="37"/>
      <c r="AF243" s="55">
        <f t="shared" si="3"/>
        <v>0</v>
      </c>
    </row>
    <row r="244" spans="2:32" s="12" customFormat="1" ht="10.5" x14ac:dyDescent="0.15">
      <c r="B244" s="36" t="s">
        <v>109</v>
      </c>
      <c r="C244" s="36" t="s">
        <v>20</v>
      </c>
      <c r="D244" s="36" t="s">
        <v>93</v>
      </c>
      <c r="E244" s="36" t="s">
        <v>74</v>
      </c>
      <c r="F244" s="36" t="s">
        <v>11</v>
      </c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>
        <v>0</v>
      </c>
      <c r="AC244" s="37"/>
      <c r="AF244" s="55">
        <f t="shared" si="3"/>
        <v>0</v>
      </c>
    </row>
    <row r="245" spans="2:32" s="12" customFormat="1" ht="10.5" x14ac:dyDescent="0.15">
      <c r="B245" s="36" t="s">
        <v>109</v>
      </c>
      <c r="C245" s="36" t="s">
        <v>20</v>
      </c>
      <c r="D245" s="36" t="s">
        <v>93</v>
      </c>
      <c r="E245" s="36" t="s">
        <v>79</v>
      </c>
      <c r="F245" s="36" t="s">
        <v>11</v>
      </c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>
        <v>31226.35459697407</v>
      </c>
      <c r="AC245" s="37">
        <v>34639.091811396931</v>
      </c>
      <c r="AE245" s="12">
        <v>34639.091811396931</v>
      </c>
      <c r="AF245" s="55">
        <f t="shared" si="3"/>
        <v>0</v>
      </c>
    </row>
    <row r="246" spans="2:32" s="12" customFormat="1" ht="10.5" x14ac:dyDescent="0.15">
      <c r="B246" s="36" t="s">
        <v>109</v>
      </c>
      <c r="C246" s="36" t="s">
        <v>20</v>
      </c>
      <c r="D246" s="36" t="s">
        <v>93</v>
      </c>
      <c r="E246" s="36" t="s">
        <v>81</v>
      </c>
      <c r="F246" s="36" t="s">
        <v>11</v>
      </c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>
        <v>80233.873270680167</v>
      </c>
      <c r="AC246" s="37">
        <v>80838.392856097678</v>
      </c>
      <c r="AE246" s="12">
        <v>80838.392856097678</v>
      </c>
      <c r="AF246" s="55">
        <f t="shared" si="3"/>
        <v>0</v>
      </c>
    </row>
    <row r="247" spans="2:32" s="12" customFormat="1" ht="10.5" x14ac:dyDescent="0.15">
      <c r="B247" s="36" t="s">
        <v>109</v>
      </c>
      <c r="C247" s="36" t="s">
        <v>20</v>
      </c>
      <c r="D247" s="36" t="s">
        <v>93</v>
      </c>
      <c r="E247" s="36" t="s">
        <v>82</v>
      </c>
      <c r="F247" s="36" t="s">
        <v>11</v>
      </c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>
        <v>15490.221495614061</v>
      </c>
      <c r="AC247" s="37">
        <v>15091.390826761564</v>
      </c>
      <c r="AE247" s="12">
        <v>15091.390826761564</v>
      </c>
      <c r="AF247" s="55">
        <f t="shared" si="3"/>
        <v>0</v>
      </c>
    </row>
    <row r="248" spans="2:32" s="12" customFormat="1" ht="10.5" x14ac:dyDescent="0.15">
      <c r="B248" s="36" t="s">
        <v>109</v>
      </c>
      <c r="C248" s="36" t="s">
        <v>20</v>
      </c>
      <c r="D248" s="36" t="s">
        <v>93</v>
      </c>
      <c r="E248" s="36" t="s">
        <v>94</v>
      </c>
      <c r="F248" s="36" t="s">
        <v>11</v>
      </c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>
        <v>8532.2665066146965</v>
      </c>
      <c r="AC248" s="37">
        <v>11619.656755745433</v>
      </c>
      <c r="AE248" s="12">
        <v>11619.656755745433</v>
      </c>
      <c r="AF248" s="55">
        <f t="shared" si="3"/>
        <v>0</v>
      </c>
    </row>
    <row r="249" spans="2:32" s="12" customFormat="1" ht="10.5" x14ac:dyDescent="0.15">
      <c r="B249" s="36" t="s">
        <v>109</v>
      </c>
      <c r="C249" s="36" t="s">
        <v>20</v>
      </c>
      <c r="D249" s="36" t="s">
        <v>93</v>
      </c>
      <c r="E249" s="36" t="s">
        <v>95</v>
      </c>
      <c r="F249" s="36" t="s">
        <v>11</v>
      </c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>
        <v>220669.84680539262</v>
      </c>
      <c r="AC249" s="37">
        <v>225229.37820531314</v>
      </c>
      <c r="AE249" s="12">
        <v>225229.37820531314</v>
      </c>
      <c r="AF249" s="55">
        <f t="shared" si="3"/>
        <v>0</v>
      </c>
    </row>
    <row r="250" spans="2:32" s="12" customFormat="1" ht="10.5" x14ac:dyDescent="0.15">
      <c r="B250" s="36" t="s">
        <v>109</v>
      </c>
      <c r="C250" s="36" t="s">
        <v>20</v>
      </c>
      <c r="D250" s="36" t="s">
        <v>93</v>
      </c>
      <c r="E250" s="36" t="s">
        <v>88</v>
      </c>
      <c r="F250" s="36" t="s">
        <v>11</v>
      </c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>
        <v>7561.2343949568849</v>
      </c>
      <c r="AC250" s="37">
        <v>392.57079066932158</v>
      </c>
      <c r="AE250" s="12">
        <v>392.57079066932158</v>
      </c>
      <c r="AF250" s="55">
        <f t="shared" si="3"/>
        <v>0</v>
      </c>
    </row>
    <row r="251" spans="2:32" s="12" customFormat="1" ht="10.5" x14ac:dyDescent="0.15">
      <c r="B251" s="36" t="s">
        <v>109</v>
      </c>
      <c r="C251" s="36" t="s">
        <v>20</v>
      </c>
      <c r="D251" s="36" t="s">
        <v>93</v>
      </c>
      <c r="E251" s="36" t="s">
        <v>110</v>
      </c>
      <c r="F251" s="36" t="s">
        <v>11</v>
      </c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>
        <v>24412.168868581739</v>
      </c>
      <c r="AC251" s="37">
        <v>31160.74859526064</v>
      </c>
      <c r="AE251" s="12">
        <v>31160.74859526064</v>
      </c>
      <c r="AF251" s="55">
        <f t="shared" si="3"/>
        <v>0</v>
      </c>
    </row>
    <row r="252" spans="2:32" s="12" customFormat="1" ht="10.5" x14ac:dyDescent="0.15">
      <c r="B252" s="36" t="s">
        <v>109</v>
      </c>
      <c r="C252" s="36" t="s">
        <v>20</v>
      </c>
      <c r="D252" s="36" t="s">
        <v>93</v>
      </c>
      <c r="E252" s="36" t="s">
        <v>73</v>
      </c>
      <c r="F252" s="36" t="s">
        <v>11</v>
      </c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>
        <v>279.27460693196861</v>
      </c>
      <c r="AC252" s="37">
        <v>289.00174606714404</v>
      </c>
      <c r="AE252" s="12">
        <v>289.00174606714404</v>
      </c>
      <c r="AF252" s="55">
        <f t="shared" si="3"/>
        <v>0</v>
      </c>
    </row>
    <row r="253" spans="2:32" s="12" customFormat="1" ht="10.5" x14ac:dyDescent="0.15">
      <c r="B253" s="36" t="s">
        <v>109</v>
      </c>
      <c r="C253" s="36" t="s">
        <v>20</v>
      </c>
      <c r="D253" s="36" t="s">
        <v>93</v>
      </c>
      <c r="E253" s="36" t="s">
        <v>97</v>
      </c>
      <c r="F253" s="36" t="s">
        <v>11</v>
      </c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>
        <v>0</v>
      </c>
      <c r="AC253" s="37"/>
      <c r="AF253" s="55">
        <f t="shared" si="3"/>
        <v>0</v>
      </c>
    </row>
    <row r="254" spans="2:32" s="12" customFormat="1" ht="10.5" x14ac:dyDescent="0.15">
      <c r="B254" s="38" t="s">
        <v>109</v>
      </c>
      <c r="C254" s="38" t="s">
        <v>20</v>
      </c>
      <c r="D254" s="38"/>
      <c r="E254" s="38" t="s">
        <v>111</v>
      </c>
      <c r="F254" s="38" t="s">
        <v>11</v>
      </c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>
        <v>388405.24054574623</v>
      </c>
      <c r="AC254" s="39">
        <v>399260.23158731184</v>
      </c>
      <c r="AE254" s="12">
        <v>399260.23158731184</v>
      </c>
      <c r="AF254" s="55">
        <f t="shared" si="3"/>
        <v>0</v>
      </c>
    </row>
    <row r="255" spans="2:32" s="12" customFormat="1" ht="10.5" x14ac:dyDescent="0.15">
      <c r="B255" s="36" t="s">
        <v>109</v>
      </c>
      <c r="C255" s="36" t="s">
        <v>112</v>
      </c>
      <c r="D255" s="36" t="s">
        <v>90</v>
      </c>
      <c r="E255" s="36" t="s">
        <v>31</v>
      </c>
      <c r="F255" s="36" t="s">
        <v>11</v>
      </c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>
        <v>3.7145849163362539</v>
      </c>
      <c r="AC255" s="37">
        <v>3.7145849163362539</v>
      </c>
      <c r="AE255" s="12">
        <v>3.7145849163362539</v>
      </c>
      <c r="AF255" s="55">
        <f t="shared" si="3"/>
        <v>0</v>
      </c>
    </row>
    <row r="256" spans="2:32" s="12" customFormat="1" ht="10.5" x14ac:dyDescent="0.15">
      <c r="B256" s="36" t="s">
        <v>109</v>
      </c>
      <c r="C256" s="36" t="s">
        <v>112</v>
      </c>
      <c r="D256" s="36" t="s">
        <v>90</v>
      </c>
      <c r="E256" s="36" t="s">
        <v>47</v>
      </c>
      <c r="F256" s="36" t="s">
        <v>11</v>
      </c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>
        <v>73.110001108776601</v>
      </c>
      <c r="AC256" s="37">
        <v>71.811843828333579</v>
      </c>
      <c r="AE256" s="12">
        <v>71.811843828333579</v>
      </c>
      <c r="AF256" s="55">
        <f t="shared" si="3"/>
        <v>0</v>
      </c>
    </row>
    <row r="257" spans="2:32" s="12" customFormat="1" ht="10.5" x14ac:dyDescent="0.15">
      <c r="B257" s="36" t="s">
        <v>109</v>
      </c>
      <c r="C257" s="36" t="s">
        <v>112</v>
      </c>
      <c r="D257" s="36" t="s">
        <v>90</v>
      </c>
      <c r="E257" s="36" t="s">
        <v>48</v>
      </c>
      <c r="F257" s="36" t="s">
        <v>11</v>
      </c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>
        <v>0</v>
      </c>
      <c r="AC257" s="37">
        <v>0</v>
      </c>
      <c r="AE257" s="12">
        <v>0</v>
      </c>
      <c r="AF257" s="55">
        <f t="shared" si="3"/>
        <v>0</v>
      </c>
    </row>
    <row r="258" spans="2:32" s="12" customFormat="1" ht="10.5" x14ac:dyDescent="0.15">
      <c r="B258" s="36" t="s">
        <v>109</v>
      </c>
      <c r="C258" s="36" t="s">
        <v>112</v>
      </c>
      <c r="D258" s="36" t="s">
        <v>90</v>
      </c>
      <c r="E258" s="36" t="s">
        <v>91</v>
      </c>
      <c r="F258" s="36" t="s">
        <v>11</v>
      </c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>
        <v>0</v>
      </c>
      <c r="AC258" s="37">
        <v>0</v>
      </c>
      <c r="AE258" s="12">
        <v>0</v>
      </c>
      <c r="AF258" s="55">
        <f t="shared" si="3"/>
        <v>0</v>
      </c>
    </row>
    <row r="259" spans="2:32" s="12" customFormat="1" ht="10.5" x14ac:dyDescent="0.15">
      <c r="B259" s="36" t="s">
        <v>109</v>
      </c>
      <c r="C259" s="36" t="s">
        <v>112</v>
      </c>
      <c r="D259" s="36" t="s">
        <v>90</v>
      </c>
      <c r="E259" s="36" t="s">
        <v>49</v>
      </c>
      <c r="F259" s="36" t="s">
        <v>11</v>
      </c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>
        <v>7.8425406141954497</v>
      </c>
      <c r="AC259" s="37">
        <v>7.9471107825403235</v>
      </c>
      <c r="AE259" s="12">
        <v>7.9471107825403235</v>
      </c>
      <c r="AF259" s="55">
        <f t="shared" si="3"/>
        <v>0</v>
      </c>
    </row>
    <row r="260" spans="2:32" s="12" customFormat="1" ht="10.5" x14ac:dyDescent="0.15">
      <c r="B260" s="36" t="s">
        <v>109</v>
      </c>
      <c r="C260" s="36" t="s">
        <v>112</v>
      </c>
      <c r="D260" s="36" t="s">
        <v>90</v>
      </c>
      <c r="E260" s="36" t="s">
        <v>92</v>
      </c>
      <c r="F260" s="36" t="s">
        <v>11</v>
      </c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F260" s="55">
        <f t="shared" si="3"/>
        <v>0</v>
      </c>
    </row>
    <row r="261" spans="2:32" s="12" customFormat="1" ht="10.5" x14ac:dyDescent="0.15">
      <c r="B261" s="36" t="s">
        <v>109</v>
      </c>
      <c r="C261" s="36" t="s">
        <v>112</v>
      </c>
      <c r="D261" s="36" t="s">
        <v>93</v>
      </c>
      <c r="E261" s="36" t="s">
        <v>78</v>
      </c>
      <c r="F261" s="36" t="s">
        <v>11</v>
      </c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>
        <v>0</v>
      </c>
      <c r="AC261" s="37"/>
      <c r="AF261" s="55">
        <f t="shared" si="3"/>
        <v>0</v>
      </c>
    </row>
    <row r="262" spans="2:32" s="12" customFormat="1" ht="10.5" x14ac:dyDescent="0.15">
      <c r="B262" s="36" t="s">
        <v>109</v>
      </c>
      <c r="C262" s="36" t="s">
        <v>112</v>
      </c>
      <c r="D262" s="36" t="s">
        <v>93</v>
      </c>
      <c r="E262" s="36" t="s">
        <v>74</v>
      </c>
      <c r="F262" s="36" t="s">
        <v>11</v>
      </c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>
        <v>0.13289787560309504</v>
      </c>
      <c r="AC262" s="37">
        <v>0.13053811165625986</v>
      </c>
      <c r="AE262" s="12">
        <v>0.13053811165625986</v>
      </c>
      <c r="AF262" s="55">
        <f t="shared" si="3"/>
        <v>0</v>
      </c>
    </row>
    <row r="263" spans="2:32" s="12" customFormat="1" ht="10.5" x14ac:dyDescent="0.15">
      <c r="B263" s="36" t="s">
        <v>109</v>
      </c>
      <c r="C263" s="36" t="s">
        <v>112</v>
      </c>
      <c r="D263" s="36" t="s">
        <v>93</v>
      </c>
      <c r="E263" s="36" t="s">
        <v>79</v>
      </c>
      <c r="F263" s="36" t="s">
        <v>11</v>
      </c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>
        <v>139.16267458694219</v>
      </c>
      <c r="AC263" s="37">
        <v>154.13140955314421</v>
      </c>
      <c r="AE263" s="12">
        <v>154.13140955314421</v>
      </c>
      <c r="AF263" s="55">
        <f t="shared" si="3"/>
        <v>0</v>
      </c>
    </row>
    <row r="264" spans="2:32" s="12" customFormat="1" ht="10.5" x14ac:dyDescent="0.15">
      <c r="B264" s="36" t="s">
        <v>109</v>
      </c>
      <c r="C264" s="36" t="s">
        <v>112</v>
      </c>
      <c r="D264" s="36" t="s">
        <v>93</v>
      </c>
      <c r="E264" s="36" t="s">
        <v>81</v>
      </c>
      <c r="F264" s="36" t="s">
        <v>11</v>
      </c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>
        <v>0</v>
      </c>
      <c r="AC264" s="37"/>
      <c r="AF264" s="55">
        <f t="shared" ref="AF264:AF327" si="4">+AE264-AC264</f>
        <v>0</v>
      </c>
    </row>
    <row r="265" spans="2:32" s="12" customFormat="1" ht="10.5" x14ac:dyDescent="0.15">
      <c r="B265" s="36" t="s">
        <v>109</v>
      </c>
      <c r="C265" s="36" t="s">
        <v>112</v>
      </c>
      <c r="D265" s="36" t="s">
        <v>93</v>
      </c>
      <c r="E265" s="36" t="s">
        <v>82</v>
      </c>
      <c r="F265" s="36" t="s">
        <v>11</v>
      </c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>
        <v>368.12983139449199</v>
      </c>
      <c r="AC265" s="37">
        <v>109.85888708098666</v>
      </c>
      <c r="AE265" s="12">
        <v>109.85888708098666</v>
      </c>
      <c r="AF265" s="55">
        <f t="shared" si="4"/>
        <v>0</v>
      </c>
    </row>
    <row r="266" spans="2:32" s="12" customFormat="1" ht="10.5" x14ac:dyDescent="0.15">
      <c r="B266" s="36" t="s">
        <v>109</v>
      </c>
      <c r="C266" s="36" t="s">
        <v>112</v>
      </c>
      <c r="D266" s="36" t="s">
        <v>93</v>
      </c>
      <c r="E266" s="36" t="s">
        <v>94</v>
      </c>
      <c r="F266" s="36" t="s">
        <v>11</v>
      </c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>
        <v>0</v>
      </c>
      <c r="AC266" s="37"/>
      <c r="AF266" s="55">
        <f t="shared" si="4"/>
        <v>0</v>
      </c>
    </row>
    <row r="267" spans="2:32" s="12" customFormat="1" ht="10.5" x14ac:dyDescent="0.15">
      <c r="B267" s="36" t="s">
        <v>109</v>
      </c>
      <c r="C267" s="36" t="s">
        <v>112</v>
      </c>
      <c r="D267" s="36" t="s">
        <v>93</v>
      </c>
      <c r="E267" s="36" t="s">
        <v>95</v>
      </c>
      <c r="F267" s="36" t="s">
        <v>11</v>
      </c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>
        <v>2192.726399031148</v>
      </c>
      <c r="AC267" s="37">
        <v>2150.2260181403931</v>
      </c>
      <c r="AE267" s="12">
        <v>2150.2260181403931</v>
      </c>
      <c r="AF267" s="55">
        <f t="shared" si="4"/>
        <v>0</v>
      </c>
    </row>
    <row r="268" spans="2:32" s="12" customFormat="1" ht="10.5" x14ac:dyDescent="0.15">
      <c r="B268" s="36" t="s">
        <v>109</v>
      </c>
      <c r="C268" s="36" t="s">
        <v>112</v>
      </c>
      <c r="D268" s="36" t="s">
        <v>93</v>
      </c>
      <c r="E268" s="36" t="s">
        <v>88</v>
      </c>
      <c r="F268" s="36" t="s">
        <v>11</v>
      </c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>
        <v>0</v>
      </c>
      <c r="AC268" s="37"/>
      <c r="AF268" s="55">
        <f t="shared" si="4"/>
        <v>0</v>
      </c>
    </row>
    <row r="269" spans="2:32" s="12" customFormat="1" ht="10.5" x14ac:dyDescent="0.15">
      <c r="B269" s="36" t="s">
        <v>109</v>
      </c>
      <c r="C269" s="36" t="s">
        <v>112</v>
      </c>
      <c r="D269" s="36" t="s">
        <v>93</v>
      </c>
      <c r="E269" s="36" t="s">
        <v>110</v>
      </c>
      <c r="F269" s="36" t="s">
        <v>11</v>
      </c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>
        <v>17.319530213722029</v>
      </c>
      <c r="AC269" s="37">
        <v>18.530724223489216</v>
      </c>
      <c r="AE269" s="12">
        <v>18.530724223489216</v>
      </c>
      <c r="AF269" s="55">
        <f t="shared" si="4"/>
        <v>0</v>
      </c>
    </row>
    <row r="270" spans="2:32" s="12" customFormat="1" ht="10.5" x14ac:dyDescent="0.15">
      <c r="B270" s="36" t="s">
        <v>109</v>
      </c>
      <c r="C270" s="36" t="s">
        <v>112</v>
      </c>
      <c r="D270" s="36" t="s">
        <v>93</v>
      </c>
      <c r="E270" s="36" t="s">
        <v>73</v>
      </c>
      <c r="F270" s="36" t="s">
        <v>11</v>
      </c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>
        <v>4970.0979283966881</v>
      </c>
      <c r="AC270" s="37">
        <v>5144.4627102173772</v>
      </c>
      <c r="AE270" s="12">
        <v>5144.4627102173772</v>
      </c>
      <c r="AF270" s="55">
        <f t="shared" si="4"/>
        <v>0</v>
      </c>
    </row>
    <row r="271" spans="2:32" s="12" customFormat="1" ht="10.5" x14ac:dyDescent="0.15">
      <c r="B271" s="36" t="s">
        <v>109</v>
      </c>
      <c r="C271" s="36" t="s">
        <v>112</v>
      </c>
      <c r="D271" s="36" t="s">
        <v>93</v>
      </c>
      <c r="E271" s="36" t="s">
        <v>97</v>
      </c>
      <c r="F271" s="36" t="s">
        <v>11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F271" s="55">
        <f t="shared" si="4"/>
        <v>0</v>
      </c>
    </row>
    <row r="272" spans="2:32" s="12" customFormat="1" ht="10.5" x14ac:dyDescent="0.15">
      <c r="B272" s="38" t="s">
        <v>109</v>
      </c>
      <c r="C272" s="38" t="s">
        <v>112</v>
      </c>
      <c r="D272" s="38"/>
      <c r="E272" s="38" t="s">
        <v>111</v>
      </c>
      <c r="F272" s="38" t="s">
        <v>11</v>
      </c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>
        <v>7772.2363881379033</v>
      </c>
      <c r="AC272" s="39">
        <v>7660.8138268542571</v>
      </c>
      <c r="AE272" s="12">
        <v>7660.8138268542571</v>
      </c>
      <c r="AF272" s="55">
        <f t="shared" si="4"/>
        <v>0</v>
      </c>
    </row>
    <row r="273" spans="2:32" s="12" customFormat="1" ht="10.5" x14ac:dyDescent="0.15">
      <c r="B273" s="36" t="s">
        <v>109</v>
      </c>
      <c r="C273" s="36" t="s">
        <v>21</v>
      </c>
      <c r="D273" s="36" t="s">
        <v>90</v>
      </c>
      <c r="E273" s="36" t="s">
        <v>31</v>
      </c>
      <c r="F273" s="36" t="s">
        <v>11</v>
      </c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>
        <v>0</v>
      </c>
      <c r="AC273" s="37">
        <v>0</v>
      </c>
      <c r="AE273" s="12">
        <v>0</v>
      </c>
      <c r="AF273" s="55">
        <f t="shared" si="4"/>
        <v>0</v>
      </c>
    </row>
    <row r="274" spans="2:32" s="12" customFormat="1" ht="10.5" x14ac:dyDescent="0.15">
      <c r="B274" s="36" t="s">
        <v>109</v>
      </c>
      <c r="C274" s="36" t="s">
        <v>21</v>
      </c>
      <c r="D274" s="36" t="s">
        <v>90</v>
      </c>
      <c r="E274" s="36" t="s">
        <v>47</v>
      </c>
      <c r="F274" s="36" t="s">
        <v>11</v>
      </c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>
        <v>9.0570486506977623</v>
      </c>
      <c r="AC274" s="37">
        <v>8.6202535383836487</v>
      </c>
      <c r="AE274" s="12">
        <v>8.6202535383836487</v>
      </c>
      <c r="AF274" s="55">
        <f t="shared" si="4"/>
        <v>0</v>
      </c>
    </row>
    <row r="275" spans="2:32" s="12" customFormat="1" ht="10.5" x14ac:dyDescent="0.15">
      <c r="B275" s="36" t="s">
        <v>109</v>
      </c>
      <c r="C275" s="36" t="s">
        <v>21</v>
      </c>
      <c r="D275" s="36" t="s">
        <v>90</v>
      </c>
      <c r="E275" s="36" t="s">
        <v>48</v>
      </c>
      <c r="F275" s="36" t="s">
        <v>11</v>
      </c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>
        <v>0</v>
      </c>
      <c r="AC275" s="37">
        <v>0</v>
      </c>
      <c r="AE275" s="12">
        <v>0</v>
      </c>
      <c r="AF275" s="55">
        <f t="shared" si="4"/>
        <v>0</v>
      </c>
    </row>
    <row r="276" spans="2:32" s="12" customFormat="1" ht="10.5" x14ac:dyDescent="0.15">
      <c r="B276" s="36" t="s">
        <v>109</v>
      </c>
      <c r="C276" s="36" t="s">
        <v>21</v>
      </c>
      <c r="D276" s="36" t="s">
        <v>90</v>
      </c>
      <c r="E276" s="36" t="s">
        <v>91</v>
      </c>
      <c r="F276" s="36" t="s">
        <v>11</v>
      </c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>
        <v>0</v>
      </c>
      <c r="AC276" s="37">
        <v>0</v>
      </c>
      <c r="AE276" s="12">
        <v>0</v>
      </c>
      <c r="AF276" s="55">
        <f t="shared" si="4"/>
        <v>0</v>
      </c>
    </row>
    <row r="277" spans="2:32" s="12" customFormat="1" ht="10.5" x14ac:dyDescent="0.15">
      <c r="B277" s="36" t="s">
        <v>109</v>
      </c>
      <c r="C277" s="36" t="s">
        <v>21</v>
      </c>
      <c r="D277" s="36" t="s">
        <v>90</v>
      </c>
      <c r="E277" s="36" t="s">
        <v>49</v>
      </c>
      <c r="F277" s="36" t="s">
        <v>11</v>
      </c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>
        <v>0</v>
      </c>
      <c r="AC277" s="37">
        <v>0</v>
      </c>
      <c r="AE277" s="12">
        <v>0</v>
      </c>
      <c r="AF277" s="55">
        <f t="shared" si="4"/>
        <v>0</v>
      </c>
    </row>
    <row r="278" spans="2:32" s="12" customFormat="1" ht="10.5" x14ac:dyDescent="0.15">
      <c r="B278" s="36" t="s">
        <v>109</v>
      </c>
      <c r="C278" s="36" t="s">
        <v>21</v>
      </c>
      <c r="D278" s="36" t="s">
        <v>90</v>
      </c>
      <c r="E278" s="36" t="s">
        <v>92</v>
      </c>
      <c r="F278" s="36" t="s">
        <v>11</v>
      </c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>
        <v>0</v>
      </c>
      <c r="AC278" s="37"/>
      <c r="AF278" s="55">
        <f t="shared" si="4"/>
        <v>0</v>
      </c>
    </row>
    <row r="279" spans="2:32" s="12" customFormat="1" ht="10.5" x14ac:dyDescent="0.15">
      <c r="B279" s="36" t="s">
        <v>109</v>
      </c>
      <c r="C279" s="36" t="s">
        <v>21</v>
      </c>
      <c r="D279" s="36" t="s">
        <v>93</v>
      </c>
      <c r="E279" s="36" t="s">
        <v>78</v>
      </c>
      <c r="F279" s="36" t="s">
        <v>11</v>
      </c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>
        <v>0</v>
      </c>
      <c r="AC279" s="37"/>
      <c r="AF279" s="55">
        <f t="shared" si="4"/>
        <v>0</v>
      </c>
    </row>
    <row r="280" spans="2:32" s="12" customFormat="1" ht="10.5" x14ac:dyDescent="0.15">
      <c r="B280" s="36" t="s">
        <v>109</v>
      </c>
      <c r="C280" s="36" t="s">
        <v>21</v>
      </c>
      <c r="D280" s="36" t="s">
        <v>93</v>
      </c>
      <c r="E280" s="36" t="s">
        <v>74</v>
      </c>
      <c r="F280" s="36" t="s">
        <v>11</v>
      </c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>
        <v>0.15803316134764459</v>
      </c>
      <c r="AC280" s="37">
        <v>0.15041168164466415</v>
      </c>
      <c r="AE280" s="12">
        <v>0.15041168164466415</v>
      </c>
      <c r="AF280" s="55">
        <f t="shared" si="4"/>
        <v>0</v>
      </c>
    </row>
    <row r="281" spans="2:32" s="12" customFormat="1" ht="10.5" x14ac:dyDescent="0.15">
      <c r="B281" s="36" t="s">
        <v>109</v>
      </c>
      <c r="C281" s="36" t="s">
        <v>21</v>
      </c>
      <c r="D281" s="36" t="s">
        <v>93</v>
      </c>
      <c r="E281" s="36" t="s">
        <v>79</v>
      </c>
      <c r="F281" s="36" t="s">
        <v>11</v>
      </c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>
        <v>17.71758921849003</v>
      </c>
      <c r="AC281" s="37">
        <v>14.779453879144564</v>
      </c>
      <c r="AE281" s="12">
        <v>14.779453879144564</v>
      </c>
      <c r="AF281" s="55">
        <f t="shared" si="4"/>
        <v>0</v>
      </c>
    </row>
    <row r="282" spans="2:32" s="12" customFormat="1" ht="10.5" x14ac:dyDescent="0.15">
      <c r="B282" s="36" t="s">
        <v>109</v>
      </c>
      <c r="C282" s="36" t="s">
        <v>21</v>
      </c>
      <c r="D282" s="36" t="s">
        <v>93</v>
      </c>
      <c r="E282" s="36" t="s">
        <v>81</v>
      </c>
      <c r="F282" s="36" t="s">
        <v>11</v>
      </c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>
        <v>0</v>
      </c>
      <c r="AC282" s="37"/>
      <c r="AF282" s="55">
        <f t="shared" si="4"/>
        <v>0</v>
      </c>
    </row>
    <row r="283" spans="2:32" s="12" customFormat="1" ht="10.5" x14ac:dyDescent="0.15">
      <c r="B283" s="36" t="s">
        <v>109</v>
      </c>
      <c r="C283" s="36" t="s">
        <v>21</v>
      </c>
      <c r="D283" s="36" t="s">
        <v>93</v>
      </c>
      <c r="E283" s="36" t="s">
        <v>82</v>
      </c>
      <c r="F283" s="36" t="s">
        <v>11</v>
      </c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>
        <v>909.55550086032099</v>
      </c>
      <c r="AC283" s="37">
        <v>221.31321066284963</v>
      </c>
      <c r="AE283" s="12">
        <v>221.31321066284963</v>
      </c>
      <c r="AF283" s="55">
        <f t="shared" si="4"/>
        <v>0</v>
      </c>
    </row>
    <row r="284" spans="2:32" s="12" customFormat="1" ht="10.5" x14ac:dyDescent="0.15">
      <c r="B284" s="36" t="s">
        <v>109</v>
      </c>
      <c r="C284" s="36" t="s">
        <v>21</v>
      </c>
      <c r="D284" s="36" t="s">
        <v>93</v>
      </c>
      <c r="E284" s="36" t="s">
        <v>94</v>
      </c>
      <c r="F284" s="36" t="s">
        <v>11</v>
      </c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>
        <v>0</v>
      </c>
      <c r="AC284" s="37"/>
      <c r="AF284" s="55">
        <f t="shared" si="4"/>
        <v>0</v>
      </c>
    </row>
    <row r="285" spans="2:32" s="12" customFormat="1" ht="10.5" x14ac:dyDescent="0.15">
      <c r="B285" s="36" t="s">
        <v>109</v>
      </c>
      <c r="C285" s="36" t="s">
        <v>21</v>
      </c>
      <c r="D285" s="36" t="s">
        <v>93</v>
      </c>
      <c r="E285" s="36" t="s">
        <v>95</v>
      </c>
      <c r="F285" s="36" t="s">
        <v>11</v>
      </c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>
        <v>1989.520750511389</v>
      </c>
      <c r="AC285" s="37">
        <v>2026.8117289954967</v>
      </c>
      <c r="AE285" s="12">
        <v>2026.8117289954967</v>
      </c>
      <c r="AF285" s="55">
        <f t="shared" si="4"/>
        <v>0</v>
      </c>
    </row>
    <row r="286" spans="2:32" s="12" customFormat="1" ht="10.5" x14ac:dyDescent="0.15">
      <c r="B286" s="36" t="s">
        <v>109</v>
      </c>
      <c r="C286" s="36" t="s">
        <v>21</v>
      </c>
      <c r="D286" s="36" t="s">
        <v>93</v>
      </c>
      <c r="E286" s="36" t="s">
        <v>88</v>
      </c>
      <c r="F286" s="36" t="s">
        <v>11</v>
      </c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>
        <v>12.012355823061508</v>
      </c>
      <c r="AC286" s="37">
        <v>2.3864933773178589</v>
      </c>
      <c r="AE286" s="12">
        <v>2.3864933773178589</v>
      </c>
      <c r="AF286" s="55">
        <f t="shared" si="4"/>
        <v>0</v>
      </c>
    </row>
    <row r="287" spans="2:32" s="12" customFormat="1" ht="10.5" x14ac:dyDescent="0.15">
      <c r="B287" s="36" t="s">
        <v>109</v>
      </c>
      <c r="C287" s="36" t="s">
        <v>21</v>
      </c>
      <c r="D287" s="36" t="s">
        <v>93</v>
      </c>
      <c r="E287" s="36" t="s">
        <v>110</v>
      </c>
      <c r="F287" s="36" t="s">
        <v>11</v>
      </c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>
        <v>156.51812196940367</v>
      </c>
      <c r="AC287" s="37">
        <v>118.93006309502951</v>
      </c>
      <c r="AE287" s="12">
        <v>118.93006309502951</v>
      </c>
      <c r="AF287" s="55">
        <f t="shared" si="4"/>
        <v>0</v>
      </c>
    </row>
    <row r="288" spans="2:32" s="12" customFormat="1" ht="10.5" x14ac:dyDescent="0.15">
      <c r="B288" s="36" t="s">
        <v>109</v>
      </c>
      <c r="C288" s="36" t="s">
        <v>21</v>
      </c>
      <c r="D288" s="36" t="s">
        <v>93</v>
      </c>
      <c r="E288" s="36" t="s">
        <v>73</v>
      </c>
      <c r="F288" s="36" t="s">
        <v>11</v>
      </c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>
        <v>824.98404005009104</v>
      </c>
      <c r="AC288" s="37">
        <v>748.58884508779488</v>
      </c>
      <c r="AE288" s="12">
        <v>748.58884508779488</v>
      </c>
      <c r="AF288" s="55">
        <f t="shared" si="4"/>
        <v>0</v>
      </c>
    </row>
    <row r="289" spans="2:32" s="12" customFormat="1" ht="10.5" x14ac:dyDescent="0.15">
      <c r="B289" s="36" t="s">
        <v>109</v>
      </c>
      <c r="C289" s="36" t="s">
        <v>21</v>
      </c>
      <c r="D289" s="36" t="s">
        <v>93</v>
      </c>
      <c r="E289" s="36" t="s">
        <v>97</v>
      </c>
      <c r="F289" s="36" t="s">
        <v>11</v>
      </c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>
        <v>0</v>
      </c>
      <c r="AC289" s="37"/>
      <c r="AF289" s="55">
        <f t="shared" si="4"/>
        <v>0</v>
      </c>
    </row>
    <row r="290" spans="2:32" s="12" customFormat="1" ht="10.5" x14ac:dyDescent="0.15">
      <c r="B290" s="38" t="s">
        <v>109</v>
      </c>
      <c r="C290" s="38" t="s">
        <v>21</v>
      </c>
      <c r="D290" s="38"/>
      <c r="E290" s="38" t="s">
        <v>111</v>
      </c>
      <c r="F290" s="38" t="s">
        <v>11</v>
      </c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>
        <v>3919.5234402448018</v>
      </c>
      <c r="AC290" s="39">
        <v>3141.5804603176621</v>
      </c>
      <c r="AE290" s="12">
        <v>3141.5804603176621</v>
      </c>
      <c r="AF290" s="55">
        <f t="shared" si="4"/>
        <v>0</v>
      </c>
    </row>
    <row r="291" spans="2:32" s="12" customFormat="1" ht="10.5" x14ac:dyDescent="0.15">
      <c r="B291" s="36" t="s">
        <v>109</v>
      </c>
      <c r="C291" s="36" t="s">
        <v>30</v>
      </c>
      <c r="D291" s="36" t="s">
        <v>90</v>
      </c>
      <c r="E291" s="36" t="s">
        <v>31</v>
      </c>
      <c r="F291" s="36" t="s">
        <v>11</v>
      </c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>
        <v>0</v>
      </c>
      <c r="AC291" s="37">
        <v>0</v>
      </c>
      <c r="AE291" s="12">
        <v>0</v>
      </c>
      <c r="AF291" s="55">
        <f t="shared" si="4"/>
        <v>0</v>
      </c>
    </row>
    <row r="292" spans="2:32" s="12" customFormat="1" ht="10.5" x14ac:dyDescent="0.15">
      <c r="B292" s="36" t="s">
        <v>109</v>
      </c>
      <c r="C292" s="36" t="s">
        <v>30</v>
      </c>
      <c r="D292" s="36" t="s">
        <v>90</v>
      </c>
      <c r="E292" s="36" t="s">
        <v>47</v>
      </c>
      <c r="F292" s="36" t="s">
        <v>11</v>
      </c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>
        <v>2.0595350829026025</v>
      </c>
      <c r="AC292" s="37">
        <v>2.1283280142730114</v>
      </c>
      <c r="AE292" s="12">
        <v>2.1283280142730114</v>
      </c>
      <c r="AF292" s="55">
        <f t="shared" si="4"/>
        <v>0</v>
      </c>
    </row>
    <row r="293" spans="2:32" s="12" customFormat="1" ht="10.5" x14ac:dyDescent="0.15">
      <c r="B293" s="36" t="s">
        <v>109</v>
      </c>
      <c r="C293" s="36" t="s">
        <v>30</v>
      </c>
      <c r="D293" s="36" t="s">
        <v>90</v>
      </c>
      <c r="E293" s="36" t="s">
        <v>48</v>
      </c>
      <c r="F293" s="36" t="s">
        <v>11</v>
      </c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>
        <v>0</v>
      </c>
      <c r="AC293" s="37">
        <v>0</v>
      </c>
      <c r="AE293" s="12">
        <v>0</v>
      </c>
      <c r="AF293" s="55">
        <f t="shared" si="4"/>
        <v>0</v>
      </c>
    </row>
    <row r="294" spans="2:32" s="12" customFormat="1" ht="10.5" x14ac:dyDescent="0.15">
      <c r="B294" s="36" t="s">
        <v>109</v>
      </c>
      <c r="C294" s="36" t="s">
        <v>30</v>
      </c>
      <c r="D294" s="36" t="s">
        <v>90</v>
      </c>
      <c r="E294" s="36" t="s">
        <v>91</v>
      </c>
      <c r="F294" s="36" t="s">
        <v>11</v>
      </c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>
        <v>0</v>
      </c>
      <c r="AC294" s="37">
        <v>0</v>
      </c>
      <c r="AE294" s="12">
        <v>0</v>
      </c>
      <c r="AF294" s="55">
        <f t="shared" si="4"/>
        <v>0</v>
      </c>
    </row>
    <row r="295" spans="2:32" s="12" customFormat="1" ht="10.5" x14ac:dyDescent="0.15">
      <c r="B295" s="36" t="s">
        <v>109</v>
      </c>
      <c r="C295" s="36" t="s">
        <v>30</v>
      </c>
      <c r="D295" s="36" t="s">
        <v>90</v>
      </c>
      <c r="E295" s="36" t="s">
        <v>49</v>
      </c>
      <c r="F295" s="36" t="s">
        <v>11</v>
      </c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>
        <v>0.82768894260994819</v>
      </c>
      <c r="AC295" s="37">
        <v>0.83872510758807395</v>
      </c>
      <c r="AE295" s="12">
        <v>0.83872510758807395</v>
      </c>
      <c r="AF295" s="55">
        <f t="shared" si="4"/>
        <v>0</v>
      </c>
    </row>
    <row r="296" spans="2:32" s="12" customFormat="1" ht="10.5" x14ac:dyDescent="0.15">
      <c r="B296" s="36" t="s">
        <v>109</v>
      </c>
      <c r="C296" s="36" t="s">
        <v>30</v>
      </c>
      <c r="D296" s="36" t="s">
        <v>90</v>
      </c>
      <c r="E296" s="36" t="s">
        <v>92</v>
      </c>
      <c r="F296" s="36" t="s">
        <v>11</v>
      </c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>
        <v>0</v>
      </c>
      <c r="AC296" s="37"/>
      <c r="AF296" s="55">
        <f t="shared" si="4"/>
        <v>0</v>
      </c>
    </row>
    <row r="297" spans="2:32" s="12" customFormat="1" ht="10.5" x14ac:dyDescent="0.15">
      <c r="B297" s="36" t="s">
        <v>109</v>
      </c>
      <c r="C297" s="36" t="s">
        <v>30</v>
      </c>
      <c r="D297" s="36" t="s">
        <v>93</v>
      </c>
      <c r="E297" s="36" t="s">
        <v>78</v>
      </c>
      <c r="F297" s="36" t="s">
        <v>11</v>
      </c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>
        <v>0</v>
      </c>
      <c r="AC297" s="37"/>
      <c r="AF297" s="55">
        <f t="shared" si="4"/>
        <v>0</v>
      </c>
    </row>
    <row r="298" spans="2:32" s="12" customFormat="1" ht="10.5" x14ac:dyDescent="0.15">
      <c r="B298" s="36" t="s">
        <v>109</v>
      </c>
      <c r="C298" s="36" t="s">
        <v>30</v>
      </c>
      <c r="D298" s="36" t="s">
        <v>93</v>
      </c>
      <c r="E298" s="36" t="s">
        <v>74</v>
      </c>
      <c r="F298" s="36" t="s">
        <v>11</v>
      </c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>
        <v>1.4345157846654082</v>
      </c>
      <c r="AC298" s="37">
        <v>1.4824317180930509</v>
      </c>
      <c r="AE298" s="12">
        <v>1.4824317180930509</v>
      </c>
      <c r="AF298" s="55">
        <f t="shared" si="4"/>
        <v>0</v>
      </c>
    </row>
    <row r="299" spans="2:32" s="12" customFormat="1" ht="10.5" x14ac:dyDescent="0.15">
      <c r="B299" s="36" t="s">
        <v>109</v>
      </c>
      <c r="C299" s="36" t="s">
        <v>30</v>
      </c>
      <c r="D299" s="36" t="s">
        <v>93</v>
      </c>
      <c r="E299" s="36" t="s">
        <v>79</v>
      </c>
      <c r="F299" s="36" t="s">
        <v>11</v>
      </c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>
        <v>1849.0823950158922</v>
      </c>
      <c r="AC299" s="37">
        <v>1901.8136655397414</v>
      </c>
      <c r="AE299" s="12">
        <v>1901.8136655397414</v>
      </c>
      <c r="AF299" s="55">
        <f t="shared" si="4"/>
        <v>0</v>
      </c>
    </row>
    <row r="300" spans="2:32" s="12" customFormat="1" ht="10.5" x14ac:dyDescent="0.15">
      <c r="B300" s="36" t="s">
        <v>109</v>
      </c>
      <c r="C300" s="36" t="s">
        <v>30</v>
      </c>
      <c r="D300" s="36" t="s">
        <v>93</v>
      </c>
      <c r="E300" s="36" t="s">
        <v>81</v>
      </c>
      <c r="F300" s="36" t="s">
        <v>11</v>
      </c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>
        <v>1223.4564853708923</v>
      </c>
      <c r="AC300" s="37">
        <v>722.38755937637666</v>
      </c>
      <c r="AE300" s="12">
        <v>722.38755937637666</v>
      </c>
      <c r="AF300" s="55">
        <f t="shared" si="4"/>
        <v>0</v>
      </c>
    </row>
    <row r="301" spans="2:32" s="12" customFormat="1" ht="10.5" x14ac:dyDescent="0.15">
      <c r="B301" s="36" t="s">
        <v>109</v>
      </c>
      <c r="C301" s="36" t="s">
        <v>30</v>
      </c>
      <c r="D301" s="36" t="s">
        <v>93</v>
      </c>
      <c r="E301" s="36" t="s">
        <v>82</v>
      </c>
      <c r="F301" s="36" t="s">
        <v>11</v>
      </c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>
        <v>5.9688915601464085</v>
      </c>
      <c r="AC301" s="37">
        <v>1.473712503610346</v>
      </c>
      <c r="AE301" s="12">
        <v>1.473712503610346</v>
      </c>
      <c r="AF301" s="55">
        <f t="shared" si="4"/>
        <v>0</v>
      </c>
    </row>
    <row r="302" spans="2:32" s="12" customFormat="1" ht="10.5" x14ac:dyDescent="0.15">
      <c r="B302" s="36" t="s">
        <v>109</v>
      </c>
      <c r="C302" s="36" t="s">
        <v>30</v>
      </c>
      <c r="D302" s="36" t="s">
        <v>93</v>
      </c>
      <c r="E302" s="36" t="s">
        <v>94</v>
      </c>
      <c r="F302" s="36" t="s">
        <v>11</v>
      </c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>
        <v>0</v>
      </c>
      <c r="AC302" s="37"/>
      <c r="AF302" s="55">
        <f t="shared" si="4"/>
        <v>0</v>
      </c>
    </row>
    <row r="303" spans="2:32" s="12" customFormat="1" ht="10.5" x14ac:dyDescent="0.15">
      <c r="B303" s="36" t="s">
        <v>109</v>
      </c>
      <c r="C303" s="36" t="s">
        <v>30</v>
      </c>
      <c r="D303" s="36" t="s">
        <v>93</v>
      </c>
      <c r="E303" s="36" t="s">
        <v>95</v>
      </c>
      <c r="F303" s="36" t="s">
        <v>11</v>
      </c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>
        <v>14923.127436583893</v>
      </c>
      <c r="AC303" s="37">
        <v>14594.860439175156</v>
      </c>
      <c r="AE303" s="12">
        <v>14594.860439175156</v>
      </c>
      <c r="AF303" s="55">
        <f t="shared" si="4"/>
        <v>0</v>
      </c>
    </row>
    <row r="304" spans="2:32" s="12" customFormat="1" ht="10.5" x14ac:dyDescent="0.15">
      <c r="B304" s="36" t="s">
        <v>109</v>
      </c>
      <c r="C304" s="36" t="s">
        <v>30</v>
      </c>
      <c r="D304" s="36" t="s">
        <v>93</v>
      </c>
      <c r="E304" s="36" t="s">
        <v>88</v>
      </c>
      <c r="F304" s="36" t="s">
        <v>11</v>
      </c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>
        <v>35.914453982663311</v>
      </c>
      <c r="AC304" s="37">
        <v>275.71423840827936</v>
      </c>
      <c r="AE304" s="12">
        <v>275.71423840827936</v>
      </c>
      <c r="AF304" s="55">
        <f t="shared" si="4"/>
        <v>0</v>
      </c>
    </row>
    <row r="305" spans="2:32" s="12" customFormat="1" ht="10.5" x14ac:dyDescent="0.15">
      <c r="B305" s="36" t="s">
        <v>109</v>
      </c>
      <c r="C305" s="36" t="s">
        <v>30</v>
      </c>
      <c r="D305" s="36" t="s">
        <v>93</v>
      </c>
      <c r="E305" s="36" t="s">
        <v>110</v>
      </c>
      <c r="F305" s="36" t="s">
        <v>11</v>
      </c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>
        <v>2326.9336216216516</v>
      </c>
      <c r="AC305" s="37">
        <v>1381.5065650193167</v>
      </c>
      <c r="AE305" s="12">
        <v>1381.5065650193167</v>
      </c>
      <c r="AF305" s="55">
        <f t="shared" si="4"/>
        <v>0</v>
      </c>
    </row>
    <row r="306" spans="2:32" s="12" customFormat="1" ht="10.5" x14ac:dyDescent="0.15">
      <c r="B306" s="36" t="s">
        <v>109</v>
      </c>
      <c r="C306" s="36" t="s">
        <v>30</v>
      </c>
      <c r="D306" s="36" t="s">
        <v>93</v>
      </c>
      <c r="E306" s="36" t="s">
        <v>73</v>
      </c>
      <c r="F306" s="36" t="s">
        <v>11</v>
      </c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>
        <v>59402.758006546297</v>
      </c>
      <c r="AC306" s="37">
        <v>64255.493417332735</v>
      </c>
      <c r="AE306" s="12">
        <v>64255.493417332735</v>
      </c>
      <c r="AF306" s="55">
        <f t="shared" si="4"/>
        <v>0</v>
      </c>
    </row>
    <row r="307" spans="2:32" s="12" customFormat="1" ht="10.5" x14ac:dyDescent="0.15">
      <c r="B307" s="36" t="s">
        <v>109</v>
      </c>
      <c r="C307" s="36" t="s">
        <v>30</v>
      </c>
      <c r="D307" s="36" t="s">
        <v>93</v>
      </c>
      <c r="E307" s="36" t="s">
        <v>97</v>
      </c>
      <c r="F307" s="36" t="s">
        <v>11</v>
      </c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F307" s="55">
        <f t="shared" si="4"/>
        <v>0</v>
      </c>
    </row>
    <row r="308" spans="2:32" s="12" customFormat="1" ht="10.5" x14ac:dyDescent="0.15">
      <c r="B308" s="38" t="s">
        <v>109</v>
      </c>
      <c r="C308" s="38" t="s">
        <v>30</v>
      </c>
      <c r="D308" s="38"/>
      <c r="E308" s="38" t="s">
        <v>111</v>
      </c>
      <c r="F308" s="38" t="s">
        <v>11</v>
      </c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>
        <v>79771.563030491612</v>
      </c>
      <c r="AC308" s="39">
        <v>83137.699082195177</v>
      </c>
      <c r="AE308" s="12">
        <v>83137.699082195177</v>
      </c>
      <c r="AF308" s="55">
        <f t="shared" si="4"/>
        <v>0</v>
      </c>
    </row>
    <row r="309" spans="2:32" s="12" customFormat="1" ht="10.5" x14ac:dyDescent="0.15">
      <c r="B309" s="36" t="s">
        <v>109</v>
      </c>
      <c r="C309" s="36" t="s">
        <v>113</v>
      </c>
      <c r="D309" s="36" t="s">
        <v>90</v>
      </c>
      <c r="E309" s="36" t="s">
        <v>31</v>
      </c>
      <c r="F309" s="36" t="s">
        <v>11</v>
      </c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>
        <v>21733.682113732841</v>
      </c>
      <c r="AC309" s="37">
        <v>24247.119767444878</v>
      </c>
      <c r="AE309" s="12">
        <v>24247.119767444878</v>
      </c>
      <c r="AF309" s="55">
        <f t="shared" si="4"/>
        <v>0</v>
      </c>
    </row>
    <row r="310" spans="2:32" s="12" customFormat="1" ht="10.5" x14ac:dyDescent="0.15">
      <c r="B310" s="36" t="s">
        <v>109</v>
      </c>
      <c r="C310" s="36" t="s">
        <v>113</v>
      </c>
      <c r="D310" s="36" t="s">
        <v>90</v>
      </c>
      <c r="E310" s="36" t="s">
        <v>47</v>
      </c>
      <c r="F310" s="36" t="s">
        <v>11</v>
      </c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>
        <v>8077.9750056583662</v>
      </c>
      <c r="AC310" s="37">
        <v>9560.3563841041214</v>
      </c>
      <c r="AE310" s="12">
        <v>9560.3563841041214</v>
      </c>
      <c r="AF310" s="55">
        <f t="shared" si="4"/>
        <v>0</v>
      </c>
    </row>
    <row r="311" spans="2:32" s="12" customFormat="1" ht="10.5" x14ac:dyDescent="0.15">
      <c r="B311" s="36" t="s">
        <v>109</v>
      </c>
      <c r="C311" s="36" t="s">
        <v>113</v>
      </c>
      <c r="D311" s="36" t="s">
        <v>90</v>
      </c>
      <c r="E311" s="36" t="s">
        <v>48</v>
      </c>
      <c r="F311" s="36" t="s">
        <v>11</v>
      </c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>
        <v>0</v>
      </c>
      <c r="AC311" s="37">
        <v>0</v>
      </c>
      <c r="AE311" s="12">
        <v>0</v>
      </c>
      <c r="AF311" s="55">
        <f t="shared" si="4"/>
        <v>0</v>
      </c>
    </row>
    <row r="312" spans="2:32" s="12" customFormat="1" ht="10.5" x14ac:dyDescent="0.15">
      <c r="B312" s="36" t="s">
        <v>109</v>
      </c>
      <c r="C312" s="36" t="s">
        <v>113</v>
      </c>
      <c r="D312" s="36" t="s">
        <v>90</v>
      </c>
      <c r="E312" s="36" t="s">
        <v>91</v>
      </c>
      <c r="F312" s="36" t="s">
        <v>11</v>
      </c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>
        <v>4397.6231382886162</v>
      </c>
      <c r="AC312" s="37">
        <v>3412.804534027925</v>
      </c>
      <c r="AE312" s="12">
        <v>3412.804534027925</v>
      </c>
      <c r="AF312" s="55">
        <f t="shared" si="4"/>
        <v>0</v>
      </c>
    </row>
    <row r="313" spans="2:32" s="12" customFormat="1" ht="10.5" x14ac:dyDescent="0.15">
      <c r="B313" s="36" t="s">
        <v>109</v>
      </c>
      <c r="C313" s="36" t="s">
        <v>113</v>
      </c>
      <c r="D313" s="36" t="s">
        <v>90</v>
      </c>
      <c r="E313" s="36" t="s">
        <v>49</v>
      </c>
      <c r="F313" s="36" t="s">
        <v>11</v>
      </c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>
        <v>2.6156217596001876</v>
      </c>
      <c r="AC313" s="37">
        <v>2.650497703657503</v>
      </c>
      <c r="AE313" s="12">
        <v>2.650497703657503</v>
      </c>
      <c r="AF313" s="55">
        <f t="shared" si="4"/>
        <v>0</v>
      </c>
    </row>
    <row r="314" spans="2:32" s="12" customFormat="1" ht="10.5" x14ac:dyDescent="0.15">
      <c r="B314" s="36" t="s">
        <v>109</v>
      </c>
      <c r="C314" s="36" t="s">
        <v>113</v>
      </c>
      <c r="D314" s="36" t="s">
        <v>90</v>
      </c>
      <c r="E314" s="36" t="s">
        <v>92</v>
      </c>
      <c r="F314" s="36" t="s">
        <v>11</v>
      </c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F314" s="55">
        <f t="shared" si="4"/>
        <v>0</v>
      </c>
    </row>
    <row r="315" spans="2:32" s="12" customFormat="1" ht="10.5" x14ac:dyDescent="0.15">
      <c r="B315" s="36" t="s">
        <v>109</v>
      </c>
      <c r="C315" s="36" t="s">
        <v>113</v>
      </c>
      <c r="D315" s="36" t="s">
        <v>93</v>
      </c>
      <c r="E315" s="36" t="s">
        <v>78</v>
      </c>
      <c r="F315" s="36" t="s">
        <v>11</v>
      </c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>
        <v>1502.561268789824</v>
      </c>
      <c r="AC315" s="37">
        <v>1629.0864502881852</v>
      </c>
      <c r="AE315" s="12">
        <v>1629.0864502881852</v>
      </c>
      <c r="AF315" s="55">
        <f t="shared" si="4"/>
        <v>0</v>
      </c>
    </row>
    <row r="316" spans="2:32" s="12" customFormat="1" ht="10.5" x14ac:dyDescent="0.15">
      <c r="B316" s="36" t="s">
        <v>109</v>
      </c>
      <c r="C316" s="36" t="s">
        <v>113</v>
      </c>
      <c r="D316" s="36" t="s">
        <v>93</v>
      </c>
      <c r="E316" s="36" t="s">
        <v>74</v>
      </c>
      <c r="F316" s="36" t="s">
        <v>11</v>
      </c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>
        <v>932.7445278098761</v>
      </c>
      <c r="AC316" s="37">
        <v>1103.9115737470095</v>
      </c>
      <c r="AE316" s="12">
        <v>1103.9115737470095</v>
      </c>
      <c r="AF316" s="55">
        <f t="shared" si="4"/>
        <v>0</v>
      </c>
    </row>
    <row r="317" spans="2:32" s="12" customFormat="1" ht="10.5" x14ac:dyDescent="0.15">
      <c r="B317" s="36" t="s">
        <v>109</v>
      </c>
      <c r="C317" s="36" t="s">
        <v>113</v>
      </c>
      <c r="D317" s="36" t="s">
        <v>93</v>
      </c>
      <c r="E317" s="36" t="s">
        <v>79</v>
      </c>
      <c r="F317" s="36" t="s">
        <v>11</v>
      </c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>
        <v>15461.910515324847</v>
      </c>
      <c r="AC317" s="37">
        <v>14718.713626843197</v>
      </c>
      <c r="AE317" s="12">
        <v>14718.713626843197</v>
      </c>
      <c r="AF317" s="55">
        <f t="shared" si="4"/>
        <v>0</v>
      </c>
    </row>
    <row r="318" spans="2:32" s="12" customFormat="1" ht="10.5" x14ac:dyDescent="0.15">
      <c r="B318" s="36" t="s">
        <v>109</v>
      </c>
      <c r="C318" s="36" t="s">
        <v>113</v>
      </c>
      <c r="D318" s="36" t="s">
        <v>93</v>
      </c>
      <c r="E318" s="36" t="s">
        <v>81</v>
      </c>
      <c r="F318" s="36" t="s">
        <v>11</v>
      </c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>
        <v>0.18987464316486713</v>
      </c>
      <c r="AC318" s="37">
        <v>8.7161297578598335E-2</v>
      </c>
      <c r="AE318" s="12">
        <v>8.7161297578598335E-2</v>
      </c>
      <c r="AF318" s="55">
        <f t="shared" si="4"/>
        <v>0</v>
      </c>
    </row>
    <row r="319" spans="2:32" s="12" customFormat="1" ht="10.5" x14ac:dyDescent="0.15">
      <c r="B319" s="36" t="s">
        <v>109</v>
      </c>
      <c r="C319" s="36" t="s">
        <v>113</v>
      </c>
      <c r="D319" s="36" t="s">
        <v>93</v>
      </c>
      <c r="E319" s="36" t="s">
        <v>82</v>
      </c>
      <c r="F319" s="36" t="s">
        <v>11</v>
      </c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>
        <v>3.0973481259778639</v>
      </c>
      <c r="AC319" s="37">
        <v>0.57106725038279393</v>
      </c>
      <c r="AE319" s="12">
        <v>0.57106725038279393</v>
      </c>
      <c r="AF319" s="55">
        <f t="shared" si="4"/>
        <v>0</v>
      </c>
    </row>
    <row r="320" spans="2:32" s="12" customFormat="1" ht="10.5" x14ac:dyDescent="0.15">
      <c r="B320" s="36" t="s">
        <v>109</v>
      </c>
      <c r="C320" s="36" t="s">
        <v>113</v>
      </c>
      <c r="D320" s="36" t="s">
        <v>93</v>
      </c>
      <c r="E320" s="36" t="s">
        <v>94</v>
      </c>
      <c r="F320" s="36" t="s">
        <v>11</v>
      </c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>
        <v>0</v>
      </c>
      <c r="AC320" s="37"/>
      <c r="AF320" s="55">
        <f t="shared" si="4"/>
        <v>0</v>
      </c>
    </row>
    <row r="321" spans="2:32" s="12" customFormat="1" ht="10.5" x14ac:dyDescent="0.15">
      <c r="B321" s="36" t="s">
        <v>109</v>
      </c>
      <c r="C321" s="36" t="s">
        <v>113</v>
      </c>
      <c r="D321" s="36" t="s">
        <v>93</v>
      </c>
      <c r="E321" s="36" t="s">
        <v>95</v>
      </c>
      <c r="F321" s="36" t="s">
        <v>11</v>
      </c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>
        <v>11181.31382909652</v>
      </c>
      <c r="AC321" s="37">
        <v>10571.480481998378</v>
      </c>
      <c r="AE321" s="12">
        <v>10571.480481998378</v>
      </c>
      <c r="AF321" s="55">
        <f t="shared" si="4"/>
        <v>0</v>
      </c>
    </row>
    <row r="322" spans="2:32" s="12" customFormat="1" ht="10.5" x14ac:dyDescent="0.15">
      <c r="B322" s="36" t="s">
        <v>109</v>
      </c>
      <c r="C322" s="36" t="s">
        <v>113</v>
      </c>
      <c r="D322" s="36" t="s">
        <v>93</v>
      </c>
      <c r="E322" s="36" t="s">
        <v>88</v>
      </c>
      <c r="F322" s="36" t="s">
        <v>11</v>
      </c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>
        <v>2459.3687380812303</v>
      </c>
      <c r="AC322" s="37">
        <v>19512.959943251823</v>
      </c>
      <c r="AE322" s="12">
        <v>19512.959943251823</v>
      </c>
      <c r="AF322" s="55">
        <f t="shared" si="4"/>
        <v>0</v>
      </c>
    </row>
    <row r="323" spans="2:32" s="12" customFormat="1" ht="10.5" x14ac:dyDescent="0.15">
      <c r="B323" s="36" t="s">
        <v>109</v>
      </c>
      <c r="C323" s="36" t="s">
        <v>113</v>
      </c>
      <c r="D323" s="36" t="s">
        <v>93</v>
      </c>
      <c r="E323" s="36" t="s">
        <v>110</v>
      </c>
      <c r="F323" s="36" t="s">
        <v>11</v>
      </c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>
        <v>53997.453897599567</v>
      </c>
      <c r="AC323" s="37">
        <v>56904.3440590186</v>
      </c>
      <c r="AE323" s="12">
        <v>56904.3440590186</v>
      </c>
      <c r="AF323" s="55">
        <f t="shared" si="4"/>
        <v>0</v>
      </c>
    </row>
    <row r="324" spans="2:32" s="12" customFormat="1" ht="10.5" x14ac:dyDescent="0.15">
      <c r="B324" s="36" t="s">
        <v>109</v>
      </c>
      <c r="C324" s="36" t="s">
        <v>113</v>
      </c>
      <c r="D324" s="36" t="s">
        <v>93</v>
      </c>
      <c r="E324" s="36" t="s">
        <v>73</v>
      </c>
      <c r="F324" s="36" t="s">
        <v>11</v>
      </c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>
        <v>44709.713304847246</v>
      </c>
      <c r="AC324" s="37">
        <v>45831.356538279331</v>
      </c>
      <c r="AE324" s="12">
        <v>45831.356538279331</v>
      </c>
      <c r="AF324" s="55">
        <f t="shared" si="4"/>
        <v>0</v>
      </c>
    </row>
    <row r="325" spans="2:32" s="12" customFormat="1" ht="10.5" x14ac:dyDescent="0.15">
      <c r="B325" s="36" t="s">
        <v>109</v>
      </c>
      <c r="C325" s="36" t="s">
        <v>113</v>
      </c>
      <c r="D325" s="36" t="s">
        <v>93</v>
      </c>
      <c r="E325" s="36" t="s">
        <v>97</v>
      </c>
      <c r="F325" s="36" t="s">
        <v>11</v>
      </c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F325" s="55">
        <f t="shared" si="4"/>
        <v>0</v>
      </c>
    </row>
    <row r="326" spans="2:32" s="12" customFormat="1" ht="10.5" x14ac:dyDescent="0.15">
      <c r="B326" s="38" t="s">
        <v>109</v>
      </c>
      <c r="C326" s="38" t="s">
        <v>113</v>
      </c>
      <c r="D326" s="38"/>
      <c r="E326" s="38" t="s">
        <v>111</v>
      </c>
      <c r="F326" s="38" t="s">
        <v>11</v>
      </c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>
        <v>164460.24918375767</v>
      </c>
      <c r="AC326" s="39">
        <v>187495.44208525505</v>
      </c>
      <c r="AE326" s="12">
        <v>187495.44208525505</v>
      </c>
      <c r="AF326" s="55">
        <f t="shared" si="4"/>
        <v>0</v>
      </c>
    </row>
    <row r="327" spans="2:32" s="12" customFormat="1" ht="10.5" x14ac:dyDescent="0.15">
      <c r="B327" s="36" t="s">
        <v>109</v>
      </c>
      <c r="C327" s="36" t="s">
        <v>114</v>
      </c>
      <c r="D327" s="36" t="s">
        <v>90</v>
      </c>
      <c r="E327" s="36" t="s">
        <v>31</v>
      </c>
      <c r="F327" s="36" t="s">
        <v>11</v>
      </c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>
        <v>0</v>
      </c>
      <c r="AC327" s="37"/>
      <c r="AF327" s="55">
        <f t="shared" si="4"/>
        <v>0</v>
      </c>
    </row>
    <row r="328" spans="2:32" s="12" customFormat="1" ht="10.5" x14ac:dyDescent="0.15">
      <c r="B328" s="36" t="s">
        <v>109</v>
      </c>
      <c r="C328" s="36" t="s">
        <v>114</v>
      </c>
      <c r="D328" s="36" t="s">
        <v>90</v>
      </c>
      <c r="E328" s="36" t="s">
        <v>47</v>
      </c>
      <c r="F328" s="36" t="s">
        <v>11</v>
      </c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>
        <v>0</v>
      </c>
      <c r="AC328" s="37"/>
      <c r="AF328" s="55">
        <f t="shared" ref="AF328:AF349" si="5">+AE328-AC328</f>
        <v>0</v>
      </c>
    </row>
    <row r="329" spans="2:32" s="12" customFormat="1" ht="10.5" x14ac:dyDescent="0.15">
      <c r="B329" s="36" t="s">
        <v>109</v>
      </c>
      <c r="C329" s="36" t="s">
        <v>114</v>
      </c>
      <c r="D329" s="36" t="s">
        <v>90</v>
      </c>
      <c r="E329" s="36" t="s">
        <v>48</v>
      </c>
      <c r="F329" s="36" t="s">
        <v>11</v>
      </c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>
        <v>0</v>
      </c>
      <c r="AC329" s="37"/>
      <c r="AF329" s="55">
        <f t="shared" si="5"/>
        <v>0</v>
      </c>
    </row>
    <row r="330" spans="2:32" s="12" customFormat="1" ht="10.5" x14ac:dyDescent="0.15">
      <c r="B330" s="36" t="s">
        <v>109</v>
      </c>
      <c r="C330" s="36" t="s">
        <v>114</v>
      </c>
      <c r="D330" s="36" t="s">
        <v>90</v>
      </c>
      <c r="E330" s="36" t="s">
        <v>91</v>
      </c>
      <c r="F330" s="36" t="s">
        <v>11</v>
      </c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F330" s="55">
        <f t="shared" si="5"/>
        <v>0</v>
      </c>
    </row>
    <row r="331" spans="2:32" s="12" customFormat="1" ht="10.5" x14ac:dyDescent="0.15">
      <c r="B331" s="36" t="s">
        <v>109</v>
      </c>
      <c r="C331" s="36" t="s">
        <v>114</v>
      </c>
      <c r="D331" s="36" t="s">
        <v>90</v>
      </c>
      <c r="E331" s="36" t="s">
        <v>49</v>
      </c>
      <c r="F331" s="36" t="s">
        <v>11</v>
      </c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>
        <v>0</v>
      </c>
      <c r="AC331" s="37"/>
      <c r="AF331" s="55">
        <f t="shared" si="5"/>
        <v>0</v>
      </c>
    </row>
    <row r="332" spans="2:32" s="12" customFormat="1" ht="10.5" x14ac:dyDescent="0.15">
      <c r="B332" s="36" t="s">
        <v>109</v>
      </c>
      <c r="C332" s="36" t="s">
        <v>114</v>
      </c>
      <c r="D332" s="36" t="s">
        <v>90</v>
      </c>
      <c r="E332" s="36" t="s">
        <v>92</v>
      </c>
      <c r="F332" s="36" t="s">
        <v>11</v>
      </c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>
        <v>2330.7283807636263</v>
      </c>
      <c r="AC332" s="37">
        <v>3904.8674209859532</v>
      </c>
      <c r="AE332" s="12">
        <v>3904.8674209859532</v>
      </c>
      <c r="AF332" s="55">
        <f t="shared" si="5"/>
        <v>0</v>
      </c>
    </row>
    <row r="333" spans="2:32" s="12" customFormat="1" ht="10.5" x14ac:dyDescent="0.15">
      <c r="B333" s="36" t="s">
        <v>109</v>
      </c>
      <c r="C333" s="36" t="s">
        <v>114</v>
      </c>
      <c r="D333" s="36" t="s">
        <v>93</v>
      </c>
      <c r="E333" s="36" t="s">
        <v>78</v>
      </c>
      <c r="F333" s="36" t="s">
        <v>11</v>
      </c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>
        <v>0</v>
      </c>
      <c r="AC333" s="37"/>
      <c r="AF333" s="55">
        <f t="shared" si="5"/>
        <v>0</v>
      </c>
    </row>
    <row r="334" spans="2:32" s="12" customFormat="1" ht="10.5" x14ac:dyDescent="0.15">
      <c r="B334" s="36" t="s">
        <v>109</v>
      </c>
      <c r="C334" s="36" t="s">
        <v>114</v>
      </c>
      <c r="D334" s="36" t="s">
        <v>93</v>
      </c>
      <c r="E334" s="36" t="s">
        <v>74</v>
      </c>
      <c r="F334" s="36" t="s">
        <v>11</v>
      </c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>
        <v>0</v>
      </c>
      <c r="AC334" s="37"/>
      <c r="AF334" s="55">
        <f t="shared" si="5"/>
        <v>0</v>
      </c>
    </row>
    <row r="335" spans="2:32" s="12" customFormat="1" ht="10.5" x14ac:dyDescent="0.15">
      <c r="B335" s="36" t="s">
        <v>109</v>
      </c>
      <c r="C335" s="36" t="s">
        <v>114</v>
      </c>
      <c r="D335" s="36" t="s">
        <v>93</v>
      </c>
      <c r="E335" s="36" t="s">
        <v>79</v>
      </c>
      <c r="F335" s="36" t="s">
        <v>11</v>
      </c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>
        <v>0</v>
      </c>
      <c r="AC335" s="37"/>
      <c r="AF335" s="55">
        <f t="shared" si="5"/>
        <v>0</v>
      </c>
    </row>
    <row r="336" spans="2:32" s="12" customFormat="1" ht="10.5" x14ac:dyDescent="0.15">
      <c r="B336" s="36" t="s">
        <v>109</v>
      </c>
      <c r="C336" s="36" t="s">
        <v>114</v>
      </c>
      <c r="D336" s="36" t="s">
        <v>93</v>
      </c>
      <c r="E336" s="36" t="s">
        <v>81</v>
      </c>
      <c r="F336" s="36" t="s">
        <v>11</v>
      </c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>
        <v>0</v>
      </c>
      <c r="AC336" s="37"/>
      <c r="AF336" s="55">
        <f t="shared" si="5"/>
        <v>0</v>
      </c>
    </row>
    <row r="337" spans="1:32" s="12" customFormat="1" ht="10.5" x14ac:dyDescent="0.15">
      <c r="B337" s="36" t="s">
        <v>109</v>
      </c>
      <c r="C337" s="36" t="s">
        <v>114</v>
      </c>
      <c r="D337" s="36" t="s">
        <v>93</v>
      </c>
      <c r="E337" s="36" t="s">
        <v>82</v>
      </c>
      <c r="F337" s="36" t="s">
        <v>11</v>
      </c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>
        <v>0</v>
      </c>
      <c r="AC337" s="37"/>
      <c r="AF337" s="55">
        <f t="shared" si="5"/>
        <v>0</v>
      </c>
    </row>
    <row r="338" spans="1:32" s="12" customFormat="1" ht="10.5" x14ac:dyDescent="0.15">
      <c r="B338" s="36" t="s">
        <v>109</v>
      </c>
      <c r="C338" s="36" t="s">
        <v>114</v>
      </c>
      <c r="D338" s="36" t="s">
        <v>93</v>
      </c>
      <c r="E338" s="36" t="s">
        <v>94</v>
      </c>
      <c r="F338" s="36" t="s">
        <v>11</v>
      </c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>
        <v>0</v>
      </c>
      <c r="AC338" s="37"/>
      <c r="AF338" s="55">
        <f t="shared" si="5"/>
        <v>0</v>
      </c>
    </row>
    <row r="339" spans="1:32" s="12" customFormat="1" ht="10.5" x14ac:dyDescent="0.15">
      <c r="B339" s="36" t="s">
        <v>109</v>
      </c>
      <c r="C339" s="36" t="s">
        <v>114</v>
      </c>
      <c r="D339" s="36" t="s">
        <v>93</v>
      </c>
      <c r="E339" s="36" t="s">
        <v>95</v>
      </c>
      <c r="F339" s="36" t="s">
        <v>11</v>
      </c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>
        <v>0</v>
      </c>
      <c r="AC339" s="37"/>
      <c r="AF339" s="55">
        <f t="shared" si="5"/>
        <v>0</v>
      </c>
    </row>
    <row r="340" spans="1:32" s="12" customFormat="1" ht="10.5" x14ac:dyDescent="0.15">
      <c r="B340" s="36" t="s">
        <v>109</v>
      </c>
      <c r="C340" s="36" t="s">
        <v>114</v>
      </c>
      <c r="D340" s="36" t="s">
        <v>93</v>
      </c>
      <c r="E340" s="36" t="s">
        <v>88</v>
      </c>
      <c r="F340" s="36" t="s">
        <v>11</v>
      </c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>
        <v>0</v>
      </c>
      <c r="AC340" s="37"/>
      <c r="AF340" s="55">
        <f t="shared" si="5"/>
        <v>0</v>
      </c>
    </row>
    <row r="341" spans="1:32" s="12" customFormat="1" ht="10.5" x14ac:dyDescent="0.15">
      <c r="B341" s="36" t="s">
        <v>109</v>
      </c>
      <c r="C341" s="36" t="s">
        <v>114</v>
      </c>
      <c r="D341" s="36" t="s">
        <v>93</v>
      </c>
      <c r="E341" s="36" t="s">
        <v>110</v>
      </c>
      <c r="F341" s="36" t="s">
        <v>11</v>
      </c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>
        <v>0</v>
      </c>
      <c r="AC341" s="37"/>
      <c r="AF341" s="55">
        <f t="shared" si="5"/>
        <v>0</v>
      </c>
    </row>
    <row r="342" spans="1:32" s="12" customFormat="1" ht="10.5" x14ac:dyDescent="0.15">
      <c r="B342" s="36" t="s">
        <v>109</v>
      </c>
      <c r="C342" s="36" t="s">
        <v>114</v>
      </c>
      <c r="D342" s="36" t="s">
        <v>93</v>
      </c>
      <c r="E342" s="36" t="s">
        <v>73</v>
      </c>
      <c r="F342" s="36" t="s">
        <v>11</v>
      </c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>
        <v>0</v>
      </c>
      <c r="AC342" s="37"/>
      <c r="AF342" s="55">
        <f t="shared" si="5"/>
        <v>0</v>
      </c>
    </row>
    <row r="343" spans="1:32" s="12" customFormat="1" ht="10.5" x14ac:dyDescent="0.15">
      <c r="B343" s="36" t="s">
        <v>109</v>
      </c>
      <c r="C343" s="36" t="s">
        <v>114</v>
      </c>
      <c r="D343" s="36" t="s">
        <v>93</v>
      </c>
      <c r="E343" s="36" t="s">
        <v>97</v>
      </c>
      <c r="F343" s="36" t="s">
        <v>11</v>
      </c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>
        <v>7348.7380236930021</v>
      </c>
      <c r="AC343" s="37">
        <v>8248.8154869536156</v>
      </c>
      <c r="AE343" s="12">
        <v>8248.8154869536156</v>
      </c>
      <c r="AF343" s="55">
        <f t="shared" si="5"/>
        <v>0</v>
      </c>
    </row>
    <row r="344" spans="1:32" s="12" customFormat="1" ht="10.5" x14ac:dyDescent="0.15">
      <c r="B344" s="38" t="s">
        <v>109</v>
      </c>
      <c r="C344" s="38" t="s">
        <v>114</v>
      </c>
      <c r="D344" s="38"/>
      <c r="E344" s="38" t="s">
        <v>111</v>
      </c>
      <c r="F344" s="38" t="s">
        <v>11</v>
      </c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>
        <v>9679.4664044566289</v>
      </c>
      <c r="AC344" s="39">
        <v>12153.682907939568</v>
      </c>
      <c r="AE344" s="12">
        <v>12153.682907939568</v>
      </c>
      <c r="AF344" s="55">
        <f t="shared" si="5"/>
        <v>0</v>
      </c>
    </row>
    <row r="345" spans="1:32" s="46" customFormat="1" ht="10.5" x14ac:dyDescent="0.15">
      <c r="A345" s="51"/>
      <c r="B345" s="52"/>
      <c r="C345" s="52"/>
      <c r="D345" s="52"/>
      <c r="E345" s="52"/>
      <c r="F345" s="52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4"/>
      <c r="AF345" s="55">
        <f t="shared" si="5"/>
        <v>0</v>
      </c>
    </row>
    <row r="346" spans="1:32" s="46" customFormat="1" ht="10.5" x14ac:dyDescent="0.15">
      <c r="B346" s="47" t="s">
        <v>122</v>
      </c>
      <c r="C346" s="47" t="s">
        <v>123</v>
      </c>
      <c r="D346" s="47"/>
      <c r="E346" s="47" t="s">
        <v>124</v>
      </c>
      <c r="F346" s="47" t="s">
        <v>11</v>
      </c>
      <c r="G346" s="48">
        <v>506638.83382165362</v>
      </c>
      <c r="H346" s="48">
        <v>492079.66135588026</v>
      </c>
      <c r="I346" s="48">
        <v>498003.64214883815</v>
      </c>
      <c r="J346" s="48">
        <v>493024.07009532198</v>
      </c>
      <c r="K346" s="48">
        <v>535047.56322603347</v>
      </c>
      <c r="L346" s="48">
        <v>520101.72072317312</v>
      </c>
      <c r="M346" s="48">
        <v>519880.3402869993</v>
      </c>
      <c r="N346" s="48">
        <v>551314.69705942948</v>
      </c>
      <c r="O346" s="48">
        <v>585100.42308663402</v>
      </c>
      <c r="P346" s="48">
        <v>660551.45449006255</v>
      </c>
      <c r="Q346" s="48">
        <v>689819.89404838474</v>
      </c>
      <c r="R346" s="48">
        <v>734163.00442280178</v>
      </c>
      <c r="S346" s="48">
        <v>745110.81350434164</v>
      </c>
      <c r="T346" s="48">
        <v>763942.64284403389</v>
      </c>
      <c r="U346" s="48">
        <v>766422.62630444928</v>
      </c>
      <c r="V346" s="48">
        <v>809197.81484637386</v>
      </c>
      <c r="W346" s="48">
        <v>841437.36932255549</v>
      </c>
      <c r="X346" s="48">
        <v>858806.1528060264</v>
      </c>
      <c r="Y346" s="48">
        <v>896529.92522680631</v>
      </c>
      <c r="Z346" s="48">
        <v>928220.79456011788</v>
      </c>
      <c r="AA346" s="48">
        <v>768312.02735673101</v>
      </c>
      <c r="AB346" s="48">
        <v>923983.37981653446</v>
      </c>
      <c r="AC346" s="49">
        <v>965025.74951435497</v>
      </c>
      <c r="AE346" s="46">
        <v>965025.74951435497</v>
      </c>
      <c r="AF346" s="55">
        <f t="shared" si="5"/>
        <v>0</v>
      </c>
    </row>
    <row r="347" spans="1:32" s="46" customFormat="1" ht="10.5" x14ac:dyDescent="0.15">
      <c r="B347" s="47" t="s">
        <v>125</v>
      </c>
      <c r="C347" s="47" t="s">
        <v>126</v>
      </c>
      <c r="D347" s="47"/>
      <c r="E347" s="47" t="s">
        <v>124</v>
      </c>
      <c r="F347" s="47" t="s">
        <v>135</v>
      </c>
      <c r="G347" s="48">
        <v>92492.253110000005</v>
      </c>
      <c r="H347" s="48">
        <v>93063.755640000003</v>
      </c>
      <c r="I347" s="48">
        <v>98139.014479999998</v>
      </c>
      <c r="J347" s="48">
        <v>102226.52710000001</v>
      </c>
      <c r="K347" s="48">
        <v>107295.12609999999</v>
      </c>
      <c r="L347" s="48">
        <v>114038.68949999999</v>
      </c>
      <c r="M347" s="48">
        <v>122624.54730000001</v>
      </c>
      <c r="N347" s="48">
        <v>133070.18169999999</v>
      </c>
      <c r="O347" s="48">
        <v>145214.9228</v>
      </c>
      <c r="P347" s="48">
        <v>146806.22219999999</v>
      </c>
      <c r="Q347" s="48">
        <v>159038.79070000001</v>
      </c>
      <c r="R347" s="48">
        <v>169101.481</v>
      </c>
      <c r="S347" s="48">
        <v>179483.84640000001</v>
      </c>
      <c r="T347" s="48">
        <v>189988.17110000001</v>
      </c>
      <c r="U347" s="48">
        <v>194513.9884</v>
      </c>
      <c r="V347" s="48">
        <v>200840.0594</v>
      </c>
      <c r="W347" s="48">
        <v>208779.90700000001</v>
      </c>
      <c r="X347" s="48">
        <v>214038.72930000001</v>
      </c>
      <c r="Y347" s="48">
        <v>222534.67850000001</v>
      </c>
      <c r="Z347" s="48">
        <v>227520.86120000001</v>
      </c>
      <c r="AA347" s="48">
        <v>202790.16089999999</v>
      </c>
      <c r="AB347" s="48">
        <v>229999.59220000001</v>
      </c>
      <c r="AC347" s="48">
        <v>236172.48550000001</v>
      </c>
      <c r="AE347" s="46">
        <v>236172.48550000001</v>
      </c>
      <c r="AF347" s="55">
        <f t="shared" si="5"/>
        <v>0</v>
      </c>
    </row>
    <row r="348" spans="1:32" s="46" customFormat="1" ht="10.5" x14ac:dyDescent="0.15">
      <c r="B348" s="47" t="s">
        <v>127</v>
      </c>
      <c r="C348" s="47" t="s">
        <v>128</v>
      </c>
      <c r="D348" s="47"/>
      <c r="E348" s="47" t="s">
        <v>124</v>
      </c>
      <c r="F348" s="47" t="s">
        <v>129</v>
      </c>
      <c r="G348" s="48">
        <v>5.4776353347032609</v>
      </c>
      <c r="H348" s="48">
        <v>5.2875543005098544</v>
      </c>
      <c r="I348" s="48">
        <v>5.0744716032412125</v>
      </c>
      <c r="J348" s="48">
        <v>4.8228584505569296</v>
      </c>
      <c r="K348" s="48">
        <v>4.9866902875659465</v>
      </c>
      <c r="L348" s="48">
        <v>4.5607479619727931</v>
      </c>
      <c r="M348" s="48">
        <v>4.2396106793782167</v>
      </c>
      <c r="N348" s="48">
        <v>4.1430370802554446</v>
      </c>
      <c r="O348" s="48">
        <v>4.0292031411432463</v>
      </c>
      <c r="P348" s="48">
        <v>4.4994785956018051</v>
      </c>
      <c r="Q348" s="48">
        <v>4.3374317109189686</v>
      </c>
      <c r="R348" s="48">
        <v>4.3415527769552877</v>
      </c>
      <c r="S348" s="48">
        <v>4.1514087671365036</v>
      </c>
      <c r="T348" s="48">
        <v>4.0210010887569085</v>
      </c>
      <c r="U348" s="48">
        <v>3.9401928499269272</v>
      </c>
      <c r="V348" s="48">
        <v>4.0290658012341432</v>
      </c>
      <c r="W348" s="48">
        <v>4.0302602937865828</v>
      </c>
      <c r="X348" s="48">
        <v>4.0123867097076173</v>
      </c>
      <c r="Y348" s="48">
        <v>4.0287200685748683</v>
      </c>
      <c r="Z348" s="48">
        <v>4.0797173044460937</v>
      </c>
      <c r="AA348" s="48">
        <v>3.7887046587807656</v>
      </c>
      <c r="AB348" s="48">
        <v>4.0173261655745423</v>
      </c>
      <c r="AC348" s="48">
        <v>4.0861057437376838</v>
      </c>
      <c r="AE348" s="46">
        <v>4.0861057437376838</v>
      </c>
      <c r="AF348" s="55">
        <f t="shared" si="5"/>
        <v>0</v>
      </c>
    </row>
    <row r="349" spans="1:32" s="46" customFormat="1" ht="10.5" x14ac:dyDescent="0.15">
      <c r="B349" s="47" t="s">
        <v>130</v>
      </c>
      <c r="C349" s="47" t="s">
        <v>128</v>
      </c>
      <c r="D349" s="47"/>
      <c r="E349" s="47" t="s">
        <v>124</v>
      </c>
      <c r="F349" s="47" t="s">
        <v>131</v>
      </c>
      <c r="G349" s="50">
        <v>-3.3406880632960378E-2</v>
      </c>
      <c r="H349" s="50">
        <v>-3.4701294003483318E-2</v>
      </c>
      <c r="I349" s="50">
        <v>-4.0298914234903505E-2</v>
      </c>
      <c r="J349" s="50">
        <v>-4.958410891955134E-2</v>
      </c>
      <c r="K349" s="50">
        <v>3.3969862206944423E-2</v>
      </c>
      <c r="L349" s="50">
        <v>-8.5415837164625641E-2</v>
      </c>
      <c r="M349" s="50">
        <v>-7.0413293010751166E-2</v>
      </c>
      <c r="N349" s="50">
        <v>-2.2778883823581508E-2</v>
      </c>
      <c r="O349" s="50">
        <v>-2.7475964348641524E-2</v>
      </c>
      <c r="P349" s="50">
        <v>0.11671673975840369</v>
      </c>
      <c r="Q349" s="50">
        <v>-3.6014591744304658E-2</v>
      </c>
      <c r="R349" s="50">
        <v>9.5011663836563898E-4</v>
      </c>
      <c r="S349" s="50">
        <v>-4.3796314265268754E-2</v>
      </c>
      <c r="T349" s="50">
        <v>-3.1412873483317783E-2</v>
      </c>
      <c r="U349" s="50">
        <v>-2.0096547363771866E-2</v>
      </c>
      <c r="V349" s="50">
        <v>2.2555482610163047E-2</v>
      </c>
      <c r="W349" s="50">
        <v>2.964688618571909E-4</v>
      </c>
      <c r="X349" s="50">
        <v>-4.4348460833959491E-3</v>
      </c>
      <c r="Y349" s="50">
        <v>4.0707339668266673E-3</v>
      </c>
      <c r="Z349" s="50">
        <v>1.2658421285960841E-2</v>
      </c>
      <c r="AA349" s="50">
        <v>-7.13315712704361E-2</v>
      </c>
      <c r="AB349" s="50">
        <v>6.0342921231381741E-2</v>
      </c>
      <c r="AC349" s="50">
        <v>1.7120735366854323E-2</v>
      </c>
      <c r="AE349" s="46">
        <v>1.7120735366854323E-2</v>
      </c>
      <c r="AF349" s="55">
        <f t="shared" si="5"/>
        <v>0</v>
      </c>
    </row>
  </sheetData>
  <mergeCells count="2">
    <mergeCell ref="B1:AB1"/>
    <mergeCell ref="B3:A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T_IV.1</vt:lpstr>
      <vt:lpstr>DATA</vt:lpstr>
      <vt:lpstr>Índice!Área_de_impresión</vt:lpstr>
      <vt:lpstr>T_IV.1!Área_de_impresión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TEMP_DGEE89</dc:creator>
  <cp:lastModifiedBy>TEMP_DGEE89</cp:lastModifiedBy>
  <cp:lastPrinted>2023-09-05T22:12:30Z</cp:lastPrinted>
  <dcterms:created xsi:type="dcterms:W3CDTF">2023-09-05T15:24:50Z</dcterms:created>
  <dcterms:modified xsi:type="dcterms:W3CDTF">2024-05-03T19:55:17Z</dcterms:modified>
</cp:coreProperties>
</file>