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21240"/>
  </bookViews>
  <sheets>
    <sheet name="1 MÁXIMA DEMANDA (MW)" sheetId="5" r:id="rId1"/>
    <sheet name="2 OFERTA (GWh)" sheetId="3" r:id="rId2"/>
    <sheet name="3 DEMANDA (GWh)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5" l="1"/>
  <c r="P19" i="4"/>
  <c r="D21" i="4"/>
  <c r="D22" i="4"/>
  <c r="Q19" i="3"/>
  <c r="D23" i="3"/>
  <c r="D21" i="3"/>
  <c r="O20" i="5"/>
  <c r="D22" i="5"/>
  <c r="D23" i="5"/>
  <c r="O16" i="4" l="1"/>
  <c r="O17" i="4"/>
  <c r="O18" i="4"/>
  <c r="O19" i="4"/>
  <c r="O15" i="4"/>
  <c r="O16" i="3"/>
  <c r="O17" i="3"/>
  <c r="O18" i="3"/>
  <c r="O19" i="3"/>
  <c r="O15" i="3"/>
  <c r="O16" i="5" l="1"/>
  <c r="O17" i="5"/>
  <c r="O18" i="5"/>
  <c r="O19" i="5"/>
  <c r="O15" i="5"/>
  <c r="N15" i="5" l="1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O21" i="4" l="1"/>
  <c r="N19" i="3"/>
  <c r="P19" i="3" l="1"/>
</calcChain>
</file>

<file path=xl/sharedStrings.xml><?xml version="1.0" encoding="utf-8"?>
<sst xmlns="http://schemas.openxmlformats.org/spreadsheetml/2006/main" count="47" uniqueCount="18">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</sst>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0" fontId="5" fillId="0" borderId="0" xfId="0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11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7814.0746201388502</c:v>
                </c:pt>
                <c:pt idx="4">
                  <c:v>7718.21725821174</c:v>
                </c:pt>
                <c:pt idx="5">
                  <c:v>7692.23363886888</c:v>
                </c:pt>
                <c:pt idx="6">
                  <c:v>7665.1924164432003</c:v>
                </c:pt>
                <c:pt idx="7">
                  <c:v>7681.8653145036697</c:v>
                </c:pt>
                <c:pt idx="8">
                  <c:v>7743.48595465566</c:v>
                </c:pt>
                <c:pt idx="9">
                  <c:v>7841.4064313088202</c:v>
                </c:pt>
                <c:pt idx="10">
                  <c:v>7983.0866711526196</c:v>
                </c:pt>
                <c:pt idx="11">
                  <c:v>8024.1329185271597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3266816"/>
        <c:axId val="533268736"/>
      </c:lineChart>
      <c:catAx>
        <c:axId val="5332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33268736"/>
        <c:crosses val="autoZero"/>
        <c:auto val="1"/>
        <c:lblAlgn val="ctr"/>
        <c:lblOffset val="100"/>
        <c:noMultiLvlLbl val="0"/>
      </c:catAx>
      <c:valAx>
        <c:axId val="533268736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3326681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31600628432962E-2"/>
          <c:y val="0.1171741992986287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5387.9577856297929</c:v>
                </c:pt>
                <c:pt idx="1">
                  <c:v>5207.3291174260576</c:v>
                </c:pt>
                <c:pt idx="2">
                  <c:v>5374.3370332800005</c:v>
                </c:pt>
                <c:pt idx="3">
                  <c:v>5204.9297122903208</c:v>
                </c:pt>
                <c:pt idx="4">
                  <c:v>5378.4325194914227</c:v>
                </c:pt>
                <c:pt idx="5">
                  <c:v>5227.3774322418194</c:v>
                </c:pt>
                <c:pt idx="6">
                  <c:v>5338.4103314493259</c:v>
                </c:pt>
                <c:pt idx="7">
                  <c:v>5405.4600635985362</c:v>
                </c:pt>
                <c:pt idx="8">
                  <c:v>5298.321886417717</c:v>
                </c:pt>
                <c:pt idx="9">
                  <c:v>5521.2874364037734</c:v>
                </c:pt>
                <c:pt idx="10">
                  <c:v>5445.3270102269498</c:v>
                </c:pt>
                <c:pt idx="11">
                  <c:v>5660.8773913177629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677824"/>
        <c:axId val="175679360"/>
      </c:lineChart>
      <c:catAx>
        <c:axId val="1756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679360"/>
        <c:crosses val="autoZero"/>
        <c:auto val="1"/>
        <c:lblAlgn val="ctr"/>
        <c:lblOffset val="100"/>
        <c:noMultiLvlLbl val="0"/>
      </c:catAx>
      <c:valAx>
        <c:axId val="17567936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677824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4538.1123951197906</c:v>
                </c:pt>
                <c:pt idx="1">
                  <c:v>4457.7445334627373</c:v>
                </c:pt>
                <c:pt idx="2">
                  <c:v>4514.8227547914503</c:v>
                </c:pt>
                <c:pt idx="3">
                  <c:v>4482.5055840422438</c:v>
                </c:pt>
                <c:pt idx="4">
                  <c:v>4564.7168392498788</c:v>
                </c:pt>
                <c:pt idx="5">
                  <c:v>4479.5018444089892</c:v>
                </c:pt>
                <c:pt idx="6">
                  <c:v>4524.1012918976958</c:v>
                </c:pt>
                <c:pt idx="7">
                  <c:v>4594.7445524984041</c:v>
                </c:pt>
                <c:pt idx="8">
                  <c:v>4554.0428378347979</c:v>
                </c:pt>
                <c:pt idx="9">
                  <c:v>4680.9195980605264</c:v>
                </c:pt>
                <c:pt idx="10">
                  <c:v>4656.1984878802004</c:v>
                </c:pt>
                <c:pt idx="11">
                  <c:v>4769.7821851312292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96768"/>
        <c:axId val="176098304"/>
      </c:lineChart>
      <c:catAx>
        <c:axId val="1760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098304"/>
        <c:crosses val="autoZero"/>
        <c:auto val="1"/>
        <c:lblAlgn val="ctr"/>
        <c:lblOffset val="100"/>
        <c:noMultiLvlLbl val="0"/>
      </c:catAx>
      <c:valAx>
        <c:axId val="1760983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096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69"/>
  <sheetViews>
    <sheetView tabSelected="1" zoomScaleNormal="100" workbookViewId="0">
      <selection activeCell="O22" sqref="O22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3" width="12.5703125" bestFit="1" customWidth="1"/>
    <col min="14" max="14" width="7" customWidth="1"/>
    <col min="22" max="22" width="12.5703125" bestFit="1" customWidth="1"/>
  </cols>
  <sheetData>
    <row r="2" spans="1:28" ht="21" x14ac:dyDescent="0.35">
      <c r="A2" s="9" t="s">
        <v>16</v>
      </c>
    </row>
    <row r="4" spans="1:28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5" t="s">
        <v>17</v>
      </c>
      <c r="AB4" s="1"/>
    </row>
    <row r="5" spans="1:28" x14ac:dyDescent="0.25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2"/>
      <c r="AB5" s="2"/>
    </row>
    <row r="6" spans="1:28" x14ac:dyDescent="0.25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2"/>
      <c r="AB6" s="2"/>
    </row>
    <row r="7" spans="1:28" x14ac:dyDescent="0.25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2"/>
      <c r="AB7" s="2"/>
    </row>
    <row r="8" spans="1:28" x14ac:dyDescent="0.25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2"/>
      <c r="AB8" s="2"/>
    </row>
    <row r="9" spans="1:28" x14ac:dyDescent="0.25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2"/>
      <c r="AB9" s="2"/>
    </row>
    <row r="10" spans="1:28" x14ac:dyDescent="0.25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2"/>
      <c r="AB10" s="2"/>
    </row>
    <row r="11" spans="1:28" x14ac:dyDescent="0.25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2"/>
      <c r="AB11" s="2"/>
    </row>
    <row r="12" spans="1:28" x14ac:dyDescent="0.25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2"/>
      <c r="AB12" s="2"/>
    </row>
    <row r="13" spans="1:28" x14ac:dyDescent="0.25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2"/>
      <c r="AB13" s="2"/>
    </row>
    <row r="14" spans="1:28" x14ac:dyDescent="0.25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6"/>
      <c r="AB14" s="2"/>
    </row>
    <row r="15" spans="1:28" x14ac:dyDescent="0.25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8">
        <f t="shared" ref="N15:N18" si="0">(B15/B14)-1</f>
        <v>2.82617081364267E-2</v>
      </c>
      <c r="O15" s="6">
        <f>MAX(B15:M15)</f>
        <v>7125.2993800000004</v>
      </c>
      <c r="AB15" s="2"/>
    </row>
    <row r="16" spans="1:28" x14ac:dyDescent="0.25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8">
        <f t="shared" si="0"/>
        <v>-2.2768983917484165E-2</v>
      </c>
      <c r="O16" s="6">
        <f t="shared" ref="O16:O19" si="1">MAX(B16:M16)</f>
        <v>7173.0331600000009</v>
      </c>
      <c r="AB16" s="2"/>
    </row>
    <row r="17" spans="1:28" x14ac:dyDescent="0.25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8">
        <f t="shared" si="0"/>
        <v>2.324934806019785E-2</v>
      </c>
      <c r="O17" s="6">
        <f t="shared" si="1"/>
        <v>7467.4497399999982</v>
      </c>
      <c r="AB17" s="2"/>
    </row>
    <row r="18" spans="1:28" x14ac:dyDescent="0.25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3">
        <v>7280.2119199999997</v>
      </c>
      <c r="I18" s="13">
        <v>7290.0387300000002</v>
      </c>
      <c r="J18" s="13">
        <v>7374.1586100000004</v>
      </c>
      <c r="K18" s="13">
        <v>7354.2089100000021</v>
      </c>
      <c r="L18" s="6">
        <v>7489.3460300000015</v>
      </c>
      <c r="M18" s="14">
        <v>7545.0150000000003</v>
      </c>
      <c r="N18" s="18">
        <f t="shared" si="0"/>
        <v>3.1675357209068E-2</v>
      </c>
      <c r="O18" s="6">
        <f t="shared" si="1"/>
        <v>7605.50612</v>
      </c>
      <c r="AB18" s="2"/>
    </row>
    <row r="19" spans="1:28" ht="15.75" x14ac:dyDescent="0.25">
      <c r="A19" s="1">
        <v>2024</v>
      </c>
      <c r="B19" s="25">
        <v>7632.5309999999999</v>
      </c>
      <c r="C19" s="25">
        <v>7761.9889999999996</v>
      </c>
      <c r="D19" s="25">
        <v>7550.3069999999998</v>
      </c>
      <c r="E19" s="7">
        <v>7814.0746201388502</v>
      </c>
      <c r="F19" s="7">
        <v>7718.21725821174</v>
      </c>
      <c r="G19" s="7">
        <v>7692.23363886888</v>
      </c>
      <c r="H19" s="7">
        <v>7665.1924164432003</v>
      </c>
      <c r="I19" s="7">
        <v>7681.8653145036697</v>
      </c>
      <c r="J19" s="7">
        <v>7743.48595465566</v>
      </c>
      <c r="K19" s="7">
        <v>7841.4064313088202</v>
      </c>
      <c r="L19" s="7">
        <v>7983.0866711526196</v>
      </c>
      <c r="M19" s="7">
        <v>8024.1329185271597</v>
      </c>
      <c r="N19" s="18">
        <f>(B19/B18)-1</f>
        <v>4.6378479597885658E-2</v>
      </c>
      <c r="O19" s="6">
        <f t="shared" si="1"/>
        <v>8024.1329185271597</v>
      </c>
      <c r="AB19" s="2"/>
    </row>
    <row r="20" spans="1:28" x14ac:dyDescent="0.25">
      <c r="O20">
        <f>O19/O18</f>
        <v>1.0550425957092202</v>
      </c>
    </row>
    <row r="21" spans="1:28" x14ac:dyDescent="0.25">
      <c r="B21" s="21"/>
      <c r="K21" s="10"/>
      <c r="L21" s="10"/>
      <c r="O21" s="21">
        <f>((O19/O16)^(1/3))</f>
        <v>1.0380822340971245</v>
      </c>
    </row>
    <row r="22" spans="1:28" x14ac:dyDescent="0.25">
      <c r="D22">
        <f>(D19/D18)-1</f>
        <v>-4.3594846292653866E-3</v>
      </c>
      <c r="O22" s="21"/>
    </row>
    <row r="23" spans="1:28" x14ac:dyDescent="0.25">
      <c r="D23">
        <f>(D19/D16)^(1/3)</f>
        <v>1.0338518780685528</v>
      </c>
    </row>
    <row r="25" spans="1:28" x14ac:dyDescent="0.25">
      <c r="B25" s="6"/>
      <c r="M25" s="2"/>
    </row>
    <row r="26" spans="1:28" x14ac:dyDescent="0.25">
      <c r="B26" s="6"/>
    </row>
    <row r="27" spans="1:28" x14ac:dyDescent="0.25">
      <c r="B27" s="6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25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25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1"/>
  <sheetViews>
    <sheetView zoomScale="90" zoomScaleNormal="90" workbookViewId="0">
      <selection activeCell="D23" sqref="D23"/>
    </sheetView>
  </sheetViews>
  <sheetFormatPr baseColWidth="10" defaultRowHeight="15" x14ac:dyDescent="0.25"/>
  <cols>
    <col min="2" max="12" width="12.5703125" bestFit="1" customWidth="1"/>
    <col min="13" max="13" width="14.28515625" bestFit="1" customWidth="1"/>
    <col min="14" max="14" width="13.7109375" bestFit="1" customWidth="1"/>
    <col min="19" max="19" width="12.5703125" bestFit="1" customWidth="1"/>
    <col min="25" max="25" width="12.5703125" bestFit="1" customWidth="1"/>
  </cols>
  <sheetData>
    <row r="2" spans="1:31" ht="21" x14ac:dyDescent="0.35">
      <c r="A2" s="22" t="s">
        <v>14</v>
      </c>
      <c r="B2" s="23"/>
      <c r="C2" s="23"/>
      <c r="D2" s="23"/>
      <c r="E2" s="23"/>
    </row>
    <row r="4" spans="1:31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5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2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25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2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25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2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25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2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25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2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25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2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25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2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25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2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25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2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25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6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25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8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25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8">
        <f t="shared" ref="O16:O19" si="1"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25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8">
        <f t="shared" si="1"/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25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 t="shared" ref="N18" si="2">SUM(B18:M18)</f>
        <v>62009.131871588477</v>
      </c>
      <c r="O18" s="18">
        <f t="shared" si="1"/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.75" x14ac:dyDescent="0.3">
      <c r="A19" s="1">
        <v>2024</v>
      </c>
      <c r="B19" s="13">
        <v>5387.9577856297929</v>
      </c>
      <c r="C19" s="13">
        <v>5207.3291174260576</v>
      </c>
      <c r="D19" s="17">
        <v>5374.3370332800005</v>
      </c>
      <c r="E19" s="7">
        <v>5204.9297122903208</v>
      </c>
      <c r="F19" s="7">
        <v>5378.4325194914227</v>
      </c>
      <c r="G19" s="7">
        <v>5227.3774322418194</v>
      </c>
      <c r="H19" s="7">
        <v>5338.4103314493259</v>
      </c>
      <c r="I19" s="7">
        <v>5405.4600635985362</v>
      </c>
      <c r="J19" s="7">
        <v>5298.321886417717</v>
      </c>
      <c r="K19" s="7">
        <v>5521.2874364037734</v>
      </c>
      <c r="L19" s="7">
        <v>5445.3270102269498</v>
      </c>
      <c r="M19" s="7">
        <v>5660.8773913177629</v>
      </c>
      <c r="N19" s="2">
        <f>SUM(B19:M19)</f>
        <v>64450.04771977348</v>
      </c>
      <c r="O19" s="18">
        <f t="shared" si="1"/>
        <v>7.7620057241063467E-2</v>
      </c>
      <c r="P19">
        <f>(N19/N15)^(1/4)</f>
        <v>1.0520813165710559</v>
      </c>
      <c r="Q19">
        <f>N19/N18</f>
        <v>1.0393638126274654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N20" s="6"/>
    </row>
    <row r="21" spans="1:31" x14ac:dyDescent="0.25">
      <c r="D21">
        <f>D19/D15</f>
        <v>1.286489894098533</v>
      </c>
      <c r="N21" s="4"/>
      <c r="O21" s="26">
        <v>7550.3069999999998</v>
      </c>
      <c r="P21" s="27">
        <v>7814.0746201388502</v>
      </c>
      <c r="Q21" s="27">
        <v>7718.21725821174</v>
      </c>
      <c r="R21" s="27">
        <v>7692.23363886888</v>
      </c>
      <c r="S21" s="27">
        <v>7665.1924164432003</v>
      </c>
      <c r="T21" s="27">
        <v>7681.8653145036697</v>
      </c>
      <c r="U21" s="27">
        <v>7743.48595465566</v>
      </c>
      <c r="V21" s="27">
        <v>7841.4064313088202</v>
      </c>
      <c r="W21" s="27">
        <v>7983.0866711526196</v>
      </c>
      <c r="X21" s="27">
        <v>8024.1329185271597</v>
      </c>
    </row>
    <row r="23" spans="1:31" x14ac:dyDescent="0.25">
      <c r="D23" s="28">
        <f>(D19/D18)-1</f>
        <v>-9.3633517816411604E-3</v>
      </c>
    </row>
    <row r="30" spans="1:31" x14ac:dyDescent="0.25">
      <c r="AE30" s="1"/>
    </row>
    <row r="31" spans="1:31" x14ac:dyDescent="0.25">
      <c r="AE31" s="2"/>
    </row>
    <row r="32" spans="1:31" x14ac:dyDescent="0.25">
      <c r="AE32" s="2"/>
    </row>
    <row r="33" spans="31:31" x14ac:dyDescent="0.25">
      <c r="AE33" s="2"/>
    </row>
    <row r="34" spans="31:31" x14ac:dyDescent="0.25">
      <c r="AE34" s="2"/>
    </row>
    <row r="35" spans="31:31" x14ac:dyDescent="0.25">
      <c r="AE35" s="2"/>
    </row>
    <row r="36" spans="31:31" x14ac:dyDescent="0.25">
      <c r="AE36" s="2"/>
    </row>
    <row r="37" spans="31:31" x14ac:dyDescent="0.25">
      <c r="AE37" s="2"/>
    </row>
    <row r="38" spans="31:31" x14ac:dyDescent="0.25">
      <c r="AE38" s="2"/>
    </row>
    <row r="39" spans="31:31" x14ac:dyDescent="0.25">
      <c r="AE39" s="2"/>
    </row>
    <row r="40" spans="31:31" x14ac:dyDescent="0.25">
      <c r="AE40" s="2"/>
    </row>
    <row r="41" spans="31:31" x14ac:dyDescent="0.25">
      <c r="AE41" s="2"/>
    </row>
    <row r="42" spans="31:31" x14ac:dyDescent="0.25">
      <c r="AE42" s="2"/>
    </row>
    <row r="43" spans="31:31" x14ac:dyDescent="0.25">
      <c r="AE43" s="2"/>
    </row>
    <row r="44" spans="31:31" x14ac:dyDescent="0.25">
      <c r="AE44" s="2"/>
    </row>
    <row r="45" spans="31:31" x14ac:dyDescent="0.25">
      <c r="AE45" s="2"/>
    </row>
    <row r="46" spans="31:31" x14ac:dyDescent="0.25">
      <c r="AE46" s="2"/>
    </row>
    <row r="47" spans="31:31" x14ac:dyDescent="0.25">
      <c r="AE47" s="2"/>
    </row>
    <row r="48" spans="31:31" x14ac:dyDescent="0.25">
      <c r="AE48" s="2"/>
    </row>
    <row r="49" spans="31:31" x14ac:dyDescent="0.25">
      <c r="AE49" s="2"/>
    </row>
    <row r="50" spans="31:31" x14ac:dyDescent="0.25">
      <c r="AE50" s="2"/>
    </row>
    <row r="61" spans="31:31" x14ac:dyDescent="0.25">
      <c r="AE61" s="1"/>
    </row>
    <row r="62" spans="31:31" x14ac:dyDescent="0.25">
      <c r="AE62" s="2"/>
    </row>
    <row r="63" spans="31:31" x14ac:dyDescent="0.25">
      <c r="AE63" s="2"/>
    </row>
    <row r="64" spans="31:31" x14ac:dyDescent="0.25">
      <c r="AE64" s="2"/>
    </row>
    <row r="65" spans="31:31" x14ac:dyDescent="0.25">
      <c r="AE65" s="2"/>
    </row>
    <row r="66" spans="31:31" x14ac:dyDescent="0.25">
      <c r="AE66" s="2"/>
    </row>
    <row r="67" spans="31:31" x14ac:dyDescent="0.25">
      <c r="AE67" s="2"/>
    </row>
    <row r="68" spans="31:31" x14ac:dyDescent="0.25">
      <c r="AE68" s="2"/>
    </row>
    <row r="69" spans="31:31" x14ac:dyDescent="0.25">
      <c r="AE69" s="2"/>
    </row>
    <row r="70" spans="31:31" x14ac:dyDescent="0.25">
      <c r="AE70" s="2"/>
    </row>
    <row r="71" spans="31:31" x14ac:dyDescent="0.25">
      <c r="AE71" s="2"/>
    </row>
    <row r="72" spans="31:31" x14ac:dyDescent="0.25">
      <c r="AE72" s="2"/>
    </row>
    <row r="73" spans="31:31" x14ac:dyDescent="0.25">
      <c r="AE73" s="2"/>
    </row>
    <row r="74" spans="31:31" x14ac:dyDescent="0.25">
      <c r="AE74" s="2"/>
    </row>
    <row r="75" spans="31:31" x14ac:dyDescent="0.25">
      <c r="AE75" s="2"/>
    </row>
    <row r="76" spans="31:31" x14ac:dyDescent="0.25">
      <c r="AE76" s="2"/>
    </row>
    <row r="77" spans="31:31" x14ac:dyDescent="0.25">
      <c r="AE77" s="2"/>
    </row>
    <row r="78" spans="31:31" x14ac:dyDescent="0.25">
      <c r="AE78" s="2"/>
    </row>
    <row r="79" spans="31:31" x14ac:dyDescent="0.25">
      <c r="AE79" s="2"/>
    </row>
    <row r="80" spans="31:31" x14ac:dyDescent="0.25">
      <c r="AE80" s="2"/>
    </row>
    <row r="81" spans="31:31" x14ac:dyDescent="0.25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73"/>
  <sheetViews>
    <sheetView zoomScaleNormal="100" workbookViewId="0">
      <selection activeCell="A20" sqref="A20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0" width="12.5703125" bestFit="1" customWidth="1"/>
    <col min="11" max="11" width="12.5703125" customWidth="1"/>
    <col min="12" max="13" width="12.5703125" bestFit="1" customWidth="1"/>
    <col min="14" max="14" width="13.7109375" bestFit="1" customWidth="1"/>
    <col min="25" max="25" width="12.5703125" bestFit="1" customWidth="1"/>
  </cols>
  <sheetData>
    <row r="2" spans="1:31" ht="21" x14ac:dyDescent="0.35">
      <c r="A2" s="19" t="s">
        <v>15</v>
      </c>
      <c r="B2" s="20"/>
      <c r="C2" s="20"/>
      <c r="D2" s="20"/>
    </row>
    <row r="4" spans="1:31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5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2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25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2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25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2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25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2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25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2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25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2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25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2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25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2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25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2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25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6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25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8">
        <f>(C15/C14)-1</f>
        <v>5.0449310586151874E-2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25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8">
        <f t="shared" ref="O16:O19" si="1">(C16/C15)-1</f>
        <v>-4.5642447200520464E-2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25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8">
        <f t="shared" si="1"/>
        <v>4.9543237133603757E-2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25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 t="shared" ref="N18" si="2">SUM(B18:M18)</f>
        <v>52624.000118200005</v>
      </c>
      <c r="O18" s="18">
        <f t="shared" si="1"/>
        <v>4.3973998024165573E-2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.75" x14ac:dyDescent="0.3">
      <c r="A19" s="1">
        <v>2024</v>
      </c>
      <c r="B19" s="13">
        <v>4538.1123951197906</v>
      </c>
      <c r="C19" s="13">
        <v>4457.7445334627373</v>
      </c>
      <c r="D19" s="17">
        <v>4514.8227547914503</v>
      </c>
      <c r="E19" s="7">
        <v>4482.5055840422438</v>
      </c>
      <c r="F19" s="7">
        <v>4564.7168392498788</v>
      </c>
      <c r="G19" s="7">
        <v>4479.5018444089892</v>
      </c>
      <c r="H19" s="7">
        <v>4524.1012918976958</v>
      </c>
      <c r="I19" s="7">
        <v>4594.7445524984041</v>
      </c>
      <c r="J19" s="7">
        <v>4554.0428378347979</v>
      </c>
      <c r="K19" s="7">
        <v>4680.9195980605264</v>
      </c>
      <c r="L19" s="7">
        <v>4656.1984878802004</v>
      </c>
      <c r="M19" s="7">
        <v>4769.7821851312292</v>
      </c>
      <c r="N19" s="2">
        <f t="shared" si="0"/>
        <v>54817.192904377953</v>
      </c>
      <c r="O19" s="18">
        <f t="shared" si="1"/>
        <v>7.6950602911912469E-2</v>
      </c>
      <c r="P19">
        <f>(N19/N16)^(1/3)</f>
        <v>1.0448722309795595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N20" s="11"/>
    </row>
    <row r="21" spans="1:31" x14ac:dyDescent="0.25">
      <c r="D21">
        <f>(D19/D16)^(1/3)</f>
        <v>1.0369081949184167</v>
      </c>
      <c r="O21" s="24">
        <f>N19/N18</f>
        <v>1.0416766642834403</v>
      </c>
    </row>
    <row r="22" spans="1:31" x14ac:dyDescent="0.25">
      <c r="D22" s="28">
        <f>(D19/D18)-1</f>
        <v>-6.0627109933668599E-3</v>
      </c>
      <c r="N22" s="4"/>
    </row>
    <row r="23" spans="1:31" x14ac:dyDescent="0.25">
      <c r="N23" s="5"/>
    </row>
    <row r="170" spans="2:14" x14ac:dyDescent="0.25">
      <c r="B170" s="1">
        <v>2020</v>
      </c>
      <c r="C170" s="2">
        <f t="shared" ref="C170:N170" si="3">SUM(B77,B108)</f>
        <v>0</v>
      </c>
      <c r="D170" s="2">
        <f t="shared" si="3"/>
        <v>0</v>
      </c>
      <c r="E170" s="2">
        <f t="shared" si="3"/>
        <v>0</v>
      </c>
      <c r="F170" s="2">
        <f t="shared" si="3"/>
        <v>0</v>
      </c>
      <c r="G170" s="2">
        <f t="shared" si="3"/>
        <v>0</v>
      </c>
      <c r="H170" s="2">
        <f t="shared" si="3"/>
        <v>0</v>
      </c>
      <c r="I170" s="2">
        <f t="shared" si="3"/>
        <v>0</v>
      </c>
      <c r="J170" s="2">
        <f t="shared" si="3"/>
        <v>0</v>
      </c>
      <c r="K170" s="2">
        <f t="shared" si="3"/>
        <v>0</v>
      </c>
      <c r="L170" s="2">
        <f t="shared" si="3"/>
        <v>0</v>
      </c>
      <c r="M170" s="2">
        <f t="shared" si="3"/>
        <v>0</v>
      </c>
      <c r="N170" s="2">
        <f t="shared" si="3"/>
        <v>0</v>
      </c>
    </row>
    <row r="171" spans="2:14" x14ac:dyDescent="0.25">
      <c r="B171" s="1">
        <v>2021</v>
      </c>
      <c r="C171" s="2">
        <f t="shared" ref="C171:N171" si="4">SUM(B78,B109)</f>
        <v>0</v>
      </c>
      <c r="D171" s="2">
        <f t="shared" si="4"/>
        <v>0</v>
      </c>
      <c r="E171" s="2">
        <f t="shared" si="4"/>
        <v>0</v>
      </c>
      <c r="F171" s="2">
        <f t="shared" si="4"/>
        <v>0</v>
      </c>
      <c r="G171" s="2">
        <f t="shared" si="4"/>
        <v>0</v>
      </c>
      <c r="H171" s="2">
        <f t="shared" si="4"/>
        <v>0</v>
      </c>
      <c r="I171" s="2">
        <f t="shared" si="4"/>
        <v>0</v>
      </c>
      <c r="J171" s="2">
        <f t="shared" si="4"/>
        <v>0</v>
      </c>
      <c r="K171" s="2">
        <f t="shared" si="4"/>
        <v>0</v>
      </c>
      <c r="L171" s="2">
        <f t="shared" si="4"/>
        <v>0</v>
      </c>
      <c r="M171" s="2">
        <f t="shared" si="4"/>
        <v>0</v>
      </c>
      <c r="N171" s="2">
        <f t="shared" si="4"/>
        <v>0</v>
      </c>
    </row>
    <row r="172" spans="2:14" x14ac:dyDescent="0.25">
      <c r="B172" s="1">
        <v>2022</v>
      </c>
      <c r="C172" s="2">
        <f t="shared" ref="C172:N172" si="5">SUM(B79,B110)</f>
        <v>0</v>
      </c>
      <c r="D172" s="2">
        <f t="shared" si="5"/>
        <v>0</v>
      </c>
      <c r="E172" s="2">
        <f t="shared" si="5"/>
        <v>0</v>
      </c>
      <c r="F172" s="2">
        <f t="shared" si="5"/>
        <v>0</v>
      </c>
      <c r="G172" s="2">
        <f t="shared" si="5"/>
        <v>0</v>
      </c>
      <c r="H172" s="2">
        <f t="shared" si="5"/>
        <v>0</v>
      </c>
      <c r="I172" s="2">
        <f t="shared" si="5"/>
        <v>0</v>
      </c>
      <c r="J172" s="2">
        <f t="shared" si="5"/>
        <v>0</v>
      </c>
      <c r="K172" s="2">
        <f t="shared" si="5"/>
        <v>0</v>
      </c>
      <c r="L172" s="2">
        <f t="shared" si="5"/>
        <v>0</v>
      </c>
      <c r="M172" s="2">
        <f t="shared" si="5"/>
        <v>0</v>
      </c>
      <c r="N172" s="2">
        <f t="shared" si="5"/>
        <v>0</v>
      </c>
    </row>
    <row r="173" spans="2:14" x14ac:dyDescent="0.25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2024-05-31T16:32:53Z</dcterms:modified>
</cp:coreProperties>
</file>