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RANSPARENCIA\"/>
    </mc:Choice>
  </mc:AlternateContent>
  <bookViews>
    <workbookView xWindow="0" yWindow="0" windowWidth="24000" windowHeight="9435" activeTab="1"/>
  </bookViews>
  <sheets>
    <sheet name="PROYECTO VIABLES EN EJECUCION" sheetId="3" r:id="rId1"/>
    <sheet name="PROYECTOS EN EVALUACION " sheetId="1" r:id="rId2"/>
  </sheets>
  <definedNames>
    <definedName name="_xlnm.Print_Area" localSheetId="0">'PROYECTO VIABLES EN EJECUCION'!$A$1:$M$23</definedName>
    <definedName name="_xlnm.Print_Area" localSheetId="1">'PROYECTOS EN EVALUACION '!$A$1:$G$17</definedName>
  </definedNames>
  <calcPr calcId="152511"/>
</workbook>
</file>

<file path=xl/calcChain.xml><?xml version="1.0" encoding="utf-8"?>
<calcChain xmlns="http://schemas.openxmlformats.org/spreadsheetml/2006/main">
  <c r="J13" i="3" l="1"/>
  <c r="O16" i="3" l="1"/>
  <c r="F12" i="3" l="1"/>
  <c r="L13" i="3" l="1"/>
  <c r="F13" i="3"/>
  <c r="F19" i="3" l="1"/>
  <c r="L12" i="3" l="1"/>
  <c r="F11" i="3"/>
</calcChain>
</file>

<file path=xl/sharedStrings.xml><?xml version="1.0" encoding="utf-8"?>
<sst xmlns="http://schemas.openxmlformats.org/spreadsheetml/2006/main" count="115" uniqueCount="63">
  <si>
    <t>HOSPITAL NACIONAL "ARZOBISPO LOAYZA"</t>
  </si>
  <si>
    <t>OFICINA EJECUTIVA DE PLANEAMIENTO ESTRATEGICO</t>
  </si>
  <si>
    <t>PROYECTOS VIABLES EN EJECUCIÓN</t>
  </si>
  <si>
    <t>NOMBRE DEL PROYECTO</t>
  </si>
  <si>
    <t>COD. SNIP</t>
  </si>
  <si>
    <t xml:space="preserve">MODALIDAD </t>
  </si>
  <si>
    <t>MONTO DEL PROYECTO</t>
  </si>
  <si>
    <t>UNIDAD EJECUTORA RESPONSABLE</t>
  </si>
  <si>
    <t>FUENTE</t>
  </si>
  <si>
    <t>CONSTRUCCIÓN DEL PABELLÓN PARA CUIDADOS INTENSIVOS E INTERMEDIOS, BANCO DE SANGRE, UNIDAD CENTRAL DE ESTERILIZACIÓN Y SERVICIO DE ALIMENTACIÓN CENTRAL DEL HOSPITAL NACIONAL ARZOBISPO LOAYZA</t>
  </si>
  <si>
    <t>DONACION DE LA OBRA, CONTRATA DE EQUIPAMIENTO</t>
  </si>
  <si>
    <t>MINSA/GOBIERNO CHINO</t>
  </si>
  <si>
    <t>DONACIÓN T/RECURSOS ORDINARIOS</t>
  </si>
  <si>
    <t>IMPLEMENTACION DEL BANCO DE TEJIDOS DEL SERVICIO DE CIRUGIA PLASTICA Y QUEMADOS DEL HOSPITAL NACIONAL ARZOBISPO LOAYZA</t>
  </si>
  <si>
    <t>CONTRATA</t>
  </si>
  <si>
    <t>HNAL</t>
  </si>
  <si>
    <t>RECURSOS ORDINARIOS</t>
  </si>
  <si>
    <t>MEJORAMIENTO Y AMPLIACION DEL SERVICIO DE NEUMOLOGIA Y DEL PROGRAMA DE CONTROL DE TUBERCULOSIS DEL HOSPITAL NACIONAL ARZOBISPO LOAYZA</t>
  </si>
  <si>
    <t>CONVENIO UNI</t>
  </si>
  <si>
    <t>REUBICACION Y CONSTRUCCION DE LA OFICINA DE SEGUROS DEL HNAL</t>
  </si>
  <si>
    <t>FORTALECIMIENTO DE LA CAPACIDAD RESOLUTIVA DE LOS SERVICIOS DE LABORATORIO Y RAYOS X PARA PACIENTES TBC - MDR DEL HOSPITAL NACIONAL ARZOBISPO LOAYZA</t>
  </si>
  <si>
    <t>IMPLEMENTACION DEL ALMACEN ESPECIALIZADO PARA MEDICAMENTOS, MATERIAL MEDICO Y AFINES DEL HOSPITAL NACIONAL ARZOBISPO LOAYZA</t>
  </si>
  <si>
    <t>RECURSOS DIRECTAMENTE RECAUDADOS</t>
  </si>
  <si>
    <t>EQUIPAMIENTO DEL SERVICIO DE OBSTETRICIA DEL HOSPITAL NACIONAL ARZOBISPO LOAYZA</t>
  </si>
  <si>
    <t>EQUIPAMIENTO BÁSICO PARA DETECCION Y TRATAMIENTO DEL CÁNCER EN EL HOSPITAL NACIONAL ARZOBISPO LOAYZA</t>
  </si>
  <si>
    <t>EQUIPAMIENTO DE LA UNIDAD DE CUIDADOS INTENSIVOS CORONARIOS DEL HOSPITAL NACIONAL ARZOBISPO LOAYZA</t>
  </si>
  <si>
    <t>EQUIPAMIENTO PARA PROCEDIMIENTOS DE ALTA COMPLEJIDAD HOSPITALARIA A TRAVÉS DEL DIAGNÓSTICO POR IMÁGENES EN EL HOSPITAL NACIONAL ARZOBISPO LOAYZA</t>
  </si>
  <si>
    <t>NOMBRE DEL ROYECTO</t>
  </si>
  <si>
    <t>DESCRIPCION</t>
  </si>
  <si>
    <t xml:space="preserve"> “IMPLEMENTACION DE TERMINALES INFORMATICOS PARA LOS SERVICIOS ASISTENCIALES DEL HOSPITAL 
NACIONAL ARZOBISPO LOAYZA”
</t>
  </si>
  <si>
    <t>AMPLIACIÓN Y MEJORAMIENTO DE LA OFERTA DE MEDIANA Y ALTA COMPLEJIDAD HOSPITALARIA, CON ENFASIS EN NUEVOS SERVICIOS EN EL HOSPITAL NACIONAL ARZOBISPO LOAYZA LIMA - PERU</t>
  </si>
  <si>
    <t>LOS  TRABAJOS HAN CONCLUIDOS Y  SE ENCUENTRAN EN FUNCIONAMIENTO LOS SERVICIOS.</t>
  </si>
  <si>
    <t xml:space="preserve"> “AMPLIACIÓN Y MEJORAMIENTO DE LA OFERTA DE PROCEDIMIENTOS PARA ALTA PREVENCIÓN Y TRATAMIENTO DE PATOLOGÍAS DE ELEVADA COMPLEJIDAD EN EL HOSPITAL NACIONAL ARZOBISPO LOAYZA, LIMA – PERU”</t>
  </si>
  <si>
    <t xml:space="preserve">PROYECTOS EN EVALUACION </t>
  </si>
  <si>
    <t>PENDIENTE DE CIERRE  HASTA QUE NO SE CUENTE CON UN INFORME DE CONFORMIDAD DE LA OFICINA DE SERVICIOS GENERALES.</t>
  </si>
  <si>
    <t>SE HAN EJECUTADO TODOS LOS COMPONENTES DEL PROYECTO Y SOLO DEMANDA MEJORAS EN INFRAESTRUCTURA PARA SALVAR DETALLES DE BIOSEGURIDAD.</t>
  </si>
  <si>
    <t xml:space="preserve">UNIDAD DE PROYECTOS DE INVERSION </t>
  </si>
  <si>
    <t>OBSERVACIONES</t>
  </si>
  <si>
    <t>CULMINADO - PENDIENTE CIERRE</t>
  </si>
  <si>
    <t>MONTO  EJECUTADO DEL PROYECTO A LA FECHA</t>
  </si>
  <si>
    <t>PERFIL APROBADO - SIGUIENTE PASO ESTUDIO DE FACTIBILIDAD</t>
  </si>
  <si>
    <t>PLAN DE TRABAJO APROBADO - PIP OBSERVADO</t>
  </si>
  <si>
    <t xml:space="preserve">PLAN DE TRABAJO OBSERVADO </t>
  </si>
  <si>
    <t>MEJORAMIENTO DE LA CAPACIDAD RESOLUTIVA DEL SERVICIO DE UROLOGÍA DEL HOSPITAL NACIONAL ARZOBISPO LOAYZA</t>
  </si>
  <si>
    <t>LIQUIDACION DE OBRA Y PROXIMO CIERRE DE PROYECTO</t>
  </si>
  <si>
    <t>"MEJORAMIENTO DEL SERVICIO DE REHABILITACION DEL HOSPITAL NACIONAL ARZOBISPO LOAYZA - LIMA, PERU"</t>
  </si>
  <si>
    <t>MONTO CERTIFICADO</t>
  </si>
  <si>
    <t xml:space="preserve">SIN ASIGNACION DE PRESUPUESTO  EN EL 2016.  ESTA PENDIENTE . A) LA EJECUCIÓN DE CURSOS DE CAPACITACIÓN  
B) LA REHABILITACIÓN DEL PABELLÓN 8 NEUMOLOGÍA (SALDO DE OBRA), C) POR ADQUIRIR 65 ITEMS DEL COMPONENTE EQUIPAMIENTO 
</t>
  </si>
  <si>
    <t>SIN ASIGNACION DE PRESUPUESTO  EN EL 2016. ESTA PENDIENTE EL PAGO DE 2 MARCAPASOS QUE FUERON ADJUDICADOS CON AMC CLASICO 34-2015-HNAL-1, ASÍ COMO LA ADQUISICIÓN DE UNA CAMA ELECTRICA.</t>
  </si>
  <si>
    <t>EJECUCION 2016</t>
  </si>
  <si>
    <t>PRESUPUESTO ASIGNADO 2016</t>
  </si>
  <si>
    <t>SALDO POR EJECUTARSE DEL PIM 2016</t>
  </si>
  <si>
    <t>MONTO EJECUTADO AL DEVENGUE DEL PIM 2016</t>
  </si>
  <si>
    <t>MEJORAMIENTO DE LOS SERVICIOS DE SALUD DEL DEPARTAMENTO DE ANESTESIOLOGIA Y CENTRO QUIRURGICO DEL HOSPITAL NACIONAL ARZOBISPO LOAYZA</t>
  </si>
  <si>
    <t>MEJORAMIENTO DEL SERVICIO DE NEFROLOGIA DEL HOSPITAL NACIONAL ARZOBISPO LOAYZA - LIMA - LIMA</t>
  </si>
  <si>
    <t>MEJORAMIENTO DEL SERVICIO DE CUIDADOS INTENSIVOS GENERALES Y UNIDAD DE CUIDADOS INTERMEDIOS PARA EL MANEJO Y CONTROL DE ENFERMEDADES VIRALES EMERGENTES EN EL HOSPITAL NACIONAL ARZOBISPO LOAYZA, LIMA – PERÚ</t>
  </si>
  <si>
    <t>PLAN DE TRABAJO PRESENTADO - PIP PRESENTADO</t>
  </si>
  <si>
    <t>PLAN DE TRABAJO APROBADO / PERFIL EN FORMULACIÓN</t>
  </si>
  <si>
    <t>ESTE AÑO  SE HA CERTIFICADO POR EL MONTO DE S/. 703,017 SOLES, HABIÉNDOSE DEVENGADO S/.163,217 SOLES POR LA ADQUISICIÓN DE 01 ECOGRAFO, 05 BOLSAS PERFUSORAS Y 1 ESTIMULADOR NERVIOSOS TRANSCUTANEO. QUEDA PENDIENTE POR ADJUDICAR EL MONITOR GASTO CARDIACO,  EL CUAL SE ENCUENTRA NUEVAMENTE EN PROCESO DE CONVOCATORIA POR HABER QUEDADO DESIERTO.</t>
  </si>
  <si>
    <t>ESTE AÑO  SE HA LIQUIDADO EL PAGO DE 02 EQUIPOS  POR EL MONTO DE S/.311,950 SOLES. SE HA ADJUDICADO 02 EQUIPOS QUE ESTAN  PENDIENTE DE LIQUIDACIÓN.  EL COMPONENTE DE INFRAESTRUCTURA SE EJECUTARA EN EL 2017.</t>
  </si>
  <si>
    <r>
      <rPr>
        <b/>
        <sz val="6"/>
        <rFont val="Arial"/>
        <family val="2"/>
      </rPr>
      <t xml:space="preserve">FUENTE: </t>
    </r>
    <r>
      <rPr>
        <sz val="6"/>
        <rFont val="Arial"/>
        <family val="2"/>
      </rPr>
      <t>UFPI/HNAL 14/10/2016</t>
    </r>
  </si>
  <si>
    <t>GESTIÓN DE PROYECTOS  DE INVERSION DEL HOSPITAL NACIONAL ARZOBISPO LOAYZA - AL 14 DE OCTURE DEL 2016</t>
  </si>
  <si>
    <t>PLAN DE TRABAJO APROBADO / PERFIL OBSERVADO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</si>
</sst>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 * #,##0.00_ ;_ * \-#,##0.00_ ;_ * &quot;-&quot;??_ ;_ @_ "/>
    <numFmt numFmtId="164" formatCode="_-* #,##0.00\ &quot;€&quot;_-;\-* #,##0.00\ &quot;€&quot;_-;_-* &quot;-&quot;??\ &quot;€&quot;_-;_-@_-"/>
    <numFmt numFmtId="165" formatCode="[$S/.-280A]\ #,##0"/>
    <numFmt numFmtId="166" formatCode="[$S/.-280A]\ #,##0.0"/>
    <numFmt numFmtId="167" formatCode="[$S/.-280A]\ #,##0.000"/>
    <numFmt numFmtId="168" formatCode="_-[$$-340A]\ * #,##0_-;\-[$$-340A]\ * #,##0_-;_-[$$-340A]\ * &quot;-&quot;_-;_-@_-"/>
    <numFmt numFmtId="169" formatCode="[$S/.-280A]\ 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2"/>
      <color indexed="8"/>
      <name val="Calibri"/>
      <family val="2"/>
    </font>
    <font>
      <sz val="12"/>
      <name val="Calibri"/>
      <family val="2"/>
    </font>
    <font>
      <sz val="9"/>
      <name val="Calibri"/>
      <family val="2"/>
    </font>
    <font>
      <sz val="20"/>
      <name val="Arial"/>
      <family val="2"/>
    </font>
    <font>
      <sz val="8"/>
      <name val="Tahoma"/>
      <family val="2"/>
    </font>
    <font>
      <b/>
      <sz val="12"/>
      <name val="Arial"/>
      <family val="2"/>
    </font>
    <font>
      <sz val="6"/>
      <name val="Arial"/>
      <family val="2"/>
    </font>
    <font>
      <b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8" fillId="0" borderId="0"/>
    <xf numFmtId="0" fontId="1" fillId="0" borderId="0"/>
  </cellStyleXfs>
  <cellXfs count="110">
    <xf numFmtId="0" fontId="0" fillId="0" borderId="0" xfId="0"/>
    <xf numFmtId="0" fontId="2" fillId="0" borderId="0" xfId="1"/>
    <xf numFmtId="0" fontId="2" fillId="0" borderId="0" xfId="1" applyAlignment="1">
      <alignment horizontal="center"/>
    </xf>
    <xf numFmtId="0" fontId="2" fillId="0" borderId="0" xfId="1" applyAlignment="1">
      <alignment horizontal="center" vertical="center"/>
    </xf>
    <xf numFmtId="0" fontId="2" fillId="0" borderId="0" xfId="1" applyAlignment="1">
      <alignment horizontal="right" vertical="center"/>
    </xf>
    <xf numFmtId="0" fontId="2" fillId="0" borderId="0" xfId="1" applyAlignment="1">
      <alignment horizontal="center" vertical="top"/>
    </xf>
    <xf numFmtId="0" fontId="3" fillId="0" borderId="0" xfId="1" applyFont="1"/>
    <xf numFmtId="0" fontId="2" fillId="0" borderId="0" xfId="1" applyFill="1"/>
    <xf numFmtId="0" fontId="2" fillId="0" borderId="0" xfId="1" applyAlignment="1"/>
    <xf numFmtId="0" fontId="8" fillId="0" borderId="0" xfId="1" applyFont="1"/>
    <xf numFmtId="0" fontId="9" fillId="0" borderId="0" xfId="1" applyFont="1" applyFill="1" applyAlignment="1">
      <alignment vertical="center"/>
    </xf>
    <xf numFmtId="0" fontId="9" fillId="0" borderId="3" xfId="1" applyFont="1" applyFill="1" applyBorder="1" applyAlignment="1">
      <alignment horizontal="left" vertical="center" wrapText="1"/>
    </xf>
    <xf numFmtId="165" fontId="10" fillId="0" borderId="4" xfId="1" applyNumberFormat="1" applyFont="1" applyFill="1" applyBorder="1" applyAlignment="1">
      <alignment vertical="center"/>
    </xf>
    <xf numFmtId="0" fontId="9" fillId="0" borderId="6" xfId="1" applyFont="1" applyFill="1" applyBorder="1" applyAlignment="1">
      <alignment horizontal="left" vertical="center" wrapText="1"/>
    </xf>
    <xf numFmtId="0" fontId="9" fillId="0" borderId="7" xfId="2" quotePrefix="1" applyFont="1" applyFill="1" applyBorder="1" applyAlignment="1">
      <alignment horizontal="center" vertical="center"/>
    </xf>
    <xf numFmtId="165" fontId="10" fillId="0" borderId="7" xfId="1" applyNumberFormat="1" applyFont="1" applyFill="1" applyBorder="1" applyAlignment="1">
      <alignment vertical="center"/>
    </xf>
    <xf numFmtId="9" fontId="9" fillId="0" borderId="7" xfId="1" applyNumberFormat="1" applyFont="1" applyFill="1" applyBorder="1" applyAlignment="1">
      <alignment horizontal="center" vertical="center" wrapText="1"/>
    </xf>
    <xf numFmtId="166" fontId="11" fillId="0" borderId="7" xfId="1" applyNumberFormat="1" applyFont="1" applyFill="1" applyBorder="1" applyAlignment="1">
      <alignment horizontal="center" vertical="center"/>
    </xf>
    <xf numFmtId="165" fontId="11" fillId="0" borderId="7" xfId="1" applyNumberFormat="1" applyFont="1" applyFill="1" applyBorder="1" applyAlignment="1">
      <alignment horizontal="center" vertical="center"/>
    </xf>
    <xf numFmtId="166" fontId="9" fillId="0" borderId="0" xfId="1" applyNumberFormat="1" applyFont="1" applyFill="1" applyAlignment="1">
      <alignment vertical="center"/>
    </xf>
    <xf numFmtId="0" fontId="9" fillId="3" borderId="0" xfId="1" applyFont="1" applyFill="1" applyAlignment="1">
      <alignment vertical="center"/>
    </xf>
    <xf numFmtId="0" fontId="12" fillId="0" borderId="7" xfId="1" applyFont="1" applyFill="1" applyBorder="1" applyAlignment="1">
      <alignment horizontal="center" vertical="center"/>
    </xf>
    <xf numFmtId="167" fontId="10" fillId="0" borderId="7" xfId="1" applyNumberFormat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9" fillId="0" borderId="7" xfId="1" applyFont="1" applyFill="1" applyBorder="1" applyAlignment="1">
      <alignment horizontal="center" vertical="center"/>
    </xf>
    <xf numFmtId="165" fontId="10" fillId="0" borderId="0" xfId="1" applyNumberFormat="1" applyFont="1" applyFill="1" applyBorder="1" applyAlignment="1">
      <alignment horizontal="center" vertical="center"/>
    </xf>
    <xf numFmtId="0" fontId="9" fillId="0" borderId="7" xfId="2" quotePrefix="1" applyFont="1" applyFill="1" applyBorder="1" applyAlignment="1">
      <alignment horizontal="center" vertical="center" wrapText="1"/>
    </xf>
    <xf numFmtId="165" fontId="9" fillId="0" borderId="0" xfId="1" applyNumberFormat="1" applyFont="1" applyFill="1" applyAlignment="1">
      <alignment vertical="center"/>
    </xf>
    <xf numFmtId="0" fontId="13" fillId="0" borderId="0" xfId="1" applyFont="1" applyAlignment="1">
      <alignment horizontal="center" vertical="top"/>
    </xf>
    <xf numFmtId="0" fontId="8" fillId="0" borderId="0" xfId="1" applyFont="1" applyAlignment="1">
      <alignment horizontal="left"/>
    </xf>
    <xf numFmtId="168" fontId="2" fillId="0" borderId="0" xfId="1" applyNumberFormat="1" applyAlignment="1">
      <alignment horizontal="center"/>
    </xf>
    <xf numFmtId="169" fontId="10" fillId="0" borderId="0" xfId="1" applyNumberFormat="1" applyFont="1" applyFill="1" applyBorder="1" applyAlignment="1">
      <alignment vertical="center"/>
    </xf>
    <xf numFmtId="165" fontId="2" fillId="0" borderId="0" xfId="1" applyNumberFormat="1" applyAlignment="1">
      <alignment horizontal="center" vertical="center"/>
    </xf>
    <xf numFmtId="0" fontId="14" fillId="0" borderId="0" xfId="1" applyFont="1"/>
    <xf numFmtId="0" fontId="4" fillId="0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vertical="center" wrapText="1"/>
    </xf>
    <xf numFmtId="0" fontId="9" fillId="0" borderId="0" xfId="1" applyFont="1" applyFill="1"/>
    <xf numFmtId="0" fontId="9" fillId="0" borderId="4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vertical="center" wrapText="1"/>
    </xf>
    <xf numFmtId="0" fontId="2" fillId="0" borderId="0" xfId="1" applyAlignment="1">
      <alignment vertical="center"/>
    </xf>
    <xf numFmtId="0" fontId="8" fillId="0" borderId="0" xfId="1" applyFont="1" applyFill="1" applyBorder="1" applyAlignment="1">
      <alignment vertical="center"/>
    </xf>
    <xf numFmtId="0" fontId="2" fillId="0" borderId="0" xfId="1" applyFill="1" applyAlignment="1">
      <alignment horizontal="right" vertical="center"/>
    </xf>
    <xf numFmtId="165" fontId="10" fillId="0" borderId="0" xfId="1" applyNumberFormat="1" applyFont="1" applyFill="1" applyBorder="1" applyAlignment="1">
      <alignment horizontal="center" vertical="center" wrapText="1"/>
    </xf>
    <xf numFmtId="165" fontId="2" fillId="0" borderId="0" xfId="1" applyNumberFormat="1" applyAlignment="1">
      <alignment horizontal="right" vertical="center"/>
    </xf>
    <xf numFmtId="0" fontId="8" fillId="0" borderId="7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2" fillId="0" borderId="6" xfId="1" applyFont="1" applyBorder="1" applyAlignment="1">
      <alignment vertical="center" wrapText="1"/>
    </xf>
    <xf numFmtId="0" fontId="2" fillId="0" borderId="0" xfId="1" applyBorder="1" applyAlignment="1">
      <alignment horizontal="right" vertical="center"/>
    </xf>
    <xf numFmtId="165" fontId="10" fillId="0" borderId="0" xfId="1" applyNumberFormat="1" applyFont="1" applyFill="1" applyBorder="1" applyAlignment="1">
      <alignment vertical="center"/>
    </xf>
    <xf numFmtId="0" fontId="9" fillId="0" borderId="7" xfId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center" vertical="center" wrapText="1"/>
    </xf>
    <xf numFmtId="165" fontId="11" fillId="4" borderId="7" xfId="1" applyNumberFormat="1" applyFont="1" applyFill="1" applyBorder="1" applyAlignment="1">
      <alignment horizontal="center" vertical="center"/>
    </xf>
    <xf numFmtId="165" fontId="11" fillId="4" borderId="7" xfId="1" applyNumberFormat="1" applyFont="1" applyFill="1" applyBorder="1" applyAlignment="1">
      <alignment vertical="center" wrapText="1"/>
    </xf>
    <xf numFmtId="166" fontId="11" fillId="4" borderId="7" xfId="1" applyNumberFormat="1" applyFont="1" applyFill="1" applyBorder="1" applyAlignment="1">
      <alignment horizontal="center" vertical="center"/>
    </xf>
    <xf numFmtId="165" fontId="10" fillId="0" borderId="7" xfId="1" applyNumberFormat="1" applyFont="1" applyFill="1" applyBorder="1" applyAlignment="1">
      <alignment horizontal="center" vertical="center" wrapText="1"/>
    </xf>
    <xf numFmtId="165" fontId="10" fillId="0" borderId="7" xfId="1" applyNumberFormat="1" applyFont="1" applyFill="1" applyBorder="1" applyAlignment="1">
      <alignment horizontal="center" vertical="center"/>
    </xf>
    <xf numFmtId="165" fontId="10" fillId="0" borderId="12" xfId="1" applyNumberFormat="1" applyFont="1" applyFill="1" applyBorder="1" applyAlignment="1">
      <alignment vertical="center"/>
    </xf>
    <xf numFmtId="0" fontId="9" fillId="0" borderId="12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right" vertical="center" wrapText="1"/>
    </xf>
    <xf numFmtId="0" fontId="4" fillId="0" borderId="0" xfId="1" applyFont="1" applyFill="1" applyBorder="1" applyAlignment="1">
      <alignment horizontal="center" vertical="top" wrapText="1"/>
    </xf>
    <xf numFmtId="0" fontId="9" fillId="0" borderId="11" xfId="1" applyFont="1" applyFill="1" applyBorder="1" applyAlignment="1">
      <alignment horizontal="left" vertical="center" wrapText="1"/>
    </xf>
    <xf numFmtId="0" fontId="9" fillId="0" borderId="12" xfId="2" quotePrefix="1" applyFont="1" applyFill="1" applyBorder="1" applyAlignment="1">
      <alignment horizontal="center" vertical="center" wrapText="1"/>
    </xf>
    <xf numFmtId="165" fontId="10" fillId="4" borderId="12" xfId="1" applyNumberFormat="1" applyFont="1" applyFill="1" applyBorder="1" applyAlignment="1">
      <alignment horizontal="center" vertical="center"/>
    </xf>
    <xf numFmtId="165" fontId="10" fillId="4" borderId="12" xfId="1" applyNumberFormat="1" applyFont="1" applyFill="1" applyBorder="1" applyAlignment="1">
      <alignment horizontal="center" vertical="center" wrapText="1"/>
    </xf>
    <xf numFmtId="0" fontId="9" fillId="0" borderId="15" xfId="1" applyFont="1" applyFill="1" applyBorder="1" applyAlignment="1">
      <alignment horizontal="center" vertical="center" wrapText="1"/>
    </xf>
    <xf numFmtId="0" fontId="16" fillId="0" borderId="0" xfId="1" applyFont="1" applyAlignment="1">
      <alignment horizontal="left" vertical="center"/>
    </xf>
    <xf numFmtId="0" fontId="2" fillId="0" borderId="8" xfId="1" applyFont="1" applyBorder="1" applyAlignment="1">
      <alignment horizontal="center" vertical="center" wrapText="1"/>
    </xf>
    <xf numFmtId="0" fontId="9" fillId="0" borderId="15" xfId="1" applyFont="1" applyFill="1" applyBorder="1" applyAlignment="1">
      <alignment vertical="center" wrapText="1"/>
    </xf>
    <xf numFmtId="169" fontId="10" fillId="0" borderId="12" xfId="1" applyNumberFormat="1" applyFont="1" applyFill="1" applyBorder="1" applyAlignment="1">
      <alignment horizontal="center" vertical="center" wrapText="1"/>
    </xf>
    <xf numFmtId="0" fontId="2" fillId="0" borderId="9" xfId="1" applyFont="1" applyBorder="1" applyAlignment="1">
      <alignment vertical="center" wrapText="1"/>
    </xf>
    <xf numFmtId="0" fontId="2" fillId="0" borderId="10" xfId="1" applyBorder="1" applyAlignment="1">
      <alignment horizontal="center"/>
    </xf>
    <xf numFmtId="0" fontId="8" fillId="0" borderId="10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7" xfId="1" applyBorder="1" applyAlignment="1">
      <alignment horizontal="center"/>
    </xf>
    <xf numFmtId="169" fontId="11" fillId="4" borderId="7" xfId="1" applyNumberFormat="1" applyFont="1" applyFill="1" applyBorder="1" applyAlignment="1">
      <alignment horizontal="center" vertical="center"/>
    </xf>
    <xf numFmtId="165" fontId="9" fillId="0" borderId="0" xfId="1" applyNumberFormat="1" applyFont="1" applyFill="1" applyBorder="1" applyAlignment="1">
      <alignment vertical="center"/>
    </xf>
    <xf numFmtId="0" fontId="9" fillId="0" borderId="0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center"/>
    </xf>
    <xf numFmtId="0" fontId="7" fillId="2" borderId="7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15" fillId="2" borderId="2" xfId="1" applyFont="1" applyFill="1" applyBorder="1" applyAlignment="1">
      <alignment horizontal="center" vertical="center" wrapText="1"/>
    </xf>
    <xf numFmtId="0" fontId="4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center" vertical="center" wrapText="1"/>
    </xf>
    <xf numFmtId="0" fontId="6" fillId="2" borderId="6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7" xfId="2" applyFont="1" applyFill="1" applyBorder="1" applyAlignment="1">
      <alignment horizontal="center" vertical="center" wrapText="1"/>
    </xf>
    <xf numFmtId="0" fontId="6" fillId="2" borderId="10" xfId="2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2" borderId="13" xfId="1" applyFont="1" applyFill="1" applyBorder="1" applyAlignment="1">
      <alignment horizontal="center" vertical="center" wrapText="1"/>
    </xf>
    <xf numFmtId="0" fontId="7" fillId="2" borderId="23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/>
    </xf>
    <xf numFmtId="0" fontId="6" fillId="2" borderId="22" xfId="2" applyFont="1" applyFill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 wrapText="1"/>
    </xf>
    <xf numFmtId="0" fontId="6" fillId="2" borderId="23" xfId="2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24" xfId="1" applyFont="1" applyFill="1" applyBorder="1" applyAlignment="1">
      <alignment horizontal="center" vertical="center" wrapText="1"/>
    </xf>
  </cellXfs>
  <cellStyles count="7">
    <cellStyle name="Euro" xfId="3"/>
    <cellStyle name="Millares 2" xfId="4"/>
    <cellStyle name="Normal" xfId="0" builtinId="0"/>
    <cellStyle name="Normal 2" xfId="5"/>
    <cellStyle name="Normal 3" xfId="6"/>
    <cellStyle name="Normal 4" xfId="1"/>
    <cellStyle name="Normal_Anexo 02 - Priorizados  PVN (consol) (2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25"/>
  <sheetViews>
    <sheetView view="pageBreakPreview" topLeftCell="A4" zoomScale="70" zoomScaleNormal="100" zoomScaleSheetLayoutView="70" zoomScalePageLayoutView="70" workbookViewId="0">
      <selection activeCell="L12" sqref="L12"/>
    </sheetView>
  </sheetViews>
  <sheetFormatPr baseColWidth="10" defaultRowHeight="12.75" x14ac:dyDescent="0.2"/>
  <cols>
    <col min="1" max="1" width="4.42578125" style="1" customWidth="1"/>
    <col min="2" max="2" width="41.7109375" style="1" customWidth="1"/>
    <col min="3" max="3" width="11.7109375" style="2" customWidth="1"/>
    <col min="4" max="4" width="15.7109375" style="3" customWidth="1"/>
    <col min="5" max="5" width="17.5703125" style="2" customWidth="1"/>
    <col min="6" max="6" width="17.42578125" style="42" customWidth="1"/>
    <col min="7" max="7" width="17.85546875" style="3" customWidth="1"/>
    <col min="8" max="8" width="13" style="3" customWidth="1"/>
    <col min="9" max="9" width="16.42578125" style="4" customWidth="1"/>
    <col min="10" max="10" width="15.140625" style="4" customWidth="1"/>
    <col min="11" max="11" width="15" style="4" customWidth="1"/>
    <col min="12" max="12" width="15.5703125" style="4" customWidth="1"/>
    <col min="13" max="13" width="59.7109375" style="5" customWidth="1"/>
    <col min="14" max="14" width="2.28515625" style="1" customWidth="1"/>
    <col min="15" max="15" width="14.7109375" style="1" customWidth="1"/>
    <col min="16" max="16384" width="11.42578125" style="1"/>
  </cols>
  <sheetData>
    <row r="1" spans="1:16" ht="6" customHeight="1" x14ac:dyDescent="0.2"/>
    <row r="2" spans="1:16" ht="15.75" x14ac:dyDescent="0.2">
      <c r="B2" s="6" t="s">
        <v>0</v>
      </c>
      <c r="K2" s="43"/>
    </row>
    <row r="3" spans="1:16" x14ac:dyDescent="0.2">
      <c r="B3" s="6" t="s">
        <v>1</v>
      </c>
    </row>
    <row r="4" spans="1:16" ht="13.5" thickBot="1" x14ac:dyDescent="0.25">
      <c r="B4" s="6" t="s">
        <v>36</v>
      </c>
    </row>
    <row r="5" spans="1:16" ht="25.5" customHeight="1" thickBot="1" x14ac:dyDescent="0.25">
      <c r="B5" s="87" t="s">
        <v>61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</row>
    <row r="6" spans="1:16" s="7" customFormat="1" ht="10.5" customHeight="1" thickBot="1" x14ac:dyDescent="0.25">
      <c r="B6" s="63"/>
      <c r="C6" s="35"/>
      <c r="D6" s="35"/>
      <c r="E6" s="35"/>
      <c r="F6" s="64"/>
      <c r="G6" s="35"/>
      <c r="H6" s="35"/>
      <c r="I6" s="64"/>
      <c r="J6" s="64"/>
      <c r="K6" s="64"/>
      <c r="L6" s="64"/>
      <c r="M6" s="65"/>
    </row>
    <row r="7" spans="1:16" ht="26.25" customHeight="1" x14ac:dyDescent="0.2">
      <c r="B7" s="89" t="s">
        <v>2</v>
      </c>
      <c r="C7" s="90"/>
      <c r="D7" s="90"/>
      <c r="E7" s="90"/>
      <c r="F7" s="90"/>
      <c r="G7" s="90"/>
      <c r="H7" s="90"/>
      <c r="I7" s="90"/>
      <c r="J7" s="90"/>
      <c r="K7" s="90"/>
      <c r="L7" s="90"/>
      <c r="M7" s="91"/>
    </row>
    <row r="8" spans="1:16" s="8" customFormat="1" ht="19.5" customHeight="1" x14ac:dyDescent="0.2">
      <c r="B8" s="92" t="s">
        <v>3</v>
      </c>
      <c r="C8" s="94" t="s">
        <v>4</v>
      </c>
      <c r="D8" s="85" t="s">
        <v>5</v>
      </c>
      <c r="E8" s="85" t="s">
        <v>6</v>
      </c>
      <c r="F8" s="85" t="s">
        <v>39</v>
      </c>
      <c r="G8" s="85" t="s">
        <v>7</v>
      </c>
      <c r="H8" s="85" t="s">
        <v>8</v>
      </c>
      <c r="I8" s="85" t="s">
        <v>49</v>
      </c>
      <c r="J8" s="85"/>
      <c r="K8" s="85"/>
      <c r="L8" s="85"/>
      <c r="M8" s="96" t="s">
        <v>37</v>
      </c>
    </row>
    <row r="9" spans="1:16" s="9" customFormat="1" ht="16.5" customHeight="1" x14ac:dyDescent="0.2">
      <c r="A9" s="84"/>
      <c r="B9" s="92"/>
      <c r="C9" s="94"/>
      <c r="D9" s="85"/>
      <c r="E9" s="85"/>
      <c r="F9" s="85"/>
      <c r="G9" s="85"/>
      <c r="H9" s="85"/>
      <c r="I9" s="85" t="s">
        <v>50</v>
      </c>
      <c r="J9" s="98" t="s">
        <v>46</v>
      </c>
      <c r="K9" s="85" t="s">
        <v>52</v>
      </c>
      <c r="L9" s="85" t="s">
        <v>51</v>
      </c>
      <c r="M9" s="96"/>
    </row>
    <row r="10" spans="1:16" s="9" customFormat="1" ht="63" customHeight="1" thickBot="1" x14ac:dyDescent="0.25">
      <c r="A10" s="84"/>
      <c r="B10" s="93"/>
      <c r="C10" s="95"/>
      <c r="D10" s="86"/>
      <c r="E10" s="86"/>
      <c r="F10" s="86"/>
      <c r="G10" s="86"/>
      <c r="H10" s="86"/>
      <c r="I10" s="86"/>
      <c r="J10" s="99"/>
      <c r="K10" s="86"/>
      <c r="L10" s="86"/>
      <c r="M10" s="97"/>
    </row>
    <row r="11" spans="1:16" s="10" customFormat="1" ht="63.75" customHeight="1" x14ac:dyDescent="0.25">
      <c r="B11" s="66" t="s">
        <v>9</v>
      </c>
      <c r="C11" s="67">
        <v>6595</v>
      </c>
      <c r="D11" s="62" t="s">
        <v>10</v>
      </c>
      <c r="E11" s="61">
        <v>17976711</v>
      </c>
      <c r="F11" s="74">
        <f>1500+423829.68+722452.83+5767351.89+626516.68+258720.65</f>
        <v>7800371.7299999995</v>
      </c>
      <c r="G11" s="62" t="s">
        <v>11</v>
      </c>
      <c r="H11" s="62" t="s">
        <v>12</v>
      </c>
      <c r="I11" s="68"/>
      <c r="J11" s="68"/>
      <c r="K11" s="69"/>
      <c r="L11" s="68"/>
      <c r="M11" s="70" t="s">
        <v>31</v>
      </c>
    </row>
    <row r="12" spans="1:16" s="10" customFormat="1" ht="75" customHeight="1" x14ac:dyDescent="0.25">
      <c r="B12" s="13" t="s">
        <v>53</v>
      </c>
      <c r="C12" s="14">
        <v>182070</v>
      </c>
      <c r="D12" s="51" t="s">
        <v>14</v>
      </c>
      <c r="E12" s="15">
        <v>1197216.1399999999</v>
      </c>
      <c r="F12" s="15">
        <f>387791+K12</f>
        <v>551008</v>
      </c>
      <c r="G12" s="24" t="s">
        <v>15</v>
      </c>
      <c r="H12" s="51" t="s">
        <v>16</v>
      </c>
      <c r="I12" s="60">
        <v>770420</v>
      </c>
      <c r="J12" s="60">
        <v>703017</v>
      </c>
      <c r="K12" s="60">
        <v>163217</v>
      </c>
      <c r="L12" s="60">
        <f>+I12-K12</f>
        <v>607203</v>
      </c>
      <c r="M12" s="53" t="s">
        <v>58</v>
      </c>
      <c r="O12" s="10">
        <v>160000</v>
      </c>
    </row>
    <row r="13" spans="1:16" s="10" customFormat="1" ht="60.75" customHeight="1" x14ac:dyDescent="0.25">
      <c r="B13" s="13" t="s">
        <v>54</v>
      </c>
      <c r="C13" s="14">
        <v>206839</v>
      </c>
      <c r="D13" s="51" t="s">
        <v>14</v>
      </c>
      <c r="E13" s="15">
        <v>1531774.66</v>
      </c>
      <c r="F13" s="15">
        <f>137490+311950</f>
        <v>449440</v>
      </c>
      <c r="G13" s="24" t="s">
        <v>15</v>
      </c>
      <c r="H13" s="51" t="s">
        <v>16</v>
      </c>
      <c r="I13" s="60">
        <v>1059855</v>
      </c>
      <c r="J13" s="60">
        <f>269000+311950</f>
        <v>580950</v>
      </c>
      <c r="K13" s="60">
        <v>311950</v>
      </c>
      <c r="L13" s="60">
        <f>+I13-K13</f>
        <v>747905</v>
      </c>
      <c r="M13" s="73" t="s">
        <v>59</v>
      </c>
      <c r="O13" s="10">
        <v>1367</v>
      </c>
    </row>
    <row r="14" spans="1:16" s="10" customFormat="1" ht="57.75" customHeight="1" x14ac:dyDescent="0.25">
      <c r="B14" s="13" t="s">
        <v>13</v>
      </c>
      <c r="C14" s="14">
        <v>51652</v>
      </c>
      <c r="D14" s="51" t="s">
        <v>14</v>
      </c>
      <c r="E14" s="15">
        <v>923951</v>
      </c>
      <c r="F14" s="17">
        <v>919805.3</v>
      </c>
      <c r="G14" s="51" t="s">
        <v>15</v>
      </c>
      <c r="H14" s="16" t="s">
        <v>16</v>
      </c>
      <c r="I14" s="56"/>
      <c r="J14" s="56"/>
      <c r="K14" s="58"/>
      <c r="L14" s="56"/>
      <c r="M14" s="52" t="s">
        <v>35</v>
      </c>
      <c r="N14" s="19"/>
      <c r="O14" s="83">
        <v>1850</v>
      </c>
      <c r="P14" s="83"/>
    </row>
    <row r="15" spans="1:16" s="10" customFormat="1" ht="54.75" customHeight="1" x14ac:dyDescent="0.25">
      <c r="B15" s="13" t="s">
        <v>17</v>
      </c>
      <c r="C15" s="14">
        <v>18754</v>
      </c>
      <c r="D15" s="51" t="s">
        <v>18</v>
      </c>
      <c r="E15" s="15">
        <v>1190941</v>
      </c>
      <c r="F15" s="18">
        <v>1001064</v>
      </c>
      <c r="G15" s="51" t="s">
        <v>15</v>
      </c>
      <c r="H15" s="16" t="s">
        <v>16</v>
      </c>
      <c r="I15" s="56"/>
      <c r="J15" s="56"/>
      <c r="K15" s="81"/>
      <c r="L15" s="56"/>
      <c r="M15" s="53" t="s">
        <v>47</v>
      </c>
      <c r="N15" s="20"/>
      <c r="O15" s="83"/>
      <c r="P15" s="83"/>
    </row>
    <row r="16" spans="1:16" s="10" customFormat="1" ht="60.75" customHeight="1" x14ac:dyDescent="0.25">
      <c r="B16" s="13" t="s">
        <v>20</v>
      </c>
      <c r="C16" s="21">
        <v>87947</v>
      </c>
      <c r="D16" s="24" t="s">
        <v>14</v>
      </c>
      <c r="E16" s="15">
        <v>1089335</v>
      </c>
      <c r="F16" s="18">
        <v>800720</v>
      </c>
      <c r="G16" s="51" t="s">
        <v>15</v>
      </c>
      <c r="H16" s="16" t="s">
        <v>16</v>
      </c>
      <c r="I16" s="56"/>
      <c r="J16" s="56"/>
      <c r="K16" s="56"/>
      <c r="L16" s="56"/>
      <c r="M16" s="52" t="s">
        <v>38</v>
      </c>
      <c r="O16" s="25">
        <f>SUM(O11:O15)</f>
        <v>163217</v>
      </c>
      <c r="P16" s="82"/>
    </row>
    <row r="17" spans="2:16" s="10" customFormat="1" ht="43.5" customHeight="1" x14ac:dyDescent="0.25">
      <c r="B17" s="13" t="s">
        <v>24</v>
      </c>
      <c r="C17" s="26">
        <v>151202</v>
      </c>
      <c r="D17" s="24" t="s">
        <v>14</v>
      </c>
      <c r="E17" s="15">
        <v>1198850</v>
      </c>
      <c r="F17" s="18">
        <v>1198830</v>
      </c>
      <c r="G17" s="51" t="s">
        <v>15</v>
      </c>
      <c r="H17" s="16" t="s">
        <v>16</v>
      </c>
      <c r="I17" s="56"/>
      <c r="J17" s="56"/>
      <c r="K17" s="56"/>
      <c r="L17" s="56"/>
      <c r="M17" s="53" t="s">
        <v>38</v>
      </c>
      <c r="N17" s="27"/>
    </row>
    <row r="18" spans="2:16" s="10" customFormat="1" ht="56.25" customHeight="1" x14ac:dyDescent="0.25">
      <c r="B18" s="13" t="s">
        <v>26</v>
      </c>
      <c r="C18" s="14">
        <v>167735</v>
      </c>
      <c r="D18" s="24" t="s">
        <v>14</v>
      </c>
      <c r="E18" s="15">
        <v>6131893.1600000001</v>
      </c>
      <c r="F18" s="18">
        <v>6131843.1600000001</v>
      </c>
      <c r="G18" s="51" t="s">
        <v>15</v>
      </c>
      <c r="H18" s="16" t="s">
        <v>16</v>
      </c>
      <c r="I18" s="56"/>
      <c r="J18" s="56"/>
      <c r="K18" s="56"/>
      <c r="L18" s="56"/>
      <c r="M18" s="53" t="s">
        <v>38</v>
      </c>
      <c r="O18" s="28"/>
    </row>
    <row r="19" spans="2:16" s="10" customFormat="1" ht="47.25" customHeight="1" x14ac:dyDescent="0.25">
      <c r="B19" s="13" t="s">
        <v>23</v>
      </c>
      <c r="C19" s="14">
        <v>136250</v>
      </c>
      <c r="D19" s="24" t="s">
        <v>14</v>
      </c>
      <c r="E19" s="15">
        <v>1343920</v>
      </c>
      <c r="F19" s="18">
        <f>848920+305000</f>
        <v>1153920</v>
      </c>
      <c r="G19" s="51" t="s">
        <v>15</v>
      </c>
      <c r="H19" s="16" t="s">
        <v>16</v>
      </c>
      <c r="I19" s="60"/>
      <c r="J19" s="60"/>
      <c r="K19" s="59"/>
      <c r="L19" s="60"/>
      <c r="M19" s="53" t="s">
        <v>38</v>
      </c>
      <c r="O19" s="23"/>
      <c r="P19" s="23"/>
    </row>
    <row r="20" spans="2:16" s="10" customFormat="1" ht="53.25" customHeight="1" x14ac:dyDescent="0.25">
      <c r="B20" s="13" t="s">
        <v>25</v>
      </c>
      <c r="C20" s="26">
        <v>147464</v>
      </c>
      <c r="D20" s="24" t="s">
        <v>14</v>
      </c>
      <c r="E20" s="15">
        <v>1466946</v>
      </c>
      <c r="F20" s="18">
        <v>1394096</v>
      </c>
      <c r="G20" s="51" t="s">
        <v>15</v>
      </c>
      <c r="H20" s="16" t="s">
        <v>16</v>
      </c>
      <c r="I20" s="60"/>
      <c r="J20" s="60"/>
      <c r="K20" s="59"/>
      <c r="L20" s="60"/>
      <c r="M20" s="52" t="s">
        <v>48</v>
      </c>
      <c r="O20" s="27"/>
    </row>
    <row r="21" spans="2:16" s="10" customFormat="1" ht="40.5" customHeight="1" x14ac:dyDescent="0.25">
      <c r="B21" s="13" t="s">
        <v>19</v>
      </c>
      <c r="C21" s="21">
        <v>80759</v>
      </c>
      <c r="D21" s="51" t="s">
        <v>18</v>
      </c>
      <c r="E21" s="22">
        <v>188.005</v>
      </c>
      <c r="F21" s="18">
        <v>85669.89</v>
      </c>
      <c r="G21" s="51" t="s">
        <v>15</v>
      </c>
      <c r="H21" s="16" t="s">
        <v>16</v>
      </c>
      <c r="I21" s="57"/>
      <c r="J21" s="57"/>
      <c r="K21" s="57"/>
      <c r="L21" s="57"/>
      <c r="M21" s="52" t="s">
        <v>34</v>
      </c>
      <c r="N21" s="20"/>
      <c r="O21" s="23"/>
      <c r="P21" s="23"/>
    </row>
    <row r="22" spans="2:16" s="10" customFormat="1" ht="55.5" customHeight="1" x14ac:dyDescent="0.25">
      <c r="B22" s="13" t="s">
        <v>21</v>
      </c>
      <c r="C22" s="26">
        <v>59362</v>
      </c>
      <c r="D22" s="24" t="s">
        <v>14</v>
      </c>
      <c r="E22" s="15">
        <v>281728</v>
      </c>
      <c r="F22" s="18">
        <v>215848.24</v>
      </c>
      <c r="G22" s="51" t="s">
        <v>15</v>
      </c>
      <c r="H22" s="51" t="s">
        <v>22</v>
      </c>
      <c r="I22" s="57"/>
      <c r="J22" s="57"/>
      <c r="K22" s="57"/>
      <c r="L22" s="57"/>
      <c r="M22" s="52" t="s">
        <v>44</v>
      </c>
      <c r="O22" s="25"/>
      <c r="P22" s="23"/>
    </row>
    <row r="23" spans="2:16" ht="13.5" customHeight="1" x14ac:dyDescent="0.2">
      <c r="B23" s="71" t="s">
        <v>60</v>
      </c>
      <c r="C23" s="29"/>
      <c r="E23" s="30"/>
      <c r="L23" s="44"/>
    </row>
    <row r="24" spans="2:16" ht="21" customHeight="1" x14ac:dyDescent="0.2">
      <c r="E24" s="31"/>
      <c r="G24" s="32"/>
    </row>
    <row r="25" spans="2:16" ht="25.5" x14ac:dyDescent="0.2">
      <c r="E25" s="33"/>
      <c r="G25" s="32"/>
      <c r="M25" s="28"/>
    </row>
  </sheetData>
  <mergeCells count="18">
    <mergeCell ref="B5:M5"/>
    <mergeCell ref="B7:M7"/>
    <mergeCell ref="B8:B10"/>
    <mergeCell ref="C8:C10"/>
    <mergeCell ref="D8:D10"/>
    <mergeCell ref="M8:M10"/>
    <mergeCell ref="L9:L10"/>
    <mergeCell ref="I9:I10"/>
    <mergeCell ref="J9:J10"/>
    <mergeCell ref="O14:P14"/>
    <mergeCell ref="O15:P15"/>
    <mergeCell ref="A9:A10"/>
    <mergeCell ref="K9:K10"/>
    <mergeCell ref="E8:E10"/>
    <mergeCell ref="G8:G10"/>
    <mergeCell ref="H8:H10"/>
    <mergeCell ref="F8:F10"/>
    <mergeCell ref="I8:L8"/>
  </mergeCells>
  <pageMargins left="0.47244094488188981" right="0.27559055118110237" top="0.31496062992125984" bottom="0.31496062992125984" header="0.31496062992125984" footer="0.31496062992125984"/>
  <pageSetup paperSize="9" scale="53" orientation="landscape" r:id="rId1"/>
  <rowBreaks count="1" manualBreakCount="1">
    <brk id="23" max="12" man="1"/>
  </rowBreaks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17"/>
  <sheetViews>
    <sheetView tabSelected="1" view="pageBreakPreview" topLeftCell="A11" zoomScaleNormal="55" zoomScaleSheetLayoutView="100" workbookViewId="0">
      <selection activeCell="G15" sqref="G15"/>
    </sheetView>
  </sheetViews>
  <sheetFormatPr baseColWidth="10" defaultRowHeight="12.75" x14ac:dyDescent="0.2"/>
  <cols>
    <col min="1" max="1" width="4.42578125" style="1" customWidth="1"/>
    <col min="2" max="2" width="80.140625" style="1" customWidth="1"/>
    <col min="3" max="3" width="15.5703125" style="2" customWidth="1"/>
    <col min="4" max="4" width="17.5703125" style="2" customWidth="1"/>
    <col min="5" max="5" width="18.42578125" style="3" customWidth="1"/>
    <col min="6" max="6" width="19.28515625" style="3" customWidth="1"/>
    <col min="7" max="7" width="49.42578125" style="4" customWidth="1"/>
    <col min="8" max="8" width="4.140625" style="4" customWidth="1"/>
    <col min="9" max="9" width="17.42578125" style="4" customWidth="1"/>
    <col min="10" max="10" width="40.42578125" style="5" customWidth="1"/>
    <col min="11" max="11" width="11" style="5" customWidth="1"/>
    <col min="12" max="12" width="13.42578125" style="1" customWidth="1"/>
    <col min="13" max="13" width="12.140625" style="1" customWidth="1"/>
    <col min="14" max="16384" width="11.42578125" style="1"/>
  </cols>
  <sheetData>
    <row r="1" spans="1:11" x14ac:dyDescent="0.2">
      <c r="I1" s="49"/>
    </row>
    <row r="2" spans="1:11" x14ac:dyDescent="0.2">
      <c r="B2" s="6" t="s">
        <v>0</v>
      </c>
      <c r="I2" s="49"/>
    </row>
    <row r="3" spans="1:11" x14ac:dyDescent="0.2">
      <c r="B3" s="6" t="s">
        <v>1</v>
      </c>
      <c r="I3" s="49"/>
    </row>
    <row r="4" spans="1:11" x14ac:dyDescent="0.2">
      <c r="B4" s="6" t="s">
        <v>36</v>
      </c>
      <c r="I4" s="49"/>
    </row>
    <row r="5" spans="1:11" x14ac:dyDescent="0.2">
      <c r="I5" s="49"/>
    </row>
    <row r="6" spans="1:11" ht="13.5" thickBot="1" x14ac:dyDescent="0.25">
      <c r="I6" s="49"/>
    </row>
    <row r="7" spans="1:11" ht="30" customHeight="1" thickBot="1" x14ac:dyDescent="0.25">
      <c r="B7" s="100" t="s">
        <v>33</v>
      </c>
      <c r="C7" s="101"/>
      <c r="D7" s="101"/>
      <c r="E7" s="101"/>
      <c r="F7" s="101"/>
      <c r="G7" s="102"/>
      <c r="H7" s="34"/>
      <c r="I7" s="50"/>
      <c r="J7" s="34"/>
      <c r="K7" s="35"/>
    </row>
    <row r="8" spans="1:11" s="8" customFormat="1" ht="31.5" customHeight="1" x14ac:dyDescent="0.2">
      <c r="B8" s="103" t="s">
        <v>27</v>
      </c>
      <c r="C8" s="105" t="s">
        <v>4</v>
      </c>
      <c r="D8" s="107" t="s">
        <v>28</v>
      </c>
      <c r="E8" s="107"/>
      <c r="F8" s="107"/>
      <c r="G8" s="108" t="s">
        <v>37</v>
      </c>
      <c r="H8" s="36"/>
      <c r="I8" s="36"/>
      <c r="J8" s="36"/>
    </row>
    <row r="9" spans="1:11" s="9" customFormat="1" ht="16.5" customHeight="1" x14ac:dyDescent="0.2">
      <c r="A9" s="84"/>
      <c r="B9" s="92"/>
      <c r="C9" s="94"/>
      <c r="D9" s="85" t="s">
        <v>6</v>
      </c>
      <c r="E9" s="85" t="s">
        <v>7</v>
      </c>
      <c r="F9" s="85" t="s">
        <v>8</v>
      </c>
      <c r="G9" s="96"/>
      <c r="H9" s="36"/>
      <c r="I9" s="36"/>
      <c r="J9" s="36"/>
    </row>
    <row r="10" spans="1:11" s="9" customFormat="1" ht="24" customHeight="1" thickBot="1" x14ac:dyDescent="0.25">
      <c r="A10" s="84"/>
      <c r="B10" s="104"/>
      <c r="C10" s="106"/>
      <c r="D10" s="98"/>
      <c r="E10" s="98"/>
      <c r="F10" s="98"/>
      <c r="G10" s="109"/>
      <c r="H10" s="36"/>
      <c r="I10" s="36"/>
      <c r="J10" s="36"/>
    </row>
    <row r="11" spans="1:11" s="37" customFormat="1" ht="69.75" customHeight="1" x14ac:dyDescent="0.2">
      <c r="B11" s="11" t="s">
        <v>30</v>
      </c>
      <c r="C11" s="47">
        <v>107956</v>
      </c>
      <c r="D11" s="12">
        <v>458267695</v>
      </c>
      <c r="E11" s="38" t="s">
        <v>15</v>
      </c>
      <c r="F11" s="54" t="s">
        <v>16</v>
      </c>
      <c r="G11" s="55" t="s">
        <v>40</v>
      </c>
      <c r="H11" s="39"/>
      <c r="I11" s="39"/>
      <c r="J11" s="39"/>
    </row>
    <row r="12" spans="1:11" s="40" customFormat="1" ht="60.75" customHeight="1" x14ac:dyDescent="0.25">
      <c r="B12" s="48" t="s">
        <v>29</v>
      </c>
      <c r="C12" s="45">
        <v>248536</v>
      </c>
      <c r="D12" s="15">
        <v>9979891</v>
      </c>
      <c r="E12" s="46" t="s">
        <v>15</v>
      </c>
      <c r="F12" s="45" t="s">
        <v>16</v>
      </c>
      <c r="G12" s="72" t="s">
        <v>41</v>
      </c>
      <c r="H12" s="39"/>
      <c r="I12" s="39"/>
      <c r="J12" s="39"/>
      <c r="K12" s="3"/>
    </row>
    <row r="13" spans="1:11" s="40" customFormat="1" ht="85.5" customHeight="1" x14ac:dyDescent="0.25">
      <c r="B13" s="48" t="s">
        <v>32</v>
      </c>
      <c r="C13" s="45"/>
      <c r="D13" s="15">
        <v>9854336</v>
      </c>
      <c r="E13" s="46" t="s">
        <v>15</v>
      </c>
      <c r="F13" s="45" t="s">
        <v>16</v>
      </c>
      <c r="G13" s="72" t="s">
        <v>42</v>
      </c>
      <c r="H13" s="39"/>
      <c r="I13" s="39"/>
      <c r="J13" s="39"/>
      <c r="K13" s="3"/>
    </row>
    <row r="14" spans="1:11" s="40" customFormat="1" ht="75" customHeight="1" x14ac:dyDescent="0.25">
      <c r="B14" s="48" t="s">
        <v>45</v>
      </c>
      <c r="C14" s="45">
        <v>363571</v>
      </c>
      <c r="D14" s="15">
        <v>1457337</v>
      </c>
      <c r="E14" s="46" t="s">
        <v>15</v>
      </c>
      <c r="F14" s="45" t="s">
        <v>16</v>
      </c>
      <c r="G14" s="72" t="s">
        <v>62</v>
      </c>
      <c r="H14" s="41"/>
      <c r="I14" s="41"/>
      <c r="J14" s="41"/>
      <c r="K14" s="3"/>
    </row>
    <row r="15" spans="1:11" ht="40.5" customHeight="1" x14ac:dyDescent="0.25">
      <c r="B15" s="48" t="s">
        <v>43</v>
      </c>
      <c r="C15" s="80"/>
      <c r="D15"/>
      <c r="E15" s="46" t="s">
        <v>15</v>
      </c>
      <c r="F15" s="45" t="s">
        <v>16</v>
      </c>
      <c r="G15" s="72" t="s">
        <v>57</v>
      </c>
    </row>
    <row r="16" spans="1:11" ht="51.75" thickBot="1" x14ac:dyDescent="0.25">
      <c r="B16" s="75" t="s">
        <v>55</v>
      </c>
      <c r="C16" s="76"/>
      <c r="D16" s="76"/>
      <c r="E16" s="77" t="s">
        <v>15</v>
      </c>
      <c r="F16" s="78" t="s">
        <v>16</v>
      </c>
      <c r="G16" s="79" t="s">
        <v>56</v>
      </c>
    </row>
    <row r="17" spans="2:12" ht="13.5" customHeight="1" x14ac:dyDescent="0.2">
      <c r="B17" s="71" t="s">
        <v>60</v>
      </c>
      <c r="C17" s="29"/>
      <c r="D17" s="30"/>
      <c r="I17" s="44"/>
      <c r="J17" s="42"/>
      <c r="L17" s="5"/>
    </row>
  </sheetData>
  <mergeCells count="9">
    <mergeCell ref="A9:A10"/>
    <mergeCell ref="D9:D10"/>
    <mergeCell ref="E9:E10"/>
    <mergeCell ref="F9:F10"/>
    <mergeCell ref="B7:G7"/>
    <mergeCell ref="B8:B10"/>
    <mergeCell ref="C8:C10"/>
    <mergeCell ref="D8:F8"/>
    <mergeCell ref="G8:G10"/>
  </mergeCells>
  <pageMargins left="0.31496062992125984" right="0.70866141732283472" top="0.43307086614173229" bottom="0.74803149606299213" header="0.31496062992125984" footer="0.31496062992125984"/>
  <pageSetup paperSize="9" scale="65" orientation="landscape" r:id="rId1"/>
  <colBreaks count="2" manualBreakCount="2">
    <brk id="7" max="17" man="1"/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PROYECTO VIABLES EN EJECUCION</vt:lpstr>
      <vt:lpstr>PROYECTOS EN EVALUACION </vt:lpstr>
      <vt:lpstr>'PROYECTO VIABLES EN EJECUCION'!Área_de_impresión</vt:lpstr>
      <vt:lpstr>'PROYECTOS EN EVALUACION '!Área_de_impresión</vt:lpstr>
    </vt:vector>
  </TitlesOfParts>
  <Company>MINSA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yguerrero</dc:creator>
  <cp:lastModifiedBy>Ysabel Guerrero Lopez</cp:lastModifiedBy>
  <cp:lastPrinted>2016-10-14T20:03:10Z</cp:lastPrinted>
  <dcterms:created xsi:type="dcterms:W3CDTF">2013-01-08T19:23:02Z</dcterms:created>
  <dcterms:modified xsi:type="dcterms:W3CDTF">2016-10-14T20:03:16Z</dcterms:modified>
</cp:coreProperties>
</file>