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YO 2024\EL AGRO EN CIFRA - Mayo 2024\"/>
    </mc:Choice>
  </mc:AlternateContent>
  <xr:revisionPtr revIDLastSave="0" documentId="13_ncr:1_{A9D9D7D1-BCBF-4B37-B707-FF38252F2017}" xr6:coauthVersionLast="47" xr6:coauthVersionMax="47" xr10:uidLastSave="{00000000-0000-0000-0000-000000000000}"/>
  <bookViews>
    <workbookView xWindow="-120" yWindow="-120" windowWidth="29040" windowHeight="15720" tabRatio="936" xr2:uid="{00000000-000D-0000-FFFF-FFFF00000000}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9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 localSheetId="15">'[3]C-27'!#REF!</definedName>
    <definedName name="\A" localSheetId="16">'[3]C-27'!#REF!</definedName>
    <definedName name="\A" localSheetId="17">'[3]C-27'!#REF!</definedName>
    <definedName name="\A" localSheetId="18">'[3]C-27'!#REF!</definedName>
    <definedName name="\A" localSheetId="19">'[3]C-27'!#REF!</definedName>
    <definedName name="\A" localSheetId="22">'[3]C-27'!#REF!</definedName>
    <definedName name="\A" localSheetId="23">'[3]C-27'!#REF!</definedName>
    <definedName name="\A" localSheetId="24">'[3]C-27'!#REF!</definedName>
    <definedName name="\A" localSheetId="25">'[3]C-27'!#REF!</definedName>
    <definedName name="\A" localSheetId="27">'C 47-48'!#REF!</definedName>
    <definedName name="\A" localSheetId="3">'C.23'!#REF!</definedName>
    <definedName name="\A" localSheetId="14">'[3]C-27'!#REF!</definedName>
    <definedName name="\A" localSheetId="20">'C.40'!#REF!</definedName>
    <definedName name="\A" localSheetId="26">'[3]C-27'!#REF!</definedName>
    <definedName name="\A" localSheetId="0">'[3]C-27'!#REF!</definedName>
    <definedName name="\A">'[3]C-27'!#REF!</definedName>
    <definedName name="\c" localSheetId="1">#REF!</definedName>
    <definedName name="\c" localSheetId="2">#REF!</definedName>
    <definedName name="\C">#REF!</definedName>
    <definedName name="\COPIA">'[1]C72-75'!#REF!</definedName>
    <definedName name="\S">#N/A</definedName>
    <definedName name="\x">#REF!</definedName>
    <definedName name="\z">#N/A</definedName>
    <definedName name="__123Graph_A" hidden="1">'[1]C72-75'!#REF!</definedName>
    <definedName name="__123Graph_ACAMOTE" hidden="1">'[1]C72-75'!#REF!</definedName>
    <definedName name="__123Graph_AOLLUCO" hidden="1">'[1]C72-75'!#REF!</definedName>
    <definedName name="__123Graph_APAPA" hidden="1">'[1]C72-75'!#REF!</definedName>
    <definedName name="__123Graph_B" hidden="1">'[1]C72-75'!#REF!</definedName>
    <definedName name="__123Graph_BCAMOTE" hidden="1">'[1]C72-75'!#REF!</definedName>
    <definedName name="__123Graph_BOLLUCO" hidden="1">'[1]C72-75'!#REF!</definedName>
    <definedName name="__123Graph_BPAPA" hidden="1">'[1]C72-75'!#REF!</definedName>
    <definedName name="__123Graph_LBL_A" hidden="1">'[1]C72-75'!#REF!</definedName>
    <definedName name="__123Graph_LBL_ACAMOTE" hidden="1">'[1]C72-75'!#REF!</definedName>
    <definedName name="__123Graph_LBL_AOLLUCO" hidden="1">'[1]C72-75'!#REF!</definedName>
    <definedName name="__123Graph_LBL_APAPA" hidden="1">'[1]C72-75'!#REF!</definedName>
    <definedName name="__123Graph_X" hidden="1">'[1]C72-75'!#REF!</definedName>
    <definedName name="__123Graph_XCAMOTE" hidden="1">'[1]C72-75'!#REF!</definedName>
    <definedName name="__123Graph_XOLLUCO" hidden="1">'[1]C72-75'!#REF!</definedName>
    <definedName name="__123Graph_XPAPA" hidden="1">'[1]C72-75'!#REF!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A">#REF!</definedName>
    <definedName name="A_IMPRESION_IM" localSheetId="27">'C 47-48'!$A$2:$S$23</definedName>
    <definedName name="A_IMPRESION_IM" localSheetId="1">#REF!</definedName>
    <definedName name="A_IMPRESION_IM" localSheetId="2">#REF!</definedName>
    <definedName name="A_IMPRESION_IM" localSheetId="3">'C.23'!$A$1:$AE$20</definedName>
    <definedName name="A_IMPRESION_IM" localSheetId="20">'C.40'!#REF!</definedName>
    <definedName name="A_IMPRESION_IM">'[3]C-27'!$A$1:$Z$22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47-48'!$A$2:$S$23</definedName>
    <definedName name="A_impresión_IM" localSheetId="1">#REF!</definedName>
    <definedName name="A_impresión_IM" localSheetId="2">#REF!</definedName>
    <definedName name="A_IMPRESIÓN_IM" localSheetId="3">'C.23'!$A$1:$AE$20</definedName>
    <definedName name="A_IMPRESIÓN_IM" localSheetId="14">[4]CYPPOLLO!#REF!</definedName>
    <definedName name="A_IMPRESIÓN_IM" localSheetId="20">'C.40'!#REF!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32'!$A$1:$O$61</definedName>
    <definedName name="_xlnm.Print_Area" localSheetId="13">'C 33'!$A$1:$O$62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47-48'!$A$1:$S$47</definedName>
    <definedName name="_xlnm.Print_Area" localSheetId="1">'C.21'!$A$1:$F$51</definedName>
    <definedName name="_xlnm.Print_Area" localSheetId="2">'C.22'!$A$1:$R$80</definedName>
    <definedName name="_xlnm.Print_Area" localSheetId="3">'C.23'!$A$1:$AE$77</definedName>
    <definedName name="_xlnm.Print_Area" localSheetId="14">'C.34'!$A$1:$O$61</definedName>
    <definedName name="_xlnm.Print_Area" localSheetId="20">'C.40'!$A$1:$P$44</definedName>
    <definedName name="_xlnm.Print_Area" localSheetId="26">'C.46'!$A$1:$O$67</definedName>
    <definedName name="_xlnm.Print_Area" localSheetId="0">'ÍNDICE PECUARIO Y AVÍCOLA'!$A$1:$E$37</definedName>
    <definedName name="_xlnm.Print_Area">'[3]C-27'!$A$1:$Z$22</definedName>
    <definedName name="ARROZ">'[5]Inf-Arroz'!#REF!</definedName>
    <definedName name="DIARIO">'[2]Dia-Mayorist'!$Y$18:$AI$63</definedName>
    <definedName name="FRUTA">'[1]C72-75'!#REF!</definedName>
    <definedName name="HORTA">'[1]C72-75'!#REF!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'[1]C72-75'!#REF!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6" i="213" l="1"/>
  <c r="R56" i="213"/>
  <c r="N56" i="213"/>
  <c r="M56" i="213"/>
  <c r="I56" i="213"/>
  <c r="H56" i="213"/>
  <c r="D56" i="213"/>
  <c r="C56" i="213"/>
  <c r="S38" i="213"/>
  <c r="N38" i="213"/>
  <c r="T55" i="213"/>
  <c r="S55" i="213"/>
  <c r="R55" i="213"/>
  <c r="O55" i="213"/>
  <c r="N55" i="213"/>
  <c r="M55" i="213"/>
  <c r="J55" i="213"/>
  <c r="I55" i="213"/>
  <c r="H55" i="213"/>
  <c r="E55" i="213"/>
  <c r="D55" i="213"/>
  <c r="C55" i="213"/>
  <c r="T37" i="213"/>
  <c r="S37" i="213"/>
  <c r="O37" i="213"/>
  <c r="N37" i="213"/>
  <c r="U47" i="213"/>
  <c r="P47" i="213"/>
  <c r="K47" i="213"/>
  <c r="F47" i="213"/>
  <c r="U29" i="213"/>
  <c r="P29" i="213"/>
  <c r="U46" i="213"/>
  <c r="P46" i="213"/>
  <c r="K46" i="213"/>
  <c r="F46" i="213"/>
  <c r="U28" i="213"/>
  <c r="P28" i="213"/>
  <c r="U45" i="213"/>
  <c r="P45" i="213"/>
  <c r="K45" i="213"/>
  <c r="F45" i="213"/>
  <c r="U27" i="213"/>
  <c r="P27" i="213"/>
  <c r="U44" i="213"/>
  <c r="P44" i="213"/>
  <c r="K44" i="213"/>
  <c r="F44" i="213"/>
  <c r="U26" i="213"/>
  <c r="P26" i="213"/>
  <c r="U43" i="213"/>
  <c r="P43" i="213"/>
  <c r="K43" i="213"/>
  <c r="F43" i="213"/>
  <c r="U25" i="213"/>
  <c r="P25" i="213"/>
  <c r="I38" i="213"/>
  <c r="AB19" i="213"/>
  <c r="D38" i="213"/>
  <c r="W19" i="213"/>
  <c r="S19" i="213"/>
  <c r="R19" i="213"/>
  <c r="N19" i="213"/>
  <c r="M19" i="213"/>
  <c r="I19" i="213"/>
  <c r="H19" i="213"/>
  <c r="D19" i="213"/>
  <c r="C19" i="213"/>
  <c r="J37" i="213"/>
  <c r="I37" i="213"/>
  <c r="AB18" i="213"/>
  <c r="E37" i="213"/>
  <c r="D37" i="213"/>
  <c r="W18" i="213"/>
  <c r="T18" i="213"/>
  <c r="S18" i="213"/>
  <c r="R18" i="213"/>
  <c r="O18" i="213"/>
  <c r="N18" i="213"/>
  <c r="M18" i="213"/>
  <c r="J18" i="213"/>
  <c r="I18" i="213"/>
  <c r="H18" i="213"/>
  <c r="E18" i="213"/>
  <c r="D18" i="213"/>
  <c r="C18" i="213"/>
  <c r="K29" i="213"/>
  <c r="F29" i="213"/>
  <c r="U10" i="213"/>
  <c r="P10" i="213"/>
  <c r="K10" i="213"/>
  <c r="F10" i="213"/>
  <c r="K28" i="213"/>
  <c r="F28" i="213"/>
  <c r="U9" i="213"/>
  <c r="P9" i="213"/>
  <c r="K9" i="213"/>
  <c r="F9" i="213"/>
  <c r="K27" i="213"/>
  <c r="F27" i="213"/>
  <c r="U8" i="213"/>
  <c r="P8" i="213"/>
  <c r="K8" i="213"/>
  <c r="F8" i="213"/>
  <c r="K26" i="213"/>
  <c r="F26" i="213"/>
  <c r="U7" i="213"/>
  <c r="P7" i="213"/>
  <c r="K7" i="213"/>
  <c r="F7" i="213"/>
  <c r="K25" i="213"/>
  <c r="F25" i="213"/>
  <c r="U6" i="213"/>
  <c r="P6" i="213"/>
  <c r="K6" i="213"/>
  <c r="F6" i="213"/>
  <c r="P55" i="213" l="1"/>
  <c r="F37" i="213"/>
  <c r="F55" i="213"/>
  <c r="F18" i="213"/>
  <c r="P18" i="213"/>
  <c r="P37" i="213"/>
  <c r="K18" i="213"/>
  <c r="U18" i="213"/>
  <c r="K37" i="213"/>
  <c r="U37" i="213"/>
  <c r="K55" i="213"/>
  <c r="U55" i="213"/>
  <c r="O64" i="238" l="1"/>
  <c r="O62" i="238"/>
  <c r="O60" i="238"/>
  <c r="O58" i="238"/>
  <c r="O56" i="238"/>
  <c r="O54" i="238"/>
  <c r="O52" i="238"/>
  <c r="O50" i="238"/>
  <c r="O48" i="238"/>
  <c r="O46" i="238"/>
  <c r="O44" i="238"/>
  <c r="O42" i="238"/>
  <c r="O40" i="238"/>
  <c r="O38" i="238"/>
  <c r="O36" i="238"/>
  <c r="O34" i="238"/>
  <c r="O32" i="238"/>
  <c r="O30" i="238"/>
  <c r="O28" i="238"/>
  <c r="O26" i="238"/>
  <c r="O24" i="238"/>
  <c r="O22" i="238"/>
  <c r="O20" i="238"/>
  <c r="O18" i="238"/>
  <c r="O16" i="238"/>
  <c r="O14" i="238"/>
  <c r="O12" i="238"/>
  <c r="O10" i="238"/>
  <c r="O8" i="238"/>
  <c r="O5" i="238"/>
  <c r="O64" i="237"/>
  <c r="O62" i="237"/>
  <c r="O60" i="237"/>
  <c r="O58" i="237"/>
  <c r="O56" i="237"/>
  <c r="O54" i="237"/>
  <c r="O52" i="237"/>
  <c r="O50" i="237"/>
  <c r="O48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6" i="237"/>
  <c r="O14" i="237"/>
  <c r="O12" i="237"/>
  <c r="O10" i="237"/>
  <c r="O8" i="237"/>
  <c r="O5" i="237"/>
  <c r="O64" i="236"/>
  <c r="O62" i="236"/>
  <c r="O60" i="236"/>
  <c r="O58" i="236"/>
  <c r="O56" i="236"/>
  <c r="O54" i="236"/>
  <c r="O52" i="236"/>
  <c r="O50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4" i="236"/>
  <c r="O12" i="236"/>
  <c r="O10" i="236"/>
  <c r="O8" i="236"/>
  <c r="O5" i="236"/>
  <c r="O64" i="235"/>
  <c r="O62" i="235"/>
  <c r="O60" i="235"/>
  <c r="O58" i="235"/>
  <c r="O56" i="235"/>
  <c r="O54" i="235"/>
  <c r="O52" i="235"/>
  <c r="O50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4" i="235"/>
  <c r="O12" i="235"/>
  <c r="O10" i="235"/>
  <c r="O8" i="235"/>
  <c r="O5" i="235"/>
  <c r="O64" i="234"/>
  <c r="O62" i="234"/>
  <c r="O60" i="234"/>
  <c r="O58" i="234"/>
  <c r="O56" i="234"/>
  <c r="O54" i="234"/>
  <c r="O52" i="234"/>
  <c r="O50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2" i="234"/>
  <c r="O14" i="234"/>
  <c r="O10" i="234"/>
  <c r="O8" i="234"/>
  <c r="O5" i="234"/>
  <c r="O64" i="233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O8" i="233"/>
  <c r="O5" i="233"/>
  <c r="R9" i="232"/>
  <c r="H39" i="245"/>
  <c r="H75" i="245"/>
  <c r="H66" i="245"/>
  <c r="H57" i="245"/>
  <c r="H48" i="245"/>
  <c r="H30" i="245"/>
  <c r="H21" i="245"/>
  <c r="H12" i="245"/>
  <c r="N48" i="234"/>
  <c r="M48" i="234"/>
  <c r="L48" i="234"/>
  <c r="K48" i="234"/>
  <c r="J48" i="234"/>
  <c r="I48" i="234"/>
  <c r="H48" i="234"/>
  <c r="G48" i="234"/>
  <c r="G49" i="234"/>
  <c r="N16" i="234"/>
  <c r="M16" i="234"/>
  <c r="L16" i="234"/>
  <c r="K16" i="234"/>
  <c r="J16" i="234"/>
  <c r="I16" i="234"/>
  <c r="H16" i="234"/>
  <c r="G16" i="234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G6" i="235" l="1"/>
  <c r="G6" i="236"/>
  <c r="G6" i="233"/>
  <c r="G6" i="234"/>
  <c r="G6" i="237"/>
  <c r="G6" i="238"/>
  <c r="D49" i="249" l="1"/>
  <c r="D48" i="249"/>
  <c r="D47" i="249"/>
  <c r="D46" i="249"/>
  <c r="D45" i="249"/>
  <c r="D44" i="249"/>
  <c r="D43" i="249"/>
  <c r="D42" i="249"/>
  <c r="D41" i="249"/>
  <c r="D40" i="249"/>
  <c r="D39" i="249"/>
  <c r="D38" i="249"/>
  <c r="D37" i="249"/>
  <c r="D36" i="249"/>
  <c r="D35" i="249"/>
  <c r="D34" i="249"/>
  <c r="D33" i="249"/>
  <c r="D23" i="249"/>
  <c r="D22" i="249"/>
  <c r="D21" i="249"/>
  <c r="D20" i="249"/>
  <c r="D19" i="249"/>
  <c r="D18" i="249"/>
  <c r="D17" i="249"/>
  <c r="D16" i="249"/>
  <c r="D15" i="249"/>
  <c r="D14" i="249"/>
  <c r="D13" i="249"/>
  <c r="D12" i="249"/>
  <c r="D11" i="249"/>
  <c r="D10" i="249"/>
  <c r="D9" i="249"/>
  <c r="D8" i="249"/>
  <c r="D7" i="249"/>
  <c r="N40" i="228"/>
  <c r="I40" i="228"/>
  <c r="D40" i="228"/>
  <c r="N19" i="228"/>
  <c r="I19" i="228"/>
  <c r="D19" i="228"/>
  <c r="Q43" i="232"/>
  <c r="K43" i="232"/>
  <c r="E43" i="232"/>
  <c r="S35" i="232"/>
  <c r="M35" i="232"/>
  <c r="G35" i="232"/>
  <c r="K17" i="232"/>
  <c r="E17" i="232"/>
  <c r="S9" i="232"/>
  <c r="M9" i="232"/>
  <c r="G9" i="232"/>
  <c r="G12" i="245"/>
  <c r="G75" i="245"/>
  <c r="G57" i="245"/>
  <c r="G48" i="245"/>
  <c r="G39" i="245"/>
  <c r="G30" i="245"/>
  <c r="G21" i="245"/>
  <c r="G66" i="245"/>
  <c r="F58" i="243"/>
  <c r="E58" i="243"/>
  <c r="D58" i="243"/>
  <c r="C58" i="243"/>
  <c r="F57" i="243"/>
  <c r="E57" i="243"/>
  <c r="D57" i="243"/>
  <c r="C57" i="243"/>
  <c r="F56" i="243"/>
  <c r="E56" i="243"/>
  <c r="D56" i="243"/>
  <c r="C56" i="243"/>
  <c r="F55" i="243"/>
  <c r="E55" i="243"/>
  <c r="D55" i="243"/>
  <c r="C55" i="243"/>
  <c r="F54" i="243"/>
  <c r="E54" i="243"/>
  <c r="D54" i="243"/>
  <c r="C54" i="243"/>
  <c r="F53" i="243"/>
  <c r="E53" i="243"/>
  <c r="D53" i="243"/>
  <c r="C53" i="243"/>
  <c r="F52" i="243"/>
  <c r="E52" i="243"/>
  <c r="D52" i="243"/>
  <c r="C52" i="243"/>
  <c r="F51" i="243"/>
  <c r="E51" i="243"/>
  <c r="D51" i="243"/>
  <c r="C51" i="243"/>
  <c r="F50" i="243"/>
  <c r="E50" i="243"/>
  <c r="D50" i="243"/>
  <c r="C50" i="243"/>
  <c r="F49" i="243"/>
  <c r="E49" i="243"/>
  <c r="D49" i="243"/>
  <c r="C49" i="243"/>
  <c r="F48" i="243"/>
  <c r="E48" i="243"/>
  <c r="D48" i="243"/>
  <c r="C48" i="243"/>
  <c r="F47" i="243"/>
  <c r="E47" i="243"/>
  <c r="D47" i="243"/>
  <c r="C47" i="243"/>
  <c r="F46" i="243"/>
  <c r="E46" i="243"/>
  <c r="D46" i="243"/>
  <c r="C46" i="243"/>
  <c r="F45" i="243"/>
  <c r="E45" i="243"/>
  <c r="D45" i="243"/>
  <c r="C45" i="243"/>
  <c r="F44" i="243"/>
  <c r="E44" i="243"/>
  <c r="D44" i="243"/>
  <c r="C44" i="243"/>
  <c r="F43" i="243"/>
  <c r="E43" i="243"/>
  <c r="D43" i="243"/>
  <c r="C43" i="243"/>
  <c r="F42" i="243"/>
  <c r="E42" i="243"/>
  <c r="D42" i="243"/>
  <c r="C42" i="243"/>
  <c r="F41" i="243"/>
  <c r="E41" i="243"/>
  <c r="D41" i="243"/>
  <c r="C41" i="243"/>
  <c r="F40" i="243"/>
  <c r="E40" i="243"/>
  <c r="D40" i="243"/>
  <c r="C40" i="243"/>
  <c r="F39" i="243"/>
  <c r="E39" i="243"/>
  <c r="D39" i="243"/>
  <c r="C39" i="243"/>
  <c r="F38" i="243"/>
  <c r="E38" i="243"/>
  <c r="D38" i="243"/>
  <c r="C38" i="243"/>
  <c r="F37" i="243"/>
  <c r="E37" i="243"/>
  <c r="D37" i="243"/>
  <c r="C37" i="243"/>
  <c r="F36" i="243"/>
  <c r="E36" i="243"/>
  <c r="D36" i="243"/>
  <c r="C36" i="243"/>
  <c r="F35" i="243"/>
  <c r="E35" i="243"/>
  <c r="D35" i="243"/>
  <c r="C35" i="243"/>
  <c r="F34" i="243"/>
  <c r="E34" i="243"/>
  <c r="D34" i="243"/>
  <c r="C34" i="243"/>
  <c r="F33" i="243"/>
  <c r="E33" i="243"/>
  <c r="D33" i="243"/>
  <c r="C33" i="243"/>
  <c r="F32" i="243"/>
  <c r="E32" i="243"/>
  <c r="D32" i="243"/>
  <c r="C32" i="243"/>
  <c r="F31" i="243"/>
  <c r="E31" i="243"/>
  <c r="D31" i="243"/>
  <c r="C31" i="243"/>
  <c r="F30" i="243"/>
  <c r="E30" i="243"/>
  <c r="D30" i="243"/>
  <c r="C30" i="243"/>
  <c r="F29" i="243"/>
  <c r="E29" i="243"/>
  <c r="D29" i="243"/>
  <c r="C29" i="243"/>
  <c r="F28" i="243"/>
  <c r="E28" i="243"/>
  <c r="D28" i="243"/>
  <c r="C28" i="243"/>
  <c r="F27" i="243"/>
  <c r="E27" i="243"/>
  <c r="D27" i="243"/>
  <c r="C27" i="243"/>
  <c r="F26" i="243"/>
  <c r="E26" i="243"/>
  <c r="D26" i="243"/>
  <c r="C26" i="243"/>
  <c r="F25" i="243"/>
  <c r="E25" i="243"/>
  <c r="D25" i="243"/>
  <c r="C25" i="243"/>
  <c r="F24" i="243"/>
  <c r="E24" i="243"/>
  <c r="D24" i="243"/>
  <c r="C24" i="243"/>
  <c r="F23" i="243"/>
  <c r="E23" i="243"/>
  <c r="D23" i="243"/>
  <c r="C23" i="243"/>
  <c r="F22" i="243"/>
  <c r="E22" i="243"/>
  <c r="D22" i="243"/>
  <c r="C22" i="243"/>
  <c r="F21" i="243"/>
  <c r="E21" i="243"/>
  <c r="D21" i="243"/>
  <c r="C21" i="243"/>
  <c r="F20" i="243"/>
  <c r="E20" i="243"/>
  <c r="D20" i="243"/>
  <c r="C20" i="243"/>
  <c r="F19" i="243"/>
  <c r="E19" i="243"/>
  <c r="D19" i="243"/>
  <c r="C19" i="243"/>
  <c r="F18" i="243"/>
  <c r="E18" i="243"/>
  <c r="D18" i="243"/>
  <c r="C18" i="243"/>
  <c r="F17" i="243"/>
  <c r="E17" i="243"/>
  <c r="D17" i="243"/>
  <c r="C17" i="243"/>
  <c r="F16" i="243"/>
  <c r="E16" i="243"/>
  <c r="D16" i="243"/>
  <c r="C16" i="243"/>
  <c r="F15" i="243"/>
  <c r="E15" i="243"/>
  <c r="D15" i="243"/>
  <c r="C15" i="243"/>
  <c r="F14" i="243"/>
  <c r="E14" i="243"/>
  <c r="D14" i="243"/>
  <c r="C14" i="243"/>
  <c r="F13" i="243"/>
  <c r="E13" i="243"/>
  <c r="D13" i="243"/>
  <c r="C13" i="243"/>
  <c r="F12" i="243"/>
  <c r="E12" i="243"/>
  <c r="D12" i="243"/>
  <c r="C12" i="243"/>
  <c r="F11" i="243"/>
  <c r="E11" i="243"/>
  <c r="D11" i="243"/>
  <c r="C11" i="243"/>
  <c r="F10" i="243"/>
  <c r="E10" i="243"/>
  <c r="D10" i="243"/>
  <c r="C10" i="243"/>
  <c r="F9" i="243"/>
  <c r="E9" i="243"/>
  <c r="D9" i="243"/>
  <c r="C9" i="243"/>
  <c r="F8" i="243"/>
  <c r="E8" i="243"/>
  <c r="D8" i="243"/>
  <c r="C8" i="243"/>
  <c r="N7" i="243"/>
  <c r="M7" i="243"/>
  <c r="L7" i="243"/>
  <c r="K7" i="243"/>
  <c r="J7" i="243"/>
  <c r="I7" i="243"/>
  <c r="H7" i="243"/>
  <c r="F7" i="243"/>
  <c r="E7" i="243"/>
  <c r="D7" i="243"/>
  <c r="C7" i="243"/>
  <c r="F6" i="243"/>
  <c r="E6" i="243"/>
  <c r="D6" i="243"/>
  <c r="C6" i="243"/>
  <c r="N5" i="243"/>
  <c r="M5" i="243"/>
  <c r="L5" i="243"/>
  <c r="K5" i="243"/>
  <c r="J5" i="243"/>
  <c r="I5" i="243"/>
  <c r="H5" i="243"/>
  <c r="G5" i="243"/>
  <c r="F5" i="243"/>
  <c r="E5" i="243"/>
  <c r="D5" i="243"/>
  <c r="C5" i="243"/>
  <c r="F58" i="241"/>
  <c r="F57" i="241"/>
  <c r="F56" i="241"/>
  <c r="F55" i="241"/>
  <c r="F54" i="241"/>
  <c r="F53" i="241"/>
  <c r="F52" i="241"/>
  <c r="F51" i="241"/>
  <c r="F50" i="241"/>
  <c r="F49" i="241"/>
  <c r="F48" i="241"/>
  <c r="F47" i="241"/>
  <c r="F46" i="241"/>
  <c r="F45" i="241"/>
  <c r="F44" i="241"/>
  <c r="F43" i="241"/>
  <c r="F42" i="241"/>
  <c r="F41" i="241"/>
  <c r="F40" i="241"/>
  <c r="F39" i="241"/>
  <c r="F38" i="241"/>
  <c r="F37" i="241"/>
  <c r="F36" i="241"/>
  <c r="F35" i="241"/>
  <c r="F34" i="241"/>
  <c r="F33" i="241"/>
  <c r="F32" i="241"/>
  <c r="F31" i="241"/>
  <c r="F30" i="241"/>
  <c r="F29" i="241"/>
  <c r="F28" i="241"/>
  <c r="F27" i="241"/>
  <c r="F26" i="241"/>
  <c r="F25" i="241"/>
  <c r="F24" i="241"/>
  <c r="F23" i="241"/>
  <c r="F22" i="241"/>
  <c r="F21" i="241"/>
  <c r="F18" i="241"/>
  <c r="F17" i="241"/>
  <c r="F16" i="241"/>
  <c r="F15" i="241"/>
  <c r="F14" i="241"/>
  <c r="F13" i="241"/>
  <c r="F12" i="241"/>
  <c r="F11" i="241"/>
  <c r="F10" i="241"/>
  <c r="F8" i="241"/>
  <c r="F6" i="241"/>
  <c r="R8" i="232" l="1"/>
  <c r="F49" i="236"/>
  <c r="E49" i="236"/>
  <c r="D49" i="236"/>
  <c r="C49" i="236"/>
  <c r="N48" i="236"/>
  <c r="M48" i="236"/>
  <c r="L48" i="236"/>
  <c r="K48" i="236"/>
  <c r="J48" i="236"/>
  <c r="I48" i="236"/>
  <c r="H48" i="236"/>
  <c r="F48" i="236"/>
  <c r="E48" i="236"/>
  <c r="D48" i="236"/>
  <c r="C48" i="236"/>
  <c r="F17" i="236"/>
  <c r="E17" i="236"/>
  <c r="D17" i="236"/>
  <c r="C17" i="236"/>
  <c r="N16" i="236"/>
  <c r="M16" i="236"/>
  <c r="L16" i="236"/>
  <c r="K16" i="236"/>
  <c r="J16" i="236"/>
  <c r="I16" i="236"/>
  <c r="H16" i="236"/>
  <c r="F16" i="236"/>
  <c r="E16" i="236"/>
  <c r="D16" i="236"/>
  <c r="C16" i="236"/>
  <c r="F49" i="235"/>
  <c r="E49" i="235"/>
  <c r="D49" i="235"/>
  <c r="C49" i="235"/>
  <c r="N48" i="235"/>
  <c r="M48" i="235"/>
  <c r="L48" i="235"/>
  <c r="K48" i="235"/>
  <c r="J48" i="235"/>
  <c r="I48" i="235"/>
  <c r="H48" i="235"/>
  <c r="F48" i="235"/>
  <c r="E48" i="235"/>
  <c r="D48" i="235"/>
  <c r="C48" i="235"/>
  <c r="O48" i="235" s="1"/>
  <c r="F17" i="235"/>
  <c r="E17" i="235"/>
  <c r="E6" i="235" s="1"/>
  <c r="D17" i="235"/>
  <c r="D6" i="235" s="1"/>
  <c r="C17" i="235"/>
  <c r="N16" i="235"/>
  <c r="M16" i="235"/>
  <c r="L16" i="235"/>
  <c r="K16" i="235"/>
  <c r="J16" i="235"/>
  <c r="I16" i="235"/>
  <c r="H16" i="235"/>
  <c r="F16" i="235"/>
  <c r="E16" i="235"/>
  <c r="D16" i="235"/>
  <c r="C16" i="235"/>
  <c r="O16" i="235" s="1"/>
  <c r="F49" i="234"/>
  <c r="E49" i="234"/>
  <c r="D49" i="234"/>
  <c r="C49" i="234"/>
  <c r="F48" i="234"/>
  <c r="E48" i="234"/>
  <c r="D48" i="234"/>
  <c r="C48" i="234"/>
  <c r="O48" i="234" s="1"/>
  <c r="F17" i="234"/>
  <c r="E17" i="234"/>
  <c r="D17" i="234"/>
  <c r="C17" i="234"/>
  <c r="F16" i="234"/>
  <c r="E16" i="234"/>
  <c r="D16" i="234"/>
  <c r="C16" i="234"/>
  <c r="O16" i="234" s="1"/>
  <c r="F49" i="233"/>
  <c r="F6" i="233" s="1"/>
  <c r="F6" i="237"/>
  <c r="F6" i="238"/>
  <c r="G34" i="232"/>
  <c r="M34" i="232"/>
  <c r="S34" i="232"/>
  <c r="S8" i="232"/>
  <c r="M8" i="232"/>
  <c r="G8" i="232"/>
  <c r="C6" i="236"/>
  <c r="C6" i="238"/>
  <c r="D6" i="237"/>
  <c r="C6" i="237"/>
  <c r="E6" i="238"/>
  <c r="D6" i="238"/>
  <c r="E6" i="237"/>
  <c r="E49" i="233"/>
  <c r="D49" i="233"/>
  <c r="C49" i="233"/>
  <c r="C17" i="233"/>
  <c r="C6" i="233" s="1"/>
  <c r="D17" i="233"/>
  <c r="D6" i="233" s="1"/>
  <c r="E17" i="233"/>
  <c r="E6" i="233" s="1"/>
  <c r="O48" i="236" l="1"/>
  <c r="O16" i="236"/>
  <c r="D6" i="234"/>
  <c r="E6" i="234"/>
  <c r="F6" i="234"/>
  <c r="D6" i="236"/>
  <c r="E6" i="236"/>
  <c r="F6" i="236"/>
  <c r="F6" i="235"/>
  <c r="C6" i="235"/>
  <c r="C6" i="234"/>
  <c r="O38" i="245"/>
  <c r="Q38" i="245"/>
  <c r="P38" i="245"/>
  <c r="I38" i="245"/>
  <c r="G38" i="245"/>
  <c r="F38" i="245"/>
  <c r="E38" i="245"/>
  <c r="E39" i="245"/>
  <c r="F39" i="245"/>
  <c r="D39" i="245"/>
  <c r="R38" i="245"/>
  <c r="N38" i="245"/>
  <c r="M38" i="245"/>
  <c r="H38" i="245"/>
  <c r="D38" i="245"/>
  <c r="F75" i="245"/>
  <c r="E75" i="245"/>
  <c r="D75" i="245"/>
  <c r="R74" i="245"/>
  <c r="Q74" i="245"/>
  <c r="P74" i="245"/>
  <c r="O74" i="245"/>
  <c r="N74" i="245"/>
  <c r="M74" i="245"/>
  <c r="I74" i="245"/>
  <c r="H74" i="245"/>
  <c r="G74" i="245"/>
  <c r="F74" i="245"/>
  <c r="E74" i="245"/>
  <c r="D74" i="245"/>
  <c r="F66" i="245"/>
  <c r="E66" i="245"/>
  <c r="D66" i="245"/>
  <c r="R65" i="245"/>
  <c r="Q65" i="245"/>
  <c r="P65" i="245"/>
  <c r="O65" i="245"/>
  <c r="N65" i="245"/>
  <c r="M65" i="245"/>
  <c r="I65" i="245"/>
  <c r="H65" i="245"/>
  <c r="G65" i="245"/>
  <c r="F65" i="245"/>
  <c r="E65" i="245"/>
  <c r="D65" i="245"/>
  <c r="F57" i="245"/>
  <c r="E57" i="245"/>
  <c r="D57" i="245"/>
  <c r="R56" i="245"/>
  <c r="Q56" i="245"/>
  <c r="P56" i="245"/>
  <c r="O56" i="245"/>
  <c r="N56" i="245"/>
  <c r="M56" i="245"/>
  <c r="I56" i="245"/>
  <c r="H56" i="245"/>
  <c r="G56" i="245"/>
  <c r="F56" i="245"/>
  <c r="E56" i="245"/>
  <c r="D56" i="245"/>
  <c r="F48" i="245"/>
  <c r="E48" i="245"/>
  <c r="D48" i="245"/>
  <c r="R47" i="245"/>
  <c r="Q47" i="245"/>
  <c r="P47" i="245"/>
  <c r="O47" i="245"/>
  <c r="N47" i="245"/>
  <c r="M47" i="245"/>
  <c r="I47" i="245"/>
  <c r="H47" i="245"/>
  <c r="G47" i="245"/>
  <c r="F47" i="245"/>
  <c r="E47" i="245"/>
  <c r="D47" i="245"/>
  <c r="F30" i="245"/>
  <c r="E30" i="245"/>
  <c r="D30" i="245"/>
  <c r="R29" i="245"/>
  <c r="Q29" i="245"/>
  <c r="P29" i="245"/>
  <c r="O29" i="245"/>
  <c r="N29" i="245"/>
  <c r="M29" i="245"/>
  <c r="I29" i="245"/>
  <c r="H29" i="245"/>
  <c r="G29" i="245"/>
  <c r="F29" i="245"/>
  <c r="E29" i="245"/>
  <c r="D29" i="245"/>
  <c r="F21" i="245"/>
  <c r="E21" i="245"/>
  <c r="D21" i="245"/>
  <c r="R20" i="245"/>
  <c r="Q20" i="245"/>
  <c r="P20" i="245"/>
  <c r="O20" i="245"/>
  <c r="N20" i="245"/>
  <c r="M20" i="245"/>
  <c r="I20" i="245"/>
  <c r="H20" i="245"/>
  <c r="G20" i="245"/>
  <c r="F20" i="245"/>
  <c r="E20" i="245"/>
  <c r="D20" i="245"/>
  <c r="F12" i="245"/>
  <c r="E12" i="245"/>
  <c r="R11" i="245"/>
  <c r="Q11" i="245"/>
  <c r="P11" i="245"/>
  <c r="O11" i="245"/>
  <c r="N11" i="245"/>
  <c r="M11" i="245"/>
  <c r="I11" i="245"/>
  <c r="H11" i="245"/>
  <c r="G11" i="245"/>
  <c r="F11" i="245"/>
  <c r="E11" i="245"/>
  <c r="D12" i="245"/>
  <c r="D11" i="245"/>
  <c r="G33" i="232"/>
  <c r="G32" i="232"/>
  <c r="G31" i="232"/>
  <c r="M33" i="232"/>
  <c r="M32" i="232"/>
  <c r="M31" i="232"/>
  <c r="S33" i="232"/>
  <c r="S32" i="232"/>
  <c r="S31" i="232"/>
  <c r="S7" i="232"/>
  <c r="S6" i="232"/>
  <c r="S5" i="232"/>
  <c r="M7" i="232"/>
  <c r="M6" i="232"/>
  <c r="M5" i="232"/>
  <c r="G7" i="232"/>
  <c r="G6" i="232"/>
  <c r="G5" i="232"/>
  <c r="E58" i="241"/>
  <c r="D58" i="241"/>
  <c r="C58" i="241"/>
  <c r="N57" i="241"/>
  <c r="M57" i="241"/>
  <c r="L57" i="241"/>
  <c r="K57" i="241"/>
  <c r="J57" i="241"/>
  <c r="I57" i="241"/>
  <c r="H57" i="241"/>
  <c r="E57" i="241"/>
  <c r="D57" i="241"/>
  <c r="C57" i="241"/>
  <c r="E56" i="241"/>
  <c r="D56" i="241"/>
  <c r="C56" i="241"/>
  <c r="N55" i="241"/>
  <c r="M55" i="241"/>
  <c r="L55" i="241"/>
  <c r="K55" i="241"/>
  <c r="J55" i="241"/>
  <c r="I55" i="241"/>
  <c r="H55" i="241"/>
  <c r="E55" i="241"/>
  <c r="D55" i="241"/>
  <c r="C55" i="241"/>
  <c r="E54" i="241"/>
  <c r="D54" i="241"/>
  <c r="C54" i="241"/>
  <c r="N53" i="241"/>
  <c r="M53" i="241"/>
  <c r="L53" i="241"/>
  <c r="K53" i="241"/>
  <c r="J53" i="241"/>
  <c r="I53" i="241"/>
  <c r="H53" i="241"/>
  <c r="E53" i="241"/>
  <c r="D53" i="241"/>
  <c r="C53" i="241"/>
  <c r="E52" i="241"/>
  <c r="D52" i="241"/>
  <c r="C52" i="241"/>
  <c r="O51" i="241"/>
  <c r="N51" i="241"/>
  <c r="M51" i="241"/>
  <c r="L51" i="241"/>
  <c r="K51" i="241"/>
  <c r="J51" i="241"/>
  <c r="I51" i="241"/>
  <c r="H51" i="241"/>
  <c r="E51" i="241"/>
  <c r="D51" i="241"/>
  <c r="C51" i="241"/>
  <c r="E50" i="241"/>
  <c r="D50" i="241"/>
  <c r="C50" i="241"/>
  <c r="N49" i="241"/>
  <c r="M49" i="241"/>
  <c r="L49" i="241"/>
  <c r="K49" i="241"/>
  <c r="J49" i="241"/>
  <c r="I49" i="241"/>
  <c r="H49" i="241"/>
  <c r="E49" i="241"/>
  <c r="D49" i="241"/>
  <c r="C49" i="241"/>
  <c r="E48" i="241"/>
  <c r="D48" i="241"/>
  <c r="C48" i="241"/>
  <c r="N47" i="241"/>
  <c r="M47" i="241"/>
  <c r="L47" i="241"/>
  <c r="K47" i="241"/>
  <c r="J47" i="241"/>
  <c r="I47" i="241"/>
  <c r="H47" i="241"/>
  <c r="E47" i="241"/>
  <c r="D47" i="241"/>
  <c r="C47" i="241"/>
  <c r="E46" i="241"/>
  <c r="D46" i="241"/>
  <c r="C46" i="241"/>
  <c r="N45" i="241"/>
  <c r="M45" i="241"/>
  <c r="L45" i="241"/>
  <c r="K45" i="241"/>
  <c r="J45" i="241"/>
  <c r="I45" i="241"/>
  <c r="H45" i="241"/>
  <c r="E45" i="241"/>
  <c r="D45" i="241"/>
  <c r="C45" i="241"/>
  <c r="E44" i="241"/>
  <c r="D44" i="241"/>
  <c r="C44" i="241"/>
  <c r="N43" i="241"/>
  <c r="M43" i="241"/>
  <c r="L43" i="241"/>
  <c r="K43" i="241"/>
  <c r="J43" i="241"/>
  <c r="I43" i="241"/>
  <c r="H43" i="241"/>
  <c r="E43" i="241"/>
  <c r="D43" i="241"/>
  <c r="C43" i="241"/>
  <c r="E42" i="241"/>
  <c r="D42" i="241"/>
  <c r="C42" i="241"/>
  <c r="N41" i="241"/>
  <c r="M41" i="241"/>
  <c r="L41" i="241"/>
  <c r="K41" i="241"/>
  <c r="J41" i="241"/>
  <c r="I41" i="241"/>
  <c r="H41" i="241"/>
  <c r="E41" i="241"/>
  <c r="D41" i="241"/>
  <c r="C41" i="241"/>
  <c r="E40" i="241"/>
  <c r="D40" i="241"/>
  <c r="C40" i="241"/>
  <c r="N39" i="241"/>
  <c r="M39" i="241"/>
  <c r="L39" i="241"/>
  <c r="K39" i="241"/>
  <c r="J39" i="241"/>
  <c r="I39" i="241"/>
  <c r="H39" i="241"/>
  <c r="E39" i="241"/>
  <c r="D39" i="241"/>
  <c r="C39" i="241"/>
  <c r="E38" i="241"/>
  <c r="D38" i="241"/>
  <c r="C38" i="241"/>
  <c r="N37" i="241"/>
  <c r="M37" i="241"/>
  <c r="L37" i="241"/>
  <c r="K37" i="241"/>
  <c r="J37" i="241"/>
  <c r="I37" i="241"/>
  <c r="H37" i="241"/>
  <c r="E37" i="241"/>
  <c r="D37" i="241"/>
  <c r="C37" i="241"/>
  <c r="E36" i="241"/>
  <c r="D36" i="241"/>
  <c r="C36" i="241"/>
  <c r="N35" i="241"/>
  <c r="M35" i="241"/>
  <c r="L35" i="241"/>
  <c r="K35" i="241"/>
  <c r="J35" i="241"/>
  <c r="I35" i="241"/>
  <c r="H35" i="241"/>
  <c r="E35" i="241"/>
  <c r="D35" i="241"/>
  <c r="C35" i="241"/>
  <c r="E34" i="241"/>
  <c r="D34" i="241"/>
  <c r="C34" i="241"/>
  <c r="N33" i="241"/>
  <c r="M33" i="241"/>
  <c r="L33" i="241"/>
  <c r="K33" i="241"/>
  <c r="J33" i="241"/>
  <c r="I33" i="241"/>
  <c r="H33" i="241"/>
  <c r="E33" i="241"/>
  <c r="D33" i="241"/>
  <c r="C33" i="241"/>
  <c r="E32" i="241"/>
  <c r="D32" i="241"/>
  <c r="C32" i="241"/>
  <c r="N31" i="241"/>
  <c r="M31" i="241"/>
  <c r="L31" i="241"/>
  <c r="K31" i="241"/>
  <c r="J31" i="241"/>
  <c r="I31" i="241"/>
  <c r="H31" i="241"/>
  <c r="E31" i="241"/>
  <c r="D31" i="241"/>
  <c r="C31" i="241"/>
  <c r="E30" i="241"/>
  <c r="D30" i="241"/>
  <c r="C30" i="241"/>
  <c r="O29" i="241"/>
  <c r="N29" i="241"/>
  <c r="M29" i="241"/>
  <c r="L29" i="241"/>
  <c r="K29" i="241"/>
  <c r="J29" i="241"/>
  <c r="I29" i="241"/>
  <c r="H29" i="241"/>
  <c r="E29" i="241"/>
  <c r="D29" i="241"/>
  <c r="C29" i="241"/>
  <c r="E28" i="241"/>
  <c r="D28" i="241"/>
  <c r="C28" i="241"/>
  <c r="N27" i="241"/>
  <c r="M27" i="241"/>
  <c r="L27" i="241"/>
  <c r="K27" i="241"/>
  <c r="J27" i="241"/>
  <c r="I27" i="241"/>
  <c r="H27" i="241"/>
  <c r="E27" i="241"/>
  <c r="D27" i="241"/>
  <c r="C27" i="241"/>
  <c r="E26" i="241"/>
  <c r="D26" i="241"/>
  <c r="C26" i="241"/>
  <c r="N25" i="241"/>
  <c r="M25" i="241"/>
  <c r="L25" i="241"/>
  <c r="K25" i="241"/>
  <c r="J25" i="241"/>
  <c r="I25" i="241"/>
  <c r="H25" i="241"/>
  <c r="E25" i="241"/>
  <c r="D25" i="241"/>
  <c r="C25" i="241"/>
  <c r="E24" i="241"/>
  <c r="D24" i="241"/>
  <c r="C24" i="241"/>
  <c r="N23" i="241"/>
  <c r="M23" i="241"/>
  <c r="L23" i="241"/>
  <c r="K23" i="241"/>
  <c r="J23" i="241"/>
  <c r="I23" i="241"/>
  <c r="H23" i="241"/>
  <c r="E23" i="241"/>
  <c r="D23" i="241"/>
  <c r="C23" i="241"/>
  <c r="E22" i="241"/>
  <c r="D22" i="241"/>
  <c r="C22" i="241"/>
  <c r="N21" i="241"/>
  <c r="M21" i="241"/>
  <c r="L21" i="241"/>
  <c r="K21" i="241"/>
  <c r="J21" i="241"/>
  <c r="I21" i="241"/>
  <c r="H21" i="241"/>
  <c r="E21" i="241"/>
  <c r="D21" i="241"/>
  <c r="C21" i="241"/>
  <c r="E18" i="241"/>
  <c r="D18" i="241"/>
  <c r="C18" i="241"/>
  <c r="N17" i="241"/>
  <c r="M17" i="241"/>
  <c r="L17" i="241"/>
  <c r="K17" i="241"/>
  <c r="J17" i="241"/>
  <c r="I17" i="241"/>
  <c r="H17" i="241"/>
  <c r="E17" i="241"/>
  <c r="D17" i="241"/>
  <c r="C17" i="241"/>
  <c r="E16" i="241"/>
  <c r="D16" i="241"/>
  <c r="C16" i="241"/>
  <c r="N15" i="241"/>
  <c r="M15" i="241"/>
  <c r="L15" i="241"/>
  <c r="K15" i="241"/>
  <c r="J15" i="241"/>
  <c r="I15" i="241"/>
  <c r="H15" i="241"/>
  <c r="E15" i="241"/>
  <c r="D15" i="241"/>
  <c r="C15" i="241"/>
  <c r="E14" i="241"/>
  <c r="D14" i="241"/>
  <c r="C14" i="241"/>
  <c r="N13" i="241"/>
  <c r="M13" i="241"/>
  <c r="L13" i="241"/>
  <c r="K13" i="241"/>
  <c r="J13" i="241"/>
  <c r="I13" i="241"/>
  <c r="H13" i="241"/>
  <c r="E13" i="241"/>
  <c r="D13" i="241"/>
  <c r="C13" i="241"/>
  <c r="E12" i="241"/>
  <c r="D12" i="241"/>
  <c r="C12" i="241"/>
  <c r="N11" i="241"/>
  <c r="M11" i="241"/>
  <c r="L11" i="241"/>
  <c r="K11" i="241"/>
  <c r="J11" i="241"/>
  <c r="I11" i="241"/>
  <c r="H11" i="241"/>
  <c r="E11" i="241"/>
  <c r="D11" i="241"/>
  <c r="C11" i="241"/>
  <c r="E10" i="241"/>
  <c r="D10" i="241"/>
  <c r="C10" i="241"/>
  <c r="N9" i="241"/>
  <c r="M9" i="241"/>
  <c r="L9" i="241"/>
  <c r="K9" i="241"/>
  <c r="J9" i="241"/>
  <c r="I9" i="241"/>
  <c r="H9" i="241"/>
  <c r="F9" i="241"/>
  <c r="E9" i="241"/>
  <c r="D9" i="241"/>
  <c r="C9" i="241"/>
  <c r="E8" i="241"/>
  <c r="D8" i="241"/>
  <c r="C8" i="241"/>
  <c r="N7" i="241"/>
  <c r="M7" i="241"/>
  <c r="L7" i="241"/>
  <c r="K7" i="241"/>
  <c r="J7" i="241"/>
  <c r="I7" i="241"/>
  <c r="H7" i="241"/>
  <c r="F7" i="241"/>
  <c r="E7" i="241"/>
  <c r="D7" i="241"/>
  <c r="C7" i="241"/>
  <c r="E6" i="241"/>
  <c r="D6" i="241"/>
  <c r="C6" i="241"/>
  <c r="N5" i="241"/>
  <c r="M5" i="241"/>
  <c r="L5" i="241"/>
  <c r="K5" i="241"/>
  <c r="J5" i="241"/>
  <c r="I5" i="241"/>
  <c r="H5" i="241"/>
  <c r="G5" i="241"/>
  <c r="F5" i="241"/>
  <c r="E5" i="241"/>
  <c r="D5" i="241"/>
  <c r="C5" i="241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09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1" s="1"/>
  <c r="O55" i="208"/>
  <c r="O55" i="241" s="1"/>
  <c r="O53" i="208"/>
  <c r="O53" i="241" s="1"/>
  <c r="O51" i="208"/>
  <c r="O49" i="208"/>
  <c r="O49" i="241" s="1"/>
  <c r="O47" i="208"/>
  <c r="O47" i="241" s="1"/>
  <c r="O45" i="208"/>
  <c r="O45" i="241" s="1"/>
  <c r="O43" i="208"/>
  <c r="O43" i="241" s="1"/>
  <c r="O41" i="208"/>
  <c r="O41" i="241" s="1"/>
  <c r="O39" i="208"/>
  <c r="O39" i="241" s="1"/>
  <c r="O37" i="208"/>
  <c r="O37" i="241" s="1"/>
  <c r="O35" i="208"/>
  <c r="O35" i="241" s="1"/>
  <c r="O33" i="208"/>
  <c r="O33" i="241" s="1"/>
  <c r="O31" i="208"/>
  <c r="O31" i="241" s="1"/>
  <c r="O29" i="208"/>
  <c r="O27" i="208"/>
  <c r="O27" i="241" s="1"/>
  <c r="O25" i="208"/>
  <c r="O25" i="241" s="1"/>
  <c r="O23" i="208"/>
  <c r="O23" i="241" s="1"/>
  <c r="O21" i="208"/>
  <c r="O21" i="241" s="1"/>
  <c r="O19" i="208"/>
  <c r="O17" i="208"/>
  <c r="O17" i="241" s="1"/>
  <c r="O15" i="208"/>
  <c r="O15" i="241" s="1"/>
  <c r="O13" i="208"/>
  <c r="O13" i="241" s="1"/>
  <c r="O11" i="208"/>
  <c r="O11" i="241" s="1"/>
  <c r="O9" i="208"/>
  <c r="O9" i="241" s="1"/>
  <c r="O7" i="208"/>
  <c r="O7" i="241" s="1"/>
  <c r="O5" i="208"/>
  <c r="O5" i="241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7" i="202" l="1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O5" i="207" l="1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O19" i="228" l="1"/>
  <c r="P19" i="228" s="1"/>
  <c r="J19" i="228"/>
  <c r="K19" i="228" s="1"/>
  <c r="E19" i="228"/>
  <c r="F19" i="228" s="1"/>
  <c r="O40" i="228"/>
  <c r="P40" i="228" s="1"/>
  <c r="J40" i="228"/>
  <c r="K40" i="228" s="1"/>
  <c r="E40" i="228"/>
  <c r="F40" i="228" s="1"/>
  <c r="M40" i="228"/>
  <c r="H40" i="228"/>
  <c r="C40" i="228"/>
  <c r="M19" i="228"/>
  <c r="H19" i="228"/>
  <c r="C19" i="228"/>
  <c r="L17" i="232"/>
  <c r="M17" i="232" s="1"/>
  <c r="Q17" i="232"/>
  <c r="F17" i="232"/>
  <c r="G17" i="232" s="1"/>
  <c r="J17" i="232"/>
  <c r="P17" i="232" s="1"/>
  <c r="I17" i="232"/>
  <c r="O17" i="232" s="1"/>
  <c r="D17" i="232"/>
  <c r="C17" i="232"/>
  <c r="R43" i="232"/>
  <c r="S43" i="232" s="1"/>
  <c r="L43" i="232"/>
  <c r="M43" i="232" s="1"/>
  <c r="F43" i="232"/>
  <c r="G43" i="232" s="1"/>
  <c r="P43" i="232"/>
  <c r="O43" i="232"/>
  <c r="J43" i="232"/>
  <c r="I43" i="232"/>
  <c r="D43" i="232"/>
  <c r="C43" i="232"/>
  <c r="R17" i="232" l="1"/>
  <c r="S17" i="232" s="1"/>
  <c r="N20" i="228"/>
  <c r="I20" i="228"/>
  <c r="E18" i="232"/>
  <c r="Q44" i="232" l="1"/>
  <c r="K44" i="232"/>
  <c r="E44" i="232"/>
  <c r="K18" i="232"/>
  <c r="N41" i="228"/>
  <c r="I41" i="228"/>
  <c r="Q18" i="232" l="1"/>
  <c r="M41" i="228" l="1"/>
  <c r="H41" i="228"/>
  <c r="D41" i="228"/>
  <c r="C41" i="228"/>
  <c r="M20" i="228"/>
  <c r="H20" i="228"/>
  <c r="D20" i="228"/>
  <c r="C20" i="228"/>
  <c r="J18" i="232"/>
  <c r="I18" i="232"/>
  <c r="D18" i="232"/>
  <c r="C18" i="232"/>
  <c r="P44" i="232"/>
  <c r="O44" i="232"/>
  <c r="J44" i="232"/>
  <c r="I44" i="232"/>
  <c r="D44" i="232"/>
  <c r="C44" i="232"/>
  <c r="P18" i="232" l="1"/>
  <c r="O18" i="232" l="1"/>
</calcChain>
</file>

<file path=xl/sharedStrings.xml><?xml version="1.0" encoding="utf-8"?>
<sst xmlns="http://schemas.openxmlformats.org/spreadsheetml/2006/main" count="1564" uniqueCount="260">
  <si>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</si>
  <si>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</si>
  <si>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</si>
  <si>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</si>
  <si>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</si>
  <si>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</si>
  <si>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</si>
  <si>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</si>
  <si>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</si>
  <si>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</si>
  <si>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</si>
  <si>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</si>
  <si>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</si>
  <si>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</si>
  <si>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Ene-Dic</t>
    <phoneticPr fontId="10" type="noConversion"/>
  </si>
  <si>
    <t>Fibra de llama</t>
  </si>
  <si>
    <t>Callao</t>
  </si>
  <si>
    <t xml:space="preserve">Lima 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</si>
  <si>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</si>
  <si>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</si>
  <si>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</si>
  <si>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</si>
  <si>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</si>
  <si>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</si>
  <si>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</si>
  <si>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</si>
  <si>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</si>
  <si>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</si>
  <si>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</si>
  <si>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</si>
  <si>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</si>
  <si>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</si>
  <si>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</si>
  <si>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</si>
  <si>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</si>
  <si>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</si>
  <si>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</si>
  <si>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</si>
  <si>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</si>
  <si>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>Fuente:Direcciones Regionales de Agricultura.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</si>
  <si>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</si>
  <si>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</si>
  <si>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</si>
  <si>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</si>
  <si>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</si>
  <si>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</si>
  <si>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</si>
  <si>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</si>
  <si>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</si>
  <si>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</si>
  <si>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</si>
  <si>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</si>
  <si>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</si>
  <si>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</si>
  <si>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</si>
  <si>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</si>
  <si>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</si>
  <si>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</si>
  <si>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</si>
  <si>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</si>
  <si>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</si>
  <si>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</si>
  <si>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</si>
  <si>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</si>
  <si>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</si>
  <si>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</si>
  <si>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Fuente: Municipalidad Metropolitana de Lima - Sub Gerencia Regional Agraria.</t>
  </si>
  <si>
    <t>Miles de unidades</t>
  </si>
  <si>
    <t>Ene-Dic</t>
    <phoneticPr fontId="10" type="noConversion"/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</si>
  <si>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</si>
  <si>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</si>
  <si>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</si>
  <si>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</si>
  <si>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</si>
  <si>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</si>
  <si>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Elaboración: MIDAGRI-DGESEP (DEIA) </t>
  </si>
  <si>
    <t xml:space="preserve">         (Unidades)</t>
  </si>
  <si>
    <t xml:space="preserve">         (Tonelada)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</si>
  <si>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</si>
  <si>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</si>
  <si>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</si>
  <si>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</si>
  <si>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</si>
  <si>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</si>
  <si>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 xml:space="preserve">          (Kg / Vaca / Mes)</t>
  </si>
  <si>
    <t xml:space="preserve">          (Kg / gallinas / mes)</t>
  </si>
  <si>
    <t>continúa C.40</t>
  </si>
  <si>
    <t>Elaboración: MIDAGRI /DGESEP / DEIA.</t>
  </si>
  <si>
    <r>
      <t>2023</t>
    </r>
    <r>
      <rPr>
        <b/>
        <vertAlign val="superscript"/>
        <sz val="8"/>
        <color theme="1"/>
        <rFont val="Arial Narrow"/>
        <family val="2"/>
      </rPr>
      <t xml:space="preserve"> P</t>
    </r>
  </si>
  <si>
    <t>Variable</t>
  </si>
  <si>
    <t xml:space="preserve">Ave </t>
  </si>
  <si>
    <t>Saca (Unidades)</t>
  </si>
  <si>
    <t>Producción carne (t)</t>
  </si>
  <si>
    <t>Rendimiento (kg/Unidad)</t>
  </si>
  <si>
    <t xml:space="preserve">Vacuno </t>
  </si>
  <si>
    <t xml:space="preserve">Caprino </t>
  </si>
  <si>
    <t>Producción huevo (t)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</si>
  <si>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</si>
  <si>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</si>
  <si>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</si>
  <si>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</si>
  <si>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Fuente: Direcciones Regionales de Agricultura</t>
  </si>
  <si>
    <t>Elaboración: Ministerio de Desarrollo Agrario y Riego - DGESEP - DEIA</t>
  </si>
  <si>
    <t>Leche vaca</t>
  </si>
  <si>
    <t>Alpaca</t>
  </si>
  <si>
    <t>Ma-</t>
  </si>
  <si>
    <t>A-acucho</t>
  </si>
  <si>
    <t>Lamba-eque</t>
  </si>
  <si>
    <t>Uca-ali</t>
  </si>
  <si>
    <t>Fuente: Centros de Acopio de Aves Vivas de Lima Metropolitana - Callao.</t>
  </si>
  <si>
    <t>Fuente: Centros de Acopio de Aves Vivas de Lima Metropolitana - Callao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</si>
  <si>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</si>
  <si>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Lambayeque</t>
  </si>
  <si>
    <t>Principales productos</t>
  </si>
  <si>
    <r>
      <t xml:space="preserve">2023 </t>
    </r>
    <r>
      <rPr>
        <b/>
        <vertAlign val="superscript"/>
        <sz val="8"/>
        <color theme="1"/>
        <rFont val="Arial Narrow"/>
        <family val="2"/>
      </rPr>
      <t>P</t>
    </r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</si>
  <si>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</si>
  <si>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>Var. %</t>
  </si>
  <si>
    <r>
      <t>20234</t>
    </r>
    <r>
      <rPr>
        <b/>
        <vertAlign val="superscript"/>
        <sz val="8"/>
        <color theme="1"/>
        <rFont val="Arial Narrow"/>
        <family val="2"/>
      </rPr>
      <t>P</t>
    </r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</si>
  <si>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</si>
  <si>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</si>
  <si>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</si>
  <si>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</si>
  <si>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</si>
  <si>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</si>
  <si>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</si>
  <si>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</si>
  <si>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</si>
  <si>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</si>
  <si>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r>
      <rPr>
        <vertAlign val="superscript"/>
        <sz val="7"/>
        <color theme="1"/>
        <rFont val="Arial Narrow"/>
        <family val="2"/>
      </rPr>
      <t>P</t>
    </r>
    <r>
      <rPr>
        <sz val="7"/>
        <color theme="1"/>
        <rFont val="Arial Narrow"/>
        <family val="2"/>
      </rPr>
      <t xml:space="preserve"> Preliminar</t>
    </r>
  </si>
  <si>
    <t>Fuente : MIDAGRI-DGESEP-DEIA</t>
  </si>
  <si>
    <t>Millones de soles a precios 2007</t>
  </si>
  <si>
    <t xml:space="preserve"> (Miles de t)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</si>
  <si>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</si>
  <si>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</si>
  <si>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</si>
  <si>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</si>
  <si>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</si>
  <si>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</si>
  <si>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</si>
  <si>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</si>
  <si>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</si>
  <si>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</si>
  <si>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</si>
  <si>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</si>
  <si>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</si>
  <si>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</si>
  <si>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</si>
  <si>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</si>
  <si>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</si>
  <si>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</si>
  <si>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</si>
  <si>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</si>
  <si>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</si>
  <si>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</si>
  <si>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</si>
  <si>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</si>
  <si>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</si>
  <si>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</si>
  <si>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</si>
  <si>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</si>
  <si>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p/</t>
    </r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</si>
  <si>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</si>
  <si>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</si>
  <si>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</si>
  <si>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</si>
  <si>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</si>
  <si>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</si>
  <si>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</si>
  <si>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</si>
  <si>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</si>
  <si>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</si>
  <si>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</si>
  <si>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ovino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</si>
  <si>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</si>
  <si>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</si>
  <si>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</si>
  <si>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</si>
  <si>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</si>
  <si>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</si>
  <si>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</si>
  <si>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</si>
  <si>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</si>
  <si>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</si>
  <si>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 xml:space="preserve">C.40  LIMA METROPOLITANA: BENEFICIO DE GANADO EN CAMALES POR ESPECIE, SEGÚN MES </t>
  </si>
  <si>
    <t xml:space="preserve">C.41  PERÚ: BENEFICIO DE GANADO OVINO EN CAMALES MATADEROS POR MES SEGÚN REGIÓN, ENERO 2023-MAYO 2024 </t>
  </si>
  <si>
    <t xml:space="preserve">C.43  PERÚ: BENEFICIO DE GANADO PORCINO EN CAMALES MATADEROS POR MES SEGÚN REGIÓN, ENERO 2023-MAYO 2024 </t>
  </si>
  <si>
    <t>Ene-May</t>
  </si>
  <si>
    <t>C.21 a</t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</si>
  <si>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</si>
  <si>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</si>
  <si>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</si>
  <si>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 xml:space="preserve">Perú: Valor de la producción pecuaria (VBP) mensual, según principales especies y productos, Mayo 2023 - 2024 </t>
  </si>
  <si>
    <t xml:space="preserve">Perú: Valor de la producción pecuaria (VBP) acumulado, según principales especes y productos, Enero - Mayo 2023 - 2024 </t>
  </si>
  <si>
    <t>Perú: Saca, producción, rendimiento y precios al productor pecuario por mes según especies, Enero  2023 - Mayo2024.</t>
  </si>
  <si>
    <t>Perú: Producción de principales productos pecuarios por especie según mes, Enero 2023 - Mayo 2024 (Tonelada)</t>
  </si>
  <si>
    <t>Perú: Producción de carne ave por mes según región, Enero 2023 - Mayo 2024  (Tonelada)</t>
  </si>
  <si>
    <t>Perú: Producción de carne ovino por mes según región, Enero 2023 - Mayo 2024  (Tonelada)</t>
  </si>
  <si>
    <t>Perú: Producción de carne porcino por mes según región, Enero 2023 - Mayo 2024  (Tonelada)</t>
  </si>
  <si>
    <t>Perú: Producción de carne vacuno por mes según región, Enero 2023 - Mayo 2024  (Tonelada)</t>
  </si>
  <si>
    <t>Perú: Producción de carne caprino por mes según región, Enero 2023 - Mayo 2024  (Tonelada)</t>
  </si>
  <si>
    <t>Perú: Producción de carne alpaca por mes según región, Enero 2023 - Mayo 2024  (Tonelada)</t>
  </si>
  <si>
    <t>Perú: Producción de carne llama por mes según región, Enero 2023 - Mayo 2024  (Tonelada)</t>
  </si>
  <si>
    <t>Perú: Producción de huevo de gallina por mes según región, Enero 2023 - Mayo 2024  (Tonelada)</t>
  </si>
  <si>
    <t>Perú: Número de gallinas en producción por mes según región, Enero 2023 - Mayo 2024 ( Unidades )</t>
  </si>
  <si>
    <t>Perú: Rendimiento de producción de huevos de gallina por mes según región, Enero 2023 - Mayo 2024 (Kg/gallina/mes)</t>
  </si>
  <si>
    <t>Perú: Producción de leche fresca de vaca por mes según región, Enero 2023 - Mayo 2024 (Tonelada)</t>
  </si>
  <si>
    <t>Perú: Número de vacas en ordeño por mes según región, Enero 2023 - Mayo 2024 (Unidades)</t>
  </si>
  <si>
    <t>Perú: Rendimiento promedio producción de leche de vaca por mes según región, Enero - Mayo 2023 - 2024 (Kg / vaca/mes)</t>
  </si>
  <si>
    <t>Perú: Producción de fibra de alpaca por mes según región, Enero 2023 - Mayo 2024  (Tonelada)</t>
  </si>
  <si>
    <t>Perú: Producción de fibra de llama por mes según región, Enero 2023 - Mayo 2024  (Tonelada)</t>
  </si>
  <si>
    <t>Perú: Producción de lana de ovino por mes según región, Enero 2023 - Mayo 2024  (Tonelada)</t>
  </si>
  <si>
    <t xml:space="preserve">Lima Metropolitana: Beneficio de ganado en camales por especie según mes, Enero 2023 - Mayo 2024 </t>
  </si>
  <si>
    <t>Perú: Beneficio de ganado ovino en camales y mataderos por mes según región, Enero 2023 - Mayo 2024 (unidades)</t>
  </si>
  <si>
    <t>Perú: Beneficio de ganado ovino en camales y mataderos por mes según región, Enero 2023 - Mayo 2024 (Tonelada)</t>
  </si>
  <si>
    <t>Perú: Beneficio de ganado porcino en camales y mataderos por mes según región, Enero 2023 - Mayo 2024 (Unidades)</t>
  </si>
  <si>
    <t>Perú: Beneficio de ganado porcino en camales y mataderos por mes según región, Enero 2023 - Mayo 2024 (Tonelada)</t>
  </si>
  <si>
    <t>Perú: Beneficio de ganado vacuno en camales y mataderos por mes según región, Enero 2023 - Mayo 2024 (Unidades)</t>
  </si>
  <si>
    <t>Perú: Beneficio de ganado vacuno en camales y mataderos por mes según región, Enero 2023 - Mayo 2024 (Tonelada)</t>
  </si>
  <si>
    <t>Lima Metropolitana: Venta de pollos en centros de acopio aves según mes, Enero 2023 - Mayo 2024</t>
  </si>
  <si>
    <t>Lima Metropolitana: Venta de gallinas en centros de acopio de aves según mes, Enero 2023 - Mayo 2024 (Unidades)</t>
  </si>
  <si>
    <t>C.21  VALOR Y VOLUMEN DE LA PRODUCCIÓN PECUARIA (VBP) MENSUAL  SEGÚN, PRINCIPALES ESPECIES</t>
  </si>
  <si>
    <t xml:space="preserve">          Y PRODUCTOS. MAYO 2023-2024</t>
  </si>
  <si>
    <t xml:space="preserve">C.21 a  VALOR Y VOLUMENE LA PRODUCCIÓN PECUARIA (VBP) ACUMULADA SEGÚN PRINCIPALES ESPECIES </t>
  </si>
  <si>
    <t xml:space="preserve">            Y PRODUCTOS ENERO - MAYO 2023-2024</t>
  </si>
  <si>
    <t>Gallinas en producción (Unidad)</t>
  </si>
  <si>
    <t>Rendimiento (kg/gallina)</t>
  </si>
  <si>
    <t xml:space="preserve">Precio (S/ x kg) </t>
  </si>
  <si>
    <t>Saca (Unidad)</t>
  </si>
  <si>
    <t>Rendimiento (kg/Unidas)</t>
  </si>
  <si>
    <r>
      <t xml:space="preserve">Precio (S/ x kg) </t>
    </r>
    <r>
      <rPr>
        <vertAlign val="superscript"/>
        <sz val="8"/>
        <rFont val="Arial Narrow"/>
        <family val="2"/>
      </rPr>
      <t>1</t>
    </r>
  </si>
  <si>
    <r>
      <t xml:space="preserve">Precio (S/ / kg) </t>
    </r>
    <r>
      <rPr>
        <vertAlign val="superscript"/>
        <sz val="8"/>
        <rFont val="Arial Narrow"/>
        <family val="2"/>
      </rPr>
      <t>1</t>
    </r>
  </si>
  <si>
    <t>Especie/Producto</t>
  </si>
  <si>
    <t>continúa C.22</t>
  </si>
  <si>
    <t xml:space="preserve">C.22  PERÚ: SACA, PRODUCCIÓN, RENDIMIENTO Y PRECIOS AL PRODUCTOR POR MES,  SEGÚN PRINCIPALES ESPECIES </t>
  </si>
  <si>
    <t xml:space="preserve">           Y PRODUCTOS PECUARIOS.  ENERO 2023 - MAYO 2024 </t>
  </si>
  <si>
    <t>C.23  PERÚ: PRODUCCIÓN  DE PRINCIPALES PRODUCTOS PECUARIOS POR EPECIE Y PRODUCTO SEGÚN MES, ENERO 2023 - MAYO 2024</t>
  </si>
  <si>
    <t xml:space="preserve">C.24  PERÚ: PRODUCCIÓN DE CARNE AVE POR MES SEGÚN REGIÓN, ENERO 2023 - MAYO 2024 </t>
  </si>
  <si>
    <t xml:space="preserve">C.39  PERÚ: PRODUCCIÓN DE LANA DE OVINO POR MES SEGÚN REGIÓN, ENERO 2023 - MAYO 2024 </t>
  </si>
  <si>
    <t xml:space="preserve">C.38  PERÚ: PRODUCCIÓN DE FIBRA DE LLAMA POR MES SEGÚN REGIÓN, ENERO 2023 - MAYO 2024 </t>
  </si>
  <si>
    <t xml:space="preserve">C.36  PERÚ: RENDIMIENTO DE PRODUCCIÓN DE LECHE FRESCA DE VACA POR MES SEGÚN REGIÓN, ENERO 2023 - MAYO 2024 </t>
  </si>
  <si>
    <t>C.35  PERÚ: NÚMERO DE VACAS EN ORDEÑO POR MES SEGÚN REGIÓN, ENERO 2023 - MAYO 2024</t>
  </si>
  <si>
    <t xml:space="preserve">C.34  PERÚ: PRODUCCIÓN DE LECHE FRESCA DE VACA POR MES SEGÚN REGIÓN, ENERO 2023  - MAYO 2024 </t>
  </si>
  <si>
    <t xml:space="preserve">C.33  PERÚ: RENDIMIENTO PROMEDIO DE PRODUCCIÓN DE HUEVOS POR MES SEGÚN REGIÓN, ENERO 2023 - MAYO 2024 </t>
  </si>
  <si>
    <t xml:space="preserve">C.32  PERÚ: NÚMERO DE GALLINAS EN PRODUCCIÓN POR MES SEGÚN REGIÓN, ENERO 2023 - MAYO 2024 </t>
  </si>
  <si>
    <t>C.31  PERÚ: PRODUCCIÓN DE HUEVO DE GALLINA POR MES SEGÚN REGIÓN, ENERO 2023 - MAYO 2024</t>
  </si>
  <si>
    <t xml:space="preserve">C.30  PERÚ: PRODUCCIÓN DE CARNE LLAMA POR MES SEGÚN REGIÓN, ENERO 2023 - MAYO 2024 </t>
  </si>
  <si>
    <t xml:space="preserve">C.29  PERÚ: PRODUCCIÓN DE CARNE ALPACA POR MES SEGÚN REGIÓN ENERO 2023 - MAYO 2024 </t>
  </si>
  <si>
    <t xml:space="preserve">C.28  PERÚ: PRODUCCIÓN DE CARNE CAPRINO POR MES SEGÚN RGIÓN, ENERO 2023 - MAYO 2024 </t>
  </si>
  <si>
    <t xml:space="preserve">C.27  PERÚ: PRODUCCIÓN DE CARNE VACUNO POR MES SEGÚN REGIÓN, ENERO 2023 - MAYO 2024 </t>
  </si>
  <si>
    <t xml:space="preserve">C.26  PERÚ: PRODUCCIÓN DE CARNE PORCINO POR MES SEGÚN REGIÓN, ENERO 2023 - MAYO 2024 </t>
  </si>
  <si>
    <t>C.25  PERÚ: PRODUCCIÓN DE CARNE OVINO POR MES SEGÚN REGIÓN, ENERO 2023 - MAYO 2024</t>
  </si>
  <si>
    <r>
      <t xml:space="preserve">2024 </t>
    </r>
    <r>
      <rPr>
        <b/>
        <vertAlign val="superscript"/>
        <sz val="7"/>
        <color theme="1"/>
        <rFont val="Arial Narrow"/>
        <family val="2"/>
      </rPr>
      <t>P</t>
    </r>
  </si>
  <si>
    <t xml:space="preserve">C.37  PERÚ: PRODUCCIÓN DE FIBRA DE ALPACA POR MES SEGÚN REGIÓN, ENERO 2023 - MAYO 2024 </t>
  </si>
  <si>
    <t xml:space="preserve">          ENERO 2023 - MAYO-2024</t>
  </si>
  <si>
    <t xml:space="preserve">C.42  PERÚ: BENEFICIO DE GANADO OVINO EN CAMALES MATADEROS POR MES SEGÚN REGIÓN, ENERO 2023 - MAYO 2024 </t>
  </si>
  <si>
    <t xml:space="preserve">C.45  PERÚ: BENEFICIO DE GANADO VACUNO EN CAMALES MATADEROS POR MES SEGÚN REGIÓN, ENERO 2023 - MAYO 2024 </t>
  </si>
  <si>
    <t>C.44  PERÚ: BENEFICIO DE GANADO PORCINO EN CAMALES MATADEROS POR MES SEGÚN REGIÓN, ENERO 2023 - MAYO 2024</t>
  </si>
  <si>
    <t xml:space="preserve">C.46  PERÚ: BENEFICIO DE GANADO VACUNO EN CAMALES MATADEROS POR MES SEGÚN REGIÓN, ENERO 2023 - MAYO 2024 </t>
  </si>
  <si>
    <t xml:space="preserve">C.47  LIMA METROPOLITANA: VENTA DE POLLOS EN CENTROS DE ACOPIO DE AVES SEGÚN MES, ENERO 2023 - MAYO 2024 </t>
  </si>
  <si>
    <t>C.48 LIMA METROPOLITANA: VENTA DE GALLINAS EN CENTROS DE ACOPIO DE AVES SEGÚN MES, ENERO 2023 -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</si>
</sst>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0.0_)__"/>
    <numFmt numFmtId="183" formatCode="\ ##\ ###\ ###\ ###"/>
    <numFmt numFmtId="184" formatCode="#,##0.000__"/>
    <numFmt numFmtId="185" formatCode="_-* #,##0.00\ _P_t_s_-;\-* #,##0.00\ _P_t_s_-;_-* &quot;-&quot;??\ _P_t_s_-;_-@_-"/>
    <numFmt numFmtId="186" formatCode="#,##0.0_);\(#,##0.0\)"/>
    <numFmt numFmtId="187" formatCode="0.000_)"/>
    <numFmt numFmtId="188" formatCode="_ * #,##0.0_ ;_ * \-#,##0.0_ ;_ * &quot;-&quot;_ ;_ @_ "/>
    <numFmt numFmtId="189" formatCode="#,##0.0______"/>
    <numFmt numFmtId="190" formatCode="_-* #,##0.0_-;\-* #,##0.0_-;_-* &quot;-&quot;??_-;_-@_-"/>
    <numFmt numFmtId="191" formatCode="_-* #,##0_-;\-* #,##0_-;_-* &quot;-&quot;??_-;_-@_-"/>
    <numFmt numFmtId="192" formatCode="#,##0.000________"/>
    <numFmt numFmtId="193" formatCode="#,##0.0________"/>
    <numFmt numFmtId="194" formatCode="#,##0.0____"/>
  </numFmts>
  <fonts count="70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vertAlign val="superscript"/>
      <sz val="7"/>
      <color theme="1"/>
      <name val="Arial Narrow"/>
      <family val="2"/>
    </font>
    <font>
      <sz val="8"/>
      <color rgb="FFFF0000"/>
      <name val="Calibri"/>
      <family val="2"/>
    </font>
    <font>
      <sz val="12"/>
      <color rgb="FFFF0000"/>
      <name val="Arial Narrow"/>
      <family val="2"/>
    </font>
    <font>
      <vertAlign val="superscript"/>
      <sz val="8"/>
      <name val="Arial Narrow"/>
      <family val="2"/>
    </font>
    <font>
      <b/>
      <sz val="8"/>
      <name val="Arial Narrow"/>
      <family val="2"/>
    </font>
    <font>
      <b/>
      <sz val="7"/>
      <color theme="1"/>
      <name val="Arial Narrow"/>
      <family val="2"/>
    </font>
    <font>
      <b/>
      <vertAlign val="superscript"/>
      <sz val="7"/>
      <color theme="1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rgb="FFFFE28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1D2E6"/>
        <bgColor indexed="64"/>
      </patternFill>
    </fill>
    <fill>
      <patternFill patternType="solid">
        <fgColor rgb="FFDEDFF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6" fillId="0" borderId="0"/>
    <xf numFmtId="185" fontId="1" fillId="0" borderId="0" applyFont="0" applyFill="0" applyBorder="0" applyAlignment="0" applyProtection="0"/>
    <xf numFmtId="186" fontId="57" fillId="0" borderId="0"/>
    <xf numFmtId="0" fontId="29" fillId="0" borderId="0"/>
    <xf numFmtId="43" fontId="62" fillId="0" borderId="0" applyFont="0" applyFill="0" applyBorder="0" applyAlignment="0" applyProtection="0"/>
  </cellStyleXfs>
  <cellXfs count="395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4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4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3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166" fontId="37" fillId="0" borderId="0" xfId="0" quotePrefix="1" applyNumberFormat="1" applyFont="1" applyAlignment="1">
      <alignment horizontal="left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" fontId="34" fillId="0" borderId="0" xfId="0" quotePrefix="1" applyNumberFormat="1" applyFont="1" applyAlignment="1">
      <alignment horizontal="right" vertical="center" wrapText="1"/>
    </xf>
    <xf numFmtId="169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3" fontId="48" fillId="0" borderId="0" xfId="47" applyNumberFormat="1" applyFont="1" applyAlignment="1">
      <alignment vertical="center"/>
    </xf>
    <xf numFmtId="166" fontId="49" fillId="0" borderId="0" xfId="47" applyFont="1"/>
    <xf numFmtId="166" fontId="49" fillId="0" borderId="0" xfId="47" applyFont="1" applyAlignment="1">
      <alignment vertical="center"/>
    </xf>
    <xf numFmtId="166" fontId="43" fillId="0" borderId="0" xfId="47" applyFont="1"/>
    <xf numFmtId="166" fontId="43" fillId="0" borderId="0" xfId="47" applyFont="1" applyAlignment="1">
      <alignment vertical="center"/>
    </xf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174" fontId="40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1" fontId="34" fillId="0" borderId="0" xfId="0" applyNumberFormat="1" applyFont="1" applyAlignment="1">
      <alignment horizontal="right" vertical="center"/>
    </xf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3" fontId="33" fillId="0" borderId="0" xfId="47" applyNumberFormat="1" applyFont="1" applyAlignment="1">
      <alignment vertical="center"/>
    </xf>
    <xf numFmtId="166" fontId="50" fillId="0" borderId="0" xfId="47" applyFont="1"/>
    <xf numFmtId="166" fontId="50" fillId="0" borderId="0" xfId="47" applyFont="1" applyAlignment="1">
      <alignment vertical="center"/>
    </xf>
    <xf numFmtId="166" fontId="44" fillId="0" borderId="0" xfId="47" applyFont="1"/>
    <xf numFmtId="166" fontId="44" fillId="0" borderId="0" xfId="47" applyFont="1" applyAlignment="1">
      <alignment vertical="center"/>
    </xf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182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6" fontId="34" fillId="0" borderId="0" xfId="47" applyFont="1" applyAlignment="1">
      <alignment horizontal="left" vertical="center"/>
    </xf>
    <xf numFmtId="169" fontId="41" fillId="0" borderId="0" xfId="0" applyNumberFormat="1" applyFont="1" applyAlignment="1">
      <alignment horizontal="right"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66" fontId="34" fillId="0" borderId="0" xfId="0" applyNumberFormat="1" applyFont="1"/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4" fontId="41" fillId="0" borderId="0" xfId="69" applyNumberFormat="1" applyFont="1" applyAlignment="1">
      <alignment vertical="center"/>
    </xf>
    <xf numFmtId="0" fontId="37" fillId="0" borderId="0" xfId="69" applyFont="1" applyAlignment="1">
      <alignment vertical="center"/>
    </xf>
    <xf numFmtId="0" fontId="41" fillId="0" borderId="0" xfId="69" applyFont="1" applyAlignment="1">
      <alignment vertical="center"/>
    </xf>
    <xf numFmtId="3" fontId="41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5" fillId="0" borderId="0" xfId="0" applyFont="1"/>
    <xf numFmtId="37" fontId="58" fillId="0" borderId="0" xfId="0" applyFont="1"/>
    <xf numFmtId="37" fontId="59" fillId="0" borderId="1" xfId="0" applyFont="1" applyBorder="1"/>
    <xf numFmtId="37" fontId="60" fillId="0" borderId="2" xfId="0" applyFont="1" applyBorder="1" applyAlignment="1">
      <alignment horizontal="center" vertical="center"/>
    </xf>
    <xf numFmtId="37" fontId="60" fillId="0" borderId="6" xfId="0" applyFont="1" applyBorder="1" applyAlignment="1">
      <alignment horizontal="center" vertical="center"/>
    </xf>
    <xf numFmtId="37" fontId="55" fillId="0" borderId="6" xfId="34" applyNumberFormat="1" applyFont="1" applyBorder="1" applyAlignment="1" applyProtection="1"/>
    <xf numFmtId="37" fontId="55" fillId="0" borderId="1" xfId="0" applyFont="1" applyBorder="1" applyAlignment="1">
      <alignment vertical="top"/>
    </xf>
    <xf numFmtId="37" fontId="55" fillId="0" borderId="0" xfId="0" applyFont="1" applyAlignment="1">
      <alignment vertical="top"/>
    </xf>
    <xf numFmtId="37" fontId="55" fillId="0" borderId="10" xfId="0" applyFont="1" applyBorder="1" applyAlignment="1">
      <alignment vertical="top"/>
    </xf>
    <xf numFmtId="166" fontId="33" fillId="22" borderId="0" xfId="0" applyNumberFormat="1" applyFont="1" applyFill="1" applyAlignment="1">
      <alignment horizontal="left" vertical="center"/>
    </xf>
    <xf numFmtId="37" fontId="39" fillId="22" borderId="0" xfId="0" applyFont="1" applyFill="1" applyAlignment="1">
      <alignment horizontal="left"/>
    </xf>
    <xf numFmtId="166" fontId="34" fillId="22" borderId="0" xfId="0" quotePrefix="1" applyNumberFormat="1" applyFont="1" applyFill="1" applyAlignment="1">
      <alignment horizontal="left" vertical="center"/>
    </xf>
    <xf numFmtId="167" fontId="34" fillId="22" borderId="0" xfId="0" applyNumberFormat="1" applyFont="1" applyFill="1" applyAlignment="1">
      <alignment vertical="center"/>
    </xf>
    <xf numFmtId="166" fontId="34" fillId="22" borderId="0" xfId="0" quotePrefix="1" applyNumberFormat="1" applyFont="1" applyFill="1" applyAlignment="1">
      <alignment horizontal="left" vertical="center" indent="1"/>
    </xf>
    <xf numFmtId="166" fontId="34" fillId="22" borderId="0" xfId="0" applyNumberFormat="1" applyFont="1" applyFill="1" applyAlignment="1">
      <alignment horizontal="left" vertical="center"/>
    </xf>
    <xf numFmtId="166" fontId="41" fillId="22" borderId="0" xfId="0" applyNumberFormat="1" applyFont="1" applyFill="1" applyAlignment="1">
      <alignment horizontal="left"/>
    </xf>
    <xf numFmtId="37" fontId="34" fillId="22" borderId="0" xfId="0" applyFont="1" applyFill="1"/>
    <xf numFmtId="188" fontId="34" fillId="22" borderId="0" xfId="37" applyNumberFormat="1" applyFont="1" applyFill="1" applyAlignment="1" applyProtection="1">
      <alignment horizontal="left" vertical="center"/>
    </xf>
    <xf numFmtId="188" fontId="35" fillId="22" borderId="0" xfId="37" applyNumberFormat="1" applyFont="1" applyFill="1"/>
    <xf numFmtId="166" fontId="34" fillId="22" borderId="4" xfId="0" applyNumberFormat="1" applyFont="1" applyFill="1" applyBorder="1" applyAlignment="1">
      <alignment horizontal="left" vertical="center"/>
    </xf>
    <xf numFmtId="189" fontId="34" fillId="22" borderId="0" xfId="0" applyNumberFormat="1" applyFont="1" applyFill="1" applyAlignment="1">
      <alignment vertical="center"/>
    </xf>
    <xf numFmtId="189" fontId="34" fillId="22" borderId="4" xfId="0" applyNumberFormat="1" applyFont="1" applyFill="1" applyBorder="1" applyAlignment="1">
      <alignment vertical="center"/>
    </xf>
    <xf numFmtId="166" fontId="35" fillId="23" borderId="26" xfId="70" applyNumberFormat="1" applyFont="1" applyFill="1" applyBorder="1" applyAlignment="1">
      <alignment horizontal="center" vertical="center"/>
    </xf>
    <xf numFmtId="166" fontId="35" fillId="24" borderId="28" xfId="0" applyNumberFormat="1" applyFont="1" applyFill="1" applyBorder="1" applyAlignment="1">
      <alignment horizontal="center" vertical="center"/>
    </xf>
    <xf numFmtId="189" fontId="35" fillId="24" borderId="28" xfId="0" applyNumberFormat="1" applyFont="1" applyFill="1" applyBorder="1" applyAlignment="1">
      <alignment vertical="center"/>
    </xf>
    <xf numFmtId="187" fontId="35" fillId="24" borderId="28" xfId="0" applyNumberFormat="1" applyFont="1" applyFill="1" applyBorder="1"/>
    <xf numFmtId="187" fontId="35" fillId="24" borderId="28" xfId="0" applyNumberFormat="1" applyFont="1" applyFill="1" applyBorder="1" applyAlignment="1">
      <alignment vertical="center"/>
    </xf>
    <xf numFmtId="0" fontId="34" fillId="0" borderId="0" xfId="69" applyFont="1" applyAlignment="1">
      <alignment horizontal="left" vertical="center"/>
    </xf>
    <xf numFmtId="166" fontId="33" fillId="22" borderId="0" xfId="0" applyNumberFormat="1" applyFont="1" applyFill="1" applyAlignment="1">
      <alignment vertical="center"/>
    </xf>
    <xf numFmtId="37" fontId="39" fillId="22" borderId="0" xfId="0" applyFont="1" applyFill="1"/>
    <xf numFmtId="166" fontId="33" fillId="22" borderId="0" xfId="0" applyNumberFormat="1" applyFont="1" applyFill="1" applyAlignment="1">
      <alignment vertical="top"/>
    </xf>
    <xf numFmtId="166" fontId="33" fillId="22" borderId="0" xfId="0" applyNumberFormat="1" applyFont="1" applyFill="1"/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  <xf numFmtId="3" fontId="35" fillId="24" borderId="4" xfId="47" applyNumberFormat="1" applyFont="1" applyFill="1" applyBorder="1" applyAlignment="1">
      <alignment vertical="center"/>
    </xf>
    <xf numFmtId="37" fontId="35" fillId="23" borderId="14" xfId="0" applyFont="1" applyFill="1" applyBorder="1" applyAlignment="1">
      <alignment horizontal="center" vertical="center"/>
    </xf>
    <xf numFmtId="166" fontId="35" fillId="23" borderId="14" xfId="0" applyNumberFormat="1" applyFont="1" applyFill="1" applyBorder="1" applyAlignment="1">
      <alignment horizontal="center" vertical="center"/>
    </xf>
    <xf numFmtId="165" fontId="35" fillId="23" borderId="14" xfId="36" applyFont="1" applyFill="1" applyBorder="1" applyAlignment="1" applyProtection="1">
      <alignment horizontal="center" vertical="center"/>
    </xf>
    <xf numFmtId="166" fontId="35" fillId="23" borderId="11" xfId="47" applyFont="1" applyFill="1" applyBorder="1" applyAlignment="1">
      <alignment vertical="center"/>
    </xf>
    <xf numFmtId="1" fontId="35" fillId="24" borderId="0" xfId="0" applyNumberFormat="1" applyFont="1" applyFill="1" applyAlignment="1">
      <alignment horizontal="center" vertical="center"/>
    </xf>
    <xf numFmtId="170" fontId="35" fillId="24" borderId="0" xfId="0" applyNumberFormat="1" applyFont="1" applyFill="1" applyAlignment="1">
      <alignment vertical="center"/>
    </xf>
    <xf numFmtId="170" fontId="35" fillId="24" borderId="0" xfId="0" applyNumberFormat="1" applyFont="1" applyFill="1" applyAlignment="1">
      <alignment horizontal="right" vertical="center" wrapText="1"/>
    </xf>
    <xf numFmtId="170" fontId="35" fillId="24" borderId="4" xfId="0" applyNumberFormat="1" applyFont="1" applyFill="1" applyBorder="1" applyAlignment="1">
      <alignment vertical="center"/>
    </xf>
    <xf numFmtId="3" fontId="35" fillId="24" borderId="4" xfId="0" quotePrefix="1" applyNumberFormat="1" applyFont="1" applyFill="1" applyBorder="1" applyAlignment="1">
      <alignment horizontal="right" vertical="center"/>
    </xf>
    <xf numFmtId="170" fontId="35" fillId="24" borderId="4" xfId="0" applyNumberFormat="1" applyFont="1" applyFill="1" applyBorder="1" applyAlignment="1">
      <alignment horizontal="right" vertical="center" wrapText="1"/>
    </xf>
    <xf numFmtId="171" fontId="35" fillId="24" borderId="0" xfId="0" applyNumberFormat="1" applyFont="1" applyFill="1" applyAlignment="1">
      <alignment horizontal="right" vertical="top"/>
    </xf>
    <xf numFmtId="3" fontId="35" fillId="24" borderId="0" xfId="0" applyNumberFormat="1" applyFont="1" applyFill="1"/>
    <xf numFmtId="0" fontId="35" fillId="24" borderId="4" xfId="0" applyNumberFormat="1" applyFont="1" applyFill="1" applyBorder="1" applyAlignment="1">
      <alignment horizontal="center" vertical="top"/>
    </xf>
    <xf numFmtId="3" fontId="35" fillId="24" borderId="0" xfId="0" applyNumberFormat="1" applyFont="1" applyFill="1" applyAlignment="1">
      <alignment vertical="center"/>
    </xf>
    <xf numFmtId="172" fontId="35" fillId="24" borderId="8" xfId="0" quotePrefix="1" applyNumberFormat="1" applyFont="1" applyFill="1" applyBorder="1" applyAlignment="1">
      <alignment horizontal="right" vertical="center"/>
    </xf>
    <xf numFmtId="172" fontId="35" fillId="24" borderId="4" xfId="0" quotePrefix="1" applyNumberFormat="1" applyFont="1" applyFill="1" applyBorder="1" applyAlignment="1">
      <alignment horizontal="right" vertical="center"/>
    </xf>
    <xf numFmtId="172" fontId="35" fillId="24" borderId="0" xfId="0" quotePrefix="1" applyNumberFormat="1" applyFont="1" applyFill="1" applyAlignment="1">
      <alignment horizontal="right" vertical="center" wrapText="1"/>
    </xf>
    <xf numFmtId="172" fontId="35" fillId="24" borderId="0" xfId="0" quotePrefix="1" applyNumberFormat="1" applyFont="1" applyFill="1" applyAlignment="1">
      <alignment vertical="center" wrapText="1"/>
    </xf>
    <xf numFmtId="169" fontId="35" fillId="24" borderId="0" xfId="0" quotePrefix="1" applyNumberFormat="1" applyFont="1" applyFill="1" applyAlignment="1">
      <alignment vertical="center" wrapText="1"/>
    </xf>
    <xf numFmtId="172" fontId="35" fillId="24" borderId="8" xfId="0" quotePrefix="1" applyNumberFormat="1" applyFont="1" applyFill="1" applyBorder="1" applyAlignment="1">
      <alignment vertical="center" wrapText="1"/>
    </xf>
    <xf numFmtId="172" fontId="35" fillId="24" borderId="4" xfId="0" quotePrefix="1" applyNumberFormat="1" applyFont="1" applyFill="1" applyBorder="1" applyAlignment="1">
      <alignment horizontal="right" vertical="center" wrapText="1"/>
    </xf>
    <xf numFmtId="169" fontId="35" fillId="24" borderId="4" xfId="0" quotePrefix="1" applyNumberFormat="1" applyFont="1" applyFill="1" applyBorder="1" applyAlignment="1">
      <alignment horizontal="right" vertical="center"/>
    </xf>
    <xf numFmtId="166" fontId="35" fillId="24" borderId="0" xfId="0" applyNumberFormat="1" applyFont="1" applyFill="1" applyAlignment="1">
      <alignment horizontal="center" vertical="center" wrapText="1"/>
    </xf>
    <xf numFmtId="170" fontId="35" fillId="24" borderId="8" xfId="0" quotePrefix="1" applyNumberFormat="1" applyFont="1" applyFill="1" applyBorder="1" applyAlignment="1">
      <alignment horizontal="right" vertical="center"/>
    </xf>
    <xf numFmtId="37" fontId="35" fillId="24" borderId="4" xfId="0" applyFont="1" applyFill="1" applyBorder="1" applyAlignment="1">
      <alignment vertical="center" wrapText="1"/>
    </xf>
    <xf numFmtId="170" fontId="35" fillId="24" borderId="4" xfId="0" quotePrefix="1" applyNumberFormat="1" applyFont="1" applyFill="1" applyBorder="1" applyAlignment="1">
      <alignment horizontal="right" vertical="center"/>
    </xf>
    <xf numFmtId="168" fontId="35" fillId="24" borderId="8" xfId="0" quotePrefix="1" applyNumberFormat="1" applyFont="1" applyFill="1" applyBorder="1" applyAlignment="1">
      <alignment horizontal="right" vertical="center"/>
    </xf>
    <xf numFmtId="168" fontId="35" fillId="24" borderId="4" xfId="0" quotePrefix="1" applyNumberFormat="1" applyFont="1" applyFill="1" applyBorder="1" applyAlignment="1">
      <alignment horizontal="right" vertical="center"/>
    </xf>
    <xf numFmtId="170" fontId="35" fillId="24" borderId="0" xfId="0" quotePrefix="1" applyNumberFormat="1" applyFont="1" applyFill="1" applyAlignment="1">
      <alignment horizontal="right" vertical="center"/>
    </xf>
    <xf numFmtId="3" fontId="35" fillId="24" borderId="4" xfId="0" applyNumberFormat="1" applyFont="1" applyFill="1" applyBorder="1" applyAlignment="1">
      <alignment vertical="center"/>
    </xf>
    <xf numFmtId="172" fontId="35" fillId="25" borderId="0" xfId="0" quotePrefix="1" applyNumberFormat="1" applyFont="1" applyFill="1" applyAlignment="1">
      <alignment horizontal="right" vertical="center" wrapText="1"/>
    </xf>
    <xf numFmtId="172" fontId="35" fillId="25" borderId="4" xfId="0" quotePrefix="1" applyNumberFormat="1" applyFont="1" applyFill="1" applyBorder="1" applyAlignment="1">
      <alignment horizontal="right" vertical="center" wrapText="1"/>
    </xf>
    <xf numFmtId="3" fontId="35" fillId="25" borderId="0" xfId="0" applyNumberFormat="1" applyFont="1" applyFill="1" applyAlignment="1">
      <alignment vertical="center"/>
    </xf>
    <xf numFmtId="179" fontId="35" fillId="25" borderId="4" xfId="47" applyNumberFormat="1" applyFont="1" applyFill="1" applyBorder="1" applyAlignment="1">
      <alignment vertical="center"/>
    </xf>
    <xf numFmtId="170" fontId="35" fillId="25" borderId="8" xfId="0" quotePrefix="1" applyNumberFormat="1" applyFont="1" applyFill="1" applyBorder="1" applyAlignment="1">
      <alignment horizontal="right" vertical="center"/>
    </xf>
    <xf numFmtId="170" fontId="35" fillId="25" borderId="0" xfId="0" quotePrefix="1" applyNumberFormat="1" applyFont="1" applyFill="1" applyAlignment="1">
      <alignment horizontal="right" vertical="center"/>
    </xf>
    <xf numFmtId="168" fontId="35" fillId="25" borderId="0" xfId="0" quotePrefix="1" applyNumberFormat="1" applyFont="1" applyFill="1" applyAlignment="1">
      <alignment horizontal="right" vertical="center"/>
    </xf>
    <xf numFmtId="168" fontId="35" fillId="25" borderId="4" xfId="0" quotePrefix="1" applyNumberFormat="1" applyFont="1" applyFill="1" applyBorder="1" applyAlignment="1">
      <alignment horizontal="right" vertical="center"/>
    </xf>
    <xf numFmtId="166" fontId="35" fillId="23" borderId="6" xfId="47" applyFont="1" applyFill="1" applyBorder="1" applyAlignment="1">
      <alignment horizontal="center"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1" fontId="35" fillId="25" borderId="4" xfId="0" applyNumberFormat="1" applyFont="1" applyFill="1" applyBorder="1" applyAlignment="1">
      <alignment vertical="center"/>
    </xf>
    <xf numFmtId="3" fontId="35" fillId="24" borderId="0" xfId="0" applyNumberFormat="1" applyFont="1" applyFill="1" applyAlignment="1">
      <alignment horizontal="right"/>
    </xf>
    <xf numFmtId="3" fontId="35" fillId="25" borderId="0" xfId="0" applyNumberFormat="1" applyFont="1" applyFill="1" applyAlignment="1">
      <alignment horizontal="right" vertical="center"/>
    </xf>
    <xf numFmtId="3" fontId="35" fillId="25" borderId="4" xfId="0" applyNumberFormat="1" applyFont="1" applyFill="1" applyBorder="1" applyAlignment="1">
      <alignment horizontal="right" vertical="center"/>
    </xf>
    <xf numFmtId="166" fontId="35" fillId="25" borderId="4" xfId="47" applyFont="1" applyFill="1" applyBorder="1" applyAlignment="1">
      <alignment horizontal="center" vertical="center"/>
    </xf>
    <xf numFmtId="178" fontId="35" fillId="25" borderId="4" xfId="47" applyNumberFormat="1" applyFont="1" applyFill="1" applyBorder="1" applyAlignment="1">
      <alignment vertical="center"/>
    </xf>
    <xf numFmtId="178" fontId="35" fillId="25" borderId="15" xfId="47" applyNumberFormat="1" applyFont="1" applyFill="1" applyBorder="1" applyAlignment="1">
      <alignment vertical="center"/>
    </xf>
    <xf numFmtId="180" fontId="35" fillId="25" borderId="4" xfId="47" applyNumberFormat="1" applyFont="1" applyFill="1" applyBorder="1" applyAlignment="1">
      <alignment horizontal="center" vertical="center"/>
    </xf>
    <xf numFmtId="184" fontId="35" fillId="25" borderId="4" xfId="47" applyNumberFormat="1" applyFont="1" applyFill="1" applyBorder="1" applyAlignment="1">
      <alignment vertical="center"/>
    </xf>
    <xf numFmtId="172" fontId="34" fillId="0" borderId="4" xfId="0" quotePrefix="1" applyNumberFormat="1" applyFont="1" applyBorder="1" applyAlignment="1">
      <alignment horizontal="right" vertical="center" wrapText="1"/>
    </xf>
    <xf numFmtId="3" fontId="35" fillId="22" borderId="0" xfId="47" applyNumberFormat="1" applyFont="1" applyFill="1" applyAlignment="1">
      <alignment vertical="center"/>
    </xf>
    <xf numFmtId="178" fontId="35" fillId="22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43" fontId="34" fillId="0" borderId="0" xfId="69" applyNumberFormat="1" applyFont="1" applyAlignment="1">
      <alignment vertical="center"/>
    </xf>
    <xf numFmtId="190" fontId="34" fillId="0" borderId="0" xfId="69" applyNumberFormat="1" applyFont="1" applyAlignment="1">
      <alignment vertical="center"/>
    </xf>
    <xf numFmtId="191" fontId="34" fillId="0" borderId="0" xfId="69" applyNumberFormat="1" applyFont="1" applyAlignment="1">
      <alignment vertical="center"/>
    </xf>
    <xf numFmtId="37" fontId="64" fillId="0" borderId="0" xfId="0" applyFont="1"/>
    <xf numFmtId="0" fontId="65" fillId="0" borderId="0" xfId="69" applyFont="1" applyAlignment="1">
      <alignment vertical="center"/>
    </xf>
    <xf numFmtId="3" fontId="35" fillId="23" borderId="29" xfId="69" applyNumberFormat="1" applyFont="1" applyFill="1" applyBorder="1" applyAlignment="1">
      <alignment horizontal="center" vertical="center"/>
    </xf>
    <xf numFmtId="192" fontId="35" fillId="24" borderId="28" xfId="74" applyNumberFormat="1" applyFont="1" applyFill="1" applyBorder="1" applyAlignment="1" applyProtection="1">
      <alignment vertical="center"/>
    </xf>
    <xf numFmtId="192" fontId="35" fillId="24" borderId="28" xfId="0" applyNumberFormat="1" applyFont="1" applyFill="1" applyBorder="1" applyAlignment="1">
      <alignment vertical="center"/>
    </xf>
    <xf numFmtId="192" fontId="35" fillId="24" borderId="28" xfId="0" applyNumberFormat="1" applyFont="1" applyFill="1" applyBorder="1"/>
    <xf numFmtId="192" fontId="34" fillId="22" borderId="0" xfId="74" applyNumberFormat="1" applyFont="1" applyFill="1" applyProtection="1"/>
    <xf numFmtId="192" fontId="34" fillId="22" borderId="4" xfId="74" applyNumberFormat="1" applyFont="1" applyFill="1" applyBorder="1" applyProtection="1"/>
    <xf numFmtId="193" fontId="35" fillId="24" borderId="28" xfId="0" applyNumberFormat="1" applyFont="1" applyFill="1" applyBorder="1" applyAlignment="1">
      <alignment vertical="center"/>
    </xf>
    <xf numFmtId="193" fontId="34" fillId="22" borderId="0" xfId="0" applyNumberFormat="1" applyFont="1" applyFill="1" applyAlignment="1">
      <alignment vertical="center"/>
    </xf>
    <xf numFmtId="193" fontId="34" fillId="22" borderId="4" xfId="0" applyNumberFormat="1" applyFont="1" applyFill="1" applyBorder="1" applyAlignment="1">
      <alignment vertical="center"/>
    </xf>
    <xf numFmtId="3" fontId="55" fillId="21" borderId="0" xfId="69" applyNumberFormat="1" applyFont="1" applyFill="1"/>
    <xf numFmtId="3" fontId="35" fillId="22" borderId="0" xfId="69" applyNumberFormat="1" applyFont="1" applyFill="1" applyAlignment="1">
      <alignment horizontal="center" vertical="center"/>
    </xf>
    <xf numFmtId="49" fontId="34" fillId="22" borderId="0" xfId="0" applyNumberFormat="1" applyFont="1" applyFill="1" applyAlignment="1">
      <alignment horizontal="center" vertical="center" wrapText="1"/>
    </xf>
    <xf numFmtId="168" fontId="34" fillId="0" borderId="0" xfId="69" applyNumberFormat="1" applyFont="1" applyAlignment="1">
      <alignment vertical="center"/>
    </xf>
    <xf numFmtId="49" fontId="34" fillId="22" borderId="4" xfId="0" applyNumberFormat="1" applyFont="1" applyFill="1" applyBorder="1" applyAlignment="1">
      <alignment horizontal="center" vertical="center" wrapText="1"/>
    </xf>
    <xf numFmtId="4" fontId="34" fillId="0" borderId="4" xfId="69" applyNumberFormat="1" applyFont="1" applyBorder="1" applyAlignment="1">
      <alignment vertical="center"/>
    </xf>
    <xf numFmtId="169" fontId="34" fillId="0" borderId="0" xfId="69" applyNumberFormat="1" applyFont="1" applyAlignment="1">
      <alignment vertical="center"/>
    </xf>
    <xf numFmtId="3" fontId="35" fillId="0" borderId="30" xfId="69" applyNumberFormat="1" applyFont="1" applyBorder="1" applyAlignment="1">
      <alignment vertical="center"/>
    </xf>
    <xf numFmtId="3" fontId="35" fillId="23" borderId="26" xfId="69" applyNumberFormat="1" applyFont="1" applyFill="1" applyBorder="1" applyAlignment="1">
      <alignment horizontal="center" vertical="center" wrapText="1"/>
    </xf>
    <xf numFmtId="3" fontId="35" fillId="23" borderId="26" xfId="69" applyNumberFormat="1" applyFont="1" applyFill="1" applyBorder="1" applyAlignment="1">
      <alignment horizontal="center" vertical="center"/>
    </xf>
    <xf numFmtId="37" fontId="67" fillId="0" borderId="0" xfId="0" applyFont="1"/>
    <xf numFmtId="4" fontId="41" fillId="0" borderId="0" xfId="69" applyNumberFormat="1" applyFont="1" applyAlignment="1">
      <alignment horizontal="right" vertical="center"/>
    </xf>
    <xf numFmtId="3" fontId="55" fillId="25" borderId="30" xfId="69" applyNumberFormat="1" applyFont="1" applyFill="1" applyBorder="1"/>
    <xf numFmtId="3" fontId="55" fillId="25" borderId="0" xfId="69" applyNumberFormat="1" applyFont="1" applyFill="1"/>
    <xf numFmtId="3" fontId="55" fillId="25" borderId="4" xfId="69" applyNumberFormat="1" applyFont="1" applyFill="1" applyBorder="1"/>
    <xf numFmtId="3" fontId="35" fillId="25" borderId="0" xfId="69" applyNumberFormat="1" applyFont="1" applyFill="1" applyAlignment="1">
      <alignment horizontal="center" vertical="center"/>
    </xf>
    <xf numFmtId="37" fontId="67" fillId="0" borderId="0" xfId="0" applyFont="1" applyAlignment="1">
      <alignment vertical="top"/>
    </xf>
    <xf numFmtId="166" fontId="35" fillId="23" borderId="26" xfId="47" applyFont="1" applyFill="1" applyBorder="1" applyAlignment="1">
      <alignment horizontal="center" vertical="center"/>
    </xf>
    <xf numFmtId="166" fontId="35" fillId="24" borderId="28" xfId="47" applyFont="1" applyFill="1" applyBorder="1" applyAlignment="1">
      <alignment horizontal="center" vertical="center"/>
    </xf>
    <xf numFmtId="3" fontId="35" fillId="24" borderId="28" xfId="47" applyNumberFormat="1" applyFont="1" applyFill="1" applyBorder="1" applyAlignment="1">
      <alignment vertical="center"/>
    </xf>
    <xf numFmtId="178" fontId="35" fillId="24" borderId="28" xfId="47" applyNumberFormat="1" applyFont="1" applyFill="1" applyBorder="1" applyAlignment="1">
      <alignment vertical="center"/>
    </xf>
    <xf numFmtId="166" fontId="34" fillId="0" borderId="30" xfId="47" applyFont="1" applyBorder="1" applyAlignment="1">
      <alignment vertical="center"/>
    </xf>
    <xf numFmtId="166" fontId="34" fillId="0" borderId="4" xfId="47" applyFont="1" applyBorder="1" applyAlignment="1">
      <alignment vertical="center"/>
    </xf>
    <xf numFmtId="166" fontId="34" fillId="0" borderId="5" xfId="47" applyFont="1" applyBorder="1" applyAlignment="1">
      <alignment vertical="center"/>
    </xf>
    <xf numFmtId="1" fontId="35" fillId="24" borderId="0" xfId="0" applyNumberFormat="1" applyFont="1" applyFill="1" applyAlignment="1">
      <alignment horizontal="center"/>
    </xf>
    <xf numFmtId="170" fontId="35" fillId="24" borderId="0" xfId="0" applyNumberFormat="1" applyFont="1" applyFill="1"/>
    <xf numFmtId="170" fontId="35" fillId="24" borderId="0" xfId="0" applyNumberFormat="1" applyFont="1" applyFill="1" applyAlignment="1">
      <alignment horizontal="right" wrapText="1"/>
    </xf>
    <xf numFmtId="37" fontId="40" fillId="0" borderId="0" xfId="0" applyFont="1"/>
    <xf numFmtId="1" fontId="68" fillId="24" borderId="0" xfId="0" applyNumberFormat="1" applyFont="1" applyFill="1" applyAlignment="1">
      <alignment horizontal="center" vertical="center"/>
    </xf>
    <xf numFmtId="170" fontId="68" fillId="24" borderId="8" xfId="0" quotePrefix="1" applyNumberFormat="1" applyFont="1" applyFill="1" applyBorder="1" applyAlignment="1">
      <alignment horizontal="right" vertical="center"/>
    </xf>
    <xf numFmtId="170" fontId="68" fillId="24" borderId="0" xfId="0" applyNumberFormat="1" applyFont="1" applyFill="1" applyAlignment="1">
      <alignment horizontal="right" vertical="center" wrapText="1"/>
    </xf>
    <xf numFmtId="0" fontId="68" fillId="24" borderId="4" xfId="0" applyNumberFormat="1" applyFont="1" applyFill="1" applyBorder="1" applyAlignment="1">
      <alignment horizontal="center" vertical="top"/>
    </xf>
    <xf numFmtId="170" fontId="68" fillId="24" borderId="4" xfId="0" quotePrefix="1" applyNumberFormat="1" applyFont="1" applyFill="1" applyBorder="1" applyAlignment="1">
      <alignment horizontal="right" vertical="center"/>
    </xf>
    <xf numFmtId="3" fontId="68" fillId="24" borderId="4" xfId="0" quotePrefix="1" applyNumberFormat="1" applyFont="1" applyFill="1" applyBorder="1" applyAlignment="1">
      <alignment horizontal="right" vertical="center"/>
    </xf>
    <xf numFmtId="172" fontId="68" fillId="24" borderId="4" xfId="0" quotePrefix="1" applyNumberFormat="1" applyFont="1" applyFill="1" applyBorder="1" applyAlignment="1">
      <alignment horizontal="right" vertical="center" wrapText="1"/>
    </xf>
    <xf numFmtId="166" fontId="41" fillId="0" borderId="0" xfId="0" applyNumberFormat="1" applyFont="1" applyAlignment="1">
      <alignment horizontal="left" vertical="center" wrapText="1"/>
    </xf>
    <xf numFmtId="49" fontId="41" fillId="0" borderId="0" xfId="0" applyNumberFormat="1" applyFont="1" applyAlignment="1">
      <alignment horizontal="center" vertical="center" wrapText="1"/>
    </xf>
    <xf numFmtId="170" fontId="41" fillId="0" borderId="0" xfId="0" applyNumberFormat="1" applyFont="1" applyAlignment="1">
      <alignment vertical="center"/>
    </xf>
    <xf numFmtId="172" fontId="68" fillId="25" borderId="0" xfId="0" quotePrefix="1" applyNumberFormat="1" applyFont="1" applyFill="1" applyAlignment="1">
      <alignment horizontal="right" vertical="center" wrapText="1"/>
    </xf>
    <xf numFmtId="37" fontId="41" fillId="0" borderId="0" xfId="0" applyFont="1" applyAlignment="1">
      <alignment vertical="center"/>
    </xf>
    <xf numFmtId="37" fontId="41" fillId="0" borderId="0" xfId="0" quotePrefix="1" applyFont="1" applyAlignment="1">
      <alignment horizontal="left" vertical="center" wrapText="1"/>
    </xf>
    <xf numFmtId="37" fontId="41" fillId="0" borderId="0" xfId="0" applyFont="1" applyAlignment="1">
      <alignment horizontal="left" vertical="center" wrapText="1"/>
    </xf>
    <xf numFmtId="3" fontId="41" fillId="0" borderId="0" xfId="0" applyNumberFormat="1" applyFont="1" applyAlignment="1">
      <alignment vertical="center"/>
    </xf>
    <xf numFmtId="166" fontId="41" fillId="0" borderId="0" xfId="0" quotePrefix="1" applyNumberFormat="1" applyFont="1" applyAlignment="1">
      <alignment horizontal="left" vertical="center" wrapText="1"/>
    </xf>
    <xf numFmtId="166" fontId="41" fillId="0" borderId="4" xfId="0" applyNumberFormat="1" applyFont="1" applyBorder="1" applyAlignment="1">
      <alignment horizontal="left" vertical="center" wrapText="1"/>
    </xf>
    <xf numFmtId="49" fontId="41" fillId="0" borderId="4" xfId="0" applyNumberFormat="1" applyFont="1" applyBorder="1" applyAlignment="1">
      <alignment horizontal="center" vertical="center" wrapText="1"/>
    </xf>
    <xf numFmtId="170" fontId="41" fillId="0" borderId="4" xfId="0" applyNumberFormat="1" applyFont="1" applyBorder="1" applyAlignment="1">
      <alignment vertical="center"/>
    </xf>
    <xf numFmtId="172" fontId="68" fillId="25" borderId="4" xfId="0" quotePrefix="1" applyNumberFormat="1" applyFont="1" applyFill="1" applyBorder="1" applyAlignment="1">
      <alignment horizontal="right" vertical="center" wrapText="1"/>
    </xf>
    <xf numFmtId="0" fontId="35" fillId="23" borderId="26" xfId="0" applyNumberFormat="1" applyFont="1" applyFill="1" applyBorder="1" applyAlignment="1">
      <alignment horizontal="center" vertical="center"/>
    </xf>
    <xf numFmtId="0" fontId="35" fillId="23" borderId="26" xfId="0" quotePrefix="1" applyNumberFormat="1" applyFont="1" applyFill="1" applyBorder="1" applyAlignment="1">
      <alignment horizontal="center" vertical="center"/>
    </xf>
    <xf numFmtId="3" fontId="35" fillId="23" borderId="26" xfId="0" applyNumberFormat="1" applyFont="1" applyFill="1" applyBorder="1" applyAlignment="1">
      <alignment horizontal="center" vertical="center"/>
    </xf>
    <xf numFmtId="0" fontId="35" fillId="24" borderId="4" xfId="0" applyNumberFormat="1" applyFont="1" applyFill="1" applyBorder="1" applyAlignment="1">
      <alignment horizontal="center" vertical="center"/>
    </xf>
    <xf numFmtId="171" fontId="35" fillId="24" borderId="4" xfId="0" applyNumberFormat="1" applyFont="1" applyFill="1" applyBorder="1" applyAlignment="1">
      <alignment horizontal="right" vertical="center"/>
    </xf>
    <xf numFmtId="0" fontId="35" fillId="24" borderId="8" xfId="0" applyNumberFormat="1" applyFont="1" applyFill="1" applyBorder="1" applyAlignment="1">
      <alignment horizontal="center" vertical="center"/>
    </xf>
    <xf numFmtId="171" fontId="35" fillId="24" borderId="0" xfId="0" applyNumberFormat="1" applyFont="1" applyFill="1" applyAlignment="1">
      <alignment horizontal="right" vertical="center"/>
    </xf>
    <xf numFmtId="3" fontId="35" fillId="24" borderId="0" xfId="0" applyNumberFormat="1" applyFont="1" applyFill="1" applyAlignment="1">
      <alignment horizontal="right" vertical="center"/>
    </xf>
    <xf numFmtId="194" fontId="34" fillId="0" borderId="0" xfId="47" applyNumberFormat="1" applyFont="1" applyAlignment="1">
      <alignment vertical="center"/>
    </xf>
    <xf numFmtId="194" fontId="35" fillId="25" borderId="15" xfId="47" applyNumberFormat="1" applyFont="1" applyFill="1" applyBorder="1" applyAlignment="1">
      <alignment vertical="center"/>
    </xf>
    <xf numFmtId="37" fontId="60" fillId="0" borderId="3" xfId="0" applyFont="1" applyBorder="1" applyAlignment="1">
      <alignment horizontal="center" vertical="center" wrapText="1"/>
    </xf>
    <xf numFmtId="37" fontId="60" fillId="0" borderId="4" xfId="0" applyFont="1" applyBorder="1" applyAlignment="1">
      <alignment horizontal="center" vertical="center" wrapText="1"/>
    </xf>
    <xf numFmtId="37" fontId="60" fillId="0" borderId="5" xfId="0" applyFont="1" applyBorder="1" applyAlignment="1">
      <alignment horizontal="center" vertical="center" wrapText="1"/>
    </xf>
    <xf numFmtId="37" fontId="60" fillId="0" borderId="7" xfId="0" applyFont="1" applyBorder="1" applyAlignment="1">
      <alignment horizontal="center" vertical="center"/>
    </xf>
    <xf numFmtId="37" fontId="60" fillId="0" borderId="8" xfId="0" applyFont="1" applyBorder="1" applyAlignment="1">
      <alignment horizontal="center" vertical="center"/>
    </xf>
    <xf numFmtId="37" fontId="60" fillId="0" borderId="9" xfId="0" applyFont="1" applyBorder="1" applyAlignment="1">
      <alignment horizontal="center" vertical="center"/>
    </xf>
    <xf numFmtId="166" fontId="34" fillId="22" borderId="1" xfId="0" applyNumberFormat="1" applyFont="1" applyFill="1" applyBorder="1" applyAlignment="1">
      <alignment horizontal="left" vertical="center"/>
    </xf>
    <xf numFmtId="166" fontId="34" fillId="22" borderId="0" xfId="0" applyNumberFormat="1" applyFont="1" applyFill="1" applyAlignment="1">
      <alignment horizontal="left" vertical="center"/>
    </xf>
    <xf numFmtId="166" fontId="34" fillId="22" borderId="10" xfId="0" applyNumberFormat="1" applyFont="1" applyFill="1" applyBorder="1" applyAlignment="1">
      <alignment horizontal="left" vertical="center"/>
    </xf>
    <xf numFmtId="3" fontId="35" fillId="23" borderId="29" xfId="69" applyNumberFormat="1" applyFont="1" applyFill="1" applyBorder="1" applyAlignment="1">
      <alignment horizontal="center" vertical="center"/>
    </xf>
    <xf numFmtId="3" fontId="35" fillId="23" borderId="2" xfId="69" applyNumberFormat="1" applyFont="1" applyFill="1" applyBorder="1" applyAlignment="1">
      <alignment horizontal="center" vertical="center"/>
    </xf>
    <xf numFmtId="166" fontId="35" fillId="23" borderId="27" xfId="70" applyNumberFormat="1" applyFont="1" applyFill="1" applyBorder="1" applyAlignment="1">
      <alignment horizontal="center" vertical="center"/>
    </xf>
    <xf numFmtId="166" fontId="35" fillId="23" borderId="28" xfId="70" applyNumberFormat="1" applyFont="1" applyFill="1" applyBorder="1" applyAlignment="1">
      <alignment horizontal="center" vertical="center"/>
    </xf>
    <xf numFmtId="166" fontId="35" fillId="23" borderId="25" xfId="70" applyNumberFormat="1" applyFont="1" applyFill="1" applyBorder="1" applyAlignment="1">
      <alignment horizontal="center" vertical="center"/>
    </xf>
    <xf numFmtId="3" fontId="35" fillId="0" borderId="0" xfId="69" applyNumberFormat="1" applyFont="1" applyAlignment="1">
      <alignment vertical="center"/>
    </xf>
    <xf numFmtId="3" fontId="35" fillId="0" borderId="4" xfId="69" applyNumberFormat="1" applyFont="1" applyBorder="1" applyAlignment="1">
      <alignment vertical="center"/>
    </xf>
    <xf numFmtId="3" fontId="35" fillId="0" borderId="30" xfId="69" applyNumberFormat="1" applyFont="1" applyBorder="1" applyAlignment="1">
      <alignment vertical="center"/>
    </xf>
    <xf numFmtId="3" fontId="35" fillId="0" borderId="8" xfId="69" applyNumberFormat="1" applyFont="1" applyBorder="1" applyAlignment="1">
      <alignment vertical="center"/>
    </xf>
    <xf numFmtId="3" fontId="35" fillId="0" borderId="30" xfId="69" applyNumberFormat="1" applyFont="1" applyBorder="1" applyAlignment="1">
      <alignment vertical="center" wrapText="1"/>
    </xf>
    <xf numFmtId="3" fontId="35" fillId="0" borderId="0" xfId="69" applyNumberFormat="1" applyFont="1" applyAlignment="1">
      <alignment vertical="center" wrapText="1"/>
    </xf>
    <xf numFmtId="3" fontId="35" fillId="0" borderId="4" xfId="69" applyNumberFormat="1" applyFont="1" applyBorder="1" applyAlignment="1">
      <alignment vertical="center" wrapText="1"/>
    </xf>
    <xf numFmtId="166" fontId="35" fillId="23" borderId="28" xfId="47" quotePrefix="1" applyFont="1" applyFill="1" applyBorder="1" applyAlignment="1">
      <alignment horizontal="center" vertical="center"/>
    </xf>
    <xf numFmtId="166" fontId="35" fillId="23" borderId="25" xfId="47" quotePrefix="1" applyFont="1" applyFill="1" applyBorder="1" applyAlignment="1">
      <alignment horizontal="center" vertical="center"/>
    </xf>
    <xf numFmtId="166" fontId="35" fillId="0" borderId="0" xfId="47" applyFont="1" applyAlignment="1">
      <alignment horizontal="center" vertical="center"/>
    </xf>
    <xf numFmtId="166" fontId="35" fillId="0" borderId="0" xfId="47" quotePrefix="1" applyFont="1" applyAlignment="1">
      <alignment horizontal="center" vertical="center"/>
    </xf>
    <xf numFmtId="166" fontId="35" fillId="23" borderId="26" xfId="47" applyFont="1" applyFill="1" applyBorder="1" applyAlignment="1">
      <alignment horizontal="center" vertical="center"/>
    </xf>
    <xf numFmtId="166" fontId="35" fillId="23" borderId="26" xfId="47" quotePrefix="1" applyFont="1" applyFill="1" applyBorder="1" applyAlignment="1">
      <alignment horizontal="center" vertical="center"/>
    </xf>
    <xf numFmtId="166" fontId="35" fillId="23" borderId="29" xfId="47" applyFont="1" applyFill="1" applyBorder="1" applyAlignment="1">
      <alignment horizontal="center" vertical="center"/>
    </xf>
    <xf numFmtId="166" fontId="35" fillId="23" borderId="2" xfId="47" applyFont="1" applyFill="1" applyBorder="1" applyAlignment="1">
      <alignment horizontal="center" vertical="center"/>
    </xf>
    <xf numFmtId="166" fontId="35" fillId="23" borderId="28" xfId="47" applyFont="1" applyFill="1" applyBorder="1" applyAlignment="1">
      <alignment horizontal="center" vertical="center"/>
    </xf>
    <xf numFmtId="166" fontId="35" fillId="23" borderId="25" xfId="47" applyFont="1" applyFill="1" applyBorder="1" applyAlignment="1">
      <alignment horizontal="center" vertical="center"/>
    </xf>
    <xf numFmtId="166" fontId="35" fillId="24" borderId="8" xfId="0" applyNumberFormat="1" applyFont="1" applyFill="1" applyBorder="1" applyAlignment="1">
      <alignment horizontal="center" vertical="center" wrapText="1"/>
    </xf>
    <xf numFmtId="166" fontId="35" fillId="24" borderId="4" xfId="0" applyNumberFormat="1" applyFont="1" applyFill="1" applyBorder="1" applyAlignment="1">
      <alignment horizontal="center" vertical="center" wrapText="1"/>
    </xf>
    <xf numFmtId="166" fontId="68" fillId="24" borderId="8" xfId="0" applyNumberFormat="1" applyFont="1" applyFill="1" applyBorder="1" applyAlignment="1">
      <alignment horizontal="center" vertical="center" wrapText="1"/>
    </xf>
    <xf numFmtId="166" fontId="68" fillId="24" borderId="4" xfId="0" applyNumberFormat="1" applyFont="1" applyFill="1" applyBorder="1" applyAlignment="1">
      <alignment horizontal="center" vertical="center" wrapText="1"/>
    </xf>
    <xf numFmtId="166" fontId="35" fillId="23" borderId="12" xfId="47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166" fontId="35" fillId="23" borderId="13" xfId="47" applyFont="1" applyFill="1" applyBorder="1" applyAlignment="1">
      <alignment horizontal="center" vertical="center"/>
    </xf>
    <xf numFmtId="166" fontId="35" fillId="23" borderId="14" xfId="47" quotePrefix="1" applyFont="1" applyFill="1" applyBorder="1" applyAlignment="1">
      <alignment horizontal="center" vertical="center"/>
    </xf>
    <xf numFmtId="166" fontId="35" fillId="23" borderId="7" xfId="47" quotePrefix="1" applyFont="1" applyFill="1" applyBorder="1" applyAlignment="1">
      <alignment horizontal="center" vertical="center"/>
    </xf>
    <xf numFmtId="166" fontId="35" fillId="23" borderId="8" xfId="47" quotePrefix="1" applyFont="1" applyFill="1" applyBorder="1" applyAlignment="1">
      <alignment horizontal="center" vertical="center"/>
    </xf>
    <xf numFmtId="166" fontId="35" fillId="23" borderId="9" xfId="47" quotePrefix="1" applyFont="1" applyFill="1" applyBorder="1" applyAlignment="1">
      <alignment horizontal="center" vertical="center"/>
    </xf>
    <xf numFmtId="0" fontId="35" fillId="24" borderId="8" xfId="0" applyNumberFormat="1" applyFont="1" applyFill="1" applyBorder="1" applyAlignment="1">
      <alignment horizontal="center" vertical="center" wrapText="1"/>
    </xf>
    <xf numFmtId="0" fontId="35" fillId="24" borderId="4" xfId="0" applyNumberFormat="1" applyFont="1" applyFill="1" applyBorder="1" applyAlignment="1">
      <alignment horizontal="center" vertical="center" wrapText="1"/>
    </xf>
    <xf numFmtId="166" fontId="35" fillId="23" borderId="11" xfId="47" applyFont="1" applyFill="1" applyBorder="1" applyAlignment="1">
      <alignment horizontal="center" vertical="center"/>
    </xf>
    <xf numFmtId="166" fontId="35" fillId="23" borderId="0" xfId="47" quotePrefix="1" applyFont="1" applyFill="1" applyAlignment="1">
      <alignment horizontal="center" vertical="center"/>
    </xf>
    <xf numFmtId="166" fontId="35" fillId="23" borderId="10" xfId="47" quotePrefix="1" applyFont="1" applyFill="1" applyBorder="1" applyAlignment="1">
      <alignment horizontal="center" vertical="center"/>
    </xf>
    <xf numFmtId="166" fontId="35" fillId="23" borderId="12" xfId="47" quotePrefix="1" applyFont="1" applyFill="1" applyBorder="1" applyAlignment="1">
      <alignment horizontal="center" vertical="center"/>
    </xf>
    <xf numFmtId="166" fontId="35" fillId="23" borderId="15" xfId="47" quotePrefix="1" applyFont="1" applyFill="1" applyBorder="1" applyAlignment="1">
      <alignment horizontal="center" vertical="center"/>
    </xf>
    <xf numFmtId="166" fontId="35" fillId="23" borderId="13" xfId="47" quotePrefix="1" applyFont="1" applyFill="1" applyBorder="1" applyAlignment="1">
      <alignment horizontal="center" vertical="center"/>
    </xf>
    <xf numFmtId="166" fontId="35" fillId="23" borderId="14" xfId="47" applyFont="1" applyFill="1" applyBorder="1" applyAlignment="1">
      <alignment horizontal="center" vertical="center"/>
    </xf>
  </cellXfs>
  <cellStyles count="75">
    <cellStyle name="20% - Énfasis1" xfId="1" xr:uid="{00000000-0005-0000-0000-000000000000}"/>
    <cellStyle name="20% - Énfasis2" xfId="2" xr:uid="{00000000-0005-0000-0000-000001000000}"/>
    <cellStyle name="20% - Énfasis3" xfId="3" xr:uid="{00000000-0005-0000-0000-000002000000}"/>
    <cellStyle name="20% - Énfasis4" xfId="4" xr:uid="{00000000-0005-0000-0000-000003000000}"/>
    <cellStyle name="20% - Énfasis5" xfId="5" xr:uid="{00000000-0005-0000-0000-000004000000}"/>
    <cellStyle name="20% - Énfasis6" xfId="6" xr:uid="{00000000-0005-0000-0000-000005000000}"/>
    <cellStyle name="40% - Énfasis1" xfId="7" xr:uid="{00000000-0005-0000-0000-000006000000}"/>
    <cellStyle name="40% - Énfasis2" xfId="8" xr:uid="{00000000-0005-0000-0000-000007000000}"/>
    <cellStyle name="40% - Énfasis3" xfId="9" xr:uid="{00000000-0005-0000-0000-000008000000}"/>
    <cellStyle name="40% - Énfasis4" xfId="10" xr:uid="{00000000-0005-0000-0000-000009000000}"/>
    <cellStyle name="40% - Énfasis5" xfId="11" xr:uid="{00000000-0005-0000-0000-00000A000000}"/>
    <cellStyle name="40% - Énfasis6" xfId="12" xr:uid="{00000000-0005-0000-0000-00000B000000}"/>
    <cellStyle name="60% - Énfasis1" xfId="13" xr:uid="{00000000-0005-0000-0000-00000C000000}"/>
    <cellStyle name="60% - Énfasis2" xfId="14" xr:uid="{00000000-0005-0000-0000-00000D000000}"/>
    <cellStyle name="60% - Énfasis3" xfId="15" xr:uid="{00000000-0005-0000-0000-00000E000000}"/>
    <cellStyle name="60% - Énfasis4" xfId="16" xr:uid="{00000000-0005-0000-0000-00000F000000}"/>
    <cellStyle name="60% - Énfasis5" xfId="17" xr:uid="{00000000-0005-0000-0000-000010000000}"/>
    <cellStyle name="60% - Énfasis6" xfId="18" xr:uid="{00000000-0005-0000-0000-000011000000}"/>
    <cellStyle name="Buena" xfId="19" xr:uid="{00000000-0005-0000-0000-000012000000}"/>
    <cellStyle name="Cálculo" xfId="20" xr:uid="{00000000-0005-0000-0000-000013000000}"/>
    <cellStyle name="Celda de comprobación" xfId="21" xr:uid="{00000000-0005-0000-0000-000014000000}"/>
    <cellStyle name="Celda vinculada" xfId="22" xr:uid="{00000000-0005-0000-0000-000015000000}"/>
    <cellStyle name="CUADRO - Style1" xfId="23" xr:uid="{00000000-0005-0000-0000-000016000000}"/>
    <cellStyle name="CUADRO - Style1 2" xfId="63" xr:uid="{00000000-0005-0000-0000-000017000000}"/>
    <cellStyle name="CUERPO - Style2" xfId="24" xr:uid="{00000000-0005-0000-0000-000018000000}"/>
    <cellStyle name="CUERPO - Style2 2" xfId="64" xr:uid="{00000000-0005-0000-0000-000019000000}"/>
    <cellStyle name="Encabezado 1" xfId="25" xr:uid="{00000000-0005-0000-0000-00001A000000}"/>
    <cellStyle name="Encabezado 4" xfId="26" xr:uid="{00000000-0005-0000-0000-00001B000000}"/>
    <cellStyle name="Énfasis1" xfId="27" xr:uid="{00000000-0005-0000-0000-00001C000000}"/>
    <cellStyle name="Énfasis2" xfId="28" xr:uid="{00000000-0005-0000-0000-00001D000000}"/>
    <cellStyle name="Énfasis3" xfId="29" xr:uid="{00000000-0005-0000-0000-00001E000000}"/>
    <cellStyle name="Énfasis4" xfId="30" xr:uid="{00000000-0005-0000-0000-00001F000000}"/>
    <cellStyle name="Énfasis5" xfId="31" xr:uid="{00000000-0005-0000-0000-000020000000}"/>
    <cellStyle name="Énfasis6" xfId="32" xr:uid="{00000000-0005-0000-0000-000021000000}"/>
    <cellStyle name="Entrada" xfId="33" xr:uid="{00000000-0005-0000-0000-000022000000}"/>
    <cellStyle name="Hipervínculo" xfId="34" builtinId="8"/>
    <cellStyle name="Incorrecto" xfId="35" xr:uid="{00000000-0005-0000-0000-000024000000}"/>
    <cellStyle name="Millares" xfId="74" builtinId="3"/>
    <cellStyle name="Millares [0]" xfId="36" builtinId="6"/>
    <cellStyle name="Millares [0] 2" xfId="37" xr:uid="{00000000-0005-0000-0000-000026000000}"/>
    <cellStyle name="Millares 2" xfId="71" xr:uid="{43D34D3A-B3AF-40CB-8CF0-2B60B981DCEE}"/>
    <cellStyle name="Neutral" xfId="38" xr:uid="{00000000-0005-0000-0000-000027000000}"/>
    <cellStyle name="Normal" xfId="0" builtinId="0"/>
    <cellStyle name="Normal - Modelo1" xfId="39" xr:uid="{00000000-0005-0000-0000-000029000000}"/>
    <cellStyle name="Normal - Modelo2" xfId="40" xr:uid="{00000000-0005-0000-0000-00002A000000}"/>
    <cellStyle name="Normal - Modelo3" xfId="41" xr:uid="{00000000-0005-0000-0000-00002B000000}"/>
    <cellStyle name="Normal - Modelo4" xfId="42" xr:uid="{00000000-0005-0000-0000-00002C000000}"/>
    <cellStyle name="Normal - Modelo5" xfId="43" xr:uid="{00000000-0005-0000-0000-00002D000000}"/>
    <cellStyle name="Normal - Modelo6" xfId="44" xr:uid="{00000000-0005-0000-0000-00002E000000}"/>
    <cellStyle name="Normal - Modelo7" xfId="45" xr:uid="{00000000-0005-0000-0000-00002F000000}"/>
    <cellStyle name="Normal - Modelo8" xfId="46" xr:uid="{00000000-0005-0000-0000-000030000000}"/>
    <cellStyle name="Normal 2" xfId="47" xr:uid="{00000000-0005-0000-0000-000031000000}"/>
    <cellStyle name="Normal 2 2" xfId="48" xr:uid="{00000000-0005-0000-0000-000032000000}"/>
    <cellStyle name="Normal 2 3" xfId="73" xr:uid="{1227F5DD-F2CE-4DE9-BD5A-D7529EBFD22C}"/>
    <cellStyle name="Normal 3" xfId="49" xr:uid="{00000000-0005-0000-0000-000033000000}"/>
    <cellStyle name="Normal 3 2" xfId="70" xr:uid="{6D8A6DEC-537F-4AE9-B0DC-279ABAD37336}"/>
    <cellStyle name="Normal 4" xfId="62" xr:uid="{00000000-0005-0000-0000-000034000000}"/>
    <cellStyle name="Normal 4 2" xfId="69" xr:uid="{D0DE296C-3B01-418E-87A2-0E285905BC3E}"/>
    <cellStyle name="Normal 5" xfId="68" xr:uid="{00000000-0005-0000-0000-000035000000}"/>
    <cellStyle name="Normal 6" xfId="72" xr:uid="{B6014A9A-F06C-404D-9EC4-B55F7E67E956}"/>
    <cellStyle name="Normal_C-40-57(1)" xfId="50" xr:uid="{00000000-0005-0000-0000-000036000000}"/>
    <cellStyle name="Notas" xfId="51" xr:uid="{00000000-0005-0000-0000-000037000000}"/>
    <cellStyle name="NOTAS - Style3" xfId="52" xr:uid="{00000000-0005-0000-0000-000038000000}"/>
    <cellStyle name="NOTAS - Style3 2" xfId="65" xr:uid="{00000000-0005-0000-0000-000039000000}"/>
    <cellStyle name="RECUAD - Style4" xfId="53" xr:uid="{00000000-0005-0000-0000-00003A000000}"/>
    <cellStyle name="RECUAD - Style4 2" xfId="66" xr:uid="{00000000-0005-0000-0000-00003B000000}"/>
    <cellStyle name="Salida" xfId="54" xr:uid="{00000000-0005-0000-0000-00003C000000}"/>
    <cellStyle name="Texto de advertencia" xfId="55" xr:uid="{00000000-0005-0000-0000-00003D000000}"/>
    <cellStyle name="Texto explicativo" xfId="56" xr:uid="{00000000-0005-0000-0000-00003E000000}"/>
    <cellStyle name="Título" xfId="57" xr:uid="{00000000-0005-0000-0000-00003F000000}"/>
    <cellStyle name="TITULO - Style5" xfId="58" xr:uid="{00000000-0005-0000-0000-000040000000}"/>
    <cellStyle name="TITULO - Style5 2" xfId="67" xr:uid="{00000000-0005-0000-0000-000041000000}"/>
    <cellStyle name="Título 2" xfId="59" xr:uid="{00000000-0005-0000-0000-000042000000}"/>
    <cellStyle name="Título 3" xfId="60" xr:uid="{00000000-0005-0000-0000-000043000000}"/>
    <cellStyle name="Total" xfId="61" xr:uid="{00000000-0005-0000-0000-000044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D1D2E6"/>
      <color rgb="FFDEDFF5"/>
      <color rgb="FFB5B7D6"/>
      <color rgb="FFFFE287"/>
      <color rgb="FFFFF0C7"/>
      <color rgb="FFFFCC00"/>
      <color rgb="FFFAE9C1"/>
      <color rgb="FFC2D4B9"/>
      <color rgb="FF83B88C"/>
      <color rgb="FFB4D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8C8C0-3280-421E-A721-1E72456CB596}">
  <sheetPr published="0"/>
  <dimension ref="A1:F38"/>
  <sheetViews>
    <sheetView tabSelected="1" topLeftCell="A25" zoomScale="200" zoomScaleNormal="200" workbookViewId="0">
      <selection activeCell="F17" sqref="F17:F18"/>
    </sheetView>
  </sheetViews>
  <sheetFormatPr baseColWidth="10" defaultColWidth="11.5546875" defaultRowHeight="14.25" customHeight="1" x14ac:dyDescent="0.2"/>
  <cols>
    <col min="1" max="1" width="4.5546875" style="179" customWidth="1"/>
    <col min="2" max="4" width="11.5546875" style="179"/>
    <col min="5" max="5" width="20.44140625" style="179" customWidth="1"/>
    <col min="6" max="16384" width="11.5546875" style="179"/>
  </cols>
  <sheetData>
    <row r="1" spans="1:5" ht="14.25" customHeight="1" x14ac:dyDescent="0.25">
      <c r="A1" s="178" t="s">
        <v>60</v>
      </c>
      <c r="B1" s="178"/>
    </row>
    <row r="6" spans="1:5" ht="14.25" customHeight="1" x14ac:dyDescent="0.2">
      <c r="A6" s="180"/>
    </row>
    <row r="7" spans="1:5" ht="14.25" customHeight="1" x14ac:dyDescent="0.2">
      <c r="A7" s="181" t="s">
        <v>57</v>
      </c>
      <c r="B7" s="344" t="s">
        <v>59</v>
      </c>
      <c r="C7" s="345"/>
      <c r="D7" s="345"/>
      <c r="E7" s="346"/>
    </row>
    <row r="8" spans="1:5" ht="14.25" customHeight="1" x14ac:dyDescent="0.2">
      <c r="A8" s="182"/>
      <c r="B8" s="347" t="s">
        <v>61</v>
      </c>
      <c r="C8" s="348"/>
      <c r="D8" s="348"/>
      <c r="E8" s="349"/>
    </row>
    <row r="9" spans="1:5" ht="14.25" customHeight="1" x14ac:dyDescent="0.25">
      <c r="A9" s="183" t="s">
        <v>132</v>
      </c>
      <c r="B9" s="350" t="s">
        <v>191</v>
      </c>
      <c r="C9" s="351"/>
      <c r="D9" s="351"/>
      <c r="E9" s="352"/>
    </row>
    <row r="10" spans="1:5" ht="14.25" customHeight="1" x14ac:dyDescent="0.25">
      <c r="A10" s="183" t="s">
        <v>187</v>
      </c>
      <c r="B10" s="350" t="s">
        <v>192</v>
      </c>
      <c r="C10" s="351"/>
      <c r="D10" s="351"/>
      <c r="E10" s="352"/>
    </row>
    <row r="11" spans="1:5" ht="14.25" customHeight="1" x14ac:dyDescent="0.25">
      <c r="A11" s="183" t="s">
        <v>133</v>
      </c>
      <c r="B11" s="184" t="s">
        <v>193</v>
      </c>
      <c r="C11" s="185"/>
      <c r="D11" s="185"/>
      <c r="E11" s="186"/>
    </row>
    <row r="12" spans="1:5" ht="14.25" customHeight="1" x14ac:dyDescent="0.25">
      <c r="A12" s="183" t="s">
        <v>134</v>
      </c>
      <c r="B12" s="184" t="s">
        <v>194</v>
      </c>
      <c r="C12" s="185"/>
      <c r="D12" s="185"/>
      <c r="E12" s="186"/>
    </row>
    <row r="13" spans="1:5" ht="14.25" customHeight="1" x14ac:dyDescent="0.25">
      <c r="A13" s="183" t="s">
        <v>135</v>
      </c>
      <c r="B13" s="184" t="s">
        <v>195</v>
      </c>
      <c r="C13" s="185"/>
      <c r="D13" s="185"/>
      <c r="E13" s="186"/>
    </row>
    <row r="14" spans="1:5" ht="14.25" customHeight="1" x14ac:dyDescent="0.25">
      <c r="A14" s="183" t="s">
        <v>136</v>
      </c>
      <c r="B14" s="184" t="s">
        <v>196</v>
      </c>
      <c r="C14" s="185"/>
      <c r="D14" s="185"/>
      <c r="E14" s="186"/>
    </row>
    <row r="15" spans="1:5" ht="14.25" customHeight="1" x14ac:dyDescent="0.25">
      <c r="A15" s="183" t="s">
        <v>137</v>
      </c>
      <c r="B15" s="184" t="s">
        <v>197</v>
      </c>
      <c r="C15" s="185"/>
      <c r="D15" s="185"/>
      <c r="E15" s="186"/>
    </row>
    <row r="16" spans="1:5" ht="14.25" customHeight="1" x14ac:dyDescent="0.25">
      <c r="A16" s="183" t="s">
        <v>138</v>
      </c>
      <c r="B16" s="184" t="s">
        <v>198</v>
      </c>
      <c r="C16" s="185"/>
      <c r="D16" s="185"/>
      <c r="E16" s="186"/>
    </row>
    <row r="17" spans="1:6" ht="14.25" customHeight="1" x14ac:dyDescent="0.25">
      <c r="A17" s="183" t="s">
        <v>139</v>
      </c>
      <c r="B17" s="184" t="s">
        <v>199</v>
      </c>
      <c r="C17" s="185"/>
      <c r="D17" s="185"/>
      <c r="E17" s="186"/>
      <c r="F17" s="275"/>
    </row>
    <row r="18" spans="1:6" ht="14.25" customHeight="1" x14ac:dyDescent="0.25">
      <c r="A18" s="183" t="s">
        <v>140</v>
      </c>
      <c r="B18" s="184" t="s">
        <v>200</v>
      </c>
      <c r="C18" s="185"/>
      <c r="D18" s="185"/>
      <c r="E18" s="186"/>
      <c r="F18" s="275"/>
    </row>
    <row r="19" spans="1:6" ht="14.25" customHeight="1" x14ac:dyDescent="0.25">
      <c r="A19" s="183" t="s">
        <v>141</v>
      </c>
      <c r="B19" s="184" t="s">
        <v>201</v>
      </c>
      <c r="C19" s="185"/>
      <c r="D19" s="185"/>
      <c r="E19" s="186"/>
    </row>
    <row r="20" spans="1:6" ht="14.25" customHeight="1" x14ac:dyDescent="0.25">
      <c r="A20" s="183" t="s">
        <v>142</v>
      </c>
      <c r="B20" s="184" t="s">
        <v>202</v>
      </c>
      <c r="C20" s="185"/>
      <c r="D20" s="185"/>
      <c r="E20" s="186"/>
    </row>
    <row r="21" spans="1:6" ht="14.25" customHeight="1" x14ac:dyDescent="0.25">
      <c r="A21" s="183" t="s">
        <v>143</v>
      </c>
      <c r="B21" s="184" t="s">
        <v>203</v>
      </c>
      <c r="C21" s="185"/>
      <c r="D21" s="185"/>
      <c r="E21" s="186"/>
    </row>
    <row r="22" spans="1:6" ht="14.25" customHeight="1" x14ac:dyDescent="0.25">
      <c r="A22" s="183" t="s">
        <v>144</v>
      </c>
      <c r="B22" s="184" t="s">
        <v>204</v>
      </c>
      <c r="C22" s="185"/>
      <c r="D22" s="185"/>
      <c r="E22" s="186"/>
    </row>
    <row r="23" spans="1:6" ht="14.25" customHeight="1" x14ac:dyDescent="0.25">
      <c r="A23" s="183" t="s">
        <v>145</v>
      </c>
      <c r="B23" s="184" t="s">
        <v>205</v>
      </c>
      <c r="C23" s="185"/>
      <c r="D23" s="185"/>
      <c r="E23" s="186"/>
    </row>
    <row r="24" spans="1:6" ht="14.25" customHeight="1" x14ac:dyDescent="0.25">
      <c r="A24" s="183" t="s">
        <v>146</v>
      </c>
      <c r="B24" s="184" t="s">
        <v>206</v>
      </c>
      <c r="C24" s="185"/>
      <c r="D24" s="185"/>
      <c r="E24" s="186"/>
    </row>
    <row r="25" spans="1:6" ht="14.25" customHeight="1" x14ac:dyDescent="0.25">
      <c r="A25" s="183" t="s">
        <v>147</v>
      </c>
      <c r="B25" s="184" t="s">
        <v>207</v>
      </c>
      <c r="C25" s="185"/>
      <c r="D25" s="185"/>
      <c r="E25" s="186"/>
    </row>
    <row r="26" spans="1:6" ht="14.25" customHeight="1" x14ac:dyDescent="0.25">
      <c r="A26" s="183" t="s">
        <v>148</v>
      </c>
      <c r="B26" s="184" t="s">
        <v>208</v>
      </c>
      <c r="C26" s="185"/>
      <c r="D26" s="185"/>
      <c r="E26" s="186"/>
    </row>
    <row r="27" spans="1:6" ht="14.25" customHeight="1" x14ac:dyDescent="0.25">
      <c r="A27" s="183" t="s">
        <v>149</v>
      </c>
      <c r="B27" s="184" t="s">
        <v>209</v>
      </c>
      <c r="C27" s="185"/>
      <c r="D27" s="185"/>
      <c r="E27" s="186"/>
    </row>
    <row r="28" spans="1:6" ht="14.25" customHeight="1" x14ac:dyDescent="0.25">
      <c r="A28" s="183" t="s">
        <v>150</v>
      </c>
      <c r="B28" s="184" t="s">
        <v>210</v>
      </c>
      <c r="C28" s="185"/>
      <c r="D28" s="185"/>
      <c r="E28" s="186"/>
    </row>
    <row r="29" spans="1:6" ht="14.25" customHeight="1" x14ac:dyDescent="0.25">
      <c r="A29" s="183" t="s">
        <v>151</v>
      </c>
      <c r="B29" s="184" t="s">
        <v>211</v>
      </c>
      <c r="C29" s="185"/>
      <c r="D29" s="185"/>
      <c r="E29" s="186"/>
    </row>
    <row r="30" spans="1:6" ht="14.25" customHeight="1" x14ac:dyDescent="0.25">
      <c r="A30" s="183" t="s">
        <v>152</v>
      </c>
      <c r="B30" s="184" t="s">
        <v>212</v>
      </c>
      <c r="C30" s="185"/>
      <c r="D30" s="185"/>
      <c r="E30" s="186"/>
    </row>
    <row r="31" spans="1:6" ht="14.25" customHeight="1" x14ac:dyDescent="0.25">
      <c r="A31" s="183" t="s">
        <v>153</v>
      </c>
      <c r="B31" s="184" t="s">
        <v>213</v>
      </c>
      <c r="C31" s="185"/>
      <c r="D31" s="185"/>
      <c r="E31" s="186"/>
    </row>
    <row r="32" spans="1:6" ht="14.25" customHeight="1" x14ac:dyDescent="0.25">
      <c r="A32" s="183" t="s">
        <v>154</v>
      </c>
      <c r="B32" s="184" t="s">
        <v>214</v>
      </c>
      <c r="C32" s="185"/>
      <c r="D32" s="185"/>
      <c r="E32" s="186"/>
    </row>
    <row r="33" spans="1:5" ht="14.25" customHeight="1" x14ac:dyDescent="0.25">
      <c r="A33" s="183" t="s">
        <v>155</v>
      </c>
      <c r="B33" s="184" t="s">
        <v>215</v>
      </c>
      <c r="C33" s="185"/>
      <c r="D33" s="185"/>
      <c r="E33" s="186"/>
    </row>
    <row r="34" spans="1:5" ht="14.25" customHeight="1" x14ac:dyDescent="0.25">
      <c r="A34" s="183" t="s">
        <v>156</v>
      </c>
      <c r="B34" s="184" t="s">
        <v>216</v>
      </c>
      <c r="C34" s="185"/>
      <c r="D34" s="185"/>
      <c r="E34" s="186"/>
    </row>
    <row r="35" spans="1:5" ht="14.25" customHeight="1" x14ac:dyDescent="0.25">
      <c r="A35" s="183" t="s">
        <v>157</v>
      </c>
      <c r="B35" s="184" t="s">
        <v>217</v>
      </c>
      <c r="C35" s="185"/>
      <c r="D35" s="185"/>
      <c r="E35" s="186"/>
    </row>
    <row r="36" spans="1:5" ht="14.25" customHeight="1" x14ac:dyDescent="0.25">
      <c r="A36" s="183" t="s">
        <v>158</v>
      </c>
      <c r="B36" s="184" t="s">
        <v>218</v>
      </c>
      <c r="C36" s="185"/>
      <c r="D36" s="185"/>
      <c r="E36" s="186"/>
    </row>
    <row r="37" spans="1:5" ht="14.25" customHeight="1" x14ac:dyDescent="0.25">
      <c r="A37" s="183" t="s">
        <v>159</v>
      </c>
      <c r="B37" s="184" t="s">
        <v>219</v>
      </c>
      <c r="C37" s="185"/>
      <c r="D37" s="185"/>
      <c r="E37" s="186"/>
    </row>
    <row r="38" spans="1:5" ht="14.25" customHeight="1" x14ac:dyDescent="0.25">
      <c r="A38" s="183"/>
    </row>
  </sheetData>
  <mergeCells count="4">
    <mergeCell ref="B7:E7"/>
    <mergeCell ref="B8:E8"/>
    <mergeCell ref="B9:E9"/>
    <mergeCell ref="B10:E10"/>
  </mergeCells>
  <phoneticPr fontId="61" type="noConversion"/>
  <hyperlinks>
    <hyperlink ref="A9" location="'C-20'!A1" display="C. 24" xr:uid="{4B1F7114-F181-4EC1-800E-909668B3D5BC}"/>
    <hyperlink ref="A10" location="'C-20'!A1" display="C. 24" xr:uid="{06770446-000D-49C8-9F32-E620573A37FD}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P66"/>
  <sheetViews>
    <sheetView showGridLines="0" zoomScaleNormal="100" workbookViewId="0">
      <selection sqref="A1:O61"/>
    </sheetView>
  </sheetViews>
  <sheetFormatPr baseColWidth="10" defaultColWidth="5.332031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5.33203125" style="31"/>
  </cols>
  <sheetData>
    <row r="1" spans="1:16" ht="20.25" customHeight="1" x14ac:dyDescent="0.25">
      <c r="A1" s="29" t="s">
        <v>246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68"/>
    </row>
    <row r="5" spans="1:16" ht="14.1" customHeight="1" x14ac:dyDescent="0.25">
      <c r="A5" s="375" t="s">
        <v>26</v>
      </c>
      <c r="B5" s="219">
        <v>2023</v>
      </c>
      <c r="C5" s="220">
        <v>854.43353415590173</v>
      </c>
      <c r="D5" s="220">
        <v>1013.53202384</v>
      </c>
      <c r="E5" s="220">
        <v>1086.622235504736</v>
      </c>
      <c r="F5" s="220">
        <v>1308.3049220160251</v>
      </c>
      <c r="G5" s="220">
        <v>1312.1877568380153</v>
      </c>
      <c r="H5" s="220">
        <v>1267.5004906506551</v>
      </c>
      <c r="I5" s="220">
        <v>1262.2827978445</v>
      </c>
      <c r="J5" s="220">
        <v>1121.54695143</v>
      </c>
      <c r="K5" s="220">
        <v>989.8431059428907</v>
      </c>
      <c r="L5" s="220">
        <v>936.6721387960381</v>
      </c>
      <c r="M5" s="220">
        <v>887.7457297556864</v>
      </c>
      <c r="N5" s="220">
        <v>804.86849895490684</v>
      </c>
      <c r="O5" s="221">
        <f>SUM(C5:N5)</f>
        <v>12845.540185729356</v>
      </c>
      <c r="P5" s="30"/>
    </row>
    <row r="6" spans="1:16" ht="14.1" customHeight="1" x14ac:dyDescent="0.25">
      <c r="A6" s="376"/>
      <c r="B6" s="227" t="s">
        <v>115</v>
      </c>
      <c r="C6" s="240">
        <v>865.82538708996424</v>
      </c>
      <c r="D6" s="240">
        <v>1006.8880344431384</v>
      </c>
      <c r="E6" s="240">
        <v>1089.9192644145</v>
      </c>
      <c r="F6" s="240">
        <v>1316.7482461870752</v>
      </c>
      <c r="G6" s="223">
        <v>1321.5688627999998</v>
      </c>
      <c r="H6" s="223"/>
      <c r="I6" s="223"/>
      <c r="J6" s="223"/>
      <c r="K6" s="223"/>
      <c r="L6" s="223"/>
      <c r="M6" s="223"/>
      <c r="N6" s="223"/>
      <c r="O6" s="224"/>
      <c r="P6" s="30"/>
    </row>
    <row r="7" spans="1:16" ht="11.1" customHeight="1" x14ac:dyDescent="0.25">
      <c r="A7" s="69" t="s">
        <v>3</v>
      </c>
      <c r="B7" s="70">
        <v>2023</v>
      </c>
      <c r="C7" s="111">
        <v>0</v>
      </c>
      <c r="D7" s="111">
        <v>0</v>
      </c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  <c r="K7" s="111">
        <v>0</v>
      </c>
      <c r="L7" s="111">
        <v>0</v>
      </c>
      <c r="M7" s="111">
        <v>0</v>
      </c>
      <c r="N7" s="111">
        <v>0</v>
      </c>
      <c r="O7" s="221">
        <f>SUM(C7:N7)</f>
        <v>0</v>
      </c>
      <c r="P7" s="30"/>
    </row>
    <row r="8" spans="1:16" ht="11.1" customHeight="1" x14ac:dyDescent="0.25">
      <c r="A8" s="69"/>
      <c r="B8" s="70">
        <v>2024</v>
      </c>
      <c r="C8" s="111">
        <v>0</v>
      </c>
      <c r="D8" s="111">
        <v>0</v>
      </c>
      <c r="E8" s="111">
        <v>0</v>
      </c>
      <c r="F8" s="111">
        <v>0</v>
      </c>
      <c r="G8" s="111">
        <v>0</v>
      </c>
      <c r="H8" s="111"/>
      <c r="I8" s="111"/>
      <c r="J8" s="111"/>
      <c r="K8" s="111"/>
      <c r="L8" s="111"/>
      <c r="M8" s="111"/>
      <c r="N8" s="111"/>
      <c r="O8" s="245"/>
      <c r="P8" s="30"/>
    </row>
    <row r="9" spans="1:16" ht="11.1" customHeight="1" x14ac:dyDescent="0.25">
      <c r="A9" s="69" t="s">
        <v>4</v>
      </c>
      <c r="B9" s="70">
        <v>2023</v>
      </c>
      <c r="C9" s="111">
        <v>1.1321399999999999</v>
      </c>
      <c r="D9" s="111">
        <v>1.3011200000000001</v>
      </c>
      <c r="E9" s="114">
        <v>1.12319145</v>
      </c>
      <c r="F9" s="111">
        <v>0.91880080000000008</v>
      </c>
      <c r="G9" s="111">
        <v>0.96694653658536578</v>
      </c>
      <c r="H9" s="111">
        <v>0.92185300000000003</v>
      </c>
      <c r="I9" s="111">
        <v>0.99320388000000004</v>
      </c>
      <c r="J9" s="111">
        <v>1.23725</v>
      </c>
      <c r="K9" s="111">
        <v>1.18675264289078</v>
      </c>
      <c r="L9" s="111">
        <v>1.0419681510000001</v>
      </c>
      <c r="M9" s="111">
        <v>1.1224700000000001</v>
      </c>
      <c r="N9" s="111">
        <v>1.06138384</v>
      </c>
      <c r="O9" s="221">
        <f>SUM(C9:N9)</f>
        <v>13.007080300476147</v>
      </c>
      <c r="P9" s="30"/>
    </row>
    <row r="10" spans="1:16" ht="11.1" customHeight="1" x14ac:dyDescent="0.25">
      <c r="A10" s="69"/>
      <c r="B10" s="70">
        <v>2024</v>
      </c>
      <c r="C10" s="111">
        <v>1.2191401820000001</v>
      </c>
      <c r="D10" s="111">
        <v>1.3883184615384592</v>
      </c>
      <c r="E10" s="111">
        <v>1.2212319144999999</v>
      </c>
      <c r="F10" s="111">
        <v>0.97200799999999998</v>
      </c>
      <c r="G10" s="111">
        <v>1.02796</v>
      </c>
      <c r="H10" s="111"/>
      <c r="I10" s="111"/>
      <c r="J10" s="111"/>
      <c r="K10" s="111"/>
      <c r="L10" s="111"/>
      <c r="M10" s="111"/>
      <c r="N10" s="111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11">
        <v>43.571176999999999</v>
      </c>
      <c r="D11" s="111">
        <v>45.6675325</v>
      </c>
      <c r="E11" s="111">
        <v>45.784309999999998</v>
      </c>
      <c r="F11" s="111">
        <v>42.723939999999999</v>
      </c>
      <c r="G11" s="111">
        <v>40.936199999999999</v>
      </c>
      <c r="H11" s="111">
        <v>40.808099999999996</v>
      </c>
      <c r="I11" s="111">
        <v>41.536999999999999</v>
      </c>
      <c r="J11" s="111">
        <v>42.134010000000004</v>
      </c>
      <c r="K11" s="111">
        <v>39.866260000000004</v>
      </c>
      <c r="L11" s="111">
        <v>39.930250000000001</v>
      </c>
      <c r="M11" s="111">
        <v>39.187400000000004</v>
      </c>
      <c r="N11" s="111">
        <v>39.777799999999999</v>
      </c>
      <c r="O11" s="221">
        <f>SUM(C11:N11)</f>
        <v>501.92397949999997</v>
      </c>
      <c r="P11" s="30"/>
    </row>
    <row r="12" spans="1:16" ht="11.1" customHeight="1" x14ac:dyDescent="0.25">
      <c r="A12" s="73"/>
      <c r="B12" s="70">
        <v>2024</v>
      </c>
      <c r="C12" s="111">
        <v>42.296999999999997</v>
      </c>
      <c r="D12" s="111">
        <v>44.017699999999998</v>
      </c>
      <c r="E12" s="111">
        <v>44.023899999999998</v>
      </c>
      <c r="F12" s="111">
        <v>41.116</v>
      </c>
      <c r="G12" s="111">
        <v>39.170500000000004</v>
      </c>
      <c r="H12" s="111"/>
      <c r="I12" s="111"/>
      <c r="J12" s="111"/>
      <c r="K12" s="111"/>
      <c r="L12" s="111"/>
      <c r="M12" s="111"/>
      <c r="N12" s="111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11">
        <v>93.242900000000006</v>
      </c>
      <c r="D13" s="111">
        <v>102.432</v>
      </c>
      <c r="E13" s="111">
        <v>103.3079</v>
      </c>
      <c r="F13" s="111">
        <v>95.139399999999995</v>
      </c>
      <c r="G13" s="111">
        <v>95.65</v>
      </c>
      <c r="H13" s="111">
        <v>90.725000000000009</v>
      </c>
      <c r="I13" s="111">
        <v>95.4</v>
      </c>
      <c r="J13" s="111">
        <v>98.337900000000005</v>
      </c>
      <c r="K13" s="111">
        <v>101.3223</v>
      </c>
      <c r="L13" s="111">
        <v>102.01649999999999</v>
      </c>
      <c r="M13" s="111">
        <v>104.42770000000002</v>
      </c>
      <c r="N13" s="111">
        <v>110.79600000000002</v>
      </c>
      <c r="O13" s="221">
        <f>SUM(C13:N13)</f>
        <v>1192.7976000000001</v>
      </c>
      <c r="P13" s="30"/>
    </row>
    <row r="14" spans="1:16" ht="11.1" customHeight="1" x14ac:dyDescent="0.25">
      <c r="A14" s="69"/>
      <c r="B14" s="70">
        <v>2024</v>
      </c>
      <c r="C14" s="111">
        <v>101.9008</v>
      </c>
      <c r="D14" s="111">
        <v>90.761400000000009</v>
      </c>
      <c r="E14" s="111">
        <v>96.248999999999995</v>
      </c>
      <c r="F14" s="111">
        <v>98.002899999999983</v>
      </c>
      <c r="G14" s="111">
        <v>99.375</v>
      </c>
      <c r="H14" s="111"/>
      <c r="I14" s="111"/>
      <c r="J14" s="111"/>
      <c r="K14" s="111"/>
      <c r="L14" s="111"/>
      <c r="M14" s="111"/>
      <c r="N14" s="111"/>
      <c r="O14" s="245"/>
      <c r="P14" s="30"/>
    </row>
    <row r="15" spans="1:16" ht="11.1" customHeight="1" x14ac:dyDescent="0.25">
      <c r="A15" s="69" t="s">
        <v>106</v>
      </c>
      <c r="B15" s="70">
        <v>2023</v>
      </c>
      <c r="C15" s="111">
        <v>67.427099999999996</v>
      </c>
      <c r="D15" s="111">
        <v>60.942149999999998</v>
      </c>
      <c r="E15" s="111">
        <v>55.5732</v>
      </c>
      <c r="F15" s="111">
        <v>67.661550000000005</v>
      </c>
      <c r="G15" s="111">
        <v>76.081950000000006</v>
      </c>
      <c r="H15" s="111">
        <v>76.816800000000001</v>
      </c>
      <c r="I15" s="111">
        <v>72.705600000000004</v>
      </c>
      <c r="J15" s="111">
        <v>54.498150000000003</v>
      </c>
      <c r="K15" s="111">
        <v>44.043750000000003</v>
      </c>
      <c r="L15" s="111">
        <v>55.4724</v>
      </c>
      <c r="M15" s="111">
        <v>53.017649999999996</v>
      </c>
      <c r="N15" s="111">
        <v>60.998849999999997</v>
      </c>
      <c r="O15" s="221">
        <f>SUM(C15:N15)</f>
        <v>745.23915</v>
      </c>
      <c r="P15" s="30"/>
    </row>
    <row r="16" spans="1:16" ht="11.1" customHeight="1" x14ac:dyDescent="0.25">
      <c r="A16" s="69"/>
      <c r="B16" s="70">
        <v>2024</v>
      </c>
      <c r="C16" s="111">
        <v>68.164699999999996</v>
      </c>
      <c r="D16" s="111">
        <v>61.567999999999998</v>
      </c>
      <c r="E16" s="111">
        <v>56.207999999999998</v>
      </c>
      <c r="F16" s="111">
        <v>68.183000000000007</v>
      </c>
      <c r="G16" s="111">
        <v>76.468000000000004</v>
      </c>
      <c r="H16" s="111"/>
      <c r="I16" s="111"/>
      <c r="J16" s="111"/>
      <c r="K16" s="111"/>
      <c r="L16" s="111"/>
      <c r="M16" s="111"/>
      <c r="N16" s="111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L17" s="111">
        <v>0</v>
      </c>
      <c r="M17" s="111">
        <v>0</v>
      </c>
      <c r="N17" s="111">
        <v>0</v>
      </c>
      <c r="O17" s="221">
        <f>SUM(C17:N17)</f>
        <v>0</v>
      </c>
      <c r="P17" s="30"/>
    </row>
    <row r="18" spans="1:16" ht="11.1" customHeight="1" x14ac:dyDescent="0.25">
      <c r="A18" s="73"/>
      <c r="B18" s="70">
        <v>2024</v>
      </c>
      <c r="C18" s="111">
        <v>0</v>
      </c>
      <c r="D18" s="111">
        <v>0</v>
      </c>
      <c r="E18" s="111">
        <v>0</v>
      </c>
      <c r="F18" s="111">
        <v>0</v>
      </c>
      <c r="G18" s="111">
        <v>0</v>
      </c>
      <c r="H18" s="111"/>
      <c r="I18" s="111"/>
      <c r="J18" s="111"/>
      <c r="K18" s="111"/>
      <c r="L18" s="111"/>
      <c r="M18" s="111"/>
      <c r="N18" s="111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21">
        <f>SUM(C19:N19)</f>
        <v>0</v>
      </c>
      <c r="P19" s="30"/>
    </row>
    <row r="20" spans="1:16" ht="11.1" customHeight="1" x14ac:dyDescent="0.25">
      <c r="A20" s="73"/>
      <c r="B20" s="70">
        <v>2024</v>
      </c>
      <c r="C20" s="111">
        <v>0</v>
      </c>
      <c r="D20" s="111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11">
        <v>178.29090000000002</v>
      </c>
      <c r="D21" s="111">
        <v>199.57095000000001</v>
      </c>
      <c r="E21" s="111">
        <v>215.40375000000003</v>
      </c>
      <c r="F21" s="111">
        <v>235.52909999999997</v>
      </c>
      <c r="G21" s="111">
        <v>251.20979999999992</v>
      </c>
      <c r="H21" s="111">
        <v>262.75410000000005</v>
      </c>
      <c r="I21" s="111">
        <v>257.25779999999997</v>
      </c>
      <c r="J21" s="111">
        <v>237.65040000000005</v>
      </c>
      <c r="K21" s="111">
        <v>220.79519999999999</v>
      </c>
      <c r="L21" s="111">
        <v>198.62910000000002</v>
      </c>
      <c r="M21" s="111">
        <v>178.79850000000005</v>
      </c>
      <c r="N21" s="111">
        <v>161.18550000000002</v>
      </c>
      <c r="O21" s="221">
        <f>SUM(C21:N21)</f>
        <v>2597.0751</v>
      </c>
      <c r="P21" s="30"/>
    </row>
    <row r="22" spans="1:16" ht="11.1" customHeight="1" x14ac:dyDescent="0.25">
      <c r="A22" s="69"/>
      <c r="B22" s="70">
        <v>2024</v>
      </c>
      <c r="C22" s="111">
        <v>180.339</v>
      </c>
      <c r="D22" s="111">
        <v>201.30799999999999</v>
      </c>
      <c r="E22" s="111">
        <v>217.19200000000001</v>
      </c>
      <c r="F22" s="111">
        <v>237.398</v>
      </c>
      <c r="G22" s="111">
        <v>253.428</v>
      </c>
      <c r="H22" s="111"/>
      <c r="I22" s="111"/>
      <c r="J22" s="111"/>
      <c r="K22" s="111"/>
      <c r="L22" s="111"/>
      <c r="M22" s="111"/>
      <c r="N22" s="111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11">
        <v>40.398499999999999</v>
      </c>
      <c r="D23" s="111">
        <v>37.534799999999997</v>
      </c>
      <c r="E23" s="111">
        <v>39.456899999999997</v>
      </c>
      <c r="F23" s="111">
        <v>37.6524</v>
      </c>
      <c r="G23" s="111">
        <v>46.238</v>
      </c>
      <c r="H23" s="111">
        <v>47.569800000000001</v>
      </c>
      <c r="I23" s="111">
        <v>40.165700000000001</v>
      </c>
      <c r="J23" s="111">
        <v>42.096539999999997</v>
      </c>
      <c r="K23" s="111">
        <v>45.056800000000003</v>
      </c>
      <c r="L23" s="111">
        <v>41.393999999999998</v>
      </c>
      <c r="M23" s="111">
        <v>40.314</v>
      </c>
      <c r="N23" s="111">
        <v>41.362000000000002</v>
      </c>
      <c r="O23" s="221">
        <f>SUM(C23:N23)</f>
        <v>499.23944000000006</v>
      </c>
      <c r="P23" s="30"/>
    </row>
    <row r="24" spans="1:16" ht="11.1" customHeight="1" x14ac:dyDescent="0.25">
      <c r="A24" s="69"/>
      <c r="B24" s="70">
        <v>2024</v>
      </c>
      <c r="C24" s="111">
        <v>38.601999999999997</v>
      </c>
      <c r="D24" s="111">
        <v>36.0458</v>
      </c>
      <c r="E24" s="111">
        <v>38.457999999999998</v>
      </c>
      <c r="F24" s="111">
        <v>37.805999999999997</v>
      </c>
      <c r="G24" s="111">
        <v>46.325400000000002</v>
      </c>
      <c r="H24" s="111"/>
      <c r="I24" s="111"/>
      <c r="J24" s="111"/>
      <c r="K24" s="111"/>
      <c r="L24" s="111"/>
      <c r="M24" s="111"/>
      <c r="N24" s="111"/>
      <c r="O24" s="245"/>
      <c r="P24" s="30"/>
    </row>
    <row r="25" spans="1:16" ht="11.1" customHeight="1" x14ac:dyDescent="0.25">
      <c r="A25" s="69" t="s">
        <v>42</v>
      </c>
      <c r="B25" s="70">
        <v>2023</v>
      </c>
      <c r="C25" s="111">
        <v>3.1799288888888926</v>
      </c>
      <c r="D25" s="111">
        <v>3.2985000000000002</v>
      </c>
      <c r="E25" s="111">
        <v>3.6382500000000007</v>
      </c>
      <c r="F25" s="111">
        <v>3.6247500000000006</v>
      </c>
      <c r="G25" s="111">
        <v>3.6184500000000002</v>
      </c>
      <c r="H25" s="111">
        <v>3.0656500000000002</v>
      </c>
      <c r="I25" s="111">
        <v>3.3951500000000001</v>
      </c>
      <c r="J25" s="111">
        <v>4.2771499999999998</v>
      </c>
      <c r="K25" s="111">
        <v>3.9967999999999999</v>
      </c>
      <c r="L25" s="111">
        <v>3.4179101450381681</v>
      </c>
      <c r="M25" s="111">
        <v>4.1400000000000015</v>
      </c>
      <c r="N25" s="111">
        <v>3.7925</v>
      </c>
      <c r="O25" s="221">
        <f>SUM(C25:N25)</f>
        <v>43.44503903392706</v>
      </c>
      <c r="P25" s="30"/>
    </row>
    <row r="26" spans="1:16" ht="11.1" customHeight="1" x14ac:dyDescent="0.25">
      <c r="A26" s="69"/>
      <c r="B26" s="70">
        <v>2024</v>
      </c>
      <c r="C26" s="111">
        <v>3.2719999999999998</v>
      </c>
      <c r="D26" s="111">
        <v>3.4024999999999999</v>
      </c>
      <c r="E26" s="111">
        <v>3.9967999999999999</v>
      </c>
      <c r="F26" s="111">
        <v>3.86225</v>
      </c>
      <c r="G26" s="111">
        <v>3.2179500000000001</v>
      </c>
      <c r="H26" s="111"/>
      <c r="I26" s="111"/>
      <c r="J26" s="111"/>
      <c r="K26" s="111"/>
      <c r="L26" s="111"/>
      <c r="M26" s="111"/>
      <c r="N26" s="111"/>
      <c r="O26" s="245"/>
      <c r="P26" s="30"/>
    </row>
    <row r="27" spans="1:16" ht="11.1" customHeight="1" x14ac:dyDescent="0.25">
      <c r="A27" s="69" t="s">
        <v>41</v>
      </c>
      <c r="B27" s="70">
        <v>2023</v>
      </c>
      <c r="C27" s="111">
        <v>0</v>
      </c>
      <c r="D27" s="111">
        <v>0</v>
      </c>
      <c r="E27" s="111">
        <v>0</v>
      </c>
      <c r="F27" s="111">
        <v>0</v>
      </c>
      <c r="G27" s="111">
        <v>0</v>
      </c>
      <c r="H27" s="111">
        <v>0</v>
      </c>
      <c r="I27" s="111">
        <v>0</v>
      </c>
      <c r="J27" s="111">
        <v>0</v>
      </c>
      <c r="K27" s="111">
        <v>0</v>
      </c>
      <c r="L27" s="111">
        <v>0</v>
      </c>
      <c r="M27" s="111">
        <v>0</v>
      </c>
      <c r="N27" s="111">
        <v>0</v>
      </c>
      <c r="O27" s="221">
        <f>SUM(C27:N27)</f>
        <v>0</v>
      </c>
      <c r="P27" s="30"/>
    </row>
    <row r="28" spans="1:16" ht="11.1" customHeight="1" x14ac:dyDescent="0.25">
      <c r="A28" s="69"/>
      <c r="B28" s="70">
        <v>2024</v>
      </c>
      <c r="C28" s="111">
        <v>0</v>
      </c>
      <c r="D28" s="111">
        <v>0</v>
      </c>
      <c r="E28" s="111">
        <v>0</v>
      </c>
      <c r="F28" s="111">
        <v>0</v>
      </c>
      <c r="G28" s="111">
        <v>0</v>
      </c>
      <c r="H28" s="111"/>
      <c r="I28" s="111"/>
      <c r="J28" s="111"/>
      <c r="K28" s="111"/>
      <c r="L28" s="111"/>
      <c r="M28" s="111"/>
      <c r="N28" s="111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11">
        <v>28.412549999999996</v>
      </c>
      <c r="D29" s="111">
        <v>27.644400000000005</v>
      </c>
      <c r="E29" s="111">
        <v>27.005399999999991</v>
      </c>
      <c r="F29" s="111">
        <v>25.015949999999997</v>
      </c>
      <c r="G29" s="111">
        <v>27.284399999999998</v>
      </c>
      <c r="H29" s="111">
        <v>28.763549999999999</v>
      </c>
      <c r="I29" s="111">
        <v>27.915749999999996</v>
      </c>
      <c r="J29" s="111">
        <v>27.556649999999994</v>
      </c>
      <c r="K29" s="111">
        <v>28.088099999999994</v>
      </c>
      <c r="L29" s="111">
        <v>26.098199999999995</v>
      </c>
      <c r="M29" s="111">
        <v>27.360000000000007</v>
      </c>
      <c r="N29" s="111">
        <v>30.397949999999994</v>
      </c>
      <c r="O29" s="221">
        <f>SUM(C29:N29)</f>
        <v>331.54289999999997</v>
      </c>
      <c r="P29" s="30"/>
    </row>
    <row r="30" spans="1:16" ht="11.1" customHeight="1" x14ac:dyDescent="0.25">
      <c r="A30" s="69"/>
      <c r="B30" s="70">
        <v>2024</v>
      </c>
      <c r="C30" s="111">
        <v>28.997549999999997</v>
      </c>
      <c r="D30" s="111">
        <v>28.184849999999994</v>
      </c>
      <c r="E30" s="111">
        <v>27.451800000000009</v>
      </c>
      <c r="F30" s="111">
        <v>25.447049999999994</v>
      </c>
      <c r="G30" s="111">
        <v>26.926200000000005</v>
      </c>
      <c r="H30" s="111"/>
      <c r="I30" s="111"/>
      <c r="J30" s="111"/>
      <c r="K30" s="111"/>
      <c r="L30" s="111"/>
      <c r="M30" s="111"/>
      <c r="N30" s="111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11">
        <v>0.70469999999999999</v>
      </c>
      <c r="D31" s="111">
        <v>0</v>
      </c>
      <c r="E31" s="111">
        <v>0</v>
      </c>
      <c r="F31" s="111">
        <v>3.0349499999999998</v>
      </c>
      <c r="G31" s="111">
        <v>7.8628500000000008</v>
      </c>
      <c r="H31" s="111">
        <v>6.3251999999999997</v>
      </c>
      <c r="I31" s="111">
        <v>9.4675004999999999</v>
      </c>
      <c r="J31" s="111">
        <v>7.0616564999999998</v>
      </c>
      <c r="K31" s="111">
        <v>3.5219564999999999</v>
      </c>
      <c r="L31" s="111">
        <v>1.3917554999999999</v>
      </c>
      <c r="M31" s="111">
        <v>1.4540830656864177</v>
      </c>
      <c r="N31" s="111">
        <v>2.9896574999999999</v>
      </c>
      <c r="O31" s="221">
        <f>SUM(C31:N31)</f>
        <v>43.814309565686422</v>
      </c>
      <c r="P31" s="30"/>
    </row>
    <row r="32" spans="1:16" ht="11.1" customHeight="1" x14ac:dyDescent="0.25">
      <c r="A32" s="69"/>
      <c r="B32" s="70">
        <v>2024</v>
      </c>
      <c r="C32" s="111">
        <v>0.72640000000000005</v>
      </c>
      <c r="D32" s="111">
        <v>0</v>
      </c>
      <c r="E32" s="111">
        <v>0</v>
      </c>
      <c r="F32" s="111">
        <v>2.9180100000000002</v>
      </c>
      <c r="G32" s="111">
        <v>7.4460644999999994</v>
      </c>
      <c r="H32" s="111"/>
      <c r="I32" s="111"/>
      <c r="J32" s="111"/>
      <c r="K32" s="111"/>
      <c r="L32" s="111"/>
      <c r="M32" s="111"/>
      <c r="N32" s="111"/>
      <c r="O32" s="245"/>
      <c r="P32" s="30"/>
    </row>
    <row r="33" spans="1:16" ht="11.1" customHeight="1" x14ac:dyDescent="0.25">
      <c r="A33" s="69" t="s">
        <v>166</v>
      </c>
      <c r="B33" s="70">
        <v>2023</v>
      </c>
      <c r="C33" s="111">
        <v>0</v>
      </c>
      <c r="D33" s="111">
        <v>0</v>
      </c>
      <c r="E33" s="111">
        <v>0</v>
      </c>
      <c r="F33" s="111">
        <v>0</v>
      </c>
      <c r="G33" s="111">
        <v>0</v>
      </c>
      <c r="H33" s="111">
        <v>0</v>
      </c>
      <c r="I33" s="111">
        <v>0</v>
      </c>
      <c r="J33" s="111">
        <v>0</v>
      </c>
      <c r="K33" s="111">
        <v>0</v>
      </c>
      <c r="L33" s="111">
        <v>0</v>
      </c>
      <c r="M33" s="111">
        <v>0</v>
      </c>
      <c r="N33" s="111">
        <v>0</v>
      </c>
      <c r="O33" s="221">
        <f>SUM(C33:N33)</f>
        <v>0</v>
      </c>
      <c r="P33" s="30"/>
    </row>
    <row r="34" spans="1:16" ht="11.1" customHeight="1" x14ac:dyDescent="0.25">
      <c r="A34" s="69"/>
      <c r="B34" s="70">
        <v>2024</v>
      </c>
      <c r="C34" s="111">
        <v>0</v>
      </c>
      <c r="D34" s="111">
        <v>0</v>
      </c>
      <c r="E34" s="111">
        <v>0</v>
      </c>
      <c r="F34" s="111">
        <v>0</v>
      </c>
      <c r="G34" s="111">
        <v>0</v>
      </c>
      <c r="H34" s="111"/>
      <c r="I34" s="111"/>
      <c r="J34" s="111"/>
      <c r="K34" s="111"/>
      <c r="L34" s="111"/>
      <c r="M34" s="111"/>
      <c r="N34" s="111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11">
        <v>6.2649000000000008</v>
      </c>
      <c r="D35" s="111">
        <v>6.751125</v>
      </c>
      <c r="E35" s="111">
        <v>8.4973949999999991</v>
      </c>
      <c r="F35" s="111">
        <v>8.3502900000000011</v>
      </c>
      <c r="G35" s="111">
        <v>8.1425250000000009</v>
      </c>
      <c r="H35" s="111">
        <v>8.6062500000000011</v>
      </c>
      <c r="I35" s="111">
        <v>10.130040000000001</v>
      </c>
      <c r="J35" s="111">
        <v>9.1048950000000008</v>
      </c>
      <c r="K35" s="111">
        <v>8.6202000000000005</v>
      </c>
      <c r="L35" s="111">
        <v>11.086245</v>
      </c>
      <c r="M35" s="111">
        <v>8.0879849999999998</v>
      </c>
      <c r="N35" s="111">
        <v>6.5296349999999999</v>
      </c>
      <c r="O35" s="221">
        <f>SUM(C35:N35)</f>
        <v>100.17148500000002</v>
      </c>
      <c r="P35" s="30"/>
    </row>
    <row r="36" spans="1:16" ht="11.1" customHeight="1" x14ac:dyDescent="0.25">
      <c r="A36" s="69"/>
      <c r="B36" s="70">
        <v>2024</v>
      </c>
      <c r="C36" s="111">
        <v>6.3535500000000003</v>
      </c>
      <c r="D36" s="111">
        <v>7.1926500000000004</v>
      </c>
      <c r="E36" s="111">
        <v>9.1229399999999998</v>
      </c>
      <c r="F36" s="111">
        <v>9.1690650000000016</v>
      </c>
      <c r="G36" s="111">
        <v>9.2768400000000018</v>
      </c>
      <c r="H36" s="111"/>
      <c r="I36" s="111"/>
      <c r="J36" s="111"/>
      <c r="K36" s="111"/>
      <c r="L36" s="111"/>
      <c r="M36" s="111"/>
      <c r="N36" s="111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11">
        <v>0</v>
      </c>
      <c r="D37" s="111">
        <v>0</v>
      </c>
      <c r="E37" s="111">
        <v>0</v>
      </c>
      <c r="F37" s="111">
        <v>0</v>
      </c>
      <c r="G37" s="111">
        <v>0</v>
      </c>
      <c r="H37" s="111">
        <v>0</v>
      </c>
      <c r="I37" s="111">
        <v>0</v>
      </c>
      <c r="J37" s="111">
        <v>0</v>
      </c>
      <c r="K37" s="111">
        <v>0</v>
      </c>
      <c r="L37" s="111">
        <v>0</v>
      </c>
      <c r="M37" s="111">
        <v>0</v>
      </c>
      <c r="N37" s="111">
        <v>0</v>
      </c>
      <c r="O37" s="221">
        <f>SUM(C37:N37)</f>
        <v>0</v>
      </c>
      <c r="P37" s="30"/>
    </row>
    <row r="38" spans="1:16" ht="11.1" customHeight="1" x14ac:dyDescent="0.25">
      <c r="A38" s="69"/>
      <c r="B38" s="70">
        <v>2024</v>
      </c>
      <c r="C38" s="111">
        <v>0</v>
      </c>
      <c r="D38" s="111">
        <v>0</v>
      </c>
      <c r="E38" s="111">
        <v>0</v>
      </c>
      <c r="F38" s="111">
        <v>0</v>
      </c>
      <c r="G38" s="111">
        <v>0</v>
      </c>
      <c r="H38" s="111"/>
      <c r="I38" s="111"/>
      <c r="J38" s="111"/>
      <c r="K38" s="111"/>
      <c r="L38" s="111"/>
      <c r="M38" s="111"/>
      <c r="N38" s="111"/>
      <c r="O38" s="245"/>
      <c r="P38" s="30"/>
    </row>
    <row r="39" spans="1:16" ht="11.1" customHeight="1" x14ac:dyDescent="0.25">
      <c r="A39" s="69" t="s">
        <v>64</v>
      </c>
      <c r="B39" s="70">
        <v>2023</v>
      </c>
      <c r="C39" s="111">
        <v>0</v>
      </c>
      <c r="D39" s="111">
        <v>0</v>
      </c>
      <c r="E39" s="111">
        <v>0</v>
      </c>
      <c r="F39" s="111">
        <v>0</v>
      </c>
      <c r="G39" s="111">
        <v>0</v>
      </c>
      <c r="H39" s="111">
        <v>0</v>
      </c>
      <c r="I39" s="111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221">
        <f>SUM(C39:N39)</f>
        <v>0</v>
      </c>
      <c r="P39" s="30"/>
    </row>
    <row r="40" spans="1:16" ht="11.1" customHeight="1" x14ac:dyDescent="0.25">
      <c r="A40" s="69"/>
      <c r="B40" s="70">
        <v>2024</v>
      </c>
      <c r="C40" s="111">
        <v>0</v>
      </c>
      <c r="D40" s="111">
        <v>0</v>
      </c>
      <c r="E40" s="111">
        <v>0</v>
      </c>
      <c r="F40" s="111">
        <v>0</v>
      </c>
      <c r="G40" s="111">
        <v>0</v>
      </c>
      <c r="H40" s="111"/>
      <c r="I40" s="111"/>
      <c r="J40" s="111"/>
      <c r="K40" s="111"/>
      <c r="L40" s="111"/>
      <c r="M40" s="111"/>
      <c r="N40" s="111"/>
      <c r="O40" s="245"/>
      <c r="P40" s="30"/>
    </row>
    <row r="41" spans="1:16" ht="11.1" customHeight="1" x14ac:dyDescent="0.25">
      <c r="A41" s="69" t="s">
        <v>65</v>
      </c>
      <c r="B41" s="70">
        <v>2023</v>
      </c>
      <c r="C41" s="111">
        <v>0</v>
      </c>
      <c r="D41" s="111">
        <v>0</v>
      </c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221">
        <f>SUM(C41:N41)</f>
        <v>0</v>
      </c>
      <c r="P41" s="30"/>
    </row>
    <row r="42" spans="1:16" ht="11.1" customHeight="1" x14ac:dyDescent="0.25">
      <c r="A42" s="69"/>
      <c r="B42" s="70">
        <v>2024</v>
      </c>
      <c r="C42" s="111">
        <v>0</v>
      </c>
      <c r="D42" s="111">
        <v>0</v>
      </c>
      <c r="E42" s="111">
        <v>0</v>
      </c>
      <c r="F42" s="111">
        <v>0</v>
      </c>
      <c r="G42" s="111">
        <v>0</v>
      </c>
      <c r="H42" s="111"/>
      <c r="I42" s="111"/>
      <c r="J42" s="111"/>
      <c r="K42" s="111"/>
      <c r="L42" s="111"/>
      <c r="M42" s="111"/>
      <c r="N42" s="111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11">
        <v>8.9818849200000006</v>
      </c>
      <c r="D43" s="111">
        <v>10.87213208</v>
      </c>
      <c r="E43" s="111">
        <v>10.131683168</v>
      </c>
      <c r="F43" s="111">
        <v>9.7938293000000005</v>
      </c>
      <c r="G43" s="111">
        <v>11.39</v>
      </c>
      <c r="H43" s="111">
        <v>10.523638</v>
      </c>
      <c r="I43" s="111">
        <v>11.42314223</v>
      </c>
      <c r="J43" s="111">
        <v>11.684979930000001</v>
      </c>
      <c r="K43" s="111">
        <v>13.024622000000001</v>
      </c>
      <c r="L43" s="111">
        <v>12.124174999999999</v>
      </c>
      <c r="M43" s="111">
        <v>11.223420000000001</v>
      </c>
      <c r="N43" s="111">
        <v>15.589717614906807</v>
      </c>
      <c r="O43" s="221">
        <f>SUM(C43:N43)</f>
        <v>136.7632242429068</v>
      </c>
      <c r="P43" s="30"/>
    </row>
    <row r="44" spans="1:16" ht="11.1" customHeight="1" x14ac:dyDescent="0.25">
      <c r="A44" s="69"/>
      <c r="B44" s="70">
        <v>2024</v>
      </c>
      <c r="C44" s="111">
        <v>9.4492564800000007</v>
      </c>
      <c r="D44" s="111">
        <v>11.2024629816</v>
      </c>
      <c r="E44" s="111">
        <v>11.011032</v>
      </c>
      <c r="F44" s="111">
        <v>9.6881145670500004</v>
      </c>
      <c r="G44" s="111">
        <v>12.372334</v>
      </c>
      <c r="H44" s="111"/>
      <c r="I44" s="111"/>
      <c r="J44" s="111"/>
      <c r="K44" s="111"/>
      <c r="L44" s="111"/>
      <c r="M44" s="111"/>
      <c r="N44" s="111"/>
      <c r="O44" s="245"/>
      <c r="P44" s="30"/>
    </row>
    <row r="45" spans="1:16" ht="11.1" customHeight="1" x14ac:dyDescent="0.25">
      <c r="A45" s="69" t="s">
        <v>43</v>
      </c>
      <c r="B45" s="70">
        <v>2023</v>
      </c>
      <c r="C45" s="111">
        <v>21.586869</v>
      </c>
      <c r="D45" s="111">
        <v>24.08231426</v>
      </c>
      <c r="E45" s="111">
        <v>31.407755886736219</v>
      </c>
      <c r="F45" s="111">
        <v>39.486848620025398</v>
      </c>
      <c r="G45" s="111">
        <v>40.292185301430003</v>
      </c>
      <c r="H45" s="111">
        <v>36.096029999999999</v>
      </c>
      <c r="I45" s="111">
        <v>48.986411234499997</v>
      </c>
      <c r="J45" s="111">
        <v>34.292519999999996</v>
      </c>
      <c r="K45" s="111">
        <v>29.307364799999998</v>
      </c>
      <c r="L45" s="111">
        <v>28.669635</v>
      </c>
      <c r="M45" s="111">
        <v>34.14202169</v>
      </c>
      <c r="N45" s="111">
        <v>47.724105000000002</v>
      </c>
      <c r="O45" s="221">
        <f>SUM(C45:N45)</f>
        <v>416.07406079269163</v>
      </c>
      <c r="P45" s="30"/>
    </row>
    <row r="46" spans="1:16" ht="11.1" customHeight="1" x14ac:dyDescent="0.25">
      <c r="A46" s="69"/>
      <c r="B46" s="70">
        <v>2024</v>
      </c>
      <c r="C46" s="111">
        <v>23.397990427964199</v>
      </c>
      <c r="D46" s="111">
        <v>26.423653000000002</v>
      </c>
      <c r="E46" s="111">
        <v>33.738560499999998</v>
      </c>
      <c r="F46" s="111">
        <v>40.486848620025398</v>
      </c>
      <c r="G46" s="111">
        <v>40.4421143</v>
      </c>
      <c r="H46" s="111"/>
      <c r="I46" s="111"/>
      <c r="J46" s="111"/>
      <c r="K46" s="111"/>
      <c r="L46" s="111"/>
      <c r="M46" s="111"/>
      <c r="N46" s="111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11">
        <v>0</v>
      </c>
      <c r="M47" s="111">
        <v>0</v>
      </c>
      <c r="N47" s="111">
        <v>0</v>
      </c>
      <c r="O47" s="221">
        <f>SUM(C47:N47)</f>
        <v>0</v>
      </c>
      <c r="P47" s="30"/>
    </row>
    <row r="48" spans="1:16" ht="11.1" customHeight="1" x14ac:dyDescent="0.25">
      <c r="A48" s="69"/>
      <c r="B48" s="70">
        <v>2024</v>
      </c>
      <c r="C48" s="111">
        <v>0</v>
      </c>
      <c r="D48" s="111">
        <v>0</v>
      </c>
      <c r="E48" s="111">
        <v>0</v>
      </c>
      <c r="F48" s="111">
        <v>0</v>
      </c>
      <c r="G48" s="111">
        <v>0</v>
      </c>
      <c r="H48" s="111"/>
      <c r="I48" s="111"/>
      <c r="J48" s="111"/>
      <c r="K48" s="111"/>
      <c r="L48" s="111"/>
      <c r="M48" s="111"/>
      <c r="N48" s="111"/>
      <c r="O48" s="245"/>
      <c r="P48" s="30"/>
    </row>
    <row r="49" spans="1:16" ht="11.1" customHeight="1" x14ac:dyDescent="0.25">
      <c r="A49" s="69" t="s">
        <v>35</v>
      </c>
      <c r="B49" s="70">
        <v>2023</v>
      </c>
      <c r="C49" s="111">
        <v>343.09899999999993</v>
      </c>
      <c r="D49" s="111">
        <v>473.72499999999997</v>
      </c>
      <c r="E49" s="111">
        <v>527.49499999999989</v>
      </c>
      <c r="F49" s="111">
        <v>720.02519999999981</v>
      </c>
      <c r="G49" s="111">
        <v>679.15</v>
      </c>
      <c r="H49" s="111">
        <v>629.81000000000006</v>
      </c>
      <c r="I49" s="111">
        <v>616.9</v>
      </c>
      <c r="J49" s="111">
        <v>528.48</v>
      </c>
      <c r="K49" s="111">
        <v>425.88499999999993</v>
      </c>
      <c r="L49" s="111">
        <v>394.21499999999992</v>
      </c>
      <c r="M49" s="111">
        <v>361.74999999999994</v>
      </c>
      <c r="N49" s="111">
        <v>258.96099999999996</v>
      </c>
      <c r="O49" s="221">
        <f>SUM(C49:N49)</f>
        <v>5959.4952000000003</v>
      </c>
      <c r="P49" s="30"/>
    </row>
    <row r="50" spans="1:16" ht="11.1" customHeight="1" x14ac:dyDescent="0.25">
      <c r="A50" s="69"/>
      <c r="B50" s="70">
        <v>2024</v>
      </c>
      <c r="C50" s="111">
        <v>340.91</v>
      </c>
      <c r="D50" s="111">
        <v>474.01499999999993</v>
      </c>
      <c r="E50" s="111">
        <v>531.71</v>
      </c>
      <c r="F50" s="111">
        <v>721.84299999999985</v>
      </c>
      <c r="G50" s="111">
        <v>682.39999999999986</v>
      </c>
      <c r="H50" s="111"/>
      <c r="I50" s="111"/>
      <c r="J50" s="111"/>
      <c r="K50" s="111"/>
      <c r="L50" s="111"/>
      <c r="M50" s="111"/>
      <c r="N50" s="111"/>
      <c r="O50" s="245"/>
      <c r="P50" s="30"/>
    </row>
    <row r="51" spans="1:16" ht="11.1" customHeight="1" x14ac:dyDescent="0.25">
      <c r="A51" s="69" t="s">
        <v>36</v>
      </c>
      <c r="B51" s="70">
        <v>2023</v>
      </c>
      <c r="C51" s="111">
        <v>0</v>
      </c>
      <c r="D51" s="111">
        <v>0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221">
        <f>SUM(C51:N51)</f>
        <v>0</v>
      </c>
      <c r="P51" s="30"/>
    </row>
    <row r="52" spans="1:16" ht="11.1" customHeight="1" x14ac:dyDescent="0.25">
      <c r="A52" s="69"/>
      <c r="B52" s="70">
        <v>2024</v>
      </c>
      <c r="C52" s="111">
        <v>0</v>
      </c>
      <c r="D52" s="111">
        <v>0</v>
      </c>
      <c r="E52" s="111">
        <v>0</v>
      </c>
      <c r="F52" s="111">
        <v>0</v>
      </c>
      <c r="G52" s="111">
        <v>0</v>
      </c>
      <c r="H52" s="111"/>
      <c r="I52" s="111"/>
      <c r="J52" s="111"/>
      <c r="K52" s="111"/>
      <c r="L52" s="111"/>
      <c r="M52" s="111"/>
      <c r="N52" s="111"/>
      <c r="O52" s="245"/>
      <c r="P52" s="30"/>
    </row>
    <row r="53" spans="1:16" ht="11.1" customHeight="1" x14ac:dyDescent="0.25">
      <c r="A53" s="69" t="s">
        <v>22</v>
      </c>
      <c r="B53" s="70">
        <v>2023</v>
      </c>
      <c r="C53" s="111">
        <v>18.1409843470128</v>
      </c>
      <c r="D53" s="111">
        <v>19.71</v>
      </c>
      <c r="E53" s="111">
        <v>17.797499999999999</v>
      </c>
      <c r="F53" s="111">
        <v>19.347913296000002</v>
      </c>
      <c r="G53" s="111">
        <v>23.364450000000001</v>
      </c>
      <c r="H53" s="111">
        <v>24.714519650654999</v>
      </c>
      <c r="I53" s="111">
        <v>26.005500000000001</v>
      </c>
      <c r="J53" s="111">
        <v>23.13485</v>
      </c>
      <c r="K53" s="111">
        <v>25.128</v>
      </c>
      <c r="L53" s="111">
        <v>21.184999999999999</v>
      </c>
      <c r="M53" s="111">
        <v>22.720500000000001</v>
      </c>
      <c r="N53" s="111">
        <v>23.702400000000001</v>
      </c>
      <c r="O53" s="221">
        <f>SUM(C53:N53)</f>
        <v>264.95161729366782</v>
      </c>
      <c r="P53" s="30"/>
    </row>
    <row r="54" spans="1:16" ht="11.1" customHeight="1" x14ac:dyDescent="0.25">
      <c r="A54" s="69"/>
      <c r="B54" s="70">
        <v>2024</v>
      </c>
      <c r="C54" s="111">
        <v>20.195999999999998</v>
      </c>
      <c r="D54" s="111">
        <v>21.377700000000001</v>
      </c>
      <c r="E54" s="111">
        <v>19.536000000000001</v>
      </c>
      <c r="F54" s="111">
        <v>19.856000000000002</v>
      </c>
      <c r="G54" s="111">
        <v>23.692499999999999</v>
      </c>
      <c r="H54" s="111"/>
      <c r="I54" s="111"/>
      <c r="J54" s="111"/>
      <c r="K54" s="111"/>
      <c r="L54" s="111"/>
      <c r="M54" s="111"/>
      <c r="N54" s="111"/>
      <c r="O54" s="245"/>
      <c r="P54" s="30"/>
    </row>
    <row r="55" spans="1:16" ht="11.1" customHeight="1" x14ac:dyDescent="0.25">
      <c r="A55" s="76" t="s">
        <v>30</v>
      </c>
      <c r="B55" s="70">
        <v>2023</v>
      </c>
      <c r="C55" s="111">
        <v>0</v>
      </c>
      <c r="D55" s="111">
        <v>0</v>
      </c>
      <c r="E55" s="111">
        <v>0</v>
      </c>
      <c r="F55" s="111">
        <v>0</v>
      </c>
      <c r="G55" s="111">
        <v>0</v>
      </c>
      <c r="H55" s="111">
        <v>0</v>
      </c>
      <c r="I55" s="111">
        <v>0</v>
      </c>
      <c r="J55" s="111">
        <v>0</v>
      </c>
      <c r="K55" s="111">
        <v>0</v>
      </c>
      <c r="L55" s="111">
        <v>0</v>
      </c>
      <c r="M55" s="111">
        <v>0</v>
      </c>
      <c r="N55" s="111">
        <v>0</v>
      </c>
      <c r="O55" s="221">
        <f>SUM(C55:N55)</f>
        <v>0</v>
      </c>
      <c r="P55" s="30"/>
    </row>
    <row r="56" spans="1:16" ht="11.1" customHeight="1" x14ac:dyDescent="0.25">
      <c r="A56" s="76"/>
      <c r="B56" s="70">
        <v>2024</v>
      </c>
      <c r="C56" s="111">
        <v>0</v>
      </c>
      <c r="D56" s="111">
        <v>0</v>
      </c>
      <c r="E56" s="111">
        <v>0</v>
      </c>
      <c r="F56" s="111">
        <v>0</v>
      </c>
      <c r="G56" s="111">
        <v>0</v>
      </c>
      <c r="H56" s="111"/>
      <c r="I56" s="111"/>
      <c r="J56" s="111"/>
      <c r="K56" s="111"/>
      <c r="L56" s="111"/>
      <c r="M56" s="111"/>
      <c r="N56" s="111"/>
      <c r="O56" s="245"/>
      <c r="P56" s="30"/>
    </row>
    <row r="57" spans="1:16" ht="11.1" customHeight="1" x14ac:dyDescent="0.25">
      <c r="A57" s="69" t="s">
        <v>164</v>
      </c>
      <c r="B57" s="70">
        <v>2023</v>
      </c>
      <c r="C57" s="111">
        <v>0</v>
      </c>
      <c r="D57" s="111">
        <v>0</v>
      </c>
      <c r="E57" s="111">
        <v>0</v>
      </c>
      <c r="F57" s="111">
        <v>0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1">
        <v>0</v>
      </c>
      <c r="N57" s="111">
        <v>0</v>
      </c>
      <c r="O57" s="221">
        <f>SUM(C57:N57)</f>
        <v>0</v>
      </c>
      <c r="P57" s="30"/>
    </row>
    <row r="58" spans="1:16" ht="11.1" customHeight="1" x14ac:dyDescent="0.25">
      <c r="A58" s="77"/>
      <c r="B58" s="78">
        <v>2024</v>
      </c>
      <c r="C58" s="111">
        <v>0</v>
      </c>
      <c r="D58" s="112">
        <v>0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0</v>
      </c>
      <c r="O58" s="246"/>
      <c r="P58" s="30"/>
    </row>
    <row r="59" spans="1:16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6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</row>
    <row r="62" spans="1:16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SL14849:EGP18177 A1025:A2305 A19 A2817:A4353 A27 A4865:A6401 A35 A6913:A8449 A43 A8961:A10497 A51 A11009:A12545 A55 A13057:A13569 A56 EGP13825 EGP10753 EGP6657 EGP2561 A58 EGP14081:EGP14337 EGP11009:EGP12545 EGP6913:EGP8449 EGP1025:EGP2305 A62:A72 A60 O5:O5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P66"/>
  <sheetViews>
    <sheetView showGridLines="0" zoomScaleNormal="100" workbookViewId="0">
      <selection sqref="A1:O61"/>
    </sheetView>
  </sheetViews>
  <sheetFormatPr baseColWidth="10" defaultColWidth="5.332031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5.33203125" style="31"/>
  </cols>
  <sheetData>
    <row r="1" spans="1:15" ht="20.25" customHeight="1" x14ac:dyDescent="0.25">
      <c r="A1" s="29" t="s">
        <v>245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</row>
    <row r="5" spans="1:15" ht="14.1" customHeight="1" x14ac:dyDescent="0.25">
      <c r="A5" s="375" t="s">
        <v>26</v>
      </c>
      <c r="B5" s="219">
        <v>2023</v>
      </c>
      <c r="C5" s="220">
        <v>287.65026530815709</v>
      </c>
      <c r="D5" s="220">
        <v>317.62566797399995</v>
      </c>
      <c r="E5" s="220">
        <v>333.1030346732673</v>
      </c>
      <c r="F5" s="220">
        <v>385.20437912</v>
      </c>
      <c r="G5" s="220">
        <v>384.77203048500002</v>
      </c>
      <c r="H5" s="220">
        <v>398.34695239999996</v>
      </c>
      <c r="I5" s="220">
        <v>366.18106949999998</v>
      </c>
      <c r="J5" s="220">
        <v>340.97813529999996</v>
      </c>
      <c r="K5" s="220">
        <v>315.6131115</v>
      </c>
      <c r="L5" s="220">
        <v>297.01906749999995</v>
      </c>
      <c r="M5" s="220">
        <v>284.89510000000001</v>
      </c>
      <c r="N5" s="220">
        <v>309.88655230000001</v>
      </c>
      <c r="O5" s="221">
        <f>SUM(C5:N5)</f>
        <v>4021.2753660604239</v>
      </c>
    </row>
    <row r="6" spans="1:15" ht="14.1" customHeight="1" x14ac:dyDescent="0.25">
      <c r="A6" s="376"/>
      <c r="B6" s="227" t="s">
        <v>115</v>
      </c>
      <c r="C6" s="222">
        <v>294.33548301984064</v>
      </c>
      <c r="D6" s="222">
        <v>314.72158389999998</v>
      </c>
      <c r="E6" s="222">
        <v>330.29042399999997</v>
      </c>
      <c r="F6" s="222">
        <v>380.54363499999999</v>
      </c>
      <c r="G6" s="223">
        <v>381.93456130585992</v>
      </c>
      <c r="H6" s="223"/>
      <c r="I6" s="223"/>
      <c r="J6" s="223"/>
      <c r="K6" s="223"/>
      <c r="L6" s="223"/>
      <c r="M6" s="223"/>
      <c r="N6" s="223"/>
      <c r="O6" s="224"/>
    </row>
    <row r="7" spans="1:15" ht="11.1" customHeight="1" x14ac:dyDescent="0.25">
      <c r="A7" s="69" t="s">
        <v>3</v>
      </c>
      <c r="B7" s="70">
        <v>2023</v>
      </c>
      <c r="C7" s="115">
        <v>0</v>
      </c>
      <c r="D7" s="115">
        <v>0</v>
      </c>
      <c r="E7" s="115">
        <v>0</v>
      </c>
      <c r="F7" s="115">
        <v>0</v>
      </c>
      <c r="G7" s="115">
        <v>0</v>
      </c>
      <c r="H7" s="115">
        <v>0</v>
      </c>
      <c r="I7" s="115">
        <v>0</v>
      </c>
      <c r="J7" s="115">
        <v>0</v>
      </c>
      <c r="K7" s="115">
        <v>0</v>
      </c>
      <c r="L7" s="115">
        <v>0</v>
      </c>
      <c r="M7" s="115">
        <v>0</v>
      </c>
      <c r="N7" s="115">
        <v>0</v>
      </c>
      <c r="O7" s="221">
        <f>SUM(C7:N7)</f>
        <v>0</v>
      </c>
    </row>
    <row r="8" spans="1:15" ht="11.1" customHeight="1" x14ac:dyDescent="0.25">
      <c r="A8" s="69"/>
      <c r="B8" s="70">
        <v>2024</v>
      </c>
      <c r="C8" s="115">
        <v>0</v>
      </c>
      <c r="D8" s="115">
        <v>0</v>
      </c>
      <c r="E8" s="115">
        <v>0</v>
      </c>
      <c r="F8" s="115">
        <v>0</v>
      </c>
      <c r="G8" s="115">
        <v>0</v>
      </c>
      <c r="H8" s="115"/>
      <c r="I8" s="115"/>
      <c r="J8" s="115"/>
      <c r="K8" s="115"/>
      <c r="L8" s="115"/>
      <c r="M8" s="115"/>
      <c r="N8" s="115"/>
      <c r="O8" s="245"/>
    </row>
    <row r="9" spans="1:15" ht="11.1" customHeight="1" x14ac:dyDescent="0.25">
      <c r="A9" s="69" t="s">
        <v>4</v>
      </c>
      <c r="B9" s="70">
        <v>2023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221">
        <f>SUM(C9:N9)</f>
        <v>0</v>
      </c>
    </row>
    <row r="10" spans="1:15" ht="11.1" customHeight="1" x14ac:dyDescent="0.25">
      <c r="A10" s="69"/>
      <c r="B10" s="70">
        <v>2024</v>
      </c>
      <c r="C10" s="115">
        <v>0</v>
      </c>
      <c r="D10" s="115">
        <v>0</v>
      </c>
      <c r="E10" s="115">
        <v>0</v>
      </c>
      <c r="F10" s="115">
        <v>0</v>
      </c>
      <c r="G10" s="115">
        <v>0</v>
      </c>
      <c r="H10" s="115"/>
      <c r="I10" s="115"/>
      <c r="J10" s="115"/>
      <c r="K10" s="115"/>
      <c r="L10" s="115"/>
      <c r="M10" s="115"/>
      <c r="N10" s="115"/>
      <c r="O10" s="245"/>
    </row>
    <row r="11" spans="1:15" ht="11.1" customHeight="1" x14ac:dyDescent="0.25">
      <c r="A11" s="73" t="s">
        <v>33</v>
      </c>
      <c r="B11" s="70">
        <v>2023</v>
      </c>
      <c r="C11" s="111">
        <v>25.355499999999999</v>
      </c>
      <c r="D11" s="111">
        <v>23.723199999999999</v>
      </c>
      <c r="E11" s="111">
        <v>23.940550000000002</v>
      </c>
      <c r="F11" s="111">
        <v>24.148197000000003</v>
      </c>
      <c r="G11" s="111">
        <v>23.590600000000002</v>
      </c>
      <c r="H11" s="111">
        <v>24.56157</v>
      </c>
      <c r="I11" s="111">
        <v>24.914000000000001</v>
      </c>
      <c r="J11" s="111">
        <v>23.855269999999997</v>
      </c>
      <c r="K11" s="111">
        <v>21.750799999999998</v>
      </c>
      <c r="L11" s="111">
        <v>21.844479999999997</v>
      </c>
      <c r="M11" s="111">
        <v>20.687840000000001</v>
      </c>
      <c r="N11" s="111">
        <v>20.476999999999997</v>
      </c>
      <c r="O11" s="221">
        <f>SUM(C11:N11)</f>
        <v>278.84900699999997</v>
      </c>
    </row>
    <row r="12" spans="1:15" ht="11.1" customHeight="1" x14ac:dyDescent="0.25">
      <c r="A12" s="73"/>
      <c r="B12" s="70">
        <v>2024</v>
      </c>
      <c r="C12" s="111">
        <v>25.027700000000003</v>
      </c>
      <c r="D12" s="115">
        <v>23.263999999999999</v>
      </c>
      <c r="E12" s="115">
        <v>23.542999999999999</v>
      </c>
      <c r="F12" s="115">
        <v>23.326000000000001</v>
      </c>
      <c r="G12" s="115">
        <v>23.053999999999998</v>
      </c>
      <c r="H12" s="115"/>
      <c r="I12" s="115"/>
      <c r="J12" s="115"/>
      <c r="K12" s="115"/>
      <c r="L12" s="115"/>
      <c r="M12" s="115"/>
      <c r="N12" s="115"/>
      <c r="O12" s="245"/>
    </row>
    <row r="13" spans="1:15" ht="11.1" customHeight="1" x14ac:dyDescent="0.25">
      <c r="A13" s="69" t="s">
        <v>20</v>
      </c>
      <c r="B13" s="70">
        <v>2023</v>
      </c>
      <c r="C13" s="111">
        <v>38.932500000000005</v>
      </c>
      <c r="D13" s="111">
        <v>42.801200000000009</v>
      </c>
      <c r="E13" s="111">
        <v>40.813500000000005</v>
      </c>
      <c r="F13" s="111">
        <v>37.542000000000002</v>
      </c>
      <c r="G13" s="111">
        <v>37.835000000000001</v>
      </c>
      <c r="H13" s="111">
        <v>34.230000000000004</v>
      </c>
      <c r="I13" s="111">
        <v>35.455000000000005</v>
      </c>
      <c r="J13" s="111">
        <v>36.5914</v>
      </c>
      <c r="K13" s="111">
        <v>37.061900000000001</v>
      </c>
      <c r="L13" s="111">
        <v>38.445400000000006</v>
      </c>
      <c r="M13" s="111">
        <v>40.061400000000006</v>
      </c>
      <c r="N13" s="111">
        <v>41.448999999999998</v>
      </c>
      <c r="O13" s="221">
        <f>SUM(C13:N13)</f>
        <v>461.2183</v>
      </c>
    </row>
    <row r="14" spans="1:15" ht="11.1" customHeight="1" x14ac:dyDescent="0.25">
      <c r="A14" s="69"/>
      <c r="B14" s="70">
        <v>2024</v>
      </c>
      <c r="C14" s="111">
        <v>42.36140000000001</v>
      </c>
      <c r="D14" s="115">
        <v>38.672900000000006</v>
      </c>
      <c r="E14" s="115">
        <v>35.774999999999999</v>
      </c>
      <c r="F14" s="115">
        <v>31.317500000000003</v>
      </c>
      <c r="G14" s="115">
        <v>30.380000000000006</v>
      </c>
      <c r="H14" s="115"/>
      <c r="I14" s="115"/>
      <c r="J14" s="115"/>
      <c r="K14" s="115"/>
      <c r="L14" s="115"/>
      <c r="M14" s="115"/>
      <c r="N14" s="115"/>
      <c r="O14" s="245"/>
    </row>
    <row r="15" spans="1:15" ht="11.1" customHeight="1" x14ac:dyDescent="0.25">
      <c r="A15" s="69" t="s">
        <v>161</v>
      </c>
      <c r="B15" s="70">
        <v>2023</v>
      </c>
      <c r="C15" s="111">
        <v>13.797000000000001</v>
      </c>
      <c r="D15" s="111">
        <v>11.52045</v>
      </c>
      <c r="E15" s="111">
        <v>12.933450000000001</v>
      </c>
      <c r="F15" s="111">
        <v>11.527200000000001</v>
      </c>
      <c r="G15" s="111">
        <v>13.869899999999999</v>
      </c>
      <c r="H15" s="111">
        <v>14.41755</v>
      </c>
      <c r="I15" s="111">
        <v>15.951150000000002</v>
      </c>
      <c r="J15" s="111">
        <v>14.359950000000001</v>
      </c>
      <c r="K15" s="111">
        <v>10.62405</v>
      </c>
      <c r="L15" s="111">
        <v>11.343150000000001</v>
      </c>
      <c r="M15" s="111">
        <v>9.4963500000000014</v>
      </c>
      <c r="N15" s="111">
        <v>18.172350000000002</v>
      </c>
      <c r="O15" s="221">
        <f>SUM(C15:N15)</f>
        <v>158.01255</v>
      </c>
    </row>
    <row r="16" spans="1:15" ht="11.1" customHeight="1" x14ac:dyDescent="0.25">
      <c r="A16" s="69"/>
      <c r="B16" s="70">
        <v>2024</v>
      </c>
      <c r="C16" s="111">
        <v>14.2064</v>
      </c>
      <c r="D16" s="115">
        <v>11.808</v>
      </c>
      <c r="E16" s="115">
        <v>13.047000000000001</v>
      </c>
      <c r="F16" s="115">
        <v>11.673999999999999</v>
      </c>
      <c r="G16" s="115">
        <v>14.064</v>
      </c>
      <c r="H16" s="115"/>
      <c r="I16" s="115"/>
      <c r="J16" s="115"/>
      <c r="K16" s="115"/>
      <c r="L16" s="115"/>
      <c r="M16" s="115"/>
      <c r="N16" s="115"/>
      <c r="O16" s="245"/>
    </row>
    <row r="17" spans="1:15" ht="11.1" customHeight="1" x14ac:dyDescent="0.25">
      <c r="A17" s="73" t="s">
        <v>0</v>
      </c>
      <c r="B17" s="70">
        <v>2023</v>
      </c>
      <c r="C17" s="115">
        <v>0</v>
      </c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221">
        <f>SUM(C17:N17)</f>
        <v>0</v>
      </c>
    </row>
    <row r="18" spans="1:15" ht="11.1" customHeight="1" x14ac:dyDescent="0.25">
      <c r="A18" s="73"/>
      <c r="B18" s="70">
        <v>2024</v>
      </c>
      <c r="C18" s="115">
        <v>0</v>
      </c>
      <c r="D18" s="115">
        <v>0</v>
      </c>
      <c r="E18" s="115">
        <v>0</v>
      </c>
      <c r="F18" s="115">
        <v>0</v>
      </c>
      <c r="G18" s="115">
        <v>0</v>
      </c>
      <c r="H18" s="115"/>
      <c r="I18" s="115"/>
      <c r="J18" s="115"/>
      <c r="K18" s="115"/>
      <c r="L18" s="115"/>
      <c r="M18" s="115"/>
      <c r="N18" s="115"/>
      <c r="O18" s="245"/>
    </row>
    <row r="19" spans="1:15" ht="11.1" customHeight="1" x14ac:dyDescent="0.25">
      <c r="A19" s="74" t="s">
        <v>16</v>
      </c>
      <c r="B19" s="70">
        <v>2023</v>
      </c>
      <c r="C19" s="115">
        <v>0</v>
      </c>
      <c r="D19" s="115">
        <v>0</v>
      </c>
      <c r="E19" s="115">
        <v>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221">
        <f>SUM(C19:N19)</f>
        <v>0</v>
      </c>
    </row>
    <row r="20" spans="1:15" ht="11.1" customHeight="1" x14ac:dyDescent="0.25">
      <c r="A20" s="73"/>
      <c r="B20" s="70">
        <v>2024</v>
      </c>
      <c r="C20" s="115">
        <v>0</v>
      </c>
      <c r="D20" s="115">
        <v>0</v>
      </c>
      <c r="E20" s="115">
        <v>0</v>
      </c>
      <c r="F20" s="115">
        <v>0</v>
      </c>
      <c r="G20" s="115">
        <v>0</v>
      </c>
      <c r="H20" s="115"/>
      <c r="I20" s="115"/>
      <c r="J20" s="115"/>
      <c r="K20" s="115"/>
      <c r="L20" s="115"/>
      <c r="M20" s="115"/>
      <c r="N20" s="115"/>
      <c r="O20" s="245"/>
    </row>
    <row r="21" spans="1:15" ht="11.1" customHeight="1" x14ac:dyDescent="0.25">
      <c r="A21" s="69" t="s">
        <v>34</v>
      </c>
      <c r="B21" s="70">
        <v>2023</v>
      </c>
      <c r="C21" s="111">
        <v>41.132249999999992</v>
      </c>
      <c r="D21" s="111">
        <v>45.73484999999998</v>
      </c>
      <c r="E21" s="111">
        <v>50.219099999999983</v>
      </c>
      <c r="F21" s="111">
        <v>55.584900000000005</v>
      </c>
      <c r="G21" s="111">
        <v>61.012799999999991</v>
      </c>
      <c r="H21" s="111">
        <v>64.932299999999998</v>
      </c>
      <c r="I21" s="111">
        <v>63.717750000000002</v>
      </c>
      <c r="J21" s="111">
        <v>58.09679999999998</v>
      </c>
      <c r="K21" s="111">
        <v>52.766100000000009</v>
      </c>
      <c r="L21" s="111">
        <v>47.159099999999974</v>
      </c>
      <c r="M21" s="111">
        <v>41.740650000000002</v>
      </c>
      <c r="N21" s="111">
        <v>37.33649999999998</v>
      </c>
      <c r="O21" s="221">
        <f>SUM(C21:N21)</f>
        <v>619.43309999999985</v>
      </c>
    </row>
    <row r="22" spans="1:15" ht="11.1" customHeight="1" x14ac:dyDescent="0.25">
      <c r="A22" s="69"/>
      <c r="B22" s="70">
        <v>2024</v>
      </c>
      <c r="C22" s="111">
        <v>42.137999999999998</v>
      </c>
      <c r="D22" s="115">
        <v>46.706000000000003</v>
      </c>
      <c r="E22" s="115">
        <v>51.048000000000002</v>
      </c>
      <c r="F22" s="115">
        <v>56.317999999999998</v>
      </c>
      <c r="G22" s="115">
        <v>62.0364</v>
      </c>
      <c r="H22" s="115"/>
      <c r="I22" s="115"/>
      <c r="J22" s="115"/>
      <c r="K22" s="115"/>
      <c r="L22" s="115"/>
      <c r="M22" s="115"/>
      <c r="N22" s="115"/>
      <c r="O22" s="245"/>
    </row>
    <row r="23" spans="1:15" ht="11.1" customHeight="1" x14ac:dyDescent="0.25">
      <c r="A23" s="69" t="s">
        <v>19</v>
      </c>
      <c r="B23" s="70">
        <v>2023</v>
      </c>
      <c r="C23" s="111">
        <v>17.613949999999999</v>
      </c>
      <c r="D23" s="111">
        <v>19.645800000000001</v>
      </c>
      <c r="E23" s="111">
        <v>19.364877</v>
      </c>
      <c r="F23" s="111">
        <v>19.1493</v>
      </c>
      <c r="G23" s="111">
        <v>21.064699999999998</v>
      </c>
      <c r="H23" s="111">
        <v>22.117999999999999</v>
      </c>
      <c r="I23" s="111">
        <v>19.212246</v>
      </c>
      <c r="J23" s="111">
        <v>19.3218</v>
      </c>
      <c r="K23" s="111">
        <v>19.640999999999998</v>
      </c>
      <c r="L23" s="111">
        <v>22.753799999999998</v>
      </c>
      <c r="M23" s="111">
        <v>23.963999999999999</v>
      </c>
      <c r="N23" s="111">
        <v>24.630600000000001</v>
      </c>
      <c r="O23" s="221">
        <f>SUM(C23:N23)</f>
        <v>248.480073</v>
      </c>
    </row>
    <row r="24" spans="1:15" ht="11.1" customHeight="1" x14ac:dyDescent="0.25">
      <c r="A24" s="69"/>
      <c r="B24" s="70">
        <v>2024</v>
      </c>
      <c r="C24" s="111">
        <v>17.904</v>
      </c>
      <c r="D24" s="115">
        <v>20.042999999999999</v>
      </c>
      <c r="E24" s="115">
        <v>19.608000000000001</v>
      </c>
      <c r="F24" s="115">
        <v>19.308</v>
      </c>
      <c r="G24" s="115">
        <v>18.631699999999999</v>
      </c>
      <c r="H24" s="115"/>
      <c r="I24" s="115"/>
      <c r="J24" s="115"/>
      <c r="K24" s="115"/>
      <c r="L24" s="115"/>
      <c r="M24" s="115"/>
      <c r="N24" s="115"/>
      <c r="O24" s="245"/>
    </row>
    <row r="25" spans="1:15" ht="11.1" customHeight="1" x14ac:dyDescent="0.25">
      <c r="A25" s="69" t="s">
        <v>42</v>
      </c>
      <c r="B25" s="70">
        <v>2023</v>
      </c>
      <c r="C25" s="115">
        <v>0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221">
        <f>SUM(C25:N25)</f>
        <v>0</v>
      </c>
    </row>
    <row r="26" spans="1:15" ht="11.1" customHeight="1" x14ac:dyDescent="0.25">
      <c r="A26" s="69"/>
      <c r="B26" s="70">
        <v>2024</v>
      </c>
      <c r="C26" s="115">
        <v>0</v>
      </c>
      <c r="D26" s="115">
        <v>0</v>
      </c>
      <c r="E26" s="115">
        <v>0</v>
      </c>
      <c r="F26" s="115">
        <v>0</v>
      </c>
      <c r="G26" s="115">
        <v>0</v>
      </c>
      <c r="H26" s="115"/>
      <c r="I26" s="115"/>
      <c r="J26" s="115"/>
      <c r="K26" s="115"/>
      <c r="L26" s="115"/>
      <c r="M26" s="115"/>
      <c r="N26" s="115"/>
      <c r="O26" s="245"/>
    </row>
    <row r="27" spans="1:15" ht="11.1" customHeight="1" x14ac:dyDescent="0.25">
      <c r="A27" s="69" t="s">
        <v>41</v>
      </c>
      <c r="B27" s="70">
        <v>2023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221">
        <f>SUM(C27:N27)</f>
        <v>0</v>
      </c>
    </row>
    <row r="28" spans="1:15" ht="11.1" customHeight="1" x14ac:dyDescent="0.25">
      <c r="A28" s="69"/>
      <c r="B28" s="70">
        <v>2024</v>
      </c>
      <c r="C28" s="115">
        <v>0</v>
      </c>
      <c r="D28" s="115">
        <v>0</v>
      </c>
      <c r="E28" s="115">
        <v>0</v>
      </c>
      <c r="F28" s="115">
        <v>0</v>
      </c>
      <c r="G28" s="115">
        <v>0</v>
      </c>
      <c r="H28" s="115"/>
      <c r="I28" s="115"/>
      <c r="J28" s="115"/>
      <c r="K28" s="115"/>
      <c r="L28" s="115"/>
      <c r="M28" s="115"/>
      <c r="N28" s="115"/>
      <c r="O28" s="245"/>
    </row>
    <row r="29" spans="1:15" ht="11.1" customHeight="1" x14ac:dyDescent="0.25">
      <c r="A29" s="69" t="s">
        <v>18</v>
      </c>
      <c r="B29" s="70">
        <v>2023</v>
      </c>
      <c r="C29" s="111">
        <v>23.559750000000005</v>
      </c>
      <c r="D29" s="111">
        <v>20.580750000000005</v>
      </c>
      <c r="E29" s="111">
        <v>20.331450000000007</v>
      </c>
      <c r="F29" s="111">
        <v>17.458649999999999</v>
      </c>
      <c r="G29" s="111">
        <v>19.225799999999996</v>
      </c>
      <c r="H29" s="111">
        <v>21.26745</v>
      </c>
      <c r="I29" s="111">
        <v>21.236849999999997</v>
      </c>
      <c r="J29" s="111">
        <v>21.745799999999999</v>
      </c>
      <c r="K29" s="111">
        <v>22.277249999999995</v>
      </c>
      <c r="L29" s="111">
        <v>21.186899999999998</v>
      </c>
      <c r="M29" s="111">
        <v>22.546800000000001</v>
      </c>
      <c r="N29" s="111">
        <v>25.421850000000006</v>
      </c>
      <c r="O29" s="221">
        <f>SUM(C29:N29)</f>
        <v>256.83930000000004</v>
      </c>
    </row>
    <row r="30" spans="1:15" ht="11.1" customHeight="1" x14ac:dyDescent="0.25">
      <c r="A30" s="69"/>
      <c r="B30" s="70">
        <v>2024</v>
      </c>
      <c r="C30" s="111">
        <v>23.184450000000005</v>
      </c>
      <c r="D30" s="115">
        <v>20.5884</v>
      </c>
      <c r="E30" s="115">
        <v>19.7136</v>
      </c>
      <c r="F30" s="115">
        <v>17.476649999999999</v>
      </c>
      <c r="G30" s="115">
        <v>19.184400000000007</v>
      </c>
      <c r="H30" s="115"/>
      <c r="I30" s="115"/>
      <c r="J30" s="115"/>
      <c r="K30" s="115"/>
      <c r="L30" s="115"/>
      <c r="M30" s="115"/>
      <c r="N30" s="115"/>
      <c r="O30" s="245"/>
    </row>
    <row r="31" spans="1:15" ht="11.1" customHeight="1" x14ac:dyDescent="0.25">
      <c r="A31" s="69" t="s">
        <v>32</v>
      </c>
      <c r="B31" s="70">
        <v>2023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  <c r="L31" s="115">
        <v>0</v>
      </c>
      <c r="M31" s="115">
        <v>0</v>
      </c>
      <c r="N31" s="115">
        <v>0</v>
      </c>
      <c r="O31" s="221">
        <f>SUM(C31:N31)</f>
        <v>0</v>
      </c>
    </row>
    <row r="32" spans="1:15" ht="11.1" customHeight="1" x14ac:dyDescent="0.25">
      <c r="A32" s="69"/>
      <c r="B32" s="70">
        <v>2024</v>
      </c>
      <c r="C32" s="115">
        <v>0</v>
      </c>
      <c r="D32" s="115">
        <v>0</v>
      </c>
      <c r="E32" s="115">
        <v>0</v>
      </c>
      <c r="F32" s="115">
        <v>0</v>
      </c>
      <c r="G32" s="115">
        <v>0</v>
      </c>
      <c r="H32" s="115"/>
      <c r="I32" s="115"/>
      <c r="J32" s="115"/>
      <c r="K32" s="115"/>
      <c r="L32" s="115"/>
      <c r="M32" s="115"/>
      <c r="N32" s="115"/>
      <c r="O32" s="245"/>
    </row>
    <row r="33" spans="1:15" ht="11.1" customHeight="1" x14ac:dyDescent="0.25">
      <c r="A33" s="69" t="s">
        <v>112</v>
      </c>
      <c r="B33" s="70">
        <v>2023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5">
        <v>0</v>
      </c>
      <c r="L33" s="115">
        <v>0</v>
      </c>
      <c r="M33" s="115">
        <v>0</v>
      </c>
      <c r="N33" s="115">
        <v>0</v>
      </c>
      <c r="O33" s="221">
        <f>SUM(C33:N33)</f>
        <v>0</v>
      </c>
    </row>
    <row r="34" spans="1:15" ht="11.1" customHeight="1" x14ac:dyDescent="0.25">
      <c r="A34" s="69"/>
      <c r="B34" s="70">
        <v>2024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/>
      <c r="I34" s="115"/>
      <c r="J34" s="115"/>
      <c r="K34" s="115"/>
      <c r="L34" s="115"/>
      <c r="M34" s="115"/>
      <c r="N34" s="115"/>
      <c r="O34" s="245"/>
    </row>
    <row r="35" spans="1:15" ht="11.1" customHeight="1" x14ac:dyDescent="0.25">
      <c r="A35" s="69" t="s">
        <v>17</v>
      </c>
      <c r="B35" s="70">
        <v>2023</v>
      </c>
      <c r="C35" s="111">
        <v>5.5929150000000005</v>
      </c>
      <c r="D35" s="111">
        <v>6.1965450000000004</v>
      </c>
      <c r="E35" s="111">
        <v>6.3263250000000006</v>
      </c>
      <c r="F35" s="111">
        <v>5.1963749999999997</v>
      </c>
      <c r="G35" s="111">
        <v>3.8799000000000001</v>
      </c>
      <c r="H35" s="111">
        <v>6.3040500000000002</v>
      </c>
      <c r="I35" s="111">
        <v>8.0629650000000002</v>
      </c>
      <c r="J35" s="111">
        <v>5.2861500000000001</v>
      </c>
      <c r="K35" s="111">
        <v>5.1273</v>
      </c>
      <c r="L35" s="111">
        <v>5.8014000000000001</v>
      </c>
      <c r="M35" s="111">
        <v>4.7425499999999996</v>
      </c>
      <c r="N35" s="111">
        <v>5.9368499999999997</v>
      </c>
      <c r="O35" s="221">
        <f>SUM(C35:N35)</f>
        <v>68.453325000000007</v>
      </c>
    </row>
    <row r="36" spans="1:15" ht="11.1" customHeight="1" x14ac:dyDescent="0.25">
      <c r="A36" s="69"/>
      <c r="B36" s="70">
        <v>2024</v>
      </c>
      <c r="C36" s="111">
        <v>5.8182499999999999</v>
      </c>
      <c r="D36" s="115">
        <v>5.7477150000000004</v>
      </c>
      <c r="E36" s="115">
        <v>6.4240650000000006</v>
      </c>
      <c r="F36" s="115">
        <v>5.3841049999999999</v>
      </c>
      <c r="G36" s="115">
        <v>4.2228000000000003</v>
      </c>
      <c r="H36" s="115"/>
      <c r="I36" s="115"/>
      <c r="J36" s="115"/>
      <c r="K36" s="115"/>
      <c r="L36" s="115"/>
      <c r="M36" s="115"/>
      <c r="N36" s="115"/>
      <c r="O36" s="245"/>
    </row>
    <row r="37" spans="1:15" ht="11.1" customHeight="1" x14ac:dyDescent="0.25">
      <c r="A37" s="69" t="s">
        <v>10</v>
      </c>
      <c r="B37" s="70">
        <v>2023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15">
        <v>0</v>
      </c>
      <c r="N37" s="115">
        <v>0</v>
      </c>
      <c r="O37" s="221">
        <f>SUM(C37:N37)</f>
        <v>0</v>
      </c>
    </row>
    <row r="38" spans="1:15" ht="11.1" customHeight="1" x14ac:dyDescent="0.25">
      <c r="A38" s="69"/>
      <c r="B38" s="70">
        <v>2024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/>
      <c r="I38" s="115"/>
      <c r="J38" s="115"/>
      <c r="K38" s="115"/>
      <c r="L38" s="115"/>
      <c r="M38" s="115"/>
      <c r="N38" s="115"/>
      <c r="O38" s="245"/>
    </row>
    <row r="39" spans="1:15" ht="11.1" customHeight="1" x14ac:dyDescent="0.25">
      <c r="A39" s="69" t="s">
        <v>64</v>
      </c>
      <c r="B39" s="70">
        <v>2023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221">
        <f>SUM(C39:N39)</f>
        <v>0</v>
      </c>
    </row>
    <row r="40" spans="1:15" ht="11.1" customHeight="1" x14ac:dyDescent="0.25">
      <c r="A40" s="69"/>
      <c r="B40" s="70">
        <v>2024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/>
      <c r="I40" s="115"/>
      <c r="J40" s="115"/>
      <c r="K40" s="115"/>
      <c r="L40" s="115"/>
      <c r="M40" s="115"/>
      <c r="N40" s="115"/>
      <c r="O40" s="245"/>
    </row>
    <row r="41" spans="1:15" ht="11.1" customHeight="1" x14ac:dyDescent="0.25">
      <c r="A41" s="69" t="s">
        <v>65</v>
      </c>
      <c r="B41" s="70">
        <v>2023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221">
        <f>SUM(C41:N41)</f>
        <v>0</v>
      </c>
    </row>
    <row r="42" spans="1:15" ht="11.1" customHeight="1" x14ac:dyDescent="0.25">
      <c r="A42" s="69"/>
      <c r="B42" s="70">
        <v>2024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/>
      <c r="I42" s="115"/>
      <c r="J42" s="115"/>
      <c r="K42" s="115"/>
      <c r="L42" s="115"/>
      <c r="M42" s="115"/>
      <c r="N42" s="115"/>
      <c r="O42" s="245"/>
    </row>
    <row r="43" spans="1:15" ht="11.1" customHeight="1" x14ac:dyDescent="0.25">
      <c r="A43" s="69" t="s">
        <v>21</v>
      </c>
      <c r="B43" s="70">
        <v>2023</v>
      </c>
      <c r="C43" s="111">
        <v>5.0841620000000001</v>
      </c>
      <c r="D43" s="111">
        <v>5.2858129739999997</v>
      </c>
      <c r="E43" s="111">
        <v>5.4657499999999999</v>
      </c>
      <c r="F43" s="111">
        <v>4.6440633499999997</v>
      </c>
      <c r="G43" s="111">
        <v>4.0212000000000003</v>
      </c>
      <c r="H43" s="111">
        <v>5.4639692999999996</v>
      </c>
      <c r="I43" s="111">
        <v>5.2458720000000003</v>
      </c>
      <c r="J43" s="111">
        <v>4.8784703</v>
      </c>
      <c r="K43" s="111">
        <v>4.8337000000000003</v>
      </c>
      <c r="L43" s="111">
        <v>5.6247999999999996</v>
      </c>
      <c r="M43" s="111">
        <v>5.9012000000000002</v>
      </c>
      <c r="N43" s="111">
        <v>6.9326800000000004</v>
      </c>
      <c r="O43" s="221">
        <f>SUM(C43:N43)</f>
        <v>63.381679924000004</v>
      </c>
    </row>
    <row r="44" spans="1:15" ht="11.1" customHeight="1" x14ac:dyDescent="0.25">
      <c r="A44" s="69"/>
      <c r="B44" s="70">
        <v>2024</v>
      </c>
      <c r="C44" s="111">
        <v>5.6307715555555502</v>
      </c>
      <c r="D44" s="115">
        <v>5.4553688999999999</v>
      </c>
      <c r="E44" s="115">
        <v>6.2680959999999999</v>
      </c>
      <c r="F44" s="115">
        <v>4.7922799999999999</v>
      </c>
      <c r="G44" s="115">
        <v>4.3309898648600003</v>
      </c>
      <c r="H44" s="115"/>
      <c r="I44" s="115"/>
      <c r="J44" s="115"/>
      <c r="K44" s="115"/>
      <c r="L44" s="115"/>
      <c r="M44" s="115"/>
      <c r="N44" s="115"/>
      <c r="O44" s="245"/>
    </row>
    <row r="45" spans="1:15" ht="11.1" customHeight="1" x14ac:dyDescent="0.25">
      <c r="A45" s="69" t="s">
        <v>43</v>
      </c>
      <c r="B45" s="70">
        <v>2023</v>
      </c>
      <c r="C45" s="111">
        <v>5.9689800000000011</v>
      </c>
      <c r="D45" s="111">
        <v>5.7316099999999999</v>
      </c>
      <c r="E45" s="111">
        <v>8.5395326732673276</v>
      </c>
      <c r="F45" s="111">
        <v>11.149814410000001</v>
      </c>
      <c r="G45" s="111">
        <v>11.942130485</v>
      </c>
      <c r="H45" s="111">
        <v>20.510100000000001</v>
      </c>
      <c r="I45" s="111">
        <v>14.123236500000001</v>
      </c>
      <c r="J45" s="111">
        <v>11.245994999999999</v>
      </c>
      <c r="K45" s="111">
        <v>7.9490115000000001</v>
      </c>
      <c r="L45" s="111">
        <v>8.2785375000000005</v>
      </c>
      <c r="M45" s="111">
        <v>9.6483100000000004</v>
      </c>
      <c r="N45" s="111">
        <v>14.910222299999999</v>
      </c>
      <c r="O45" s="221">
        <f>SUM(C45:N45)</f>
        <v>129.9974803682673</v>
      </c>
    </row>
    <row r="46" spans="1:15" ht="11.1" customHeight="1" x14ac:dyDescent="0.25">
      <c r="A46" s="69"/>
      <c r="B46" s="70">
        <v>2024</v>
      </c>
      <c r="C46" s="111">
        <v>6.276511464285</v>
      </c>
      <c r="D46" s="115">
        <v>6.4712500000000004</v>
      </c>
      <c r="E46" s="115">
        <v>8.6207130000000021</v>
      </c>
      <c r="F46" s="115">
        <v>11.2981</v>
      </c>
      <c r="G46" s="115">
        <v>12.183271441</v>
      </c>
      <c r="H46" s="115"/>
      <c r="I46" s="115"/>
      <c r="J46" s="115"/>
      <c r="K46" s="115"/>
      <c r="L46" s="115"/>
      <c r="M46" s="115"/>
      <c r="N46" s="115"/>
      <c r="O46" s="245"/>
    </row>
    <row r="47" spans="1:15" ht="11.1" customHeight="1" x14ac:dyDescent="0.25">
      <c r="A47" s="69" t="s">
        <v>31</v>
      </c>
      <c r="B47" s="70">
        <v>2023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  <c r="M47" s="115">
        <v>0</v>
      </c>
      <c r="N47" s="115">
        <v>0</v>
      </c>
      <c r="O47" s="221">
        <f>SUM(C47:N47)</f>
        <v>0</v>
      </c>
    </row>
    <row r="48" spans="1:15" ht="11.1" customHeight="1" x14ac:dyDescent="0.25">
      <c r="A48" s="69"/>
      <c r="B48" s="70">
        <v>2024</v>
      </c>
      <c r="C48" s="115">
        <v>0</v>
      </c>
      <c r="D48" s="115">
        <v>0</v>
      </c>
      <c r="E48" s="115">
        <v>0</v>
      </c>
      <c r="F48" s="115">
        <v>0</v>
      </c>
      <c r="G48" s="115">
        <v>0</v>
      </c>
      <c r="H48" s="115"/>
      <c r="I48" s="115"/>
      <c r="J48" s="115"/>
      <c r="K48" s="115"/>
      <c r="L48" s="115"/>
      <c r="M48" s="115"/>
      <c r="N48" s="115"/>
      <c r="O48" s="245"/>
    </row>
    <row r="49" spans="1:16" ht="11.1" customHeight="1" x14ac:dyDescent="0.25">
      <c r="A49" s="69" t="s">
        <v>35</v>
      </c>
      <c r="B49" s="70">
        <v>2023</v>
      </c>
      <c r="C49" s="111">
        <v>100.83</v>
      </c>
      <c r="D49" s="111">
        <v>125.46999999999998</v>
      </c>
      <c r="E49" s="111">
        <v>134.17500000000001</v>
      </c>
      <c r="F49" s="111">
        <v>187.12999999999997</v>
      </c>
      <c r="G49" s="111">
        <v>175.91</v>
      </c>
      <c r="H49" s="111">
        <v>170.185</v>
      </c>
      <c r="I49" s="111">
        <v>144.15</v>
      </c>
      <c r="J49" s="111">
        <v>131.61500000000001</v>
      </c>
      <c r="K49" s="111">
        <v>119.92</v>
      </c>
      <c r="L49" s="111">
        <v>101.48749999999998</v>
      </c>
      <c r="M49" s="111">
        <v>92.344999999999985</v>
      </c>
      <c r="N49" s="111">
        <v>99.944999999999993</v>
      </c>
      <c r="O49" s="221">
        <f>SUM(C49:N49)</f>
        <v>1583.1625000000001</v>
      </c>
    </row>
    <row r="50" spans="1:16" ht="11.1" customHeight="1" x14ac:dyDescent="0.25">
      <c r="A50" s="69"/>
      <c r="B50" s="70">
        <v>2024</v>
      </c>
      <c r="C50" s="111">
        <v>101.33000000000003</v>
      </c>
      <c r="D50" s="115">
        <v>124.89000000000001</v>
      </c>
      <c r="E50" s="115">
        <v>135.24</v>
      </c>
      <c r="F50" s="115">
        <v>187.905</v>
      </c>
      <c r="G50" s="115">
        <v>180.76999999999995</v>
      </c>
      <c r="H50" s="115"/>
      <c r="I50" s="115"/>
      <c r="J50" s="115"/>
      <c r="K50" s="115"/>
      <c r="L50" s="115"/>
      <c r="M50" s="115"/>
      <c r="N50" s="115"/>
      <c r="O50" s="245"/>
    </row>
    <row r="51" spans="1:16" ht="11.1" customHeight="1" x14ac:dyDescent="0.25">
      <c r="A51" s="69" t="s">
        <v>36</v>
      </c>
      <c r="B51" s="70">
        <v>2023</v>
      </c>
      <c r="C51" s="115">
        <v>0</v>
      </c>
      <c r="D51" s="115">
        <v>0</v>
      </c>
      <c r="E51" s="115">
        <v>0</v>
      </c>
      <c r="F51" s="115">
        <v>0</v>
      </c>
      <c r="G51" s="115">
        <v>0</v>
      </c>
      <c r="H51" s="115">
        <v>0</v>
      </c>
      <c r="I51" s="115">
        <v>0</v>
      </c>
      <c r="J51" s="115">
        <v>0</v>
      </c>
      <c r="K51" s="115">
        <v>0</v>
      </c>
      <c r="L51" s="115">
        <v>0</v>
      </c>
      <c r="M51" s="115">
        <v>0</v>
      </c>
      <c r="N51" s="115">
        <v>0</v>
      </c>
      <c r="O51" s="221">
        <f>SUM(C51:N51)</f>
        <v>0</v>
      </c>
    </row>
    <row r="52" spans="1:16" ht="11.1" customHeight="1" x14ac:dyDescent="0.25">
      <c r="A52" s="69"/>
      <c r="B52" s="70">
        <v>2024</v>
      </c>
      <c r="C52" s="115">
        <v>0</v>
      </c>
      <c r="D52" s="115">
        <v>0</v>
      </c>
      <c r="E52" s="115">
        <v>0</v>
      </c>
      <c r="F52" s="115">
        <v>0</v>
      </c>
      <c r="G52" s="115">
        <v>0</v>
      </c>
      <c r="H52" s="115"/>
      <c r="I52" s="115"/>
      <c r="J52" s="115"/>
      <c r="K52" s="115"/>
      <c r="L52" s="115"/>
      <c r="M52" s="115"/>
      <c r="N52" s="115"/>
      <c r="O52" s="245"/>
    </row>
    <row r="53" spans="1:16" ht="11.1" customHeight="1" x14ac:dyDescent="0.25">
      <c r="A53" s="69" t="s">
        <v>22</v>
      </c>
      <c r="B53" s="70">
        <v>2023</v>
      </c>
      <c r="C53" s="111">
        <v>9.7832583081571016</v>
      </c>
      <c r="D53" s="111">
        <v>10.935450000000001</v>
      </c>
      <c r="E53" s="111">
        <v>10.993499999999999</v>
      </c>
      <c r="F53" s="111">
        <v>11.673879359999999</v>
      </c>
      <c r="G53" s="111">
        <v>12.42</v>
      </c>
      <c r="H53" s="111">
        <v>14.3569631</v>
      </c>
      <c r="I53" s="111">
        <v>14.112</v>
      </c>
      <c r="J53" s="111">
        <v>13.9815</v>
      </c>
      <c r="K53" s="111">
        <v>13.662000000000001</v>
      </c>
      <c r="L53" s="111">
        <v>13.093999999999999</v>
      </c>
      <c r="M53" s="111">
        <v>13.760999999999999</v>
      </c>
      <c r="N53" s="111">
        <v>14.6745</v>
      </c>
      <c r="O53" s="221">
        <f>SUM(C53:N53)</f>
        <v>153.44805076815709</v>
      </c>
    </row>
    <row r="54" spans="1:16" ht="11.1" customHeight="1" x14ac:dyDescent="0.25">
      <c r="A54" s="69"/>
      <c r="B54" s="70">
        <v>2024</v>
      </c>
      <c r="C54" s="111">
        <v>10.458</v>
      </c>
      <c r="D54" s="115">
        <v>11.074949999999999</v>
      </c>
      <c r="E54" s="115">
        <v>11.00295</v>
      </c>
      <c r="F54" s="115">
        <v>11.744</v>
      </c>
      <c r="G54" s="115">
        <v>13.077</v>
      </c>
      <c r="H54" s="115"/>
      <c r="I54" s="115"/>
      <c r="J54" s="115"/>
      <c r="K54" s="115"/>
      <c r="L54" s="115"/>
      <c r="M54" s="115"/>
      <c r="N54" s="115"/>
      <c r="O54" s="245"/>
    </row>
    <row r="55" spans="1:16" ht="11.1" customHeight="1" x14ac:dyDescent="0.25">
      <c r="A55" s="76" t="s">
        <v>30</v>
      </c>
      <c r="B55" s="70">
        <v>2023</v>
      </c>
      <c r="C55" s="115">
        <v>0</v>
      </c>
      <c r="D55" s="115">
        <v>0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v>0</v>
      </c>
      <c r="M55" s="115">
        <v>0</v>
      </c>
      <c r="N55" s="115">
        <v>0</v>
      </c>
      <c r="O55" s="221">
        <f>SUM(C55:N55)</f>
        <v>0</v>
      </c>
    </row>
    <row r="56" spans="1:16" ht="11.1" customHeight="1" x14ac:dyDescent="0.25">
      <c r="A56" s="76"/>
      <c r="B56" s="70">
        <v>2024</v>
      </c>
      <c r="C56" s="115">
        <v>0</v>
      </c>
      <c r="D56" s="115">
        <v>0</v>
      </c>
      <c r="E56" s="115">
        <v>0</v>
      </c>
      <c r="F56" s="115">
        <v>0</v>
      </c>
      <c r="G56" s="115">
        <v>0</v>
      </c>
      <c r="H56" s="115"/>
      <c r="I56" s="115"/>
      <c r="J56" s="115"/>
      <c r="K56" s="115"/>
      <c r="L56" s="115"/>
      <c r="M56" s="115"/>
      <c r="N56" s="115"/>
      <c r="O56" s="245"/>
    </row>
    <row r="57" spans="1:16" ht="11.1" customHeight="1" x14ac:dyDescent="0.25">
      <c r="A57" s="69" t="s">
        <v>164</v>
      </c>
      <c r="B57" s="70">
        <v>2023</v>
      </c>
      <c r="C57" s="115">
        <v>0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5">
        <v>0</v>
      </c>
      <c r="L57" s="115">
        <v>0</v>
      </c>
      <c r="M57" s="115">
        <v>0</v>
      </c>
      <c r="N57" s="115">
        <v>0</v>
      </c>
      <c r="O57" s="221">
        <f>SUM(C57:N57)</f>
        <v>0</v>
      </c>
    </row>
    <row r="58" spans="1:16" ht="11.1" customHeight="1" x14ac:dyDescent="0.25">
      <c r="A58" s="77"/>
      <c r="B58" s="78">
        <v>2024</v>
      </c>
      <c r="C58" s="115">
        <v>0</v>
      </c>
      <c r="D58" s="112">
        <v>0</v>
      </c>
      <c r="E58" s="112">
        <v>0</v>
      </c>
      <c r="F58" s="112">
        <v>0</v>
      </c>
      <c r="G58" s="112">
        <v>0</v>
      </c>
      <c r="H58" s="112"/>
      <c r="I58" s="112"/>
      <c r="J58" s="112"/>
      <c r="K58" s="112"/>
      <c r="L58" s="112"/>
      <c r="M58" s="112"/>
      <c r="N58" s="112"/>
      <c r="O58" s="246"/>
    </row>
    <row r="59" spans="1:16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1"/>
    </row>
    <row r="61" spans="1:16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1"/>
    </row>
    <row r="62" spans="1:16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7"/>
    </row>
    <row r="63" spans="1:16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</row>
    <row r="64" spans="1:16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</row>
    <row r="65" spans="1:15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</row>
    <row r="66" spans="1:15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Q66"/>
  <sheetViews>
    <sheetView showGridLines="0" zoomScaleNormal="100" workbookViewId="0">
      <selection sqref="A1:O62"/>
    </sheetView>
  </sheetViews>
  <sheetFormatPr baseColWidth="10" defaultColWidth="5.10937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5.109375" style="31"/>
  </cols>
  <sheetData>
    <row r="1" spans="1:17" ht="20.25" customHeight="1" x14ac:dyDescent="0.25">
      <c r="A1" s="29" t="s">
        <v>244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68"/>
      <c r="Q4" s="68"/>
    </row>
    <row r="5" spans="1:17" ht="14.1" customHeight="1" x14ac:dyDescent="0.25">
      <c r="A5" s="375" t="s">
        <v>26</v>
      </c>
      <c r="B5" s="219">
        <v>2023</v>
      </c>
      <c r="C5" s="238">
        <v>41933.522888426989</v>
      </c>
      <c r="D5" s="238">
        <v>40596.851504335798</v>
      </c>
      <c r="E5" s="238">
        <v>40957.703109520007</v>
      </c>
      <c r="F5" s="238">
        <v>41256.542312891012</v>
      </c>
      <c r="G5" s="238">
        <v>41449.1691138112</v>
      </c>
      <c r="H5" s="238">
        <v>41728.25160665522</v>
      </c>
      <c r="I5" s="238">
        <v>41959.750470756</v>
      </c>
      <c r="J5" s="238">
        <v>42590.325300198994</v>
      </c>
      <c r="K5" s="238">
        <v>42455.483770784194</v>
      </c>
      <c r="L5" s="238">
        <v>42513.367804204994</v>
      </c>
      <c r="M5" s="238">
        <v>42756.064716928006</v>
      </c>
      <c r="N5" s="238">
        <v>42882.970255876986</v>
      </c>
      <c r="O5" s="221">
        <f>SUM(C5:N5)</f>
        <v>503080.00285438937</v>
      </c>
      <c r="P5" s="30"/>
      <c r="Q5" s="68"/>
    </row>
    <row r="6" spans="1:17" ht="14.1" customHeight="1" x14ac:dyDescent="0.25">
      <c r="A6" s="376"/>
      <c r="B6" s="227" t="s">
        <v>115</v>
      </c>
      <c r="C6" s="240">
        <v>41475.779790500004</v>
      </c>
      <c r="D6" s="240">
        <v>39540.477799999993</v>
      </c>
      <c r="E6" s="240">
        <v>40401.22761605039</v>
      </c>
      <c r="F6" s="240">
        <v>40940.885800000004</v>
      </c>
      <c r="G6" s="223">
        <v>41212.702700000009</v>
      </c>
      <c r="H6" s="223"/>
      <c r="I6" s="223"/>
      <c r="J6" s="223"/>
      <c r="K6" s="223"/>
      <c r="L6" s="223"/>
      <c r="M6" s="223"/>
      <c r="N6" s="223"/>
      <c r="O6" s="224"/>
      <c r="P6" s="30"/>
      <c r="Q6" s="68"/>
    </row>
    <row r="7" spans="1:17" ht="11.1" customHeight="1" x14ac:dyDescent="0.25">
      <c r="A7" s="69" t="s">
        <v>3</v>
      </c>
      <c r="B7" s="70">
        <v>2023</v>
      </c>
      <c r="C7" s="111">
        <v>138.76623598</v>
      </c>
      <c r="D7" s="111">
        <v>139.97359915999999</v>
      </c>
      <c r="E7" s="111">
        <v>138.37030163200001</v>
      </c>
      <c r="F7" s="111">
        <v>130.85385511000001</v>
      </c>
      <c r="G7" s="111">
        <v>131.37831061</v>
      </c>
      <c r="H7" s="111">
        <v>130.082404182</v>
      </c>
      <c r="I7" s="111">
        <v>129.33331999999999</v>
      </c>
      <c r="J7" s="111">
        <v>96.434873682000003</v>
      </c>
      <c r="K7" s="111">
        <v>67.825780992000006</v>
      </c>
      <c r="L7" s="111">
        <v>67.462999999999994</v>
      </c>
      <c r="M7" s="111">
        <v>67.301440704000001</v>
      </c>
      <c r="N7" s="111">
        <v>58.766235979999998</v>
      </c>
      <c r="O7" s="245">
        <v>1296.5493580319999</v>
      </c>
      <c r="P7" s="30"/>
      <c r="Q7" s="68"/>
    </row>
    <row r="8" spans="1:17" ht="11.1" customHeight="1" x14ac:dyDescent="0.25">
      <c r="A8" s="69"/>
      <c r="B8" s="70">
        <v>2024</v>
      </c>
      <c r="C8" s="111">
        <v>132.423</v>
      </c>
      <c r="D8" s="2">
        <v>131.68799999999999</v>
      </c>
      <c r="E8" s="111">
        <v>132.04499999999999</v>
      </c>
      <c r="F8" s="111">
        <v>125.491</v>
      </c>
      <c r="G8" s="111">
        <v>129.786</v>
      </c>
      <c r="H8" s="111"/>
      <c r="I8" s="111"/>
      <c r="J8" s="111"/>
      <c r="K8" s="111"/>
      <c r="L8" s="111"/>
      <c r="M8" s="111"/>
      <c r="N8" s="111"/>
      <c r="O8" s="245"/>
      <c r="P8" s="30"/>
      <c r="Q8" s="30"/>
    </row>
    <row r="9" spans="1:17" ht="11.1" customHeight="1" x14ac:dyDescent="0.25">
      <c r="A9" s="69" t="s">
        <v>4</v>
      </c>
      <c r="B9" s="70">
        <v>2023</v>
      </c>
      <c r="C9" s="111">
        <v>109.19065103</v>
      </c>
      <c r="D9" s="111">
        <v>108.290671932</v>
      </c>
      <c r="E9" s="111">
        <v>100.44568649</v>
      </c>
      <c r="F9" s="111">
        <v>101.89978367000001</v>
      </c>
      <c r="G9" s="111">
        <v>101.052120668</v>
      </c>
      <c r="H9" s="111">
        <v>100.093923742</v>
      </c>
      <c r="I9" s="111">
        <v>94.892761484000005</v>
      </c>
      <c r="J9" s="111">
        <v>91.892761484000005</v>
      </c>
      <c r="K9" s="111">
        <v>102.368713863</v>
      </c>
      <c r="L9" s="111">
        <v>102.19065103</v>
      </c>
      <c r="M9" s="111">
        <v>103.703840031</v>
      </c>
      <c r="N9" s="111">
        <v>109.193</v>
      </c>
      <c r="O9" s="245">
        <v>1225.2145654240001</v>
      </c>
      <c r="P9" s="30"/>
      <c r="Q9" s="113"/>
    </row>
    <row r="10" spans="1:17" ht="11.1" customHeight="1" x14ac:dyDescent="0.25">
      <c r="A10" s="69"/>
      <c r="B10" s="70">
        <v>2024</v>
      </c>
      <c r="C10" s="111">
        <v>106.197</v>
      </c>
      <c r="D10" s="2">
        <v>102.27500000000001</v>
      </c>
      <c r="E10" s="111">
        <v>97.409284721999995</v>
      </c>
      <c r="F10" s="111">
        <v>99.356999999999999</v>
      </c>
      <c r="G10" s="111">
        <v>100.254</v>
      </c>
      <c r="H10" s="111"/>
      <c r="I10" s="111"/>
      <c r="J10" s="111"/>
      <c r="K10" s="111"/>
      <c r="L10" s="111"/>
      <c r="M10" s="111"/>
      <c r="N10" s="111"/>
      <c r="O10" s="245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11">
        <v>37.335070000000002</v>
      </c>
      <c r="D11" s="111">
        <v>37.326532736000004</v>
      </c>
      <c r="E11" s="111">
        <v>39.770790359999999</v>
      </c>
      <c r="F11" s="111">
        <v>43.478937560000006</v>
      </c>
      <c r="G11" s="111">
        <v>43.519466743999999</v>
      </c>
      <c r="H11" s="111">
        <v>42.135119259999996</v>
      </c>
      <c r="I11" s="111">
        <v>37.06632956</v>
      </c>
      <c r="J11" s="111">
        <v>34.020354507999997</v>
      </c>
      <c r="K11" s="111">
        <v>21.448741139999999</v>
      </c>
      <c r="L11" s="111">
        <v>32.210596899999999</v>
      </c>
      <c r="M11" s="111">
        <v>35.829450792000003</v>
      </c>
      <c r="N11" s="111">
        <v>36.076204099999998</v>
      </c>
      <c r="O11" s="245">
        <v>440.21759365999998</v>
      </c>
      <c r="P11" s="30"/>
      <c r="Q11" s="30"/>
    </row>
    <row r="12" spans="1:17" ht="11.1" customHeight="1" x14ac:dyDescent="0.25">
      <c r="A12" s="73"/>
      <c r="B12" s="70">
        <v>2024</v>
      </c>
      <c r="C12" s="111">
        <v>34.92</v>
      </c>
      <c r="D12" s="2">
        <v>35.097000000000001</v>
      </c>
      <c r="E12" s="111">
        <v>36.991121769999999</v>
      </c>
      <c r="F12" s="111">
        <v>39.379000000000005</v>
      </c>
      <c r="G12" s="111">
        <v>40.121000000000002</v>
      </c>
      <c r="H12" s="111"/>
      <c r="I12" s="111"/>
      <c r="J12" s="111"/>
      <c r="K12" s="111"/>
      <c r="L12" s="111"/>
      <c r="M12" s="111"/>
      <c r="N12" s="111"/>
      <c r="O12" s="245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11">
        <v>1497.167745814</v>
      </c>
      <c r="D13" s="111">
        <v>1469.3296948740001</v>
      </c>
      <c r="E13" s="111">
        <v>1405.6936242300001</v>
      </c>
      <c r="F13" s="111">
        <v>1438.311977674</v>
      </c>
      <c r="G13" s="111">
        <v>1445.8015918680001</v>
      </c>
      <c r="H13" s="111">
        <v>1500.3138853360001</v>
      </c>
      <c r="I13" s="111">
        <v>1456.8487236359999</v>
      </c>
      <c r="J13" s="111">
        <v>1450.8487236359999</v>
      </c>
      <c r="K13" s="111">
        <v>1451.1274675289999</v>
      </c>
      <c r="L13" s="111">
        <v>1480.167745814</v>
      </c>
      <c r="M13" s="111">
        <v>1630.140280052</v>
      </c>
      <c r="N13" s="111">
        <v>1544.1669999999999</v>
      </c>
      <c r="O13" s="245">
        <v>17769.918460463003</v>
      </c>
      <c r="P13" s="30"/>
      <c r="Q13" s="30"/>
    </row>
    <row r="14" spans="1:17" ht="11.1" customHeight="1" x14ac:dyDescent="0.25">
      <c r="A14" s="69"/>
      <c r="B14" s="70">
        <v>2024</v>
      </c>
      <c r="C14" s="111">
        <v>1439.5719999999999</v>
      </c>
      <c r="D14" s="2">
        <v>1390.078</v>
      </c>
      <c r="E14" s="111">
        <v>1388.308352836</v>
      </c>
      <c r="F14" s="111">
        <v>1429.7619999999999</v>
      </c>
      <c r="G14" s="111">
        <v>1444.9939999999999</v>
      </c>
      <c r="H14" s="111"/>
      <c r="I14" s="111"/>
      <c r="J14" s="111"/>
      <c r="K14" s="111"/>
      <c r="L14" s="111"/>
      <c r="M14" s="111"/>
      <c r="N14" s="111"/>
      <c r="O14" s="245"/>
      <c r="P14" s="30"/>
      <c r="Q14" s="30"/>
    </row>
    <row r="15" spans="1:17" ht="11.1" customHeight="1" x14ac:dyDescent="0.25">
      <c r="A15" s="69" t="s">
        <v>161</v>
      </c>
      <c r="B15" s="70">
        <v>2023</v>
      </c>
      <c r="C15" s="111">
        <v>42.025521253999997</v>
      </c>
      <c r="D15" s="111">
        <v>40.185274096000001</v>
      </c>
      <c r="E15" s="111">
        <v>61.719810215999999</v>
      </c>
      <c r="F15" s="111">
        <v>70.947798379999995</v>
      </c>
      <c r="G15" s="111">
        <v>77.271904300000003</v>
      </c>
      <c r="H15" s="111">
        <v>75.114165331999999</v>
      </c>
      <c r="I15" s="111">
        <v>74.143802043999997</v>
      </c>
      <c r="J15" s="111">
        <v>74.343802044</v>
      </c>
      <c r="K15" s="111">
        <v>51.264576441999999</v>
      </c>
      <c r="L15" s="111">
        <v>52.025521253999997</v>
      </c>
      <c r="M15" s="111">
        <v>53.804472095999998</v>
      </c>
      <c r="N15" s="111">
        <v>53.025521253999997</v>
      </c>
      <c r="O15" s="245">
        <v>725.87216871199996</v>
      </c>
      <c r="P15" s="30"/>
      <c r="Q15" s="30"/>
    </row>
    <row r="16" spans="1:17" ht="11.1" customHeight="1" x14ac:dyDescent="0.25">
      <c r="A16" s="69"/>
      <c r="B16" s="70">
        <v>2024</v>
      </c>
      <c r="C16" s="111">
        <v>40.771999999999998</v>
      </c>
      <c r="D16" s="2">
        <v>38.49</v>
      </c>
      <c r="E16" s="111">
        <v>58.738999999999997</v>
      </c>
      <c r="F16" s="111">
        <v>62.423000000000002</v>
      </c>
      <c r="G16" s="111">
        <v>75.932000000000002</v>
      </c>
      <c r="H16" s="111"/>
      <c r="I16" s="111"/>
      <c r="J16" s="111"/>
      <c r="K16" s="111"/>
      <c r="L16" s="111"/>
      <c r="M16" s="111"/>
      <c r="N16" s="111"/>
      <c r="O16" s="245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11">
        <v>168.593015503</v>
      </c>
      <c r="D17" s="111">
        <v>162.7120602562</v>
      </c>
      <c r="E17" s="111">
        <v>171.63694658999998</v>
      </c>
      <c r="F17" s="111">
        <v>176.08767641899999</v>
      </c>
      <c r="G17" s="111">
        <v>189.0812087768</v>
      </c>
      <c r="H17" s="111">
        <v>188.79232212080001</v>
      </c>
      <c r="I17" s="111">
        <v>178.72744837600001</v>
      </c>
      <c r="J17" s="111">
        <v>171.55187108699999</v>
      </c>
      <c r="K17" s="111">
        <v>176.29923283580001</v>
      </c>
      <c r="L17" s="111">
        <v>170.593015503</v>
      </c>
      <c r="M17" s="111">
        <v>163.81762491500001</v>
      </c>
      <c r="N17" s="111">
        <v>169.59216457899998</v>
      </c>
      <c r="O17" s="245">
        <v>2087.4845869616001</v>
      </c>
      <c r="P17" s="30"/>
      <c r="Q17" s="30"/>
    </row>
    <row r="18" spans="1:17" ht="11.1" customHeight="1" x14ac:dyDescent="0.25">
      <c r="A18" s="73"/>
      <c r="B18" s="70">
        <v>2024</v>
      </c>
      <c r="C18" s="111">
        <v>161.66999999999999</v>
      </c>
      <c r="D18" s="2">
        <v>154.18199999999999</v>
      </c>
      <c r="E18" s="111">
        <v>164.36616310440002</v>
      </c>
      <c r="F18" s="111">
        <v>167.471</v>
      </c>
      <c r="G18" s="111">
        <v>182.697</v>
      </c>
      <c r="H18" s="111"/>
      <c r="I18" s="111"/>
      <c r="J18" s="111"/>
      <c r="K18" s="111"/>
      <c r="L18" s="111"/>
      <c r="M18" s="111"/>
      <c r="N18" s="111"/>
      <c r="O18" s="245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11">
        <v>6.2347400000000004</v>
      </c>
      <c r="D19" s="111">
        <v>6.01654</v>
      </c>
      <c r="E19" s="111">
        <v>5.9325999999999999</v>
      </c>
      <c r="F19" s="111">
        <v>5.7831999999999999</v>
      </c>
      <c r="G19" s="111">
        <v>5.8970000000000002</v>
      </c>
      <c r="H19" s="111">
        <v>5.8430999999999997</v>
      </c>
      <c r="I19" s="111">
        <v>5.7420999999999998</v>
      </c>
      <c r="J19" s="111">
        <v>5.6147999999999998</v>
      </c>
      <c r="K19" s="111">
        <v>5.5045999999999999</v>
      </c>
      <c r="L19" s="111">
        <v>5.48604</v>
      </c>
      <c r="M19" s="111">
        <v>5.3648999999999996</v>
      </c>
      <c r="N19" s="111">
        <v>5.4329999999999998</v>
      </c>
      <c r="O19" s="245">
        <v>68.852620000000002</v>
      </c>
      <c r="P19" s="30"/>
      <c r="Q19" s="30"/>
    </row>
    <row r="20" spans="1:17" ht="11.1" customHeight="1" x14ac:dyDescent="0.25">
      <c r="A20" s="73"/>
      <c r="B20" s="70">
        <v>2024</v>
      </c>
      <c r="C20" s="111">
        <v>6.0640000000000001</v>
      </c>
      <c r="D20" s="2">
        <v>5.9874000000000001</v>
      </c>
      <c r="E20" s="111">
        <v>6.0490000000000004</v>
      </c>
      <c r="F20" s="111">
        <v>6.0129000000000001</v>
      </c>
      <c r="G20" s="111">
        <v>5.891</v>
      </c>
      <c r="H20" s="111"/>
      <c r="I20" s="111"/>
      <c r="J20" s="111"/>
      <c r="K20" s="111"/>
      <c r="L20" s="111"/>
      <c r="M20" s="111"/>
      <c r="N20" s="111"/>
      <c r="O20" s="245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11">
        <v>44.829503219999999</v>
      </c>
      <c r="D21" s="111">
        <v>46.115094300000003</v>
      </c>
      <c r="E21" s="111">
        <v>65.308987360000003</v>
      </c>
      <c r="F21" s="111">
        <v>72.75496794</v>
      </c>
      <c r="G21" s="111">
        <v>81.474313120000005</v>
      </c>
      <c r="H21" s="111">
        <v>84.837012520000002</v>
      </c>
      <c r="I21" s="111">
        <v>79.559403295999999</v>
      </c>
      <c r="J21" s="111">
        <v>68.940329599999998</v>
      </c>
      <c r="K21" s="111">
        <v>51.799817769999997</v>
      </c>
      <c r="L21" s="111">
        <v>49.829503219999999</v>
      </c>
      <c r="M21" s="111">
        <v>51.957821903999999</v>
      </c>
      <c r="N21" s="111">
        <v>51.829503219999999</v>
      </c>
      <c r="O21" s="245">
        <v>749.23625747000006</v>
      </c>
      <c r="P21" s="30"/>
      <c r="Q21" s="30"/>
    </row>
    <row r="22" spans="1:17" ht="11.1" customHeight="1" x14ac:dyDescent="0.25">
      <c r="A22" s="69"/>
      <c r="B22" s="70">
        <v>2024</v>
      </c>
      <c r="C22" s="111">
        <v>42.553790499999998</v>
      </c>
      <c r="D22" s="2">
        <v>43.750999999999998</v>
      </c>
      <c r="E22" s="111">
        <v>60.875999999999998</v>
      </c>
      <c r="F22" s="111">
        <v>67.051000000000002</v>
      </c>
      <c r="G22" s="111">
        <v>75.811000000000007</v>
      </c>
      <c r="H22" s="111"/>
      <c r="I22" s="111"/>
      <c r="J22" s="111"/>
      <c r="K22" s="111"/>
      <c r="L22" s="111"/>
      <c r="M22" s="111"/>
      <c r="N22" s="111"/>
      <c r="O22" s="245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11">
        <v>48.797850924000002</v>
      </c>
      <c r="D23" s="111">
        <v>48.065249309599999</v>
      </c>
      <c r="E23" s="111">
        <v>47.349829720000002</v>
      </c>
      <c r="F23" s="111">
        <v>45.719285051999996</v>
      </c>
      <c r="G23" s="111">
        <v>46.563448854400001</v>
      </c>
      <c r="H23" s="111">
        <v>47.284068064000003</v>
      </c>
      <c r="I23" s="111">
        <v>47.474961516000008</v>
      </c>
      <c r="J23" s="111">
        <v>45.532801196000001</v>
      </c>
      <c r="K23" s="111">
        <v>43.304319186400001</v>
      </c>
      <c r="L23" s="111">
        <v>44.797850924000002</v>
      </c>
      <c r="M23" s="111">
        <v>44.339866252</v>
      </c>
      <c r="N23" s="111">
        <v>45.797850924000002</v>
      </c>
      <c r="O23" s="245">
        <v>555.02738192239997</v>
      </c>
      <c r="P23" s="30"/>
      <c r="Q23" s="30"/>
    </row>
    <row r="24" spans="1:17" ht="11.1" customHeight="1" x14ac:dyDescent="0.25">
      <c r="A24" s="69"/>
      <c r="B24" s="70">
        <v>2024</v>
      </c>
      <c r="C24" s="111">
        <v>44.834000000000003</v>
      </c>
      <c r="D24" s="2">
        <v>45.052</v>
      </c>
      <c r="E24" s="111">
        <v>43.783000000000001</v>
      </c>
      <c r="F24" s="111">
        <v>43.218000000000004</v>
      </c>
      <c r="G24" s="111">
        <v>44.781999999999996</v>
      </c>
      <c r="H24" s="111"/>
      <c r="I24" s="111"/>
      <c r="J24" s="111"/>
      <c r="K24" s="111"/>
      <c r="L24" s="111"/>
      <c r="M24" s="111"/>
      <c r="N24" s="111"/>
      <c r="O24" s="245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111">
        <v>90.915002549999997</v>
      </c>
      <c r="D25" s="111">
        <v>86.967993100000001</v>
      </c>
      <c r="E25" s="111">
        <v>90.910332548</v>
      </c>
      <c r="F25" s="111">
        <v>90.833307379999994</v>
      </c>
      <c r="G25" s="111">
        <v>89.620490160000003</v>
      </c>
      <c r="H25" s="111">
        <v>88.517649723999995</v>
      </c>
      <c r="I25" s="111">
        <v>94.112391979999998</v>
      </c>
      <c r="J25" s="111">
        <v>96.112391979999998</v>
      </c>
      <c r="K25" s="111">
        <v>109.842577006</v>
      </c>
      <c r="L25" s="111">
        <v>107.91500255</v>
      </c>
      <c r="M25" s="111">
        <v>105.6325032</v>
      </c>
      <c r="N25" s="111">
        <v>108.91500255</v>
      </c>
      <c r="O25" s="245">
        <v>1160.2946447280001</v>
      </c>
      <c r="P25" s="30"/>
      <c r="Q25" s="30"/>
    </row>
    <row r="26" spans="1:17" ht="11.1" customHeight="1" x14ac:dyDescent="0.25">
      <c r="A26" s="69"/>
      <c r="B26" s="70">
        <v>2024</v>
      </c>
      <c r="C26" s="111">
        <v>86.813000000000002</v>
      </c>
      <c r="D26" s="2">
        <v>82.105000000000004</v>
      </c>
      <c r="E26" s="111">
        <v>85.300280779999994</v>
      </c>
      <c r="F26" s="111">
        <v>83.525999999999996</v>
      </c>
      <c r="G26" s="111">
        <v>85.201999999999998</v>
      </c>
      <c r="H26" s="111"/>
      <c r="I26" s="111"/>
      <c r="J26" s="111"/>
      <c r="K26" s="111"/>
      <c r="L26" s="111"/>
      <c r="M26" s="111"/>
      <c r="N26" s="111"/>
      <c r="O26" s="245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114">
        <v>16736.530481877999</v>
      </c>
      <c r="D27" s="114">
        <v>16377.188140492</v>
      </c>
      <c r="E27" s="114">
        <v>16805.947172045999</v>
      </c>
      <c r="F27" s="114">
        <v>17109.603762814</v>
      </c>
      <c r="G27" s="114">
        <v>17146.888055336</v>
      </c>
      <c r="H27" s="114">
        <v>17488.923089508</v>
      </c>
      <c r="I27" s="114">
        <v>17934.964058112</v>
      </c>
      <c r="J27" s="114">
        <v>17784.964058112</v>
      </c>
      <c r="K27" s="114">
        <v>17997.32142099</v>
      </c>
      <c r="L27" s="114">
        <v>17656.530481877999</v>
      </c>
      <c r="M27" s="114">
        <v>17230.945134330999</v>
      </c>
      <c r="N27" s="114">
        <v>17036.530481877999</v>
      </c>
      <c r="O27" s="245">
        <v>207306.33633737499</v>
      </c>
      <c r="P27" s="30"/>
      <c r="Q27" s="30"/>
    </row>
    <row r="28" spans="1:17" ht="11.1" customHeight="1" x14ac:dyDescent="0.25">
      <c r="A28" s="69"/>
      <c r="B28" s="70">
        <v>2024</v>
      </c>
      <c r="C28" s="114">
        <v>16692.274000000001</v>
      </c>
      <c r="D28" s="2">
        <v>16126.369000000001</v>
      </c>
      <c r="E28" s="111">
        <v>16777.939663555</v>
      </c>
      <c r="F28" s="111">
        <v>17122.8452</v>
      </c>
      <c r="G28" s="111">
        <v>17159.587</v>
      </c>
      <c r="H28" s="111"/>
      <c r="I28" s="111"/>
      <c r="J28" s="111"/>
      <c r="K28" s="111"/>
      <c r="L28" s="111"/>
      <c r="M28" s="111"/>
      <c r="N28" s="111"/>
      <c r="O28" s="245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11">
        <v>86.917993964000004</v>
      </c>
      <c r="D29" s="111">
        <v>82.006869895999998</v>
      </c>
      <c r="E29" s="111">
        <v>95.819687676000001</v>
      </c>
      <c r="F29" s="111">
        <v>84.168069246000016</v>
      </c>
      <c r="G29" s="111">
        <v>85.858545866</v>
      </c>
      <c r="H29" s="111">
        <v>90.058037658399996</v>
      </c>
      <c r="I29" s="111">
        <v>87.307792325999998</v>
      </c>
      <c r="J29" s="111">
        <v>81.307792325999998</v>
      </c>
      <c r="K29" s="111">
        <v>75.796143721000007</v>
      </c>
      <c r="L29" s="111">
        <v>73.917993964000004</v>
      </c>
      <c r="M29" s="111">
        <v>64.785937042</v>
      </c>
      <c r="N29" s="111">
        <v>69.917993964000004</v>
      </c>
      <c r="O29" s="245">
        <v>977.86285764939998</v>
      </c>
      <c r="P29" s="30"/>
      <c r="Q29" s="30"/>
    </row>
    <row r="30" spans="1:17" ht="11.1" customHeight="1" x14ac:dyDescent="0.25">
      <c r="A30" s="69"/>
      <c r="B30" s="70">
        <v>2024</v>
      </c>
      <c r="C30" s="111">
        <v>84.186000000000007</v>
      </c>
      <c r="D30" s="2">
        <v>77.274000000000001</v>
      </c>
      <c r="E30" s="111">
        <v>89.779818635999987</v>
      </c>
      <c r="F30" s="111">
        <v>80.631</v>
      </c>
      <c r="G30" s="111">
        <v>86.564999999999998</v>
      </c>
      <c r="H30" s="111"/>
      <c r="I30" s="111"/>
      <c r="J30" s="111"/>
      <c r="K30" s="111"/>
      <c r="L30" s="111"/>
      <c r="M30" s="111"/>
      <c r="N30" s="111"/>
      <c r="O30" s="245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11">
        <v>7050.8226162179999</v>
      </c>
      <c r="D31" s="111">
        <v>7107.1752401800004</v>
      </c>
      <c r="E31" s="111">
        <v>7007.1793631460014</v>
      </c>
      <c r="F31" s="111">
        <v>6547.193439486</v>
      </c>
      <c r="G31" s="111">
        <v>6918.5035688520002</v>
      </c>
      <c r="H31" s="111">
        <v>6852.9713715260004</v>
      </c>
      <c r="I31" s="111">
        <v>6797.4677805379997</v>
      </c>
      <c r="J31" s="111">
        <v>7277.4677805379997</v>
      </c>
      <c r="K31" s="111">
        <v>6989.1738842200002</v>
      </c>
      <c r="L31" s="111">
        <v>7280.8226162179999</v>
      </c>
      <c r="M31" s="111">
        <v>7962.2111910009999</v>
      </c>
      <c r="N31" s="111">
        <v>7905.8220000000001</v>
      </c>
      <c r="O31" s="245">
        <v>85696.810851923001</v>
      </c>
      <c r="P31" s="30"/>
      <c r="Q31" s="30"/>
    </row>
    <row r="32" spans="1:17" ht="11.1" customHeight="1" x14ac:dyDescent="0.25">
      <c r="A32" s="69"/>
      <c r="B32" s="70">
        <v>2024</v>
      </c>
      <c r="C32" s="111">
        <v>6990.4340000000002</v>
      </c>
      <c r="D32" s="2">
        <v>6826.2790000000005</v>
      </c>
      <c r="E32" s="111">
        <v>6752.9647975939997</v>
      </c>
      <c r="F32" s="111">
        <v>6493.4250000000002</v>
      </c>
      <c r="G32" s="111">
        <v>6874.3909999999996</v>
      </c>
      <c r="H32" s="111"/>
      <c r="I32" s="111"/>
      <c r="J32" s="111"/>
      <c r="K32" s="111"/>
      <c r="L32" s="111"/>
      <c r="M32" s="111"/>
      <c r="N32" s="111"/>
      <c r="O32" s="245"/>
      <c r="P32" s="30"/>
      <c r="Q32" s="30"/>
    </row>
    <row r="33" spans="1:17" ht="11.1" customHeight="1" x14ac:dyDescent="0.25">
      <c r="A33" s="69" t="s">
        <v>112</v>
      </c>
      <c r="B33" s="70">
        <v>2023</v>
      </c>
      <c r="C33" s="111">
        <v>605.23736555200003</v>
      </c>
      <c r="D33" s="111">
        <v>607.17524017999995</v>
      </c>
      <c r="E33" s="111">
        <v>594.20839907799996</v>
      </c>
      <c r="F33" s="111">
        <v>552.25866204800002</v>
      </c>
      <c r="G33" s="111">
        <v>563.07964367</v>
      </c>
      <c r="H33" s="111">
        <v>605.67883579800002</v>
      </c>
      <c r="I33" s="111">
        <v>582.21109079799999</v>
      </c>
      <c r="J33" s="111">
        <v>542.21109079799999</v>
      </c>
      <c r="K33" s="111">
        <v>561.25190469799998</v>
      </c>
      <c r="L33" s="111">
        <v>575.23736555200003</v>
      </c>
      <c r="M33" s="111">
        <v>562.15842868200002</v>
      </c>
      <c r="N33" s="111">
        <v>665.23699999999997</v>
      </c>
      <c r="O33" s="245">
        <v>7015.9450268539995</v>
      </c>
      <c r="P33" s="30"/>
      <c r="Q33" s="30"/>
    </row>
    <row r="34" spans="1:17" ht="11.1" customHeight="1" x14ac:dyDescent="0.25">
      <c r="A34" s="69"/>
      <c r="B34" s="70">
        <v>2024</v>
      </c>
      <c r="C34" s="111">
        <v>594.149</v>
      </c>
      <c r="D34" s="2">
        <v>585.31799999999998</v>
      </c>
      <c r="E34" s="111">
        <v>576.67656035799996</v>
      </c>
      <c r="F34" s="111">
        <v>541.93799999999999</v>
      </c>
      <c r="G34" s="111">
        <v>558.52099999999996</v>
      </c>
      <c r="H34" s="111"/>
      <c r="I34" s="111"/>
      <c r="J34" s="111"/>
      <c r="K34" s="111"/>
      <c r="L34" s="111"/>
      <c r="M34" s="111"/>
      <c r="N34" s="111"/>
      <c r="O34" s="245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11">
        <v>8816.214860438</v>
      </c>
      <c r="D35" s="111">
        <v>7999.2660910499999</v>
      </c>
      <c r="E35" s="111">
        <v>7992.3564584099986</v>
      </c>
      <c r="F35" s="111">
        <v>8330.4518158020019</v>
      </c>
      <c r="G35" s="111">
        <v>8265.9926835199985</v>
      </c>
      <c r="H35" s="111">
        <v>8363.5473874760009</v>
      </c>
      <c r="I35" s="111">
        <v>8070.1042697420025</v>
      </c>
      <c r="J35" s="111">
        <v>8028.7605697419995</v>
      </c>
      <c r="K35" s="111">
        <v>8357.5335800739995</v>
      </c>
      <c r="L35" s="111">
        <v>8415.6528104380013</v>
      </c>
      <c r="M35" s="111">
        <v>8362.5771448979995</v>
      </c>
      <c r="N35" s="111">
        <v>8405.4288504379983</v>
      </c>
      <c r="O35" s="245">
        <v>99407.886522027984</v>
      </c>
      <c r="P35" s="30"/>
      <c r="Q35" s="30"/>
    </row>
    <row r="36" spans="1:17" ht="11.1" customHeight="1" x14ac:dyDescent="0.25">
      <c r="A36" s="69"/>
      <c r="B36" s="70">
        <v>2024</v>
      </c>
      <c r="C36" s="111">
        <v>9354.2682499999992</v>
      </c>
      <c r="D36" s="2">
        <v>8449.5507999999991</v>
      </c>
      <c r="E36" s="111">
        <v>8266.8276194549981</v>
      </c>
      <c r="F36" s="111">
        <v>8742.5431000000008</v>
      </c>
      <c r="G36" s="111">
        <v>8101.0249999999996</v>
      </c>
      <c r="H36" s="111"/>
      <c r="I36" s="111"/>
      <c r="J36" s="111"/>
      <c r="K36" s="111"/>
      <c r="L36" s="111"/>
      <c r="M36" s="111"/>
      <c r="N36" s="111"/>
      <c r="O36" s="245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11">
        <v>3279.0502500000002</v>
      </c>
      <c r="D37" s="111">
        <v>3210.9723600000007</v>
      </c>
      <c r="E37" s="111">
        <v>3171.3827500000002</v>
      </c>
      <c r="F37" s="111">
        <v>3331.3666999999996</v>
      </c>
      <c r="G37" s="111">
        <v>3301.4047</v>
      </c>
      <c r="H37" s="111">
        <v>3206.8427500000003</v>
      </c>
      <c r="I37" s="111">
        <v>3353.1406499999998</v>
      </c>
      <c r="J37" s="111">
        <v>3494.6116500000003</v>
      </c>
      <c r="K37" s="111">
        <v>3277.6475</v>
      </c>
      <c r="L37" s="111">
        <v>3319.3609999999999</v>
      </c>
      <c r="M37" s="111">
        <v>3283.2710499999998</v>
      </c>
      <c r="N37" s="111">
        <v>3590.6379999999999</v>
      </c>
      <c r="O37" s="245">
        <v>39819.689359999997</v>
      </c>
      <c r="P37" s="30"/>
      <c r="Q37" s="30"/>
    </row>
    <row r="38" spans="1:17" ht="11.1" customHeight="1" x14ac:dyDescent="0.25">
      <c r="A38" s="69"/>
      <c r="B38" s="70">
        <v>2024</v>
      </c>
      <c r="C38" s="111">
        <v>2565.8497500000003</v>
      </c>
      <c r="D38" s="2">
        <v>2525.3088000000002</v>
      </c>
      <c r="E38" s="111">
        <v>2822.2845500000003</v>
      </c>
      <c r="F38" s="111">
        <v>2803</v>
      </c>
      <c r="G38" s="111">
        <v>3346.18</v>
      </c>
      <c r="H38" s="111"/>
      <c r="I38" s="111"/>
      <c r="J38" s="111"/>
      <c r="K38" s="111"/>
      <c r="L38" s="111"/>
      <c r="M38" s="111"/>
      <c r="N38" s="111"/>
      <c r="O38" s="245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11">
        <v>417.684634082</v>
      </c>
      <c r="D39" s="111">
        <v>416.60083755599999</v>
      </c>
      <c r="E39" s="111">
        <v>390.49452070000001</v>
      </c>
      <c r="F39" s="111">
        <v>369.69887439600001</v>
      </c>
      <c r="G39" s="111">
        <v>378.51870678</v>
      </c>
      <c r="H39" s="111">
        <v>345.20879902399997</v>
      </c>
      <c r="I39" s="111">
        <v>353.09110543399999</v>
      </c>
      <c r="J39" s="111">
        <v>385.69681975200001</v>
      </c>
      <c r="K39" s="111">
        <v>391.34767042599998</v>
      </c>
      <c r="L39" s="111">
        <v>401.684634082</v>
      </c>
      <c r="M39" s="111">
        <v>391.01021032400001</v>
      </c>
      <c r="N39" s="111">
        <v>402.684634082</v>
      </c>
      <c r="O39" s="245">
        <v>4643.7214466380001</v>
      </c>
      <c r="P39" s="30"/>
      <c r="Q39" s="30"/>
    </row>
    <row r="40" spans="1:17" ht="11.1" customHeight="1" x14ac:dyDescent="0.25">
      <c r="A40" s="69"/>
      <c r="B40" s="70">
        <v>2024</v>
      </c>
      <c r="C40" s="111">
        <v>402.38499999999999</v>
      </c>
      <c r="D40" s="2">
        <v>399.75099999999998</v>
      </c>
      <c r="E40" s="111">
        <v>378.88806628600003</v>
      </c>
      <c r="F40" s="111">
        <v>356.041</v>
      </c>
      <c r="G40" s="111">
        <v>366.017</v>
      </c>
      <c r="H40" s="111"/>
      <c r="I40" s="111"/>
      <c r="J40" s="111"/>
      <c r="K40" s="111"/>
      <c r="L40" s="111"/>
      <c r="M40" s="111"/>
      <c r="N40" s="111"/>
      <c r="O40" s="245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11">
        <v>258.75684241599998</v>
      </c>
      <c r="D41" s="111">
        <v>264.11680336000001</v>
      </c>
      <c r="E41" s="111">
        <v>276.95992011999999</v>
      </c>
      <c r="F41" s="111">
        <v>283.46723258399999</v>
      </c>
      <c r="G41" s="111">
        <v>282.02799168400003</v>
      </c>
      <c r="H41" s="111">
        <v>320.03419029999998</v>
      </c>
      <c r="I41" s="111">
        <v>285.27578673599999</v>
      </c>
      <c r="J41" s="111">
        <v>284.27578673599999</v>
      </c>
      <c r="K41" s="111">
        <v>253.88482909999999</v>
      </c>
      <c r="L41" s="111">
        <v>220.75684241600001</v>
      </c>
      <c r="M41" s="111">
        <v>216.07222611</v>
      </c>
      <c r="N41" s="111">
        <v>205.75684241600001</v>
      </c>
      <c r="O41" s="245">
        <v>3151.3852939779999</v>
      </c>
      <c r="P41" s="30"/>
      <c r="Q41" s="30"/>
    </row>
    <row r="42" spans="1:17" ht="11.1" customHeight="1" x14ac:dyDescent="0.25">
      <c r="A42" s="69"/>
      <c r="B42" s="70">
        <v>2024</v>
      </c>
      <c r="C42" s="111">
        <v>250.49600000000001</v>
      </c>
      <c r="D42" s="2">
        <v>251.99199999999999</v>
      </c>
      <c r="E42" s="111">
        <v>265.29340905999999</v>
      </c>
      <c r="F42" s="111">
        <v>269.85599999999999</v>
      </c>
      <c r="G42" s="111">
        <v>270.54599999999999</v>
      </c>
      <c r="H42" s="111"/>
      <c r="I42" s="111"/>
      <c r="J42" s="111"/>
      <c r="K42" s="111"/>
      <c r="L42" s="111"/>
      <c r="M42" s="111"/>
      <c r="N42" s="111"/>
      <c r="O42" s="245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11">
        <v>26.821319299999999</v>
      </c>
      <c r="D43" s="111">
        <v>24.404757279999998</v>
      </c>
      <c r="E43" s="111">
        <v>28.693253720000001</v>
      </c>
      <c r="F43" s="111">
        <v>24.799552800000001</v>
      </c>
      <c r="G43" s="111">
        <v>26.181269520000001</v>
      </c>
      <c r="H43" s="111">
        <v>22.134308879999999</v>
      </c>
      <c r="I43" s="111">
        <v>22.653912800000001</v>
      </c>
      <c r="J43" s="111">
        <v>23.579128000000001</v>
      </c>
      <c r="K43" s="111">
        <v>27.8512372</v>
      </c>
      <c r="L43" s="111">
        <v>31.821319299999999</v>
      </c>
      <c r="M43" s="111">
        <v>26.528343119999999</v>
      </c>
      <c r="N43" s="111">
        <v>23.821319299999999</v>
      </c>
      <c r="O43" s="245">
        <v>309.28972121999993</v>
      </c>
      <c r="P43" s="30"/>
      <c r="Q43" s="30"/>
    </row>
    <row r="44" spans="1:17" ht="11.1" customHeight="1" x14ac:dyDescent="0.25">
      <c r="A44" s="69"/>
      <c r="B44" s="70">
        <v>2024</v>
      </c>
      <c r="C44" s="111">
        <v>24.843</v>
      </c>
      <c r="D44" s="2">
        <v>22.803999999999998</v>
      </c>
      <c r="E44" s="111">
        <v>27.129594560000001</v>
      </c>
      <c r="F44" s="111">
        <v>23.3931</v>
      </c>
      <c r="G44" s="111">
        <v>24.036999999999999</v>
      </c>
      <c r="H44" s="111"/>
      <c r="I44" s="111"/>
      <c r="J44" s="111"/>
      <c r="K44" s="111"/>
      <c r="L44" s="111"/>
      <c r="M44" s="111"/>
      <c r="N44" s="111"/>
      <c r="O44" s="245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11">
        <v>10.021963412</v>
      </c>
      <c r="D45" s="111">
        <v>9.5604304800000008</v>
      </c>
      <c r="E45" s="111">
        <v>10.52188456</v>
      </c>
      <c r="F45" s="111">
        <v>11.28300308</v>
      </c>
      <c r="G45" s="111">
        <v>11.8392836</v>
      </c>
      <c r="H45" s="111">
        <v>12.013997359999999</v>
      </c>
      <c r="I45" s="111">
        <v>13.396720739999999</v>
      </c>
      <c r="J45" s="111">
        <v>13.409940000000001</v>
      </c>
      <c r="K45" s="111">
        <v>12.79953413</v>
      </c>
      <c r="L45" s="111">
        <v>12.8963412</v>
      </c>
      <c r="M45" s="111">
        <v>11.92490052</v>
      </c>
      <c r="N45" s="111">
        <v>13.309240000000001</v>
      </c>
      <c r="O45" s="245">
        <v>142.97723908200001</v>
      </c>
      <c r="P45" s="30"/>
      <c r="Q45" s="30"/>
    </row>
    <row r="46" spans="1:17" ht="11.1" customHeight="1" x14ac:dyDescent="0.25">
      <c r="A46" s="69"/>
      <c r="B46" s="70">
        <v>2024</v>
      </c>
      <c r="C46" s="111">
        <v>9.5359999999999996</v>
      </c>
      <c r="D46" s="2">
        <v>8.9429999999999996</v>
      </c>
      <c r="E46" s="111">
        <v>9.8620000000000001</v>
      </c>
      <c r="F46" s="111">
        <v>10.8285</v>
      </c>
      <c r="G46" s="111">
        <v>11.1557</v>
      </c>
      <c r="H46" s="111"/>
      <c r="I46" s="111"/>
      <c r="J46" s="111"/>
      <c r="K46" s="111"/>
      <c r="L46" s="111"/>
      <c r="M46" s="111"/>
      <c r="N46" s="111"/>
      <c r="O46" s="245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11">
        <v>434.83478951799998</v>
      </c>
      <c r="D47" s="111">
        <v>417.37013875600002</v>
      </c>
      <c r="E47" s="111">
        <v>367.59018071000003</v>
      </c>
      <c r="F47" s="111">
        <v>331.06172394200001</v>
      </c>
      <c r="G47" s="111">
        <v>325.63448711000001</v>
      </c>
      <c r="H47" s="111">
        <v>325.75049314</v>
      </c>
      <c r="I47" s="111">
        <v>349.96358826800002</v>
      </c>
      <c r="J47" s="111">
        <v>524.96358826799997</v>
      </c>
      <c r="K47" s="111">
        <v>368.65993635400002</v>
      </c>
      <c r="L47" s="111">
        <v>390.834</v>
      </c>
      <c r="M47" s="111">
        <v>425.32507718400001</v>
      </c>
      <c r="N47" s="111">
        <v>394.83478951799998</v>
      </c>
      <c r="O47" s="245">
        <v>4656.822792768</v>
      </c>
      <c r="P47" s="30"/>
      <c r="Q47" s="30"/>
    </row>
    <row r="48" spans="1:17" ht="11.1" customHeight="1" x14ac:dyDescent="0.25">
      <c r="A48" s="69"/>
      <c r="B48" s="70">
        <v>2024</v>
      </c>
      <c r="C48" s="111">
        <v>426.02699999999999</v>
      </c>
      <c r="D48" s="2">
        <v>400.904</v>
      </c>
      <c r="E48" s="111">
        <v>358.428</v>
      </c>
      <c r="F48" s="111">
        <v>327.94200000000001</v>
      </c>
      <c r="G48" s="111">
        <v>323.459</v>
      </c>
      <c r="H48" s="111"/>
      <c r="I48" s="111"/>
      <c r="J48" s="111"/>
      <c r="K48" s="111"/>
      <c r="L48" s="111"/>
      <c r="M48" s="111"/>
      <c r="N48" s="111"/>
      <c r="O48" s="245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11">
        <v>110.16213954</v>
      </c>
      <c r="D49" s="111">
        <v>113.25976654599999</v>
      </c>
      <c r="E49" s="111">
        <v>125.37009422200001</v>
      </c>
      <c r="F49" s="111">
        <v>134.59998221000001</v>
      </c>
      <c r="G49" s="111">
        <v>135.65372786399999</v>
      </c>
      <c r="H49" s="111">
        <v>145.00821764400001</v>
      </c>
      <c r="I49" s="111">
        <v>142.37019616000001</v>
      </c>
      <c r="J49" s="111">
        <v>135.62959616000001</v>
      </c>
      <c r="K49" s="111">
        <v>127.441581144</v>
      </c>
      <c r="L49" s="111">
        <v>122.16213954</v>
      </c>
      <c r="M49" s="111">
        <v>120.73722892000001</v>
      </c>
      <c r="N49" s="111">
        <v>113.16213954</v>
      </c>
      <c r="O49" s="245">
        <v>1525.5568094899998</v>
      </c>
      <c r="P49" s="30"/>
      <c r="Q49" s="30"/>
    </row>
    <row r="50" spans="1:17" ht="11.1" customHeight="1" x14ac:dyDescent="0.25">
      <c r="A50" s="69"/>
      <c r="B50" s="70">
        <v>2024</v>
      </c>
      <c r="C50" s="111">
        <v>102.883</v>
      </c>
      <c r="D50" s="2">
        <v>105.904</v>
      </c>
      <c r="E50" s="111">
        <v>122.288715657</v>
      </c>
      <c r="F50" s="111">
        <v>129.62200000000001</v>
      </c>
      <c r="G50" s="111">
        <v>130.19200000000001</v>
      </c>
      <c r="H50" s="111"/>
      <c r="I50" s="111"/>
      <c r="J50" s="111"/>
      <c r="K50" s="111"/>
      <c r="L50" s="111"/>
      <c r="M50" s="111"/>
      <c r="N50" s="111"/>
      <c r="O50" s="245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11">
        <v>1200.5588145459999</v>
      </c>
      <c r="D51" s="111">
        <v>1106.929301832</v>
      </c>
      <c r="E51" s="111">
        <v>1255.873281892</v>
      </c>
      <c r="F51" s="111">
        <v>1230.1048355200001</v>
      </c>
      <c r="G51" s="111">
        <v>1109.061413294</v>
      </c>
      <c r="H51" s="111">
        <v>997.82484137400002</v>
      </c>
      <c r="I51" s="111">
        <v>1061.0911054339999</v>
      </c>
      <c r="J51" s="111">
        <v>1151.0911054339999</v>
      </c>
      <c r="K51" s="111">
        <v>1209.4481370230001</v>
      </c>
      <c r="L51" s="111">
        <v>1201.5588145459999</v>
      </c>
      <c r="M51" s="111">
        <v>1210.4900742459999</v>
      </c>
      <c r="N51" s="111">
        <v>1241.5588145459999</v>
      </c>
      <c r="O51" s="245">
        <v>13975.590539687</v>
      </c>
      <c r="P51" s="30"/>
      <c r="Q51" s="30"/>
    </row>
    <row r="52" spans="1:17" ht="11.1" customHeight="1" x14ac:dyDescent="0.25">
      <c r="A52" s="69"/>
      <c r="B52" s="70">
        <v>2024</v>
      </c>
      <c r="C52" s="111">
        <v>1190.414</v>
      </c>
      <c r="D52" s="2">
        <v>1050.1220000000001</v>
      </c>
      <c r="E52" s="111">
        <v>1185.5693335589999</v>
      </c>
      <c r="F52" s="111">
        <v>1203.982</v>
      </c>
      <c r="G52" s="111">
        <v>1105.056</v>
      </c>
      <c r="H52" s="111"/>
      <c r="I52" s="111"/>
      <c r="J52" s="111"/>
      <c r="K52" s="111"/>
      <c r="L52" s="111"/>
      <c r="M52" s="111"/>
      <c r="N52" s="111"/>
      <c r="O52" s="245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11">
        <v>408.73905028799999</v>
      </c>
      <c r="D53" s="111">
        <v>416.81698016400009</v>
      </c>
      <c r="E53" s="111">
        <v>419.42587892400002</v>
      </c>
      <c r="F53" s="111">
        <v>448.04806917000002</v>
      </c>
      <c r="G53" s="111">
        <v>410.23973129400002</v>
      </c>
      <c r="H53" s="111">
        <v>414.07555260599997</v>
      </c>
      <c r="I53" s="111">
        <v>425.32400068599998</v>
      </c>
      <c r="J53" s="111">
        <v>435.32400068599998</v>
      </c>
      <c r="K53" s="111">
        <v>410.24403883999997</v>
      </c>
      <c r="L53" s="111">
        <v>418.73905028799999</v>
      </c>
      <c r="M53" s="111">
        <v>372.15663519399999</v>
      </c>
      <c r="N53" s="111">
        <v>372.73899999999998</v>
      </c>
      <c r="O53" s="245">
        <v>4951.8719881400002</v>
      </c>
      <c r="P53" s="30"/>
      <c r="Q53" s="30"/>
    </row>
    <row r="54" spans="1:17" ht="11.1" customHeight="1" x14ac:dyDescent="0.25">
      <c r="A54" s="69"/>
      <c r="B54" s="70">
        <v>2024</v>
      </c>
      <c r="C54" s="111">
        <v>394.53899999999999</v>
      </c>
      <c r="D54" s="2">
        <v>395.38400000000001</v>
      </c>
      <c r="E54" s="111">
        <v>419.71234871799999</v>
      </c>
      <c r="F54" s="111">
        <v>435.56900000000002</v>
      </c>
      <c r="G54" s="111">
        <v>406.84100000000001</v>
      </c>
      <c r="H54" s="111"/>
      <c r="I54" s="111"/>
      <c r="J54" s="111"/>
      <c r="K54" s="111"/>
      <c r="L54" s="111"/>
      <c r="M54" s="111"/>
      <c r="N54" s="111"/>
      <c r="O54" s="245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11">
        <v>7.0219634119999998</v>
      </c>
      <c r="D55" s="111">
        <v>6.1243048</v>
      </c>
      <c r="E55" s="111">
        <v>6.5218845600000002</v>
      </c>
      <c r="F55" s="111">
        <v>6.628300308</v>
      </c>
      <c r="G55" s="111">
        <v>6.8392835999999999</v>
      </c>
      <c r="H55" s="111">
        <v>9.9273600000000002</v>
      </c>
      <c r="I55" s="111">
        <v>8.1242073999999995</v>
      </c>
      <c r="J55" s="111">
        <v>8.3767207399999997</v>
      </c>
      <c r="K55" s="111">
        <v>8.6442621899999992</v>
      </c>
      <c r="L55" s="111">
        <v>8.4209999999999994</v>
      </c>
      <c r="M55" s="111">
        <v>7.597988</v>
      </c>
      <c r="N55" s="111">
        <v>8.4412000000000003</v>
      </c>
      <c r="O55" s="245">
        <v>92.66847500999998</v>
      </c>
      <c r="P55" s="30"/>
      <c r="Q55" s="30"/>
    </row>
    <row r="56" spans="1:17" ht="11.1" customHeight="1" x14ac:dyDescent="0.25">
      <c r="A56" s="76"/>
      <c r="B56" s="70">
        <v>2024</v>
      </c>
      <c r="C56" s="111">
        <v>6.859</v>
      </c>
      <c r="D56" s="2">
        <v>5.8148</v>
      </c>
      <c r="E56" s="111">
        <v>6.0986000000000002</v>
      </c>
      <c r="F56" s="111">
        <v>6.3710000000000004</v>
      </c>
      <c r="G56" s="111">
        <v>6.7619999999999996</v>
      </c>
      <c r="H56" s="111"/>
      <c r="I56" s="111"/>
      <c r="J56" s="111"/>
      <c r="K56" s="111"/>
      <c r="L56" s="111"/>
      <c r="M56" s="111"/>
      <c r="N56" s="111"/>
      <c r="O56" s="245"/>
      <c r="P56" s="30"/>
      <c r="Q56" s="30"/>
    </row>
    <row r="57" spans="1:17" ht="11.1" customHeight="1" x14ac:dyDescent="0.25">
      <c r="A57" s="69" t="s">
        <v>164</v>
      </c>
      <c r="B57" s="70">
        <v>2023</v>
      </c>
      <c r="C57" s="111">
        <v>300.29246758800002</v>
      </c>
      <c r="D57" s="111">
        <v>292.90153199999997</v>
      </c>
      <c r="E57" s="111">
        <v>282.21947060999997</v>
      </c>
      <c r="F57" s="111">
        <v>285.1375003</v>
      </c>
      <c r="G57" s="111">
        <v>269.78616671999998</v>
      </c>
      <c r="H57" s="111">
        <v>265.23872408</v>
      </c>
      <c r="I57" s="111">
        <v>275.36296369000002</v>
      </c>
      <c r="J57" s="111">
        <v>283.36296369000002</v>
      </c>
      <c r="K57" s="111">
        <v>305.65228390999999</v>
      </c>
      <c r="L57" s="111">
        <v>270.29246758800002</v>
      </c>
      <c r="M57" s="111">
        <v>246.38094741</v>
      </c>
      <c r="N57" s="111">
        <v>250.29246758799999</v>
      </c>
      <c r="O57" s="245">
        <v>3326.9199551739994</v>
      </c>
      <c r="P57" s="30"/>
      <c r="Q57" s="30"/>
    </row>
    <row r="58" spans="1:17" ht="11.1" customHeight="1" x14ac:dyDescent="0.25">
      <c r="A58" s="77"/>
      <c r="B58" s="78">
        <v>2024</v>
      </c>
      <c r="C58" s="111">
        <v>290.81799999999998</v>
      </c>
      <c r="D58" s="112">
        <v>280.05399999999997</v>
      </c>
      <c r="E58" s="112">
        <v>267.6173354</v>
      </c>
      <c r="F58" s="112">
        <v>269.20800000000003</v>
      </c>
      <c r="G58" s="112">
        <v>256.89800000000002</v>
      </c>
      <c r="H58" s="112"/>
      <c r="I58" s="112"/>
      <c r="J58" s="112"/>
      <c r="K58" s="112"/>
      <c r="L58" s="112"/>
      <c r="M58" s="112"/>
      <c r="N58" s="112"/>
      <c r="O58" s="246"/>
      <c r="P58" s="30"/>
      <c r="Q58" s="30"/>
    </row>
    <row r="59" spans="1:17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GS12801 EGS8705 EGS4609 EGS13057:EGS14337 EGS8961:EGS10497 EGS2817:EGS4353 EGS4865:EGS6401 O5:O58" formulaRange="1"/>
    <ignoredError sqref="A4:A14 B4 A38:A56 A16:A32 A34:A36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171F5-1B18-4F48-8FD3-AD4214BE359C}">
  <sheetPr published="0"/>
  <dimension ref="A1:Q66"/>
  <sheetViews>
    <sheetView showGridLines="0" zoomScaleNormal="100" workbookViewId="0">
      <selection sqref="A1:O61"/>
    </sheetView>
  </sheetViews>
  <sheetFormatPr baseColWidth="10" defaultColWidth="5.10937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5.109375" style="31"/>
  </cols>
  <sheetData>
    <row r="1" spans="1:17" ht="20.25" customHeight="1" x14ac:dyDescent="0.25">
      <c r="A1" s="29" t="s">
        <v>243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14</v>
      </c>
      <c r="P4" s="68"/>
      <c r="Q4" s="68"/>
    </row>
    <row r="5" spans="1:17" ht="14.1" customHeight="1" x14ac:dyDescent="0.25">
      <c r="A5" s="377" t="s">
        <v>26</v>
      </c>
      <c r="B5" s="314">
        <v>2023</v>
      </c>
      <c r="C5" s="315">
        <v>28616644.479825005</v>
      </c>
      <c r="D5" s="315">
        <v>27544935.803714991</v>
      </c>
      <c r="E5" s="315">
        <v>27714391.673975006</v>
      </c>
      <c r="F5" s="315">
        <v>27922911.680900004</v>
      </c>
      <c r="G5" s="315">
        <v>28011840.055405002</v>
      </c>
      <c r="H5" s="315">
        <v>28146639.495734993</v>
      </c>
      <c r="I5" s="315">
        <v>28517563.401874997</v>
      </c>
      <c r="J5" s="315">
        <v>28491125.563425001</v>
      </c>
      <c r="K5" s="315">
        <v>28496514.632040005</v>
      </c>
      <c r="L5" s="315">
        <v>28563911.398420002</v>
      </c>
      <c r="M5" s="315">
        <v>28562020.627325002</v>
      </c>
      <c r="N5" s="315">
        <v>28544821.855339997</v>
      </c>
      <c r="O5" s="316">
        <v>28261110.055664998</v>
      </c>
      <c r="P5" s="30"/>
      <c r="Q5" s="68"/>
    </row>
    <row r="6" spans="1:17" ht="14.1" customHeight="1" x14ac:dyDescent="0.25">
      <c r="A6" s="378"/>
      <c r="B6" s="317" t="s">
        <v>251</v>
      </c>
      <c r="C6" s="318">
        <v>28298223.749170002</v>
      </c>
      <c r="D6" s="318">
        <v>27913482.654999997</v>
      </c>
      <c r="E6" s="318">
        <v>27692283.059620004</v>
      </c>
      <c r="F6" s="318">
        <v>27703549.733089995</v>
      </c>
      <c r="G6" s="319">
        <v>27616723</v>
      </c>
      <c r="H6" s="319"/>
      <c r="I6" s="319"/>
      <c r="J6" s="319"/>
      <c r="K6" s="319"/>
      <c r="L6" s="319"/>
      <c r="M6" s="319"/>
      <c r="N6" s="319"/>
      <c r="O6" s="320"/>
      <c r="P6" s="30"/>
      <c r="Q6" s="68"/>
    </row>
    <row r="7" spans="1:17" ht="11.1" customHeight="1" x14ac:dyDescent="0.25">
      <c r="A7" s="321" t="s">
        <v>3</v>
      </c>
      <c r="B7" s="322">
        <v>2023</v>
      </c>
      <c r="C7" s="323">
        <v>146855.77650000001</v>
      </c>
      <c r="D7" s="323">
        <v>147281.65150000001</v>
      </c>
      <c r="E7" s="323">
        <v>141695.8916</v>
      </c>
      <c r="F7" s="323">
        <v>131486.45250000001</v>
      </c>
      <c r="G7" s="323">
        <v>147920.20799999998</v>
      </c>
      <c r="H7" s="323">
        <v>145323.64064999999</v>
      </c>
      <c r="I7" s="323">
        <v>143794.83910000001</v>
      </c>
      <c r="J7" s="323">
        <v>122481.29135</v>
      </c>
      <c r="K7" s="323">
        <v>115129.0392</v>
      </c>
      <c r="L7" s="323">
        <v>114561.3287</v>
      </c>
      <c r="M7" s="323">
        <v>112863.42200000001</v>
      </c>
      <c r="N7" s="323">
        <v>112401.5462</v>
      </c>
      <c r="O7" s="324">
        <v>131816.25727500001</v>
      </c>
      <c r="P7" s="30"/>
      <c r="Q7" s="68"/>
    </row>
    <row r="8" spans="1:17" ht="11.1" customHeight="1" x14ac:dyDescent="0.25">
      <c r="A8" s="321"/>
      <c r="B8" s="322">
        <v>2024</v>
      </c>
      <c r="C8" s="323">
        <v>139522.43789999999</v>
      </c>
      <c r="D8" s="325">
        <v>140688.1</v>
      </c>
      <c r="E8" s="323">
        <v>141454.99395</v>
      </c>
      <c r="F8" s="323">
        <v>137591.7488</v>
      </c>
      <c r="G8" s="323">
        <v>143410</v>
      </c>
      <c r="H8" s="323"/>
      <c r="I8" s="323"/>
      <c r="J8" s="323"/>
      <c r="K8" s="323"/>
      <c r="L8" s="323"/>
      <c r="M8" s="323"/>
      <c r="N8" s="323"/>
      <c r="O8" s="324"/>
      <c r="P8" s="30"/>
      <c r="Q8" s="30"/>
    </row>
    <row r="9" spans="1:17" ht="11.1" customHeight="1" x14ac:dyDescent="0.25">
      <c r="A9" s="321" t="s">
        <v>4</v>
      </c>
      <c r="B9" s="322">
        <v>2023</v>
      </c>
      <c r="C9" s="323">
        <v>201047.20775</v>
      </c>
      <c r="D9" s="323">
        <v>200085.05609999999</v>
      </c>
      <c r="E9" s="323">
        <v>205688.8725</v>
      </c>
      <c r="F9" s="323">
        <v>206499.33725000001</v>
      </c>
      <c r="G9" s="323">
        <v>205037.19495</v>
      </c>
      <c r="H9" s="323">
        <v>204848.36060000001</v>
      </c>
      <c r="I9" s="323">
        <v>197650.4627</v>
      </c>
      <c r="J9" s="323">
        <v>187650.4627</v>
      </c>
      <c r="K9" s="323">
        <v>188785.77369999999</v>
      </c>
      <c r="L9" s="323">
        <v>185983.3616</v>
      </c>
      <c r="M9" s="323">
        <v>183140.41365</v>
      </c>
      <c r="N9" s="323">
        <v>179355.69889999999</v>
      </c>
      <c r="O9" s="324">
        <v>195481.0168666667</v>
      </c>
      <c r="P9" s="30"/>
      <c r="Q9" s="113"/>
    </row>
    <row r="10" spans="1:17" ht="11.1" customHeight="1" x14ac:dyDescent="0.25">
      <c r="A10" s="321"/>
      <c r="B10" s="322">
        <v>2024</v>
      </c>
      <c r="C10" s="323">
        <v>197680.52544999999</v>
      </c>
      <c r="D10" s="325">
        <v>195977.60000000001</v>
      </c>
      <c r="E10" s="323">
        <v>185397.36254999999</v>
      </c>
      <c r="F10" s="323">
        <v>193547.05974999999</v>
      </c>
      <c r="G10" s="323">
        <v>190196</v>
      </c>
      <c r="H10" s="323"/>
      <c r="I10" s="323"/>
      <c r="J10" s="323"/>
      <c r="K10" s="323"/>
      <c r="L10" s="323"/>
      <c r="M10" s="323"/>
      <c r="N10" s="323"/>
      <c r="O10" s="324"/>
      <c r="P10" s="30"/>
      <c r="Q10" s="30"/>
    </row>
    <row r="11" spans="1:17" ht="11.1" customHeight="1" x14ac:dyDescent="0.25">
      <c r="A11" s="326" t="s">
        <v>33</v>
      </c>
      <c r="B11" s="322">
        <v>2023</v>
      </c>
      <c r="C11" s="323">
        <v>90425.353999999992</v>
      </c>
      <c r="D11" s="323">
        <v>95504.556299999997</v>
      </c>
      <c r="E11" s="323">
        <v>98255.694499999998</v>
      </c>
      <c r="F11" s="323">
        <v>99212.382500000007</v>
      </c>
      <c r="G11" s="323">
        <v>97673.661099999998</v>
      </c>
      <c r="H11" s="323">
        <v>95220.304999999993</v>
      </c>
      <c r="I11" s="323">
        <v>90806.869399999996</v>
      </c>
      <c r="J11" s="323">
        <v>87678.734400000001</v>
      </c>
      <c r="K11" s="323">
        <v>65505.883499999996</v>
      </c>
      <c r="L11" s="323">
        <v>87210.679000000004</v>
      </c>
      <c r="M11" s="323">
        <v>90012.50529999999</v>
      </c>
      <c r="N11" s="323">
        <v>88833.448999999993</v>
      </c>
      <c r="O11" s="324">
        <v>90528.339499999987</v>
      </c>
      <c r="P11" s="30"/>
      <c r="Q11" s="30"/>
    </row>
    <row r="12" spans="1:17" ht="11.1" customHeight="1" x14ac:dyDescent="0.25">
      <c r="A12" s="326"/>
      <c r="B12" s="322">
        <v>2024</v>
      </c>
      <c r="C12" s="323">
        <v>87909.558499999999</v>
      </c>
      <c r="D12" s="325">
        <v>89283.799999999988</v>
      </c>
      <c r="E12" s="323">
        <v>91875.134250000003</v>
      </c>
      <c r="F12" s="323">
        <v>94864.705499999996</v>
      </c>
      <c r="G12" s="323">
        <v>95384</v>
      </c>
      <c r="H12" s="323"/>
      <c r="I12" s="323"/>
      <c r="J12" s="323"/>
      <c r="K12" s="323"/>
      <c r="L12" s="323"/>
      <c r="M12" s="323"/>
      <c r="N12" s="323"/>
      <c r="O12" s="324"/>
      <c r="P12" s="30"/>
      <c r="Q12" s="30"/>
    </row>
    <row r="13" spans="1:17" ht="11.1" customHeight="1" x14ac:dyDescent="0.25">
      <c r="A13" s="321" t="s">
        <v>20</v>
      </c>
      <c r="B13" s="322">
        <v>2023</v>
      </c>
      <c r="C13" s="323">
        <v>1123461.4514500001</v>
      </c>
      <c r="D13" s="323">
        <v>1100914.1738499999</v>
      </c>
      <c r="E13" s="323">
        <v>1101869.17505</v>
      </c>
      <c r="F13" s="323">
        <v>1160394.2023</v>
      </c>
      <c r="G13" s="323">
        <v>1162588.4994000001</v>
      </c>
      <c r="H13" s="323">
        <v>1163664.6316</v>
      </c>
      <c r="I13" s="323">
        <v>1164445.3355</v>
      </c>
      <c r="J13" s="323">
        <v>1100445.3355</v>
      </c>
      <c r="K13" s="323">
        <v>1116292.21615</v>
      </c>
      <c r="L13" s="323">
        <v>1119263.77575</v>
      </c>
      <c r="M13" s="323">
        <v>1195169.7297</v>
      </c>
      <c r="N13" s="323">
        <v>1127330.06965</v>
      </c>
      <c r="O13" s="324">
        <v>1136319.8829916667</v>
      </c>
      <c r="P13" s="30"/>
      <c r="Q13" s="30"/>
    </row>
    <row r="14" spans="1:17" ht="11.1" customHeight="1" x14ac:dyDescent="0.25">
      <c r="A14" s="321"/>
      <c r="B14" s="322">
        <v>2024</v>
      </c>
      <c r="C14" s="323">
        <v>1090142.46655</v>
      </c>
      <c r="D14" s="325">
        <v>1065432.6000000001</v>
      </c>
      <c r="E14" s="323">
        <v>1064928.5721499999</v>
      </c>
      <c r="F14" s="323">
        <v>1098954.6949</v>
      </c>
      <c r="G14" s="323">
        <v>1090776</v>
      </c>
      <c r="H14" s="323"/>
      <c r="I14" s="323"/>
      <c r="J14" s="323"/>
      <c r="K14" s="323"/>
      <c r="L14" s="323"/>
      <c r="M14" s="323"/>
      <c r="N14" s="323"/>
      <c r="O14" s="324"/>
      <c r="P14" s="30"/>
      <c r="Q14" s="30"/>
    </row>
    <row r="15" spans="1:17" ht="11.1" customHeight="1" x14ac:dyDescent="0.25">
      <c r="A15" s="321" t="s">
        <v>161</v>
      </c>
      <c r="B15" s="322">
        <v>2023</v>
      </c>
      <c r="C15" s="323">
        <v>88878.929350000006</v>
      </c>
      <c r="D15" s="323">
        <v>83672.545400000003</v>
      </c>
      <c r="E15" s="323">
        <v>109517.8299</v>
      </c>
      <c r="F15" s="323">
        <v>117818.567</v>
      </c>
      <c r="G15" s="323">
        <v>118767.713</v>
      </c>
      <c r="H15" s="323">
        <v>111083.83259999999</v>
      </c>
      <c r="I15" s="323">
        <v>110703.9327</v>
      </c>
      <c r="J15" s="323">
        <v>112703.9327</v>
      </c>
      <c r="K15" s="323">
        <v>119498.3269</v>
      </c>
      <c r="L15" s="323">
        <v>120741.2196</v>
      </c>
      <c r="M15" s="323">
        <v>120960.3624</v>
      </c>
      <c r="N15" s="323">
        <v>120533.8854</v>
      </c>
      <c r="O15" s="324">
        <v>111240.08974583332</v>
      </c>
      <c r="P15" s="30"/>
      <c r="Q15" s="30"/>
    </row>
    <row r="16" spans="1:17" ht="11.1" customHeight="1" x14ac:dyDescent="0.25">
      <c r="A16" s="321"/>
      <c r="B16" s="322">
        <v>2024</v>
      </c>
      <c r="C16" s="323">
        <v>87142.21</v>
      </c>
      <c r="D16" s="325">
        <v>82115.199999999997</v>
      </c>
      <c r="E16" s="323">
        <v>102427.0855</v>
      </c>
      <c r="F16" s="323">
        <v>105975.0825</v>
      </c>
      <c r="G16" s="323">
        <v>109140</v>
      </c>
      <c r="H16" s="323"/>
      <c r="I16" s="323"/>
      <c r="J16" s="323"/>
      <c r="K16" s="323"/>
      <c r="L16" s="323"/>
      <c r="M16" s="323"/>
      <c r="N16" s="323"/>
      <c r="O16" s="324"/>
      <c r="P16" s="30"/>
      <c r="Q16" s="30"/>
    </row>
    <row r="17" spans="1:17" ht="11.1" customHeight="1" x14ac:dyDescent="0.25">
      <c r="A17" s="326" t="s">
        <v>0</v>
      </c>
      <c r="B17" s="322">
        <v>2023</v>
      </c>
      <c r="C17" s="323">
        <v>380742.37857500004</v>
      </c>
      <c r="D17" s="323">
        <v>359460.14313500002</v>
      </c>
      <c r="E17" s="323">
        <v>376792.010175</v>
      </c>
      <c r="F17" s="323">
        <v>381910.59814999998</v>
      </c>
      <c r="G17" s="323">
        <v>387760.03164499998</v>
      </c>
      <c r="H17" s="323">
        <v>385257.77436499996</v>
      </c>
      <c r="I17" s="323">
        <v>380318.50717500004</v>
      </c>
      <c r="J17" s="323">
        <v>358086.25357499998</v>
      </c>
      <c r="K17" s="323">
        <v>370772.55596000003</v>
      </c>
      <c r="L17" s="323">
        <v>347675.80293000001</v>
      </c>
      <c r="M17" s="323">
        <v>344224.25162499998</v>
      </c>
      <c r="N17" s="323">
        <v>348260.51636999997</v>
      </c>
      <c r="O17" s="324">
        <v>368438.40197333327</v>
      </c>
      <c r="P17" s="30"/>
      <c r="Q17" s="30"/>
    </row>
    <row r="18" spans="1:17" ht="11.1" customHeight="1" x14ac:dyDescent="0.25">
      <c r="A18" s="326"/>
      <c r="B18" s="322">
        <v>2024</v>
      </c>
      <c r="C18" s="323">
        <v>366964.28107999999</v>
      </c>
      <c r="D18" s="325">
        <v>345000.01</v>
      </c>
      <c r="E18" s="323">
        <v>348255.09786000004</v>
      </c>
      <c r="F18" s="323">
        <v>361809.05131000001</v>
      </c>
      <c r="G18" s="323">
        <v>367174</v>
      </c>
      <c r="H18" s="323"/>
      <c r="I18" s="323"/>
      <c r="J18" s="323"/>
      <c r="K18" s="323"/>
      <c r="L18" s="323"/>
      <c r="M18" s="323"/>
      <c r="N18" s="323"/>
      <c r="O18" s="324"/>
      <c r="P18" s="30"/>
      <c r="Q18" s="30"/>
    </row>
    <row r="19" spans="1:17" ht="11.1" customHeight="1" x14ac:dyDescent="0.25">
      <c r="A19" s="327" t="s">
        <v>16</v>
      </c>
      <c r="B19" s="322">
        <v>2023</v>
      </c>
      <c r="C19" s="323">
        <v>13580.4</v>
      </c>
      <c r="D19" s="323">
        <v>12487.3</v>
      </c>
      <c r="E19" s="323">
        <v>11890</v>
      </c>
      <c r="F19" s="323">
        <v>11070.46</v>
      </c>
      <c r="G19" s="323">
        <v>11094</v>
      </c>
      <c r="H19" s="323">
        <v>10987</v>
      </c>
      <c r="I19" s="323">
        <v>10648</v>
      </c>
      <c r="J19" s="323">
        <v>10169.700000000001</v>
      </c>
      <c r="K19" s="323">
        <v>10049</v>
      </c>
      <c r="L19" s="323">
        <v>10128.4</v>
      </c>
      <c r="M19" s="323">
        <v>10009</v>
      </c>
      <c r="N19" s="323">
        <v>10128</v>
      </c>
      <c r="O19" s="324">
        <v>11020.105000000001</v>
      </c>
      <c r="P19" s="30"/>
      <c r="Q19" s="30"/>
    </row>
    <row r="20" spans="1:17" ht="11.1" customHeight="1" x14ac:dyDescent="0.25">
      <c r="A20" s="326"/>
      <c r="B20" s="322">
        <v>2024</v>
      </c>
      <c r="C20" s="323">
        <v>13264</v>
      </c>
      <c r="D20" s="325">
        <v>11948</v>
      </c>
      <c r="E20" s="323">
        <v>11997</v>
      </c>
      <c r="F20" s="323">
        <v>11689</v>
      </c>
      <c r="G20" s="323">
        <v>10428</v>
      </c>
      <c r="H20" s="323"/>
      <c r="I20" s="323"/>
      <c r="J20" s="323"/>
      <c r="K20" s="323"/>
      <c r="L20" s="323"/>
      <c r="M20" s="323"/>
      <c r="N20" s="323"/>
      <c r="O20" s="324"/>
      <c r="P20" s="30"/>
      <c r="Q20" s="30"/>
    </row>
    <row r="21" spans="1:17" ht="11.1" customHeight="1" x14ac:dyDescent="0.25">
      <c r="A21" s="321" t="s">
        <v>34</v>
      </c>
      <c r="B21" s="322">
        <v>2023</v>
      </c>
      <c r="C21" s="323">
        <v>202452.78049999999</v>
      </c>
      <c r="D21" s="323">
        <v>208028.04749999999</v>
      </c>
      <c r="E21" s="323">
        <v>234576.91649999999</v>
      </c>
      <c r="F21" s="323">
        <v>249128.88149999999</v>
      </c>
      <c r="G21" s="323">
        <v>258189.68400000001</v>
      </c>
      <c r="H21" s="323">
        <v>259354.13649999999</v>
      </c>
      <c r="I21" s="323">
        <v>249445.44080000001</v>
      </c>
      <c r="J21" s="323">
        <v>242445.44080000001</v>
      </c>
      <c r="K21" s="323">
        <v>213621.71275000001</v>
      </c>
      <c r="L21" s="323">
        <v>203723.06925</v>
      </c>
      <c r="M21" s="323">
        <v>204377.90710000001</v>
      </c>
      <c r="N21" s="323">
        <v>203857.00125</v>
      </c>
      <c r="O21" s="324">
        <v>227433.41820416669</v>
      </c>
      <c r="P21" s="30"/>
      <c r="Q21" s="30"/>
    </row>
    <row r="22" spans="1:17" ht="11.1" customHeight="1" x14ac:dyDescent="0.25">
      <c r="A22" s="321"/>
      <c r="B22" s="322">
        <v>2024</v>
      </c>
      <c r="C22" s="323">
        <v>199042.87075</v>
      </c>
      <c r="D22" s="325">
        <v>198827.3</v>
      </c>
      <c r="E22" s="323">
        <v>227564.9295</v>
      </c>
      <c r="F22" s="323">
        <v>228100.09815000001</v>
      </c>
      <c r="G22" s="323">
        <v>229931</v>
      </c>
      <c r="H22" s="323"/>
      <c r="I22" s="323"/>
      <c r="J22" s="323"/>
      <c r="K22" s="323"/>
      <c r="L22" s="323"/>
      <c r="M22" s="323"/>
      <c r="N22" s="323"/>
      <c r="O22" s="324"/>
      <c r="P22" s="30"/>
      <c r="Q22" s="30"/>
    </row>
    <row r="23" spans="1:17" ht="11.1" customHeight="1" x14ac:dyDescent="0.25">
      <c r="A23" s="321" t="s">
        <v>19</v>
      </c>
      <c r="B23" s="322">
        <v>2023</v>
      </c>
      <c r="C23" s="323">
        <v>130151.50109999999</v>
      </c>
      <c r="D23" s="323">
        <v>125218.50558</v>
      </c>
      <c r="E23" s="323">
        <v>130705.23390000001</v>
      </c>
      <c r="F23" s="323">
        <v>128434.03019999999</v>
      </c>
      <c r="G23" s="323">
        <v>129003.08666</v>
      </c>
      <c r="H23" s="323">
        <v>131310.08442</v>
      </c>
      <c r="I23" s="323">
        <v>105790.30989999999</v>
      </c>
      <c r="J23" s="323">
        <v>105433.0971</v>
      </c>
      <c r="K23" s="323">
        <v>103524.44768</v>
      </c>
      <c r="L23" s="323">
        <v>104124.01844</v>
      </c>
      <c r="M23" s="323">
        <v>103727.28449999999</v>
      </c>
      <c r="N23" s="323">
        <v>102191.90196</v>
      </c>
      <c r="O23" s="324">
        <v>116634.45845333334</v>
      </c>
      <c r="P23" s="30"/>
      <c r="Q23" s="30"/>
    </row>
    <row r="24" spans="1:17" ht="11.1" customHeight="1" x14ac:dyDescent="0.25">
      <c r="A24" s="321"/>
      <c r="B24" s="322">
        <v>2024</v>
      </c>
      <c r="C24" s="323">
        <v>123523.82064000001</v>
      </c>
      <c r="D24" s="325">
        <v>121821.3</v>
      </c>
      <c r="E24" s="323">
        <v>120966.37406</v>
      </c>
      <c r="F24" s="323">
        <v>126850.59933</v>
      </c>
      <c r="G24" s="323">
        <v>121723</v>
      </c>
      <c r="H24" s="323"/>
      <c r="I24" s="323"/>
      <c r="J24" s="323"/>
      <c r="K24" s="323"/>
      <c r="L24" s="323"/>
      <c r="M24" s="323"/>
      <c r="N24" s="323"/>
      <c r="O24" s="324"/>
      <c r="P24" s="30"/>
      <c r="Q24" s="30"/>
    </row>
    <row r="25" spans="1:17" ht="11.1" customHeight="1" x14ac:dyDescent="0.25">
      <c r="A25" s="321" t="s">
        <v>42</v>
      </c>
      <c r="B25" s="322">
        <v>2023</v>
      </c>
      <c r="C25" s="323">
        <v>160904.35475</v>
      </c>
      <c r="D25" s="323">
        <v>157140.016</v>
      </c>
      <c r="E25" s="323">
        <v>166879.2077</v>
      </c>
      <c r="F25" s="323">
        <v>165057.20550000001</v>
      </c>
      <c r="G25" s="323">
        <v>161569.46249999999</v>
      </c>
      <c r="H25" s="323">
        <v>160731.21919999999</v>
      </c>
      <c r="I25" s="323">
        <v>171710.12049999999</v>
      </c>
      <c r="J25" s="323">
        <v>161710.12049999999</v>
      </c>
      <c r="K25" s="323">
        <v>163148.85089999999</v>
      </c>
      <c r="L25" s="323">
        <v>160345.51699999999</v>
      </c>
      <c r="M25" s="323">
        <v>164330.76999999999</v>
      </c>
      <c r="N25" s="323">
        <v>163261.73499999999</v>
      </c>
      <c r="O25" s="324">
        <v>163065.7149625</v>
      </c>
      <c r="P25" s="30"/>
      <c r="Q25" s="30"/>
    </row>
    <row r="26" spans="1:17" ht="11.1" customHeight="1" x14ac:dyDescent="0.25">
      <c r="A26" s="321"/>
      <c r="B26" s="322">
        <v>2024</v>
      </c>
      <c r="C26" s="323">
        <v>155228.51149999999</v>
      </c>
      <c r="D26" s="325">
        <v>152758.20000000001</v>
      </c>
      <c r="E26" s="323">
        <v>151073.18575</v>
      </c>
      <c r="F26" s="323">
        <v>148165.94375000001</v>
      </c>
      <c r="G26" s="323">
        <v>147687</v>
      </c>
      <c r="H26" s="323"/>
      <c r="I26" s="323"/>
      <c r="J26" s="323"/>
      <c r="K26" s="323"/>
      <c r="L26" s="323"/>
      <c r="M26" s="323"/>
      <c r="N26" s="323"/>
      <c r="O26" s="324"/>
      <c r="P26" s="30"/>
      <c r="Q26" s="30"/>
    </row>
    <row r="27" spans="1:17" ht="11.1" customHeight="1" x14ac:dyDescent="0.25">
      <c r="A27" s="321" t="s">
        <v>41</v>
      </c>
      <c r="B27" s="322">
        <v>2023</v>
      </c>
      <c r="C27" s="328">
        <v>10184853.18595</v>
      </c>
      <c r="D27" s="328">
        <v>9760901.6447999999</v>
      </c>
      <c r="E27" s="328">
        <v>9963870.5556000005</v>
      </c>
      <c r="F27" s="328">
        <v>9989064.1001999993</v>
      </c>
      <c r="G27" s="328">
        <v>9995621.9063000008</v>
      </c>
      <c r="H27" s="328">
        <v>9999595.8573499992</v>
      </c>
      <c r="I27" s="328">
        <v>10388061.933499999</v>
      </c>
      <c r="J27" s="328">
        <v>10338061.933499999</v>
      </c>
      <c r="K27" s="328">
        <v>10441720.05865</v>
      </c>
      <c r="L27" s="328">
        <v>10396341.658199999</v>
      </c>
      <c r="M27" s="328">
        <v>10387417.42825</v>
      </c>
      <c r="N27" s="328">
        <v>10335560.20465</v>
      </c>
      <c r="O27" s="324">
        <v>10181755.872245831</v>
      </c>
      <c r="P27" s="30"/>
      <c r="Q27" s="30"/>
    </row>
    <row r="28" spans="1:17" ht="11.1" customHeight="1" x14ac:dyDescent="0.25">
      <c r="A28" s="321"/>
      <c r="B28" s="322">
        <v>2024</v>
      </c>
      <c r="C28" s="328">
        <v>10115394.61245</v>
      </c>
      <c r="D28" s="325">
        <v>9984062.5</v>
      </c>
      <c r="E28" s="323">
        <v>9894079.6176500004</v>
      </c>
      <c r="F28" s="323">
        <v>9890976.2397000007</v>
      </c>
      <c r="G28" s="323">
        <v>9916113</v>
      </c>
      <c r="H28" s="323"/>
      <c r="I28" s="323"/>
      <c r="J28" s="323"/>
      <c r="K28" s="323"/>
      <c r="L28" s="323"/>
      <c r="M28" s="323"/>
      <c r="N28" s="323"/>
      <c r="O28" s="324"/>
      <c r="P28" s="30"/>
      <c r="Q28" s="30"/>
    </row>
    <row r="29" spans="1:17" ht="11.1" customHeight="1" x14ac:dyDescent="0.25">
      <c r="A29" s="321" t="s">
        <v>18</v>
      </c>
      <c r="B29" s="322">
        <v>2023</v>
      </c>
      <c r="C29" s="323">
        <v>150537.51930000001</v>
      </c>
      <c r="D29" s="323">
        <v>135760.43830000001</v>
      </c>
      <c r="E29" s="323">
        <v>136230.50365</v>
      </c>
      <c r="F29" s="323">
        <v>134448.69774999999</v>
      </c>
      <c r="G29" s="323">
        <v>135869.49494999999</v>
      </c>
      <c r="H29" s="323">
        <v>136405.75695000001</v>
      </c>
      <c r="I29" s="323">
        <v>129900.4991</v>
      </c>
      <c r="J29" s="323">
        <v>125900.4991</v>
      </c>
      <c r="K29" s="323">
        <v>129096.7059</v>
      </c>
      <c r="L29" s="323">
        <v>128616.26850000001</v>
      </c>
      <c r="M29" s="323">
        <v>125051.54829999999</v>
      </c>
      <c r="N29" s="323">
        <v>127861.20699999999</v>
      </c>
      <c r="O29" s="324">
        <v>132973.26156666665</v>
      </c>
      <c r="P29" s="30"/>
      <c r="Q29" s="30"/>
    </row>
    <row r="30" spans="1:17" ht="11.1" customHeight="1" x14ac:dyDescent="0.25">
      <c r="A30" s="321"/>
      <c r="B30" s="322">
        <v>2024</v>
      </c>
      <c r="C30" s="323">
        <v>147044.99650000001</v>
      </c>
      <c r="D30" s="325">
        <v>134604.1</v>
      </c>
      <c r="E30" s="323">
        <v>134472.26879999999</v>
      </c>
      <c r="F30" s="323">
        <v>130079.3461</v>
      </c>
      <c r="G30" s="323">
        <v>133061</v>
      </c>
      <c r="H30" s="323"/>
      <c r="I30" s="323"/>
      <c r="J30" s="323"/>
      <c r="K30" s="323"/>
      <c r="L30" s="323"/>
      <c r="M30" s="323"/>
      <c r="N30" s="323"/>
      <c r="O30" s="324"/>
      <c r="P30" s="30"/>
      <c r="Q30" s="30"/>
    </row>
    <row r="31" spans="1:17" ht="11.1" customHeight="1" x14ac:dyDescent="0.25">
      <c r="A31" s="321" t="s">
        <v>32</v>
      </c>
      <c r="B31" s="322">
        <v>2023</v>
      </c>
      <c r="C31" s="323">
        <v>4720076.8979000002</v>
      </c>
      <c r="D31" s="323">
        <v>4719983.3828499997</v>
      </c>
      <c r="E31" s="323">
        <v>4749656</v>
      </c>
      <c r="F31" s="323">
        <v>4727265.9577500001</v>
      </c>
      <c r="G31" s="323">
        <v>4793950.0689500002</v>
      </c>
      <c r="H31" s="323">
        <v>4809999.4123999998</v>
      </c>
      <c r="I31" s="323">
        <v>4800333.8137999997</v>
      </c>
      <c r="J31" s="323">
        <v>4897333.8137999997</v>
      </c>
      <c r="K31" s="323">
        <v>4810600.8687499985</v>
      </c>
      <c r="L31" s="323">
        <v>4799404.4255999997</v>
      </c>
      <c r="M31" s="323">
        <v>4801786.9476500005</v>
      </c>
      <c r="N31" s="323">
        <v>4809139.8290999997</v>
      </c>
      <c r="O31" s="324">
        <v>4786627.6182124997</v>
      </c>
      <c r="P31" s="30"/>
      <c r="Q31" s="30"/>
    </row>
    <row r="32" spans="1:17" ht="11.1" customHeight="1" x14ac:dyDescent="0.25">
      <c r="A32" s="321"/>
      <c r="B32" s="322">
        <v>2024</v>
      </c>
      <c r="C32" s="323">
        <v>4697183.0152000003</v>
      </c>
      <c r="D32" s="325">
        <v>4669344.0999999996</v>
      </c>
      <c r="E32" s="323">
        <v>4536660</v>
      </c>
      <c r="F32" s="323">
        <v>4373083.3986999998</v>
      </c>
      <c r="G32" s="323">
        <v>4412830</v>
      </c>
      <c r="H32" s="323"/>
      <c r="I32" s="323"/>
      <c r="J32" s="323"/>
      <c r="K32" s="323"/>
      <c r="L32" s="323"/>
      <c r="M32" s="323"/>
      <c r="N32" s="323"/>
      <c r="O32" s="324"/>
      <c r="P32" s="30"/>
      <c r="Q32" s="30"/>
    </row>
    <row r="33" spans="1:17" ht="11.1" customHeight="1" x14ac:dyDescent="0.25">
      <c r="A33" s="321" t="s">
        <v>107</v>
      </c>
      <c r="B33" s="322">
        <v>2023</v>
      </c>
      <c r="C33" s="323">
        <v>475046.80359999998</v>
      </c>
      <c r="D33" s="323">
        <v>486983.38284999999</v>
      </c>
      <c r="E33" s="323">
        <v>463972.00890000002</v>
      </c>
      <c r="F33" s="323">
        <v>454719.19469999999</v>
      </c>
      <c r="G33" s="323">
        <v>421326.17924999999</v>
      </c>
      <c r="H33" s="323">
        <v>428463.69884999999</v>
      </c>
      <c r="I33" s="323">
        <v>408535.04239999998</v>
      </c>
      <c r="J33" s="323">
        <v>407535.04239999998</v>
      </c>
      <c r="K33" s="323">
        <v>409387.53755000001</v>
      </c>
      <c r="L33" s="323">
        <v>366594.4939</v>
      </c>
      <c r="M33" s="323">
        <v>360701.56904999999</v>
      </c>
      <c r="N33" s="323">
        <v>370325.10525000002</v>
      </c>
      <c r="O33" s="324">
        <v>421132.50489166664</v>
      </c>
      <c r="P33" s="30"/>
      <c r="Q33" s="30"/>
    </row>
    <row r="34" spans="1:17" ht="11.1" customHeight="1" x14ac:dyDescent="0.25">
      <c r="A34" s="321"/>
      <c r="B34" s="322">
        <v>2024</v>
      </c>
      <c r="C34" s="323">
        <v>465864.55599999998</v>
      </c>
      <c r="D34" s="325">
        <v>456367.4</v>
      </c>
      <c r="E34" s="323">
        <v>466259.3</v>
      </c>
      <c r="F34" s="323">
        <v>449992.978</v>
      </c>
      <c r="G34" s="323">
        <v>458255</v>
      </c>
      <c r="H34" s="323"/>
      <c r="I34" s="323"/>
      <c r="J34" s="323"/>
      <c r="K34" s="323"/>
      <c r="L34" s="323"/>
      <c r="M34" s="323"/>
      <c r="N34" s="323"/>
      <c r="O34" s="324"/>
      <c r="P34" s="30"/>
      <c r="Q34" s="30"/>
    </row>
    <row r="35" spans="1:17" ht="11.1" customHeight="1" x14ac:dyDescent="0.25">
      <c r="A35" s="321" t="s">
        <v>17</v>
      </c>
      <c r="B35" s="322">
        <v>2023</v>
      </c>
      <c r="C35" s="323">
        <v>5775885.5011</v>
      </c>
      <c r="D35" s="323">
        <v>5155719.7</v>
      </c>
      <c r="E35" s="323">
        <v>5028953.0809500003</v>
      </c>
      <c r="F35" s="323">
        <v>5029847.7307500001</v>
      </c>
      <c r="G35" s="323">
        <v>5128332.3510999996</v>
      </c>
      <c r="H35" s="323">
        <v>5267142.3927499996</v>
      </c>
      <c r="I35" s="323">
        <v>5231086.3507000003</v>
      </c>
      <c r="J35" s="323">
        <v>5136152.3</v>
      </c>
      <c r="K35" s="323">
        <v>5242198.4713000003</v>
      </c>
      <c r="L35" s="323">
        <v>5476797.6769999992</v>
      </c>
      <c r="M35" s="323">
        <v>5470454.96055</v>
      </c>
      <c r="N35" s="323">
        <v>5492724.6679999987</v>
      </c>
      <c r="O35" s="324">
        <v>5286274.598683333</v>
      </c>
      <c r="P35" s="30"/>
      <c r="Q35" s="30"/>
    </row>
    <row r="36" spans="1:17" ht="11.1" customHeight="1" x14ac:dyDescent="0.25">
      <c r="A36" s="321"/>
      <c r="B36" s="322">
        <v>2024</v>
      </c>
      <c r="C36" s="323">
        <v>5747002.39035</v>
      </c>
      <c r="D36" s="325">
        <v>5660294.7999999998</v>
      </c>
      <c r="E36" s="323">
        <v>5709495.9741000002</v>
      </c>
      <c r="F36" s="323">
        <v>5804744.8852500003</v>
      </c>
      <c r="G36" s="323">
        <v>5464350</v>
      </c>
      <c r="H36" s="323"/>
      <c r="I36" s="323"/>
      <c r="J36" s="323"/>
      <c r="K36" s="323"/>
      <c r="L36" s="323"/>
      <c r="M36" s="323"/>
      <c r="N36" s="323"/>
      <c r="O36" s="324"/>
      <c r="P36" s="30"/>
      <c r="Q36" s="30"/>
    </row>
    <row r="37" spans="1:17" ht="11.1" customHeight="1" x14ac:dyDescent="0.25">
      <c r="A37" s="321" t="s">
        <v>10</v>
      </c>
      <c r="B37" s="322">
        <v>2023</v>
      </c>
      <c r="C37" s="323">
        <v>2169084</v>
      </c>
      <c r="D37" s="323">
        <v>2115688</v>
      </c>
      <c r="E37" s="323">
        <v>2083625</v>
      </c>
      <c r="F37" s="323">
        <v>2201034</v>
      </c>
      <c r="G37" s="323">
        <v>2172374</v>
      </c>
      <c r="H37" s="323">
        <v>2116041</v>
      </c>
      <c r="I37" s="323">
        <v>2207755</v>
      </c>
      <c r="J37" s="323">
        <v>2313367</v>
      </c>
      <c r="K37" s="323">
        <v>2262200</v>
      </c>
      <c r="L37" s="323">
        <v>2192840</v>
      </c>
      <c r="M37" s="323">
        <v>2195575</v>
      </c>
      <c r="N37" s="323">
        <v>2296780</v>
      </c>
      <c r="O37" s="324">
        <v>2193863.5833333335</v>
      </c>
      <c r="P37" s="30"/>
      <c r="Q37" s="30"/>
    </row>
    <row r="38" spans="1:17" ht="11.1" customHeight="1" x14ac:dyDescent="0.25">
      <c r="A38" s="321"/>
      <c r="B38" s="322">
        <v>2024</v>
      </c>
      <c r="C38" s="323">
        <v>2130365</v>
      </c>
      <c r="D38" s="325">
        <v>2064589</v>
      </c>
      <c r="E38" s="323">
        <v>1969925</v>
      </c>
      <c r="F38" s="323">
        <v>1960347</v>
      </c>
      <c r="G38" s="323">
        <v>2204860</v>
      </c>
      <c r="H38" s="323"/>
      <c r="I38" s="323"/>
      <c r="J38" s="323"/>
      <c r="K38" s="323"/>
      <c r="L38" s="323"/>
      <c r="M38" s="323"/>
      <c r="N38" s="323"/>
      <c r="O38" s="324"/>
      <c r="P38" s="30"/>
      <c r="Q38" s="30"/>
    </row>
    <row r="39" spans="1:17" ht="11.1" customHeight="1" x14ac:dyDescent="0.25">
      <c r="A39" s="321" t="s">
        <v>64</v>
      </c>
      <c r="B39" s="322">
        <v>2023</v>
      </c>
      <c r="C39" s="323">
        <v>310379.27114999999</v>
      </c>
      <c r="D39" s="323">
        <v>321634.97039999999</v>
      </c>
      <c r="E39" s="323">
        <v>327563.99449999997</v>
      </c>
      <c r="F39" s="323">
        <v>365015.07789999997</v>
      </c>
      <c r="G39" s="323">
        <v>357926.14799999999</v>
      </c>
      <c r="H39" s="323">
        <v>367359.49719999998</v>
      </c>
      <c r="I39" s="323">
        <v>368499.00445000001</v>
      </c>
      <c r="J39" s="323">
        <v>375025.0036</v>
      </c>
      <c r="K39" s="323">
        <v>363201.65039999993</v>
      </c>
      <c r="L39" s="323">
        <v>373878.37349999999</v>
      </c>
      <c r="M39" s="323">
        <v>365497.03950000001</v>
      </c>
      <c r="N39" s="323">
        <v>357193.68650000001</v>
      </c>
      <c r="O39" s="324">
        <v>354431.14309166657</v>
      </c>
      <c r="P39" s="30"/>
      <c r="Q39" s="30"/>
    </row>
    <row r="40" spans="1:17" ht="11.1" customHeight="1" x14ac:dyDescent="0.25">
      <c r="A40" s="321"/>
      <c r="B40" s="322">
        <v>2024</v>
      </c>
      <c r="C40" s="323">
        <v>305716.1067</v>
      </c>
      <c r="D40" s="325">
        <v>303585.8</v>
      </c>
      <c r="E40" s="323">
        <v>301872.02380000002</v>
      </c>
      <c r="F40" s="323">
        <v>300701.30780000001</v>
      </c>
      <c r="G40" s="323">
        <v>302919</v>
      </c>
      <c r="H40" s="323"/>
      <c r="I40" s="323"/>
      <c r="J40" s="323"/>
      <c r="K40" s="323"/>
      <c r="L40" s="323"/>
      <c r="M40" s="323"/>
      <c r="N40" s="323"/>
      <c r="O40" s="324"/>
      <c r="P40" s="30"/>
      <c r="Q40" s="30"/>
    </row>
    <row r="41" spans="1:17" ht="11.1" customHeight="1" x14ac:dyDescent="0.25">
      <c r="A41" s="321" t="s">
        <v>65</v>
      </c>
      <c r="B41" s="322">
        <v>2023</v>
      </c>
      <c r="C41" s="323">
        <v>181753.76629999999</v>
      </c>
      <c r="D41" s="323">
        <v>182688.26699999999</v>
      </c>
      <c r="E41" s="323">
        <v>194924.15900000001</v>
      </c>
      <c r="F41" s="323">
        <v>201237.60159999999</v>
      </c>
      <c r="G41" s="323">
        <v>204150.62719999999</v>
      </c>
      <c r="H41" s="323">
        <v>213998.31099999999</v>
      </c>
      <c r="I41" s="323">
        <v>203337.93890000001</v>
      </c>
      <c r="J41" s="323">
        <v>201337.93890000001</v>
      </c>
      <c r="K41" s="323">
        <v>200992.15</v>
      </c>
      <c r="L41" s="323">
        <v>199131.0515</v>
      </c>
      <c r="M41" s="323">
        <v>198703.71799999999</v>
      </c>
      <c r="N41" s="323">
        <v>197238.36350000001</v>
      </c>
      <c r="O41" s="324">
        <v>198291.15774166666</v>
      </c>
      <c r="P41" s="30"/>
      <c r="Q41" s="30"/>
    </row>
    <row r="42" spans="1:17" ht="11.1" customHeight="1" x14ac:dyDescent="0.25">
      <c r="A42" s="321"/>
      <c r="B42" s="322">
        <v>2024</v>
      </c>
      <c r="C42" s="323">
        <v>170965.11619999999</v>
      </c>
      <c r="D42" s="325">
        <v>173542.39999999999</v>
      </c>
      <c r="E42" s="323">
        <v>179812.00349999999</v>
      </c>
      <c r="F42" s="323">
        <v>189968.7409</v>
      </c>
      <c r="G42" s="323">
        <v>187051</v>
      </c>
      <c r="H42" s="323"/>
      <c r="I42" s="323"/>
      <c r="J42" s="323"/>
      <c r="K42" s="323"/>
      <c r="L42" s="323"/>
      <c r="M42" s="323"/>
      <c r="N42" s="323"/>
      <c r="O42" s="324"/>
      <c r="P42" s="30"/>
      <c r="Q42" s="30"/>
    </row>
    <row r="43" spans="1:17" ht="11.1" customHeight="1" x14ac:dyDescent="0.25">
      <c r="A43" s="321" t="s">
        <v>21</v>
      </c>
      <c r="B43" s="322">
        <v>2023</v>
      </c>
      <c r="C43" s="323">
        <v>34171.887499999997</v>
      </c>
      <c r="D43" s="323">
        <v>29913.944</v>
      </c>
      <c r="E43" s="323">
        <v>35031.213000000003</v>
      </c>
      <c r="F43" s="323">
        <v>33003.663999999997</v>
      </c>
      <c r="G43" s="323">
        <v>34840.408000000003</v>
      </c>
      <c r="H43" s="323">
        <v>31614.673999999999</v>
      </c>
      <c r="I43" s="323">
        <v>32322.664000000001</v>
      </c>
      <c r="J43" s="323">
        <v>33322.663999999997</v>
      </c>
      <c r="K43" s="323">
        <v>35874.601999999999</v>
      </c>
      <c r="L43" s="323">
        <v>36804.92</v>
      </c>
      <c r="M43" s="323">
        <v>34562.498</v>
      </c>
      <c r="N43" s="323">
        <v>32512.91</v>
      </c>
      <c r="O43" s="324">
        <v>33664.670708333331</v>
      </c>
      <c r="P43" s="30"/>
      <c r="Q43" s="30"/>
    </row>
    <row r="44" spans="1:17" ht="11.1" customHeight="1" x14ac:dyDescent="0.25">
      <c r="A44" s="321"/>
      <c r="B44" s="322">
        <v>2024</v>
      </c>
      <c r="C44" s="323">
        <v>31727.95</v>
      </c>
      <c r="D44" s="325">
        <v>28075.5</v>
      </c>
      <c r="E44" s="323">
        <v>29049.454000000002</v>
      </c>
      <c r="F44" s="323">
        <v>31080.241999999998</v>
      </c>
      <c r="G44" s="323">
        <v>31586</v>
      </c>
      <c r="H44" s="323"/>
      <c r="I44" s="323"/>
      <c r="J44" s="323"/>
      <c r="K44" s="323"/>
      <c r="L44" s="323"/>
      <c r="M44" s="323"/>
      <c r="N44" s="323"/>
      <c r="O44" s="324"/>
      <c r="P44" s="30"/>
      <c r="Q44" s="30"/>
    </row>
    <row r="45" spans="1:17" ht="11.1" customHeight="1" x14ac:dyDescent="0.25">
      <c r="A45" s="321" t="s">
        <v>43</v>
      </c>
      <c r="B45" s="322">
        <v>2023</v>
      </c>
      <c r="C45" s="323">
        <v>26245.3531</v>
      </c>
      <c r="D45" s="323">
        <v>26178.764200000001</v>
      </c>
      <c r="E45" s="323">
        <v>27154.603500000001</v>
      </c>
      <c r="F45" s="323">
        <v>28125.171699999999</v>
      </c>
      <c r="G45" s="323">
        <v>27204.346000000001</v>
      </c>
      <c r="H45" s="323">
        <v>28259.604500000001</v>
      </c>
      <c r="I45" s="323">
        <v>28545.944</v>
      </c>
      <c r="J45" s="323">
        <v>27978.288499999999</v>
      </c>
      <c r="K45" s="323">
        <v>28646.737499999999</v>
      </c>
      <c r="L45" s="323">
        <v>28385.515500000001</v>
      </c>
      <c r="M45" s="323">
        <v>28239.364000000001</v>
      </c>
      <c r="N45" s="323">
        <v>28191.901959999999</v>
      </c>
      <c r="O45" s="324">
        <v>27762.966204999993</v>
      </c>
      <c r="P45" s="30"/>
      <c r="Q45" s="30"/>
    </row>
    <row r="46" spans="1:17" ht="11.1" customHeight="1" x14ac:dyDescent="0.25">
      <c r="A46" s="321"/>
      <c r="B46" s="322">
        <v>2024</v>
      </c>
      <c r="C46" s="323">
        <v>24953.0245</v>
      </c>
      <c r="D46" s="325">
        <v>24515.445</v>
      </c>
      <c r="E46" s="323">
        <v>25994.006000000001</v>
      </c>
      <c r="F46" s="323">
        <v>27949.117999999999</v>
      </c>
      <c r="G46" s="323">
        <v>27902</v>
      </c>
      <c r="H46" s="323"/>
      <c r="I46" s="323"/>
      <c r="J46" s="323"/>
      <c r="K46" s="323"/>
      <c r="L46" s="323"/>
      <c r="M46" s="323"/>
      <c r="N46" s="323"/>
      <c r="O46" s="324"/>
      <c r="P46" s="30"/>
      <c r="Q46" s="30"/>
    </row>
    <row r="47" spans="1:17" ht="11.1" customHeight="1" x14ac:dyDescent="0.25">
      <c r="A47" s="321" t="s">
        <v>31</v>
      </c>
      <c r="B47" s="322">
        <v>2023</v>
      </c>
      <c r="C47" s="323">
        <v>339289.78840000002</v>
      </c>
      <c r="D47" s="323">
        <v>414555.24690000003</v>
      </c>
      <c r="E47" s="323">
        <v>368094.68424999999</v>
      </c>
      <c r="F47" s="323">
        <v>346322.68054999999</v>
      </c>
      <c r="G47" s="323">
        <v>306332.97324999998</v>
      </c>
      <c r="H47" s="323">
        <v>302346.9265</v>
      </c>
      <c r="I47" s="323">
        <v>330843.43089999998</v>
      </c>
      <c r="J47" s="323">
        <v>440843.43089999998</v>
      </c>
      <c r="K47" s="323">
        <v>348726.80944999994</v>
      </c>
      <c r="L47" s="323">
        <v>389650.04430000001</v>
      </c>
      <c r="M47" s="323">
        <v>396102.08415000001</v>
      </c>
      <c r="N47" s="323">
        <v>372298.22665000003</v>
      </c>
      <c r="O47" s="324">
        <v>362950.52718333335</v>
      </c>
      <c r="P47" s="30"/>
      <c r="Q47" s="30"/>
    </row>
    <row r="48" spans="1:17" ht="11.1" customHeight="1" x14ac:dyDescent="0.25">
      <c r="A48" s="321"/>
      <c r="B48" s="322">
        <v>2024</v>
      </c>
      <c r="C48" s="323">
        <v>330365.23</v>
      </c>
      <c r="D48" s="325">
        <v>341195.6</v>
      </c>
      <c r="E48" s="323">
        <v>312247</v>
      </c>
      <c r="F48" s="323">
        <v>319506.09494999994</v>
      </c>
      <c r="G48" s="323">
        <v>318067</v>
      </c>
      <c r="H48" s="323"/>
      <c r="I48" s="323"/>
      <c r="J48" s="323"/>
      <c r="K48" s="323"/>
      <c r="L48" s="323"/>
      <c r="M48" s="323"/>
      <c r="N48" s="323"/>
      <c r="O48" s="324"/>
      <c r="P48" s="30"/>
      <c r="Q48" s="30"/>
    </row>
    <row r="49" spans="1:17" ht="11.1" customHeight="1" x14ac:dyDescent="0.25">
      <c r="A49" s="321" t="s">
        <v>35</v>
      </c>
      <c r="B49" s="322">
        <v>2023</v>
      </c>
      <c r="C49" s="323">
        <v>317654.74050000001</v>
      </c>
      <c r="D49" s="323">
        <v>318362.29554999998</v>
      </c>
      <c r="E49" s="323">
        <v>333161.88955000002</v>
      </c>
      <c r="F49" s="323">
        <v>335200.36674999999</v>
      </c>
      <c r="G49" s="323">
        <v>339613.47210000001</v>
      </c>
      <c r="H49" s="323">
        <v>347095.08319999999</v>
      </c>
      <c r="I49" s="323">
        <v>333107.571</v>
      </c>
      <c r="J49" s="323">
        <v>319242.571</v>
      </c>
      <c r="K49" s="323">
        <v>307789.22529999999</v>
      </c>
      <c r="L49" s="323">
        <v>303788.5099</v>
      </c>
      <c r="M49" s="323">
        <v>304662.54499999998</v>
      </c>
      <c r="N49" s="323">
        <v>301406.46159999998</v>
      </c>
      <c r="O49" s="324">
        <v>321757.06095416669</v>
      </c>
      <c r="P49" s="30"/>
      <c r="Q49" s="30"/>
    </row>
    <row r="50" spans="1:17" ht="11.1" customHeight="1" x14ac:dyDescent="0.25">
      <c r="A50" s="321"/>
      <c r="B50" s="322">
        <v>2024</v>
      </c>
      <c r="C50" s="323">
        <v>305464.4719</v>
      </c>
      <c r="D50" s="325">
        <v>312697.40000000002</v>
      </c>
      <c r="E50" s="323">
        <v>331589</v>
      </c>
      <c r="F50" s="323">
        <v>339792.05534999998</v>
      </c>
      <c r="G50" s="323">
        <v>338424</v>
      </c>
      <c r="H50" s="323"/>
      <c r="I50" s="323"/>
      <c r="J50" s="323"/>
      <c r="K50" s="323"/>
      <c r="L50" s="323"/>
      <c r="M50" s="323"/>
      <c r="N50" s="323"/>
      <c r="O50" s="324"/>
      <c r="P50" s="30"/>
      <c r="Q50" s="30"/>
    </row>
    <row r="51" spans="1:17" ht="11.1" customHeight="1" x14ac:dyDescent="0.25">
      <c r="A51" s="321" t="s">
        <v>36</v>
      </c>
      <c r="B51" s="322">
        <v>2023</v>
      </c>
      <c r="C51" s="323">
        <v>822293.45904999995</v>
      </c>
      <c r="D51" s="323">
        <v>820833.41570000001</v>
      </c>
      <c r="E51" s="323">
        <v>864214.93680000002</v>
      </c>
      <c r="F51" s="323">
        <v>860219.06339999998</v>
      </c>
      <c r="G51" s="323">
        <v>871937.72935000004</v>
      </c>
      <c r="H51" s="323">
        <v>888005.66845</v>
      </c>
      <c r="I51" s="323">
        <v>886099.00445000001</v>
      </c>
      <c r="J51" s="323">
        <v>840499.00445000001</v>
      </c>
      <c r="K51" s="323">
        <v>894382.16850000003</v>
      </c>
      <c r="L51" s="323">
        <v>890565.44125000003</v>
      </c>
      <c r="M51" s="323">
        <v>876151.05815000006</v>
      </c>
      <c r="N51" s="323">
        <v>875409.98430000001</v>
      </c>
      <c r="O51" s="324">
        <v>865884.24448749993</v>
      </c>
      <c r="P51" s="30"/>
      <c r="Q51" s="30"/>
    </row>
    <row r="52" spans="1:17" ht="11.1" customHeight="1" x14ac:dyDescent="0.25">
      <c r="A52" s="321"/>
      <c r="B52" s="322">
        <v>2024</v>
      </c>
      <c r="C52" s="323">
        <v>812263.09554999997</v>
      </c>
      <c r="D52" s="325">
        <v>809270.5</v>
      </c>
      <c r="E52" s="323">
        <v>814009.52800000005</v>
      </c>
      <c r="F52" s="323">
        <v>820561.8456</v>
      </c>
      <c r="G52" s="323">
        <v>799020</v>
      </c>
      <c r="H52" s="323"/>
      <c r="I52" s="323"/>
      <c r="J52" s="323"/>
      <c r="K52" s="323"/>
      <c r="L52" s="323"/>
      <c r="M52" s="323"/>
      <c r="N52" s="323"/>
      <c r="O52" s="324"/>
      <c r="P52" s="30"/>
      <c r="Q52" s="30"/>
    </row>
    <row r="53" spans="1:17" ht="11.1" customHeight="1" x14ac:dyDescent="0.25">
      <c r="A53" s="321" t="s">
        <v>22</v>
      </c>
      <c r="B53" s="322">
        <v>2023</v>
      </c>
      <c r="C53" s="323">
        <v>295740.09519999998</v>
      </c>
      <c r="D53" s="323">
        <v>296613.54859999998</v>
      </c>
      <c r="E53" s="323">
        <v>319860.1532</v>
      </c>
      <c r="F53" s="323">
        <v>324910.16375000001</v>
      </c>
      <c r="G53" s="323">
        <v>310019.31370000006</v>
      </c>
      <c r="H53" s="323">
        <v>311030.68214999995</v>
      </c>
      <c r="I53" s="323">
        <v>311885.76065000001</v>
      </c>
      <c r="J53" s="323">
        <v>312495.76065000001</v>
      </c>
      <c r="K53" s="323">
        <v>310339.17274999997</v>
      </c>
      <c r="L53" s="323">
        <v>312781.48499999999</v>
      </c>
      <c r="M53" s="323">
        <v>278779.6447</v>
      </c>
      <c r="N53" s="323">
        <v>277841.10359999997</v>
      </c>
      <c r="O53" s="324">
        <v>305191.40699583333</v>
      </c>
      <c r="P53" s="30"/>
      <c r="Q53" s="30"/>
    </row>
    <row r="54" spans="1:17" ht="11.1" customHeight="1" x14ac:dyDescent="0.25">
      <c r="A54" s="321"/>
      <c r="B54" s="322">
        <v>2024</v>
      </c>
      <c r="C54" s="323">
        <v>285569.3847</v>
      </c>
      <c r="D54" s="325">
        <v>283642.8</v>
      </c>
      <c r="E54" s="323">
        <v>305986.76545000001</v>
      </c>
      <c r="F54" s="323">
        <v>321084.47025000001</v>
      </c>
      <c r="G54" s="323">
        <v>304034</v>
      </c>
      <c r="H54" s="323"/>
      <c r="I54" s="323"/>
      <c r="J54" s="323"/>
      <c r="K54" s="323"/>
      <c r="L54" s="323"/>
      <c r="M54" s="323"/>
      <c r="N54" s="323"/>
      <c r="O54" s="324"/>
      <c r="P54" s="30"/>
      <c r="Q54" s="30"/>
    </row>
    <row r="55" spans="1:17" ht="11.1" customHeight="1" x14ac:dyDescent="0.25">
      <c r="A55" s="329" t="s">
        <v>30</v>
      </c>
      <c r="B55" s="322">
        <v>2023</v>
      </c>
      <c r="C55" s="323">
        <v>8245.3531000000003</v>
      </c>
      <c r="D55" s="323">
        <v>10578.7642</v>
      </c>
      <c r="E55" s="323">
        <v>5154.6034999999993</v>
      </c>
      <c r="F55" s="323">
        <v>5125.171699999999</v>
      </c>
      <c r="G55" s="323">
        <v>12304.346</v>
      </c>
      <c r="H55" s="323">
        <v>13259.604499999999</v>
      </c>
      <c r="I55" s="323">
        <v>12845.944</v>
      </c>
      <c r="J55" s="323">
        <v>13145.944</v>
      </c>
      <c r="K55" s="323">
        <v>13200.409</v>
      </c>
      <c r="L55" s="323">
        <v>12379.844999999999</v>
      </c>
      <c r="M55" s="323">
        <v>8229.14</v>
      </c>
      <c r="N55" s="323">
        <v>9158.8109999999997</v>
      </c>
      <c r="O55" s="324">
        <v>10302.328</v>
      </c>
      <c r="P55" s="30"/>
      <c r="Q55" s="30"/>
    </row>
    <row r="56" spans="1:17" ht="11.1" customHeight="1" x14ac:dyDescent="0.25">
      <c r="A56" s="329"/>
      <c r="B56" s="322">
        <v>2024</v>
      </c>
      <c r="C56" s="323">
        <v>8048.7640000000001</v>
      </c>
      <c r="D56" s="325">
        <v>8601</v>
      </c>
      <c r="E56" s="323">
        <v>5656</v>
      </c>
      <c r="F56" s="323">
        <v>5763.72</v>
      </c>
      <c r="G56" s="323">
        <v>6603</v>
      </c>
      <c r="H56" s="323"/>
      <c r="I56" s="323"/>
      <c r="J56" s="323"/>
      <c r="K56" s="323"/>
      <c r="L56" s="323"/>
      <c r="M56" s="323"/>
      <c r="N56" s="323"/>
      <c r="O56" s="324"/>
      <c r="P56" s="30"/>
      <c r="Q56" s="30"/>
    </row>
    <row r="57" spans="1:17" ht="11.1" customHeight="1" x14ac:dyDescent="0.25">
      <c r="A57" s="321" t="s">
        <v>164</v>
      </c>
      <c r="B57" s="322">
        <v>2023</v>
      </c>
      <c r="C57" s="323">
        <v>266886.72369999997</v>
      </c>
      <c r="D57" s="323">
        <v>258748.04300000001</v>
      </c>
      <c r="E57" s="323">
        <v>235053.45574999999</v>
      </c>
      <c r="F57" s="323">
        <v>236360.9215</v>
      </c>
      <c r="G57" s="323">
        <v>220433.15</v>
      </c>
      <c r="H57" s="323">
        <v>218240.34099999999</v>
      </c>
      <c r="I57" s="323">
        <v>219089.68225000001</v>
      </c>
      <c r="J57" s="323">
        <v>220080</v>
      </c>
      <c r="K57" s="323">
        <v>231830.25825000001</v>
      </c>
      <c r="L57" s="323">
        <v>202194.51699999999</v>
      </c>
      <c r="M57" s="323">
        <v>201290.43575</v>
      </c>
      <c r="N57" s="323">
        <v>205025.58850000001</v>
      </c>
      <c r="O57" s="324">
        <v>226269.42639166667</v>
      </c>
      <c r="P57" s="30"/>
      <c r="Q57" s="30"/>
    </row>
    <row r="58" spans="1:17" ht="11.1" customHeight="1" x14ac:dyDescent="0.25">
      <c r="A58" s="330"/>
      <c r="B58" s="331">
        <v>2024</v>
      </c>
      <c r="C58" s="323">
        <v>259875.35274999999</v>
      </c>
      <c r="D58" s="332">
        <v>255242.2</v>
      </c>
      <c r="E58" s="332">
        <v>229235.38274999999</v>
      </c>
      <c r="F58" s="332">
        <v>230370.30650000001</v>
      </c>
      <c r="G58" s="332">
        <v>205799</v>
      </c>
      <c r="H58" s="332"/>
      <c r="I58" s="332"/>
      <c r="J58" s="332"/>
      <c r="K58" s="332"/>
      <c r="L58" s="332"/>
      <c r="M58" s="332"/>
      <c r="N58" s="332"/>
      <c r="O58" s="333"/>
      <c r="P58" s="30"/>
      <c r="Q58" s="30"/>
    </row>
    <row r="59" spans="1:17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  <c r="Q59" s="84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87E3C-9854-42C5-833E-4BC0E7FF55BC}">
  <sheetPr published="0"/>
  <dimension ref="A1:Q67"/>
  <sheetViews>
    <sheetView showGridLines="0" zoomScaleNormal="100" workbookViewId="0">
      <selection sqref="A1:O62"/>
    </sheetView>
  </sheetViews>
  <sheetFormatPr baseColWidth="10" defaultColWidth="5.10937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5.109375" style="31"/>
  </cols>
  <sheetData>
    <row r="1" spans="1:17" ht="20.25" customHeight="1" x14ac:dyDescent="0.25">
      <c r="A1" s="29" t="s">
        <v>242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5.75" customHeight="1" x14ac:dyDescent="0.25">
      <c r="A2" s="32" t="s">
        <v>85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188</v>
      </c>
      <c r="P4" s="68"/>
      <c r="Q4" s="68"/>
    </row>
    <row r="5" spans="1:17" ht="14.1" customHeight="1" x14ac:dyDescent="0.25">
      <c r="A5" s="375" t="s">
        <v>26</v>
      </c>
      <c r="B5" s="219">
        <v>2023</v>
      </c>
      <c r="C5" s="241">
        <f>'C 31'!C5/'C 32'!C5*1000</f>
        <v>1.4653542947004323</v>
      </c>
      <c r="D5" s="241">
        <f>'C 31'!D5/'C 32'!D5*1000</f>
        <v>1.4738408465944035</v>
      </c>
      <c r="E5" s="241">
        <f>'C 31'!E5/'C 32'!E5*1000</f>
        <v>1.4778496165940036</v>
      </c>
      <c r="F5" s="241">
        <f>'C 31'!F5/'C 32'!F5*1000</f>
        <v>1.4775157685690621</v>
      </c>
      <c r="G5" s="241">
        <f>'C 31'!G5/'C 32'!G5*1000</f>
        <v>1.479701762962673</v>
      </c>
      <c r="H5" s="241">
        <f>'C 31'!H5/'C 32'!H5*1000</f>
        <v>1.4825305029034896</v>
      </c>
      <c r="I5" s="241">
        <f>'C 31'!I5/'C 32'!I5*1000</f>
        <v>1.4713652032416342</v>
      </c>
      <c r="J5" s="241">
        <f>'C 31'!J5/'C 32'!J5*1000</f>
        <v>1.4948628549401222</v>
      </c>
      <c r="K5" s="241">
        <f>'C 31'!K5/'C 32'!K5*1000</f>
        <v>1.4898482961509072</v>
      </c>
      <c r="L5" s="241">
        <f>'C 31'!L5/'C 32'!L5*1000</f>
        <v>1.4883594620923171</v>
      </c>
      <c r="M5" s="241">
        <f>'C 31'!M5/'C 32'!M5*1000</f>
        <v>1.4969551795654017</v>
      </c>
      <c r="N5" s="241">
        <f>'C 31'!N5/'C 32'!N5*1000</f>
        <v>1.5023029561438548</v>
      </c>
      <c r="O5" s="241">
        <v>17.801140927001413</v>
      </c>
      <c r="P5" s="30"/>
      <c r="Q5" s="68"/>
    </row>
    <row r="6" spans="1:17" ht="14.1" customHeight="1" x14ac:dyDescent="0.25">
      <c r="A6" s="376"/>
      <c r="B6" s="227" t="s">
        <v>115</v>
      </c>
      <c r="C6" s="242">
        <f>'C 31'!C6/'C 32'!C6*1000</f>
        <v>1.4656672502886867</v>
      </c>
      <c r="D6" s="242">
        <f>'C 31'!D6/'C 32'!D6*1000</f>
        <v>1.4165368860885337</v>
      </c>
      <c r="E6" s="242">
        <f>'C 31'!E6/'C 32'!E6*1000</f>
        <v>1.4589345172107588</v>
      </c>
      <c r="F6" s="242">
        <f>'C 31'!F6/'C 32'!F6*1000</f>
        <v>1.4778209361054881</v>
      </c>
      <c r="G6" s="242">
        <f>'C 31'!G6/'C 32'!G6*1000</f>
        <v>1.4923096668638061</v>
      </c>
      <c r="H6" s="242"/>
      <c r="I6" s="242"/>
      <c r="J6" s="242"/>
      <c r="K6" s="242"/>
      <c r="L6" s="242"/>
      <c r="M6" s="242"/>
      <c r="N6" s="242"/>
      <c r="O6" s="242"/>
      <c r="P6" s="30"/>
      <c r="Q6" s="68"/>
    </row>
    <row r="7" spans="1:17" ht="11.1" customHeight="1" x14ac:dyDescent="0.25">
      <c r="A7" s="69" t="s">
        <v>3</v>
      </c>
      <c r="B7" s="70">
        <v>2023</v>
      </c>
      <c r="C7" s="164">
        <f>'C 31'!C7/'C 32'!C7*1000</f>
        <v>0.94491506760716348</v>
      </c>
      <c r="D7" s="164">
        <f>'C 31'!D7/'C 32'!D7*1000</f>
        <v>0.95038042916024734</v>
      </c>
      <c r="E7" s="164">
        <f>'C 31'!E7/'C 32'!E7*1000</f>
        <v>0.97653008897824678</v>
      </c>
      <c r="F7" s="164">
        <f>'C 31'!F7/'C 32'!F7*1000</f>
        <v>0.99518887780473053</v>
      </c>
      <c r="G7" s="164">
        <f>'C 31'!G7/'C 32'!G7*1000</f>
        <v>0.88817013162934444</v>
      </c>
      <c r="H7" s="164">
        <f>'C 31'!H7/'C 32'!H7*1000</f>
        <v>0.89512211227416716</v>
      </c>
      <c r="I7" s="164">
        <f>'C 31'!I7/'C 32'!I7*1000</f>
        <v>0.89942949837064068</v>
      </c>
      <c r="J7" s="164">
        <f>'C 31'!J7/'C 32'!J7*1000</f>
        <v>0.78734370465142878</v>
      </c>
      <c r="K7" s="164">
        <f>'C 31'!K7/'C 32'!K7*1000</f>
        <v>0.58912835079057968</v>
      </c>
      <c r="L7" s="164">
        <f>'C 31'!L7/'C 32'!L7*1000</f>
        <v>0.58888108898129421</v>
      </c>
      <c r="M7" s="164">
        <f>'C 31'!M7/'C 32'!M7*1000</f>
        <v>0.59630870224721699</v>
      </c>
      <c r="N7" s="164">
        <f>'C 31'!N7/'C 32'!N7*1000</f>
        <v>0.5228240888736102</v>
      </c>
      <c r="O7" s="251">
        <v>9.8360352875676789</v>
      </c>
      <c r="P7" s="30"/>
      <c r="Q7" s="68"/>
    </row>
    <row r="8" spans="1:17" ht="11.1" customHeight="1" x14ac:dyDescent="0.25">
      <c r="A8" s="69"/>
      <c r="B8" s="70">
        <v>2024</v>
      </c>
      <c r="C8" s="164">
        <f>'C 31'!C8/'C 32'!C8*1000</f>
        <v>0.9491161564630316</v>
      </c>
      <c r="D8" s="164">
        <f>'C 31'!D8/'C 32'!D8*1000</f>
        <v>0.93602799383885327</v>
      </c>
      <c r="E8" s="164">
        <f>'C 31'!E8/'C 32'!E8*1000</f>
        <v>0.9334771174404336</v>
      </c>
      <c r="F8" s="164">
        <f>'C 31'!F8/'C 32'!F8*1000</f>
        <v>0.91205323789009063</v>
      </c>
      <c r="G8" s="164">
        <f>'C 31'!G8/'C 32'!G8*1000</f>
        <v>0.90499965134927829</v>
      </c>
      <c r="H8" s="164"/>
      <c r="I8" s="164"/>
      <c r="J8" s="164"/>
      <c r="K8" s="164"/>
      <c r="L8" s="164"/>
      <c r="M8" s="164"/>
      <c r="N8" s="164"/>
      <c r="O8" s="251"/>
      <c r="P8" s="30"/>
      <c r="Q8" s="30"/>
    </row>
    <row r="9" spans="1:17" ht="11.1" customHeight="1" x14ac:dyDescent="0.25">
      <c r="A9" s="69" t="s">
        <v>4</v>
      </c>
      <c r="B9" s="70">
        <v>2023</v>
      </c>
      <c r="C9" s="164">
        <f>'C 31'!C9/'C 32'!C9*1000</f>
        <v>0.54310951269603003</v>
      </c>
      <c r="D9" s="164">
        <f>'C 31'!D9/'C 32'!D9*1000</f>
        <v>0.5412231879919992</v>
      </c>
      <c r="E9" s="164">
        <f>'C 31'!E9/'C 32'!E9*1000</f>
        <v>0.48833797020303082</v>
      </c>
      <c r="F9" s="164">
        <f>'C 31'!F9/'C 32'!F9*1000</f>
        <v>0.49346300587218955</v>
      </c>
      <c r="G9" s="164">
        <f>'C 31'!G9/'C 32'!G9*1000</f>
        <v>0.49284775229510136</v>
      </c>
      <c r="H9" s="164">
        <v>0.48862448031717365</v>
      </c>
      <c r="I9" s="164">
        <v>0.48010391773294853</v>
      </c>
      <c r="J9" s="164">
        <v>0.48970175805487109</v>
      </c>
      <c r="K9" s="164">
        <v>0.54224802990544407</v>
      </c>
      <c r="L9" s="164">
        <v>0.54946125368883536</v>
      </c>
      <c r="M9" s="164">
        <v>0.56625317134637798</v>
      </c>
      <c r="N9" s="164">
        <v>0.60880697223276248</v>
      </c>
      <c r="O9" s="251">
        <v>6.2676907715274055</v>
      </c>
      <c r="P9" s="30"/>
      <c r="Q9" s="113"/>
    </row>
    <row r="10" spans="1:17" ht="11.1" customHeight="1" x14ac:dyDescent="0.25">
      <c r="A10" s="69"/>
      <c r="B10" s="70">
        <v>2024</v>
      </c>
      <c r="C10" s="164">
        <f>'C 31'!C10/'C 32'!C10*1000</f>
        <v>0.53721528591778644</v>
      </c>
      <c r="D10" s="164">
        <f>'C 31'!D10/'C 32'!D10*1000</f>
        <v>0.52187086687458162</v>
      </c>
      <c r="E10" s="164">
        <f>'C 31'!E10/'C 32'!E10*1000</f>
        <v>0.52540814703191696</v>
      </c>
      <c r="F10" s="164">
        <f>'C 31'!F10/'C 32'!F10*1000</f>
        <v>0.51334802051933526</v>
      </c>
      <c r="G10" s="164">
        <f>'C 31'!G10/'C 32'!G10*1000</f>
        <v>0.5271088771582999</v>
      </c>
      <c r="H10" s="164"/>
      <c r="I10" s="164"/>
      <c r="J10" s="164"/>
      <c r="K10" s="164"/>
      <c r="L10" s="164"/>
      <c r="M10" s="164"/>
      <c r="N10" s="164"/>
      <c r="O10" s="251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164">
        <f>'C 31'!C11/'C 32'!C11*1000</f>
        <v>0.41288276294721504</v>
      </c>
      <c r="D11" s="164">
        <f>'C 31'!D11/'C 32'!D11*1000</f>
        <v>0.39083509920458115</v>
      </c>
      <c r="E11" s="164">
        <f>'C 31'!E11/'C 32'!E11*1000</f>
        <v>0.4047682993070697</v>
      </c>
      <c r="F11" s="164">
        <f>'C 31'!F11/'C 32'!F11*1000</f>
        <v>0.43824103871308606</v>
      </c>
      <c r="G11" s="164">
        <f>'C 31'!G11/'C 32'!G11*1000</f>
        <v>0.44555990073356633</v>
      </c>
      <c r="H11" s="164">
        <v>0.44250141038720681</v>
      </c>
      <c r="I11" s="164">
        <v>0.4081886073698297</v>
      </c>
      <c r="J11" s="164">
        <v>0.38801146869656455</v>
      </c>
      <c r="K11" s="164">
        <v>0.32743228537632046</v>
      </c>
      <c r="L11" s="164">
        <v>0.36934234739761623</v>
      </c>
      <c r="M11" s="164">
        <v>0.3980497006786457</v>
      </c>
      <c r="N11" s="164">
        <v>0.40611058679034295</v>
      </c>
      <c r="O11" s="251">
        <v>4.8627600604559866</v>
      </c>
      <c r="P11" s="30"/>
      <c r="Q11" s="30"/>
    </row>
    <row r="12" spans="1:17" ht="11.1" customHeight="1" x14ac:dyDescent="0.25">
      <c r="A12" s="73"/>
      <c r="B12" s="70">
        <v>2024</v>
      </c>
      <c r="C12" s="164">
        <f>'C 31'!C12/'C 32'!C12*1000</f>
        <v>0.39722642902364252</v>
      </c>
      <c r="D12" s="164">
        <f>'C 31'!D12/'C 32'!D12*1000</f>
        <v>0.39309482795311135</v>
      </c>
      <c r="E12" s="164">
        <f>'C 31'!E12/'C 32'!E12*1000</f>
        <v>0.4026238663156021</v>
      </c>
      <c r="F12" s="164">
        <f>'C 31'!F12/'C 32'!F12*1000</f>
        <v>0.41510696515049011</v>
      </c>
      <c r="G12" s="164">
        <f>'C 31'!G12/'C 32'!G12*1000</f>
        <v>0.42062610081355362</v>
      </c>
      <c r="H12" s="164"/>
      <c r="I12" s="164"/>
      <c r="J12" s="164"/>
      <c r="K12" s="164"/>
      <c r="L12" s="164"/>
      <c r="M12" s="164"/>
      <c r="N12" s="164"/>
      <c r="O12" s="251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164">
        <f>'C 31'!C13/'C 32'!C13*1000</f>
        <v>1.3326382884625676</v>
      </c>
      <c r="D13" s="164">
        <f>'C 31'!D13/'C 32'!D13*1000</f>
        <v>1.334645088395598</v>
      </c>
      <c r="E13" s="164">
        <f>'C 31'!E13/'C 32'!E13*1000</f>
        <v>1.2757355011462348</v>
      </c>
      <c r="F13" s="164">
        <f>'C 31'!F13/'C 32'!F13*1000</f>
        <v>1.2395028989486014</v>
      </c>
      <c r="G13" s="164">
        <f>'C 31'!G13/'C 32'!G13*1000</f>
        <v>1.2436056202294823</v>
      </c>
      <c r="H13" s="164">
        <v>1.2893009245053006</v>
      </c>
      <c r="I13" s="164">
        <v>1.2511095877338416</v>
      </c>
      <c r="J13" s="164">
        <v>1.3184196223402502</v>
      </c>
      <c r="K13" s="164">
        <v>1.2999530468230076</v>
      </c>
      <c r="L13" s="164">
        <v>1.3224476462862065</v>
      </c>
      <c r="M13" s="164">
        <v>1.3639404007171283</v>
      </c>
      <c r="N13" s="164">
        <v>1.3697558874477771</v>
      </c>
      <c r="O13" s="251">
        <v>15.638130359629834</v>
      </c>
      <c r="P13" s="30"/>
      <c r="Q13" s="30"/>
    </row>
    <row r="14" spans="1:17" ht="11.1" customHeight="1" x14ac:dyDescent="0.25">
      <c r="A14" s="69"/>
      <c r="B14" s="70">
        <v>2024</v>
      </c>
      <c r="C14" s="164">
        <f>'C 31'!C14/'C 32'!C14*1000</f>
        <v>1.3205356585693317</v>
      </c>
      <c r="D14" s="164">
        <f>'C 31'!D14/'C 32'!D14*1000</f>
        <v>1.3047075901375647</v>
      </c>
      <c r="E14" s="164">
        <f>'C 31'!E14/'C 32'!E14*1000</f>
        <v>1.3036633527759744</v>
      </c>
      <c r="F14" s="164">
        <f>'C 31'!F14/'C 32'!F14*1000</f>
        <v>1.3010199661871429</v>
      </c>
      <c r="G14" s="164">
        <f>'C 31'!G14/'C 32'!G14*1000</f>
        <v>1.3247394515464219</v>
      </c>
      <c r="H14" s="164"/>
      <c r="I14" s="164"/>
      <c r="J14" s="164"/>
      <c r="K14" s="164"/>
      <c r="L14" s="164"/>
      <c r="M14" s="164"/>
      <c r="N14" s="164"/>
      <c r="O14" s="251"/>
      <c r="P14" s="30"/>
      <c r="Q14" s="30"/>
    </row>
    <row r="15" spans="1:17" ht="11.1" customHeight="1" x14ac:dyDescent="0.25">
      <c r="A15" s="69" t="s">
        <v>106</v>
      </c>
      <c r="B15" s="70">
        <v>2023</v>
      </c>
      <c r="C15" s="164">
        <f>'C 31'!C15/'C 32'!C15*1000</f>
        <v>0.47284009338710598</v>
      </c>
      <c r="D15" s="164">
        <f>'C 31'!D15/'C 32'!D15*1000</f>
        <v>0.48026833537682717</v>
      </c>
      <c r="E15" s="164">
        <f>'C 31'!E15/'C 32'!E15*1000</f>
        <v>0.56355947038355259</v>
      </c>
      <c r="F15" s="164">
        <f>'C 31'!F15/'C 32'!F15*1000</f>
        <v>0.60217841878861078</v>
      </c>
      <c r="G15" s="164">
        <f>'C 31'!G15/'C 32'!G15*1000</f>
        <v>0.6506137261395275</v>
      </c>
      <c r="H15" s="164">
        <v>0.67619349795462502</v>
      </c>
      <c r="I15" s="164">
        <v>0.66974858287035366</v>
      </c>
      <c r="J15" s="164">
        <v>0.65963804689842909</v>
      </c>
      <c r="K15" s="164">
        <v>0.42899827781605537</v>
      </c>
      <c r="L15" s="164">
        <v>0.43088451008159273</v>
      </c>
      <c r="M15" s="164">
        <v>0.44481077130106217</v>
      </c>
      <c r="N15" s="164">
        <v>0.43992211051714752</v>
      </c>
      <c r="O15" s="251">
        <v>6.5252749289442988</v>
      </c>
      <c r="P15" s="30"/>
      <c r="Q15" s="30"/>
    </row>
    <row r="16" spans="1:17" ht="11.1" customHeight="1" x14ac:dyDescent="0.25">
      <c r="A16" s="69"/>
      <c r="B16" s="70">
        <v>2024</v>
      </c>
      <c r="C16" s="164">
        <f>'C 31'!C16/'C 32'!C16*1000</f>
        <v>0.46787888441204317</v>
      </c>
      <c r="D16" s="164">
        <f>'C 31'!D16/'C 32'!D16*1000</f>
        <v>0.46873173298000864</v>
      </c>
      <c r="E16" s="164">
        <f>'C 31'!E16/'C 32'!E16*1000</f>
        <v>0.57347135978012376</v>
      </c>
      <c r="F16" s="164">
        <f>'C 31'!F16/'C 32'!F16*1000</f>
        <v>0.58903469124451968</v>
      </c>
      <c r="G16" s="164">
        <f>'C 31'!G16/'C 32'!G16*1000</f>
        <v>0.69573025471870997</v>
      </c>
      <c r="H16" s="164"/>
      <c r="I16" s="164"/>
      <c r="J16" s="164"/>
      <c r="K16" s="164"/>
      <c r="L16" s="164"/>
      <c r="M16" s="164"/>
      <c r="N16" s="164"/>
      <c r="O16" s="251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164">
        <f>'C 31'!C17/'C 32'!C17*1000</f>
        <v>0.44280076237898991</v>
      </c>
      <c r="D17" s="164">
        <f>'C 31'!D17/'C 32'!D17*1000</f>
        <v>0.45265675030650432</v>
      </c>
      <c r="E17" s="164">
        <f>'C 31'!E17/'C 32'!E17*1000</f>
        <v>0.45552172539508912</v>
      </c>
      <c r="F17" s="164">
        <f>'C 31'!F17/'C 32'!F17*1000</f>
        <v>0.4610704109076319</v>
      </c>
      <c r="G17" s="164">
        <f>'C 31'!G17/'C 32'!G17*1000</f>
        <v>0.48762428653272505</v>
      </c>
      <c r="H17" s="164">
        <v>0.49004156355306888</v>
      </c>
      <c r="I17" s="164">
        <v>0.46994149641463606</v>
      </c>
      <c r="J17" s="164">
        <v>0.47907974510132662</v>
      </c>
      <c r="K17" s="164">
        <v>0.47549159181786821</v>
      </c>
      <c r="L17" s="164">
        <v>0.49066692034747861</v>
      </c>
      <c r="M17" s="164">
        <v>0.47590378696926888</v>
      </c>
      <c r="N17" s="164">
        <v>0.48696925608075931</v>
      </c>
      <c r="O17" s="251">
        <v>5.6657627863468134</v>
      </c>
      <c r="P17" s="30"/>
      <c r="Q17" s="30"/>
    </row>
    <row r="18" spans="1:17" ht="11.1" customHeight="1" x14ac:dyDescent="0.25">
      <c r="A18" s="73"/>
      <c r="B18" s="70">
        <v>2024</v>
      </c>
      <c r="C18" s="164">
        <f>'C 31'!C18/'C 32'!C18*1000</f>
        <v>0.44056058950531796</v>
      </c>
      <c r="D18" s="164">
        <f>'C 31'!D18/'C 32'!D18*1000</f>
        <v>0.44690433487233805</v>
      </c>
      <c r="E18" s="164">
        <f>'C 31'!E18/'C 32'!E18*1000</f>
        <v>0.47197058740680914</v>
      </c>
      <c r="F18" s="164">
        <f>'C 31'!F18/'C 32'!F18*1000</f>
        <v>0.46287122832786709</v>
      </c>
      <c r="G18" s="164">
        <f>'C 31'!G18/'C 32'!G18*1000</f>
        <v>0.49757608109506662</v>
      </c>
      <c r="H18" s="164"/>
      <c r="I18" s="164"/>
      <c r="J18" s="164"/>
      <c r="K18" s="164"/>
      <c r="L18" s="164"/>
      <c r="M18" s="164"/>
      <c r="N18" s="164"/>
      <c r="O18" s="251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164">
        <f>'C 31'!C19/'C 32'!C19*1000</f>
        <v>0.45909840652705375</v>
      </c>
      <c r="D19" s="164">
        <f>'C 31'!D19/'C 32'!D19*1000</f>
        <v>0.4818127217252729</v>
      </c>
      <c r="E19" s="164">
        <f>'C 31'!E19/'C 32'!E19*1000</f>
        <v>0.49895710681244743</v>
      </c>
      <c r="F19" s="164">
        <f>'C 31'!F19/'C 32'!F19*1000</f>
        <v>0.52239924989566833</v>
      </c>
      <c r="G19" s="164">
        <f>'C 31'!G19/'C 32'!G19*1000</f>
        <v>0.53154858482062373</v>
      </c>
      <c r="H19" s="164">
        <v>0.53181942295440066</v>
      </c>
      <c r="I19" s="164">
        <v>0.53926558978211869</v>
      </c>
      <c r="J19" s="164">
        <v>0.55211068173102451</v>
      </c>
      <c r="K19" s="164">
        <v>0.54777589809931337</v>
      </c>
      <c r="L19" s="164">
        <v>0.54164922396429849</v>
      </c>
      <c r="M19" s="164">
        <v>0.53600759316615043</v>
      </c>
      <c r="N19" s="164">
        <v>0.53643364928909953</v>
      </c>
      <c r="O19" s="251">
        <v>6.247909616106198</v>
      </c>
      <c r="P19" s="30"/>
      <c r="Q19" s="30"/>
    </row>
    <row r="20" spans="1:17" ht="11.1" customHeight="1" x14ac:dyDescent="0.25">
      <c r="A20" s="73"/>
      <c r="B20" s="70">
        <v>2024</v>
      </c>
      <c r="C20" s="164">
        <f>'C 31'!C20/'C 32'!C20*1000</f>
        <v>0.45717732207478889</v>
      </c>
      <c r="D20" s="164">
        <f>'C 31'!D20/'C 32'!D20*1000</f>
        <v>0.50112152661533316</v>
      </c>
      <c r="E20" s="164">
        <f>'C 31'!E20/'C 32'!E20*1000</f>
        <v>0.50420938567975326</v>
      </c>
      <c r="F20" s="164">
        <f>'C 31'!F20/'C 32'!F20*1000</f>
        <v>0.51440670716057835</v>
      </c>
      <c r="G20" s="164">
        <f>'C 31'!G20/'C 32'!G20*1000</f>
        <v>0.56492136555427697</v>
      </c>
      <c r="H20" s="164"/>
      <c r="I20" s="164"/>
      <c r="J20" s="164"/>
      <c r="K20" s="164"/>
      <c r="L20" s="164"/>
      <c r="M20" s="164"/>
      <c r="N20" s="164"/>
      <c r="O20" s="251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164">
        <f>'C 31'!C21/'C 32'!C21*1000</f>
        <v>0.2214318969059553</v>
      </c>
      <c r="D21" s="164">
        <f>'C 31'!D21/'C 32'!D21*1000</f>
        <v>0.2216772923372268</v>
      </c>
      <c r="E21" s="164">
        <f>'C 31'!E21/'C 32'!E21*1000</f>
        <v>0.27841182472018727</v>
      </c>
      <c r="F21" s="164">
        <f>'C 31'!F21/'C 32'!F21*1000</f>
        <v>0.29203746872680436</v>
      </c>
      <c r="G21" s="164">
        <f>'C 31'!G21/'C 32'!G21*1000</f>
        <v>0.31555990873748463</v>
      </c>
      <c r="H21" s="164">
        <v>0.32710876974965847</v>
      </c>
      <c r="I21" s="164">
        <v>0.31894510896187922</v>
      </c>
      <c r="J21" s="164">
        <v>0.28435399474833101</v>
      </c>
      <c r="K21" s="164">
        <v>0.2424838613227531</v>
      </c>
      <c r="L21" s="164">
        <v>0.2445943083591158</v>
      </c>
      <c r="M21" s="164">
        <v>0.25422425858670511</v>
      </c>
      <c r="N21" s="164">
        <v>0.25424441104398909</v>
      </c>
      <c r="O21" s="251">
        <v>3.294310323373022</v>
      </c>
      <c r="P21" s="30"/>
      <c r="Q21" s="30"/>
    </row>
    <row r="22" spans="1:17" ht="11.1" customHeight="1" x14ac:dyDescent="0.25">
      <c r="A22" s="69"/>
      <c r="B22" s="70">
        <v>2024</v>
      </c>
      <c r="C22" s="164">
        <f>'C 31'!C22/'C 32'!C22*1000</f>
        <v>0.2137920857936581</v>
      </c>
      <c r="D22" s="164">
        <f>'C 31'!D22/'C 32'!D22*1000</f>
        <v>0.22004523523681105</v>
      </c>
      <c r="E22" s="164">
        <f>'C 31'!E22/'C 32'!E22*1000</f>
        <v>0.26751046452436777</v>
      </c>
      <c r="F22" s="164">
        <f>'C 31'!F22/'C 32'!F22*1000</f>
        <v>0.29395427947561364</v>
      </c>
      <c r="G22" s="164">
        <f>'C 31'!G22/'C 32'!G22*1000</f>
        <v>0.32971195706538053</v>
      </c>
      <c r="H22" s="164"/>
      <c r="I22" s="164"/>
      <c r="J22" s="164"/>
      <c r="K22" s="164"/>
      <c r="L22" s="164"/>
      <c r="M22" s="164"/>
      <c r="N22" s="164"/>
      <c r="O22" s="251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164">
        <f>'C 31'!C23/'C 32'!C23*1000</f>
        <v>0.3749311418737068</v>
      </c>
      <c r="D23" s="164">
        <f>'C 31'!D23/'C 32'!D23*1000</f>
        <v>0.38385100578358139</v>
      </c>
      <c r="E23" s="164">
        <f>'C 31'!E23/'C 32'!E23*1000</f>
        <v>0.36226422085152632</v>
      </c>
      <c r="F23" s="164">
        <f>'C 31'!F23/'C 32'!F23*1000</f>
        <v>0.35597485324415207</v>
      </c>
      <c r="G23" s="164">
        <f>'C 31'!G23/'C 32'!G23*1000</f>
        <v>0.36094833123739462</v>
      </c>
      <c r="H23" s="164">
        <v>0.36009471985990216</v>
      </c>
      <c r="I23" s="164">
        <v>0.44876474566410179</v>
      </c>
      <c r="J23" s="164">
        <v>0.43186439977964003</v>
      </c>
      <c r="K23" s="164">
        <v>0.41830041267407803</v>
      </c>
      <c r="L23" s="164">
        <v>0.43023551717622321</v>
      </c>
      <c r="M23" s="164">
        <v>0.42746579615703717</v>
      </c>
      <c r="N23" s="164">
        <v>0.44815538262441007</v>
      </c>
      <c r="O23" s="251">
        <v>4.7586912931436318</v>
      </c>
      <c r="P23" s="30"/>
      <c r="Q23" s="30"/>
    </row>
    <row r="24" spans="1:17" ht="11.1" customHeight="1" x14ac:dyDescent="0.25">
      <c r="A24" s="69"/>
      <c r="B24" s="70">
        <v>2024</v>
      </c>
      <c r="C24" s="164">
        <f>'C 31'!C24/'C 32'!C24*1000</f>
        <v>0.36295833279529949</v>
      </c>
      <c r="D24" s="164">
        <f>'C 31'!D24/'C 32'!D24*1000</f>
        <v>0.36982038444836818</v>
      </c>
      <c r="E24" s="164">
        <f>'C 31'!E24/'C 32'!E24*1000</f>
        <v>0.36194355944143108</v>
      </c>
      <c r="F24" s="164">
        <f>'C 31'!F24/'C 32'!F24*1000</f>
        <v>0.34070000637181858</v>
      </c>
      <c r="G24" s="164">
        <f>'C 31'!G24/'C 32'!G24*1000</f>
        <v>0.36790088972503138</v>
      </c>
      <c r="H24" s="164"/>
      <c r="I24" s="164"/>
      <c r="J24" s="164"/>
      <c r="K24" s="164"/>
      <c r="L24" s="164"/>
      <c r="M24" s="164"/>
      <c r="N24" s="164"/>
      <c r="O24" s="251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164">
        <f>'C 31'!C25/'C 32'!C25*1000</f>
        <v>0.56502512123588133</v>
      </c>
      <c r="D25" s="164">
        <f>'C 31'!D25/'C 32'!D25*1000</f>
        <v>0.55344268960746446</v>
      </c>
      <c r="E25" s="164">
        <f>'C 31'!E25/'C 32'!E25*1000</f>
        <v>0.54476728288062215</v>
      </c>
      <c r="F25" s="164">
        <f>'C 31'!F25/'C 32'!F25*1000</f>
        <v>0.55031409931388897</v>
      </c>
      <c r="G25" s="164">
        <f>'C 31'!G25/'C 32'!G25*1000</f>
        <v>0.5546870601243723</v>
      </c>
      <c r="H25" s="164">
        <v>0.5507184613205498</v>
      </c>
      <c r="I25" s="164">
        <v>0.54808878886087553</v>
      </c>
      <c r="J25" s="164">
        <v>0.59434988782906761</v>
      </c>
      <c r="K25" s="164">
        <v>0.67326601689230781</v>
      </c>
      <c r="L25" s="164">
        <v>0.67301540179635955</v>
      </c>
      <c r="M25" s="164">
        <v>0.64280416382154115</v>
      </c>
      <c r="N25" s="164">
        <v>0.66711898259564617</v>
      </c>
      <c r="O25" s="251">
        <v>7.115503372335696</v>
      </c>
      <c r="P25" s="30"/>
      <c r="Q25" s="30"/>
    </row>
    <row r="26" spans="1:17" ht="11.1" customHeight="1" x14ac:dyDescent="0.25">
      <c r="A26" s="69"/>
      <c r="B26" s="70">
        <v>2024</v>
      </c>
      <c r="C26" s="164">
        <f>'C 31'!C26/'C 32'!C26*1000</f>
        <v>0.55925937291487859</v>
      </c>
      <c r="D26" s="164">
        <f>'C 31'!D26/'C 32'!D26*1000</f>
        <v>0.53748342151190576</v>
      </c>
      <c r="E26" s="164">
        <f>'C 31'!E26/'C 32'!E26*1000</f>
        <v>0.56462886088307696</v>
      </c>
      <c r="F26" s="164">
        <f>'C 31'!F26/'C 32'!F26*1000</f>
        <v>0.56373278424179041</v>
      </c>
      <c r="G26" s="164">
        <f>'C 31'!G26/'C 32'!G26*1000</f>
        <v>0.57690927434371331</v>
      </c>
      <c r="H26" s="164"/>
      <c r="I26" s="164"/>
      <c r="J26" s="164"/>
      <c r="K26" s="164"/>
      <c r="L26" s="164"/>
      <c r="M26" s="164"/>
      <c r="N26" s="164"/>
      <c r="O26" s="251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164">
        <f>'C 31'!C27/'C 32'!C27*1000</f>
        <v>1.6432765574830313</v>
      </c>
      <c r="D27" s="164">
        <f>'C 31'!D27/'C 32'!D27*1000</f>
        <v>1.6778355869630903</v>
      </c>
      <c r="E27" s="164">
        <f>'C 31'!E27/'C 32'!E27*1000</f>
        <v>1.6866886295106014</v>
      </c>
      <c r="F27" s="164">
        <f>'C 31'!F27/'C 32'!F27*1000</f>
        <v>1.7128335138495543</v>
      </c>
      <c r="G27" s="164">
        <f>'C 31'!G27/'C 32'!G27*1000</f>
        <v>1.7154398411697351</v>
      </c>
      <c r="H27" s="164">
        <v>1.7489629920046341</v>
      </c>
      <c r="I27" s="164">
        <v>1.7264976058983947</v>
      </c>
      <c r="J27" s="164">
        <v>1.7203383160707006</v>
      </c>
      <c r="K27" s="164">
        <v>1.7235973881602853</v>
      </c>
      <c r="L27" s="164">
        <v>1.6983407300732183</v>
      </c>
      <c r="M27" s="164">
        <v>1.6588286023308443</v>
      </c>
      <c r="N27" s="164">
        <v>1.6483412746425889</v>
      </c>
      <c r="O27" s="251">
        <v>20.360568347790153</v>
      </c>
      <c r="P27" s="30"/>
      <c r="Q27" s="30"/>
    </row>
    <row r="28" spans="1:17" ht="11.1" customHeight="1" x14ac:dyDescent="0.25">
      <c r="A28" s="69"/>
      <c r="B28" s="70">
        <v>2024</v>
      </c>
      <c r="C28" s="164">
        <f>'C 31'!C28/'C 32'!C28*1000</f>
        <v>1.6501851523869566</v>
      </c>
      <c r="D28" s="164">
        <f>'C 31'!D28/'C 32'!D28*1000</f>
        <v>1.6152111427587719</v>
      </c>
      <c r="E28" s="164">
        <f>'C 31'!E28/'C 32'!E28*1000</f>
        <v>1.6957554731644684</v>
      </c>
      <c r="F28" s="164">
        <f>'C 31'!F28/'C 32'!F28*1000</f>
        <v>1.73115825829942</v>
      </c>
      <c r="G28" s="164">
        <f>'C 31'!G28/'C 32'!G28*1000</f>
        <v>1.7304751367799056</v>
      </c>
      <c r="H28" s="164"/>
      <c r="I28" s="164"/>
      <c r="J28" s="164"/>
      <c r="K28" s="164"/>
      <c r="L28" s="164"/>
      <c r="M28" s="164"/>
      <c r="N28" s="164"/>
      <c r="O28" s="251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164">
        <f>'C 31'!C29/'C 32'!C29*1000</f>
        <v>0.57738425854344466</v>
      </c>
      <c r="D29" s="164">
        <f>'C 31'!D29/'C 32'!D29*1000</f>
        <v>0.60405572435456689</v>
      </c>
      <c r="E29" s="164">
        <f>'C 31'!E29/'C 32'!E29*1000</f>
        <v>0.70336440891518359</v>
      </c>
      <c r="F29" s="164">
        <f>'C 31'!F29/'C 32'!F29*1000</f>
        <v>0.62602368527589569</v>
      </c>
      <c r="G29" s="164">
        <f>'C 31'!G29/'C 32'!G29*1000</f>
        <v>0.63191922438216153</v>
      </c>
      <c r="H29" s="164">
        <v>0.66022167738426951</v>
      </c>
      <c r="I29" s="164">
        <v>0.67211283198218286</v>
      </c>
      <c r="J29" s="164">
        <v>0.64580992853268204</v>
      </c>
      <c r="K29" s="164">
        <v>0.58712686115874013</v>
      </c>
      <c r="L29" s="164">
        <v>0.57471729530078852</v>
      </c>
      <c r="M29" s="164">
        <v>0.51807384972617732</v>
      </c>
      <c r="N29" s="164">
        <v>0.54682726375326662</v>
      </c>
      <c r="O29" s="251">
        <v>7.3538307335504793</v>
      </c>
      <c r="P29" s="30"/>
      <c r="Q29" s="30"/>
    </row>
    <row r="30" spans="1:17" ht="11.1" customHeight="1" x14ac:dyDescent="0.25">
      <c r="A30" s="69"/>
      <c r="B30" s="70">
        <v>2024</v>
      </c>
      <c r="C30" s="164">
        <f>'C 31'!C30/'C 32'!C30*1000</f>
        <v>0.57251863037719886</v>
      </c>
      <c r="D30" s="164">
        <f>'C 31'!D30/'C 32'!D30*1000</f>
        <v>0.57408355317557191</v>
      </c>
      <c r="E30" s="164">
        <f>'C 31'!E30/'C 32'!E30*1000</f>
        <v>0.66764560036931575</v>
      </c>
      <c r="F30" s="164">
        <f>'C 31'!F30/'C 32'!F30*1000</f>
        <v>0.61986012704902427</v>
      </c>
      <c r="G30" s="164">
        <f>'C 31'!G30/'C 32'!G30*1000</f>
        <v>0.65056628163022978</v>
      </c>
      <c r="H30" s="164"/>
      <c r="I30" s="164"/>
      <c r="J30" s="164"/>
      <c r="K30" s="164"/>
      <c r="L30" s="164"/>
      <c r="M30" s="164"/>
      <c r="N30" s="164"/>
      <c r="O30" s="251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164">
        <f>'C 31'!C31/'C 32'!C31*1000</f>
        <v>1.4937940141091699</v>
      </c>
      <c r="D31" s="164">
        <f>'C 31'!D31/'C 32'!D31*1000</f>
        <v>1.5057627673020699</v>
      </c>
      <c r="E31" s="164">
        <f>'C 31'!E31/'C 32'!E31*1000</f>
        <v>1.4753024983590393</v>
      </c>
      <c r="F31" s="164">
        <f>'C 31'!F31/'C 32'!F31*1000</f>
        <v>1.3849852109023746</v>
      </c>
      <c r="G31" s="164">
        <f>'C 31'!G31/'C 32'!G31*1000</f>
        <v>1.4431738898705995</v>
      </c>
      <c r="H31" s="164">
        <v>1.4247343469230567</v>
      </c>
      <c r="I31" s="164">
        <v>1.4160406430479144</v>
      </c>
      <c r="J31" s="164">
        <v>1.4860060713098864</v>
      </c>
      <c r="K31" s="164">
        <v>1.4528692100860341</v>
      </c>
      <c r="L31" s="164">
        <v>1.5170262746315206</v>
      </c>
      <c r="M31" s="164">
        <v>1.6581766908458349</v>
      </c>
      <c r="N31" s="164">
        <v>1.6439160184451374</v>
      </c>
      <c r="O31" s="251">
        <v>17.903379516271062</v>
      </c>
      <c r="P31" s="30"/>
      <c r="Q31" s="30"/>
    </row>
    <row r="32" spans="1:17" ht="11.1" customHeight="1" x14ac:dyDescent="0.25">
      <c r="A32" s="69"/>
      <c r="B32" s="70">
        <v>2024</v>
      </c>
      <c r="C32" s="164">
        <f>'C 31'!C32/'C 32'!C32*1000</f>
        <v>1.4882183592547022</v>
      </c>
      <c r="D32" s="164">
        <f>'C 31'!D32/'C 32'!D32*1000</f>
        <v>1.4619353069310101</v>
      </c>
      <c r="E32" s="164">
        <f>'C 31'!E32/'C 32'!E32*1000</f>
        <v>1.4885322677022303</v>
      </c>
      <c r="F32" s="164">
        <f>'C 31'!F32/'C 32'!F32*1000</f>
        <v>1.4848619173213848</v>
      </c>
      <c r="G32" s="164">
        <f>'C 31'!G32/'C 32'!G32*1000</f>
        <v>1.5578191319402741</v>
      </c>
      <c r="H32" s="164"/>
      <c r="I32" s="164"/>
      <c r="J32" s="164"/>
      <c r="K32" s="164"/>
      <c r="L32" s="164"/>
      <c r="M32" s="164"/>
      <c r="N32" s="164"/>
      <c r="O32" s="251"/>
      <c r="P32" s="30"/>
      <c r="Q32" s="30"/>
    </row>
    <row r="33" spans="1:17" ht="11.1" customHeight="1" x14ac:dyDescent="0.25">
      <c r="A33" s="69" t="s">
        <v>112</v>
      </c>
      <c r="B33" s="70">
        <v>2023</v>
      </c>
      <c r="C33" s="164">
        <f>'C 31'!C33/'C 32'!C33*1000</f>
        <v>1.2740583895426509</v>
      </c>
      <c r="D33" s="164">
        <f>'C 31'!D33/'C 32'!D33*1000</f>
        <v>1.2468089498795512</v>
      </c>
      <c r="E33" s="164">
        <f>'C 31'!E33/'C 32'!E33*1000</f>
        <v>1.2806988087207429</v>
      </c>
      <c r="F33" s="164">
        <f>'C 31'!F33/'C 32'!F33*1000</f>
        <v>1.2145048383373205</v>
      </c>
      <c r="G33" s="164">
        <f>'C 31'!G33/'C 32'!G33*1000</f>
        <v>1.3364458972673723</v>
      </c>
      <c r="H33" s="164">
        <v>1.4136059540718311</v>
      </c>
      <c r="I33" s="164">
        <v>1.4251190971959571</v>
      </c>
      <c r="J33" s="164">
        <v>1.3304649524244201</v>
      </c>
      <c r="K33" s="164">
        <v>1.370955032136151</v>
      </c>
      <c r="L33" s="164">
        <v>1.5691380397789438</v>
      </c>
      <c r="M33" s="164">
        <v>1.5585139542436377</v>
      </c>
      <c r="N33" s="164">
        <v>1.7963594435513901</v>
      </c>
      <c r="O33" s="251">
        <v>16.659709106659442</v>
      </c>
      <c r="P33" s="30"/>
      <c r="Q33" s="30"/>
    </row>
    <row r="34" spans="1:17" ht="11.1" customHeight="1" x14ac:dyDescent="0.25">
      <c r="A34" s="69"/>
      <c r="B34" s="70">
        <v>2024</v>
      </c>
      <c r="C34" s="164">
        <f>'C 31'!C34/'C 32'!C34*1000</f>
        <v>1.2753685429547896</v>
      </c>
      <c r="D34" s="164">
        <f>'C 31'!D34/'C 32'!D34*1000</f>
        <v>1.2825587454318603</v>
      </c>
      <c r="E34" s="164">
        <f>'C 31'!E34/'C 32'!E34*1000</f>
        <v>1.2368151377527483</v>
      </c>
      <c r="F34" s="164">
        <f>'C 31'!F34/'C 32'!F34*1000</f>
        <v>1.2043254594963924</v>
      </c>
      <c r="G34" s="164">
        <f>'C 31'!G34/'C 32'!G34*1000</f>
        <v>1.2187995766549191</v>
      </c>
      <c r="H34" s="164"/>
      <c r="I34" s="164"/>
      <c r="J34" s="164"/>
      <c r="K34" s="164"/>
      <c r="L34" s="164"/>
      <c r="M34" s="164"/>
      <c r="N34" s="164"/>
      <c r="O34" s="251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164">
        <f>'C 31'!C35/'C 32'!C35*1000</f>
        <v>1.5263832461289231</v>
      </c>
      <c r="D35" s="164">
        <f>'C 31'!D35/'C 32'!D35*1000</f>
        <v>1.5515323866520516</v>
      </c>
      <c r="E35" s="164">
        <f>'C 31'!E35/'C 32'!E35*1000</f>
        <v>1.5892684480763128</v>
      </c>
      <c r="F35" s="164">
        <f>'C 31'!F35/'C 32'!F35*1000</f>
        <v>1.6562035794590246</v>
      </c>
      <c r="G35" s="164">
        <f>'C 31'!G35/'C 32'!G35*1000</f>
        <v>1.6118285862941368</v>
      </c>
      <c r="H35" s="164">
        <v>1.5878718978602273</v>
      </c>
      <c r="I35" s="164">
        <v>1.5427205227958238</v>
      </c>
      <c r="J35" s="164">
        <v>1.5631858443414928</v>
      </c>
      <c r="K35" s="164">
        <v>1.5942802673019425</v>
      </c>
      <c r="L35" s="164">
        <v>1.5366010042291367</v>
      </c>
      <c r="M35" s="164">
        <v>1.5286803758013621</v>
      </c>
      <c r="N35" s="164">
        <v>1.5302840317860988</v>
      </c>
      <c r="O35" s="251">
        <v>18.804904033322025</v>
      </c>
      <c r="P35" s="30"/>
      <c r="Q35" s="30"/>
    </row>
    <row r="36" spans="1:17" ht="11.1" customHeight="1" x14ac:dyDescent="0.25">
      <c r="A36" s="69"/>
      <c r="B36" s="70">
        <v>2024</v>
      </c>
      <c r="C36" s="164">
        <f>'C 31'!C36/'C 32'!C36*1000</f>
        <v>1.6276778074265446</v>
      </c>
      <c r="D36" s="164">
        <f>'C 31'!D36/'C 32'!D36*1000</f>
        <v>1.4927757472985328</v>
      </c>
      <c r="E36" s="164">
        <f>'C 31'!E36/'C 32'!E36*1000</f>
        <v>1.4479084768525676</v>
      </c>
      <c r="F36" s="164">
        <f>'C 31'!F36/'C 32'!F36*1000</f>
        <v>1.506102899063664</v>
      </c>
      <c r="G36" s="164">
        <f>'C 31'!G36/'C 32'!G36*1000</f>
        <v>1.4825230814278001</v>
      </c>
      <c r="H36" s="164"/>
      <c r="I36" s="164"/>
      <c r="J36" s="164"/>
      <c r="K36" s="164"/>
      <c r="L36" s="164"/>
      <c r="M36" s="164"/>
      <c r="N36" s="164"/>
      <c r="O36" s="251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164">
        <f>'C 31'!C37/'C 32'!C37*1000</f>
        <v>1.5117211919870324</v>
      </c>
      <c r="D37" s="164">
        <f>'C 31'!D37/'C 32'!D37*1000</f>
        <v>1.5176965412669547</v>
      </c>
      <c r="E37" s="164">
        <f>'C 31'!E37/'C 32'!E37*1000</f>
        <v>1.5220506329113923</v>
      </c>
      <c r="F37" s="164">
        <f>'C 31'!F37/'C 32'!F37*1000</f>
        <v>1.5135462241837243</v>
      </c>
      <c r="G37" s="164">
        <f>'C 31'!G37/'C 32'!G37*1000</f>
        <v>1.5197220644327358</v>
      </c>
      <c r="H37" s="164">
        <v>1.515491783949366</v>
      </c>
      <c r="I37" s="164">
        <v>1.5188010671473964</v>
      </c>
      <c r="J37" s="164">
        <v>1.5106170573021922</v>
      </c>
      <c r="K37" s="164">
        <v>1.4488760940677217</v>
      </c>
      <c r="L37" s="164">
        <v>1.5137269477025228</v>
      </c>
      <c r="M37" s="164">
        <v>1.4954037325074296</v>
      </c>
      <c r="N37" s="164">
        <v>1.5633356263986973</v>
      </c>
      <c r="O37" s="251">
        <v>18.150485591952066</v>
      </c>
      <c r="P37" s="30"/>
      <c r="Q37" s="30"/>
    </row>
    <row r="38" spans="1:17" ht="11.1" customHeight="1" x14ac:dyDescent="0.25">
      <c r="A38" s="69"/>
      <c r="B38" s="70">
        <v>2024</v>
      </c>
      <c r="C38" s="164">
        <f>'C 31'!C38/'C 32'!C38*1000</f>
        <v>1.2044179049130079</v>
      </c>
      <c r="D38" s="164">
        <f>'C 31'!D38/'C 32'!D38*1000</f>
        <v>1.223153276511693</v>
      </c>
      <c r="E38" s="164">
        <f>'C 31'!E38/'C 32'!E38*1000</f>
        <v>1.4326862951635215</v>
      </c>
      <c r="F38" s="164">
        <f>'C 31'!F38/'C 32'!F38*1000</f>
        <v>1.4298488991999887</v>
      </c>
      <c r="G38" s="164">
        <f>'C 31'!G38/'C 32'!G38*1000</f>
        <v>1.5176383081011944</v>
      </c>
      <c r="H38" s="164"/>
      <c r="I38" s="164"/>
      <c r="J38" s="164"/>
      <c r="K38" s="164"/>
      <c r="L38" s="164"/>
      <c r="M38" s="164"/>
      <c r="N38" s="164"/>
      <c r="O38" s="251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164">
        <f>'C 31'!C39/'C 32'!C39*1000</f>
        <v>1.3457233549599437</v>
      </c>
      <c r="D39" s="164">
        <f>'C 31'!D39/'C 32'!D39*1000</f>
        <v>1.2952597692903109</v>
      </c>
      <c r="E39" s="164">
        <f>'C 31'!E39/'C 32'!E39*1000</f>
        <v>1.1921167382760074</v>
      </c>
      <c r="F39" s="164">
        <f>'C 31'!F39/'C 32'!F39*1000</f>
        <v>1.0128317890947047</v>
      </c>
      <c r="G39" s="164">
        <f>'C 31'!G39/'C 32'!G39*1000</f>
        <v>1.0575329824184847</v>
      </c>
      <c r="H39" s="164">
        <v>0.93970293855247577</v>
      </c>
      <c r="I39" s="164">
        <v>0.95818740666885394</v>
      </c>
      <c r="J39" s="164">
        <v>1.0284562790468834</v>
      </c>
      <c r="K39" s="164">
        <v>1.0774941963920108</v>
      </c>
      <c r="L39" s="164">
        <v>1.0743724765936482</v>
      </c>
      <c r="M39" s="164">
        <v>1.0698040423498423</v>
      </c>
      <c r="N39" s="164">
        <v>1.1273565275684121</v>
      </c>
      <c r="O39" s="251">
        <v>13.101900149437471</v>
      </c>
      <c r="P39" s="30"/>
      <c r="Q39" s="30"/>
    </row>
    <row r="40" spans="1:17" ht="11.1" customHeight="1" x14ac:dyDescent="0.25">
      <c r="A40" s="69"/>
      <c r="B40" s="70">
        <v>2024</v>
      </c>
      <c r="C40" s="164">
        <f>'C 31'!C40/'C 32'!C40*1000</f>
        <v>1.3162047768548271</v>
      </c>
      <c r="D40" s="164">
        <f>'C 31'!D40/'C 32'!D40*1000</f>
        <v>1.3167644863494932</v>
      </c>
      <c r="E40" s="164">
        <f>'C 31'!E40/'C 32'!E40*1000</f>
        <v>1.2551281218991845</v>
      </c>
      <c r="F40" s="164">
        <f>'C 31'!F40/'C 32'!F40*1000</f>
        <v>1.1840354224092935</v>
      </c>
      <c r="G40" s="164">
        <f>'C 31'!G40/'C 32'!G40*1000</f>
        <v>1.2082999085564128</v>
      </c>
      <c r="H40" s="164"/>
      <c r="I40" s="164"/>
      <c r="J40" s="164"/>
      <c r="K40" s="164"/>
      <c r="L40" s="164"/>
      <c r="M40" s="164"/>
      <c r="N40" s="164"/>
      <c r="O40" s="251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164">
        <f>'C 31'!C41/'C 32'!C41*1000</f>
        <v>1.4236670176556336</v>
      </c>
      <c r="D41" s="164">
        <f>'C 31'!D41/'C 32'!D41*1000</f>
        <v>1.4457239520477798</v>
      </c>
      <c r="E41" s="164">
        <f>'C 31'!E41/'C 32'!E41*1000</f>
        <v>1.4208598951554279</v>
      </c>
      <c r="F41" s="164">
        <f>'C 31'!F41/'C 32'!F41*1000</f>
        <v>1.4086196134828115</v>
      </c>
      <c r="G41" s="164">
        <f>'C 31'!G41/'C 32'!G41*1000</f>
        <v>1.3814701211165323</v>
      </c>
      <c r="H41" s="164">
        <v>1.4954986738189722</v>
      </c>
      <c r="I41" s="164">
        <v>1.4029638948799237</v>
      </c>
      <c r="J41" s="164">
        <v>1.4119335297119204</v>
      </c>
      <c r="K41" s="164">
        <v>1.2631579347750646</v>
      </c>
      <c r="L41" s="164">
        <v>1.1086007970786014</v>
      </c>
      <c r="M41" s="164">
        <v>1.0874090746002045</v>
      </c>
      <c r="N41" s="164">
        <v>1.0431887527600583</v>
      </c>
      <c r="O41" s="251">
        <v>15.892717203676924</v>
      </c>
      <c r="P41" s="30"/>
      <c r="Q41" s="30"/>
    </row>
    <row r="42" spans="1:17" ht="11.1" customHeight="1" x14ac:dyDescent="0.25">
      <c r="A42" s="69"/>
      <c r="B42" s="70">
        <v>2024</v>
      </c>
      <c r="C42" s="164">
        <f>'C 31'!C42/'C 32'!C42*1000</f>
        <v>1.4651877854834578</v>
      </c>
      <c r="D42" s="164">
        <f>'C 31'!D42/'C 32'!D42*1000</f>
        <v>1.4520486059890838</v>
      </c>
      <c r="E42" s="164">
        <f>'C 31'!E42/'C 32'!E42*1000</f>
        <v>1.4753932101090237</v>
      </c>
      <c r="F42" s="164">
        <f>'C 31'!F42/'C 32'!F42*1000</f>
        <v>1.4205284444247215</v>
      </c>
      <c r="G42" s="164">
        <f>'C 31'!G42/'C 32'!G42*1000</f>
        <v>1.4463755874066431</v>
      </c>
      <c r="H42" s="164"/>
      <c r="I42" s="164"/>
      <c r="J42" s="164"/>
      <c r="K42" s="164"/>
      <c r="L42" s="164"/>
      <c r="M42" s="164"/>
      <c r="N42" s="164"/>
      <c r="O42" s="251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164">
        <f>'C 31'!C43/'C 32'!C43*1000</f>
        <v>0.78489428773871506</v>
      </c>
      <c r="D43" s="164">
        <f>'C 31'!D43/'C 32'!D43*1000</f>
        <v>0.81583215105303397</v>
      </c>
      <c r="E43" s="164">
        <f>'C 31'!E43/'C 32'!E43*1000</f>
        <v>0.8190767964557778</v>
      </c>
      <c r="F43" s="164">
        <f>'C 31'!F43/'C 32'!F43*1000</f>
        <v>0.75141816981290332</v>
      </c>
      <c r="G43" s="164">
        <f>'C 31'!G43/'C 32'!G43*1000</f>
        <v>0.75146277047042609</v>
      </c>
      <c r="H43" s="164">
        <v>0.70012769639819783</v>
      </c>
      <c r="I43" s="164">
        <v>0.70086775025721881</v>
      </c>
      <c r="J43" s="164">
        <v>0.70760032871321454</v>
      </c>
      <c r="K43" s="164">
        <v>0.7763497195035084</v>
      </c>
      <c r="L43" s="164">
        <v>0.86459417110538483</v>
      </c>
      <c r="M43" s="164">
        <v>0.76754704246203498</v>
      </c>
      <c r="N43" s="164">
        <v>0.73267263065656074</v>
      </c>
      <c r="O43" s="251">
        <v>9.1873680838778728</v>
      </c>
      <c r="P43" s="30"/>
      <c r="Q43" s="30"/>
    </row>
    <row r="44" spans="1:17" ht="11.1" customHeight="1" x14ac:dyDescent="0.25">
      <c r="A44" s="69"/>
      <c r="B44" s="70">
        <v>2024</v>
      </c>
      <c r="C44" s="164">
        <f>'C 31'!C44/'C 32'!C44*1000</f>
        <v>0.78300047749697033</v>
      </c>
      <c r="D44" s="164">
        <f>'C 31'!D44/'C 32'!D44*1000</f>
        <v>0.81223842852308947</v>
      </c>
      <c r="E44" s="164">
        <f>'C 31'!E44/'C 32'!E44*1000</f>
        <v>0.93391065319162281</v>
      </c>
      <c r="F44" s="164">
        <f>'C 31'!F44/'C 32'!F44*1000</f>
        <v>0.75266788463230117</v>
      </c>
      <c r="G44" s="164">
        <f>'C 31'!G44/'C 32'!G44*1000</f>
        <v>0.76100170961818525</v>
      </c>
      <c r="H44" s="164"/>
      <c r="I44" s="164"/>
      <c r="J44" s="164"/>
      <c r="K44" s="164"/>
      <c r="L44" s="164"/>
      <c r="M44" s="164"/>
      <c r="N44" s="164"/>
      <c r="O44" s="251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164">
        <f>'C 31'!C45/'C 32'!C45*1000</f>
        <v>0.38185668044984317</v>
      </c>
      <c r="D45" s="164">
        <f>'C 31'!D45/'C 32'!D45*1000</f>
        <v>0.36519792939652973</v>
      </c>
      <c r="E45" s="164">
        <f>'C 31'!E45/'C 32'!E45*1000</f>
        <v>0.3874806921780316</v>
      </c>
      <c r="F45" s="164">
        <f>'C 31'!F45/'C 32'!F45*1000</f>
        <v>0.40117099374010223</v>
      </c>
      <c r="G45" s="164">
        <f>'C 31'!G45/'C 32'!G45*1000</f>
        <v>0.43519824369238652</v>
      </c>
      <c r="H45" s="164">
        <v>0.42512970625615082</v>
      </c>
      <c r="I45" s="164">
        <v>0.46930382614076449</v>
      </c>
      <c r="J45" s="164">
        <v>0.47929808143911307</v>
      </c>
      <c r="K45" s="164">
        <v>0.44680599771614482</v>
      </c>
      <c r="L45" s="164">
        <v>0.45432823652612542</v>
      </c>
      <c r="M45" s="164">
        <v>0.42227935869943811</v>
      </c>
      <c r="N45" s="164">
        <v>0.47209443402874268</v>
      </c>
      <c r="O45" s="251">
        <v>5.149926633424724</v>
      </c>
      <c r="P45" s="30"/>
      <c r="Q45" s="30"/>
    </row>
    <row r="46" spans="1:17" ht="11.1" customHeight="1" x14ac:dyDescent="0.25">
      <c r="A46" s="69"/>
      <c r="B46" s="70">
        <v>2024</v>
      </c>
      <c r="C46" s="164">
        <f>'C 31'!C46/'C 32'!C46*1000</f>
        <v>0.38215808268051832</v>
      </c>
      <c r="D46" s="164">
        <f>'C 31'!D46/'C 32'!D46*1000</f>
        <v>0.36479044129119415</v>
      </c>
      <c r="E46" s="164">
        <f>'C 31'!E46/'C 32'!E46*1000</f>
        <v>0.37939515748361369</v>
      </c>
      <c r="F46" s="164">
        <f>'C 31'!F46/'C 32'!F46*1000</f>
        <v>0.38743619744995172</v>
      </c>
      <c r="G46" s="164">
        <f>'C 31'!G46/'C 32'!G46*1000</f>
        <v>0.39981721740377035</v>
      </c>
      <c r="H46" s="164"/>
      <c r="I46" s="164"/>
      <c r="J46" s="164"/>
      <c r="K46" s="164"/>
      <c r="L46" s="164"/>
      <c r="M46" s="164"/>
      <c r="N46" s="164"/>
      <c r="O46" s="251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164">
        <f>'C 31'!C47/'C 32'!C47*1000</f>
        <v>1.2816029376202704</v>
      </c>
      <c r="D47" s="164">
        <f>'C 31'!D47/'C 32'!D47*1000</f>
        <v>1.0067901489054825</v>
      </c>
      <c r="E47" s="164">
        <f>'C 31'!E47/'C 32'!E47*1000</f>
        <v>0.99862941910984693</v>
      </c>
      <c r="F47" s="164">
        <f>'C 31'!F47/'C 32'!F47*1000</f>
        <v>0.95593428480120379</v>
      </c>
      <c r="G47" s="164">
        <f>'C 31'!G47/'C 32'!G47*1000</f>
        <v>1.0630082803533134</v>
      </c>
      <c r="H47" s="164">
        <v>1.077406332225441</v>
      </c>
      <c r="I47" s="164">
        <v>1.0577921626431788</v>
      </c>
      <c r="J47" s="164">
        <v>1.1908164020869387</v>
      </c>
      <c r="K47" s="164">
        <v>1.0571597203422298</v>
      </c>
      <c r="L47" s="164">
        <v>1.0030385103692905</v>
      </c>
      <c r="M47" s="164">
        <v>1.0737764182602321</v>
      </c>
      <c r="N47" s="164">
        <v>1.0605336293723115</v>
      </c>
      <c r="O47" s="251">
        <v>12.830461575320287</v>
      </c>
      <c r="P47" s="30"/>
      <c r="Q47" s="30"/>
    </row>
    <row r="48" spans="1:17" ht="11.1" customHeight="1" x14ac:dyDescent="0.25">
      <c r="A48" s="69"/>
      <c r="B48" s="70">
        <v>2024</v>
      </c>
      <c r="C48" s="164">
        <f>'C 31'!C48/'C 32'!C48*1000</f>
        <v>1.2895636747244861</v>
      </c>
      <c r="D48" s="164">
        <f>'C 31'!D48/'C 32'!D48*1000</f>
        <v>1.1749975673777739</v>
      </c>
      <c r="E48" s="164">
        <f>'C 31'!E48/'C 32'!E48*1000</f>
        <v>1.1478989389809988</v>
      </c>
      <c r="F48" s="164">
        <f>'C 31'!F48/'C 32'!F48*1000</f>
        <v>1.0264029550087932</v>
      </c>
      <c r="G48" s="164">
        <f>'C 31'!G48/'C 32'!G48*1000</f>
        <v>1.0169524031100368</v>
      </c>
      <c r="H48" s="164"/>
      <c r="I48" s="164"/>
      <c r="J48" s="164"/>
      <c r="K48" s="164"/>
      <c r="L48" s="164"/>
      <c r="M48" s="164"/>
      <c r="N48" s="164"/>
      <c r="O48" s="251"/>
      <c r="P48" s="30"/>
      <c r="Q48" s="30"/>
    </row>
    <row r="49" spans="1:17" ht="11.1" customHeight="1" x14ac:dyDescent="0.25">
      <c r="A49" s="69" t="s">
        <v>35</v>
      </c>
      <c r="B49" s="70">
        <v>2023</v>
      </c>
      <c r="C49" s="164">
        <f>'C 31'!C49/'C 32'!C49*1000</f>
        <v>0.34679834894514971</v>
      </c>
      <c r="D49" s="164">
        <f>'C 31'!D49/'C 32'!D49*1000</f>
        <v>0.35575747545837166</v>
      </c>
      <c r="E49" s="164">
        <f>'C 31'!E49/'C 32'!E49*1000</f>
        <v>0.37630382752161934</v>
      </c>
      <c r="F49" s="164">
        <f>'C 31'!F49/'C 32'!F49*1000</f>
        <v>0.40155082023041977</v>
      </c>
      <c r="G49" s="164">
        <f>'C 31'!G49/'C 32'!G49*1000</f>
        <v>0.39943564966720879</v>
      </c>
      <c r="H49" s="164">
        <v>0.41777664006967419</v>
      </c>
      <c r="I49" s="164">
        <v>0.42740006098510441</v>
      </c>
      <c r="J49" s="164">
        <v>0.42484808882208885</v>
      </c>
      <c r="K49" s="164">
        <v>0.41405471884138756</v>
      </c>
      <c r="L49" s="164">
        <v>0.40212890072838131</v>
      </c>
      <c r="M49" s="164">
        <v>0.39629823521627844</v>
      </c>
      <c r="N49" s="164">
        <v>0.37544695936273187</v>
      </c>
      <c r="O49" s="251">
        <v>4.7413312545992907</v>
      </c>
      <c r="P49" s="30"/>
      <c r="Q49" s="30"/>
    </row>
    <row r="50" spans="1:17" ht="11.1" customHeight="1" x14ac:dyDescent="0.25">
      <c r="A50" s="69"/>
      <c r="B50" s="70">
        <v>2024</v>
      </c>
      <c r="C50" s="164">
        <f>'C 31'!C50/'C 32'!C50*1000</f>
        <v>0.33680839987728861</v>
      </c>
      <c r="D50" s="164">
        <f>'C 31'!D50/'C 32'!D50*1000</f>
        <v>0.33867886333560809</v>
      </c>
      <c r="E50" s="164">
        <f>'C 31'!E50/'C 32'!E50*1000</f>
        <v>0.36879605673589899</v>
      </c>
      <c r="F50" s="164">
        <f>'C 31'!F50/'C 32'!F50*1000</f>
        <v>0.38147448699612463</v>
      </c>
      <c r="G50" s="164">
        <f>'C 31'!G50/'C 32'!G50*1000</f>
        <v>0.38470084863957638</v>
      </c>
      <c r="H50" s="164"/>
      <c r="I50" s="164"/>
      <c r="J50" s="164"/>
      <c r="K50" s="164"/>
      <c r="L50" s="164"/>
      <c r="M50" s="164"/>
      <c r="N50" s="164"/>
      <c r="O50" s="251"/>
      <c r="P50" s="30"/>
      <c r="Q50" s="30"/>
    </row>
    <row r="51" spans="1:17" ht="11.1" customHeight="1" x14ac:dyDescent="0.25">
      <c r="A51" s="69" t="s">
        <v>36</v>
      </c>
      <c r="B51" s="70">
        <v>2023</v>
      </c>
      <c r="C51" s="164">
        <f>'C 31'!C51/'C 32'!C51*1000</f>
        <v>1.4600126041778465</v>
      </c>
      <c r="D51" s="164">
        <f>'C 31'!D51/'C 32'!D51*1000</f>
        <v>1.3485431765567437</v>
      </c>
      <c r="E51" s="164">
        <f>'C 31'!E51/'C 32'!E51*1000</f>
        <v>1.4531955285825371</v>
      </c>
      <c r="F51" s="164">
        <f>'C 31'!F51/'C 32'!F51*1000</f>
        <v>1.4299902058180778</v>
      </c>
      <c r="G51" s="164">
        <f>'C 31'!G51/'C 32'!G51*1000</f>
        <v>1.271950250530812</v>
      </c>
      <c r="H51" s="164">
        <v>1.1236694503489912</v>
      </c>
      <c r="I51" s="164">
        <v>1.1974859469485775</v>
      </c>
      <c r="J51" s="164">
        <v>1.3695329790274327</v>
      </c>
      <c r="K51" s="164">
        <v>1.352272193721626</v>
      </c>
      <c r="L51" s="164">
        <v>1.3492088945866672</v>
      </c>
      <c r="M51" s="164">
        <v>1.3815997401201106</v>
      </c>
      <c r="N51" s="164">
        <v>1.4182598288946657</v>
      </c>
      <c r="O51" s="251">
        <v>16.140252728537497</v>
      </c>
      <c r="P51" s="30"/>
      <c r="Q51" s="30"/>
    </row>
    <row r="52" spans="1:17" ht="11.1" customHeight="1" x14ac:dyDescent="0.25">
      <c r="A52" s="69"/>
      <c r="B52" s="70">
        <v>2024</v>
      </c>
      <c r="C52" s="164">
        <f>'C 31'!C52/'C 32'!C52*1000</f>
        <v>1.4655522410432131</v>
      </c>
      <c r="D52" s="164">
        <f>'C 31'!D52/'C 32'!D52*1000</f>
        <v>1.2976155685892419</v>
      </c>
      <c r="E52" s="164">
        <f>'C 31'!E52/'C 32'!E52*1000</f>
        <v>1.4564563346966128</v>
      </c>
      <c r="F52" s="164">
        <f>'C 31'!F52/'C 32'!F52*1000</f>
        <v>1.4672653943830898</v>
      </c>
      <c r="G52" s="164">
        <f>'C 31'!G52/'C 32'!G52*1000</f>
        <v>1.3830141923856725</v>
      </c>
      <c r="H52" s="164"/>
      <c r="I52" s="164"/>
      <c r="J52" s="164"/>
      <c r="K52" s="164"/>
      <c r="L52" s="164"/>
      <c r="M52" s="164"/>
      <c r="N52" s="164"/>
      <c r="O52" s="251"/>
      <c r="P52" s="30"/>
      <c r="Q52" s="30"/>
    </row>
    <row r="53" spans="1:17" ht="11.1" customHeight="1" x14ac:dyDescent="0.25">
      <c r="A53" s="69" t="s">
        <v>22</v>
      </c>
      <c r="B53" s="70">
        <v>2023</v>
      </c>
      <c r="C53" s="164">
        <f>'C 31'!C53/'C 32'!C53*1000</f>
        <v>1.3820887222328857</v>
      </c>
      <c r="D53" s="164">
        <f>'C 31'!D53/'C 32'!D53*1000</f>
        <v>1.4052526667488854</v>
      </c>
      <c r="E53" s="164">
        <f>'C 31'!E53/'C 32'!E53*1000</f>
        <v>1.3112789283938853</v>
      </c>
      <c r="F53" s="164">
        <f>'C 31'!F53/'C 32'!F53*1000</f>
        <v>1.3789906231272828</v>
      </c>
      <c r="G53" s="164">
        <f>'C 31'!G53/'C 32'!G53*1000</f>
        <v>1.3232715291118327</v>
      </c>
      <c r="H53" s="164">
        <v>1.3313013036003465</v>
      </c>
      <c r="I53" s="164">
        <v>1.3637172784021423</v>
      </c>
      <c r="J53" s="164">
        <v>1.3930557002773853</v>
      </c>
      <c r="K53" s="164">
        <v>1.3219215454005233</v>
      </c>
      <c r="L53" s="164">
        <v>1.3387590710108688</v>
      </c>
      <c r="M53" s="164">
        <v>1.3349490978600131</v>
      </c>
      <c r="N53" s="164">
        <v>1.3415545618355369</v>
      </c>
      <c r="O53" s="251">
        <v>16.2254633473596</v>
      </c>
      <c r="P53" s="30"/>
      <c r="Q53" s="30"/>
    </row>
    <row r="54" spans="1:17" ht="11.1" customHeight="1" x14ac:dyDescent="0.25">
      <c r="A54" s="69"/>
      <c r="B54" s="70">
        <v>2024</v>
      </c>
      <c r="C54" s="164">
        <f>'C 31'!C54/'C 32'!C54*1000</f>
        <v>1.3815871768413694</v>
      </c>
      <c r="D54" s="164">
        <f>'C 31'!D54/'C 32'!D54*1000</f>
        <v>1.3939504193302281</v>
      </c>
      <c r="E54" s="164">
        <f>'C 31'!E54/'C 32'!E54*1000</f>
        <v>1.3716683076169951</v>
      </c>
      <c r="F54" s="164">
        <f>'C 31'!F54/'C 32'!F54*1000</f>
        <v>1.3565557987306611</v>
      </c>
      <c r="G54" s="164">
        <f>'C 31'!G54/'C 32'!G54*1000</f>
        <v>1.3381431024161772</v>
      </c>
      <c r="H54" s="164"/>
      <c r="I54" s="164"/>
      <c r="J54" s="164"/>
      <c r="K54" s="164"/>
      <c r="L54" s="164"/>
      <c r="M54" s="164"/>
      <c r="N54" s="164"/>
      <c r="O54" s="251"/>
      <c r="P54" s="30"/>
      <c r="Q54" s="30"/>
    </row>
    <row r="55" spans="1:17" ht="11.1" customHeight="1" x14ac:dyDescent="0.25">
      <c r="A55" s="76" t="s">
        <v>30</v>
      </c>
      <c r="B55" s="70">
        <v>2023</v>
      </c>
      <c r="C55" s="164">
        <f>'C 31'!C55/'C 32'!C55*1000</f>
        <v>0.85162676805193449</v>
      </c>
      <c r="D55" s="164">
        <f>'C 31'!D55/'C 32'!D55*1000</f>
        <v>0.57892440782449806</v>
      </c>
      <c r="E55" s="164">
        <f>'C 31'!E55/'C 32'!E55*1000</f>
        <v>1.2652543614654359</v>
      </c>
      <c r="F55" s="164">
        <f>'C 31'!F55/'C 32'!F55*1000</f>
        <v>1.2932835612122031</v>
      </c>
      <c r="G55" s="164">
        <f>'C 31'!G55/'C 32'!G55*1000</f>
        <v>0.55584291924170526</v>
      </c>
      <c r="H55" s="164">
        <v>0.74869201415472098</v>
      </c>
      <c r="I55" s="164">
        <v>0.63243366155107006</v>
      </c>
      <c r="J55" s="164">
        <v>0.63720952561489685</v>
      </c>
      <c r="K55" s="164">
        <v>0.65484805735943474</v>
      </c>
      <c r="L55" s="164">
        <v>0.68021853262298515</v>
      </c>
      <c r="M55" s="164">
        <v>0.92330279956350236</v>
      </c>
      <c r="N55" s="164">
        <v>0.92164801741186719</v>
      </c>
      <c r="O55" s="251">
        <v>8.9949062978775274</v>
      </c>
      <c r="P55" s="30"/>
      <c r="Q55" s="30"/>
    </row>
    <row r="56" spans="1:17" ht="11.1" customHeight="1" x14ac:dyDescent="0.25">
      <c r="A56" s="76"/>
      <c r="B56" s="70">
        <v>2024</v>
      </c>
      <c r="C56" s="164">
        <f>'C 31'!C56/'C 32'!C56*1000</f>
        <v>0.85218053355769907</v>
      </c>
      <c r="D56" s="164">
        <f>'C 31'!D56/'C 32'!D56*1000</f>
        <v>0.6760609231484711</v>
      </c>
      <c r="E56" s="164">
        <f>'C 31'!E56/'C 32'!E56*1000</f>
        <v>1.0782531824611032</v>
      </c>
      <c r="F56" s="164">
        <f>'C 31'!F56/'C 32'!F56*1000</f>
        <v>1.1053625089352017</v>
      </c>
      <c r="G56" s="164">
        <f>'C 31'!G56/'C 32'!G56*1000</f>
        <v>1.024079963652885</v>
      </c>
      <c r="H56" s="164"/>
      <c r="I56" s="164"/>
      <c r="J56" s="164"/>
      <c r="K56" s="164"/>
      <c r="L56" s="164"/>
      <c r="M56" s="164"/>
      <c r="N56" s="164"/>
      <c r="O56" s="251"/>
      <c r="P56" s="30"/>
      <c r="Q56" s="30"/>
    </row>
    <row r="57" spans="1:17" ht="11.1" customHeight="1" x14ac:dyDescent="0.25">
      <c r="A57" s="69" t="s">
        <v>108</v>
      </c>
      <c r="B57" s="70">
        <v>2023</v>
      </c>
      <c r="C57" s="164">
        <f>'C 31'!C57/'C 32'!C57*1000</f>
        <v>1.1251682490042123</v>
      </c>
      <c r="D57" s="164">
        <f>'C 31'!D57/'C 32'!D57*1000</f>
        <v>1.1319951587034804</v>
      </c>
      <c r="E57" s="164">
        <f>'C 31'!E57/'C 32'!E57*1000</f>
        <v>1.2006608016440532</v>
      </c>
      <c r="F57" s="164">
        <f>'C 31'!F57/'C 32'!F57*1000</f>
        <v>1.2063648190676055</v>
      </c>
      <c r="G57" s="164">
        <f>'C 31'!G57/'C 32'!G57*1000</f>
        <v>1.2238910831696592</v>
      </c>
      <c r="H57" s="164">
        <v>1.2153514921423259</v>
      </c>
      <c r="I57" s="164">
        <v>1.2568504407057717</v>
      </c>
      <c r="J57" s="164">
        <v>1.2875452730370776</v>
      </c>
      <c r="K57" s="164">
        <v>1.3184313653327866</v>
      </c>
      <c r="L57" s="164">
        <v>1.3367942494108287</v>
      </c>
      <c r="M57" s="164">
        <v>1.2240072236517079</v>
      </c>
      <c r="N57" s="164">
        <v>1.2207864853318051</v>
      </c>
      <c r="O57" s="251">
        <v>14.703356119421917</v>
      </c>
      <c r="P57" s="30"/>
      <c r="Q57" s="30"/>
    </row>
    <row r="58" spans="1:17" ht="11.1" customHeight="1" x14ac:dyDescent="0.25">
      <c r="A58" s="77"/>
      <c r="B58" s="78">
        <v>2024</v>
      </c>
      <c r="C58" s="164">
        <f>'C 31'!C58/'C 32'!C58*1000</f>
        <v>1.1190672640655031</v>
      </c>
      <c r="D58" s="164">
        <f>'C 31'!D58/'C 32'!D58*1000</f>
        <v>1.0972088471263763</v>
      </c>
      <c r="E58" s="164">
        <f>'C 31'!E58/'C 32'!E58*1000</f>
        <v>1.1674346786676413</v>
      </c>
      <c r="F58" s="164">
        <f>'C 31'!F58/'C 32'!F58*1000</f>
        <v>1.168588105342474</v>
      </c>
      <c r="G58" s="164">
        <f>'C 31'!G58/'C 32'!G58*1000</f>
        <v>1.2482956671315217</v>
      </c>
      <c r="H58" s="165"/>
      <c r="I58" s="165"/>
      <c r="J58" s="165"/>
      <c r="K58" s="165"/>
      <c r="L58" s="165"/>
      <c r="M58" s="165"/>
      <c r="N58" s="165"/>
      <c r="O58" s="252"/>
      <c r="P58" s="30"/>
      <c r="Q58" s="30"/>
    </row>
    <row r="59" spans="1:17" ht="11.25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3"/>
      <c r="P59" s="83"/>
      <c r="Q59" s="84"/>
    </row>
    <row r="60" spans="1:17" ht="11.25" customHeight="1" x14ac:dyDescent="0.3">
      <c r="A60" s="85" t="s">
        <v>189</v>
      </c>
      <c r="B60" s="86"/>
      <c r="C60" s="86"/>
      <c r="D60" s="86"/>
      <c r="E60" s="86"/>
      <c r="F60" s="86"/>
      <c r="G60" s="86"/>
      <c r="H60" s="86"/>
      <c r="I60" s="83"/>
      <c r="J60" s="87"/>
      <c r="K60" s="88"/>
      <c r="L60" s="83"/>
      <c r="M60" s="83"/>
      <c r="N60" s="83"/>
      <c r="O60" s="83"/>
      <c r="P60" s="83"/>
      <c r="Q60" s="84"/>
    </row>
    <row r="61" spans="1:17" ht="9" customHeight="1" x14ac:dyDescent="0.3">
      <c r="A61" s="85" t="s">
        <v>39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9" customHeight="1" x14ac:dyDescent="0.3">
      <c r="A62" s="5" t="s">
        <v>87</v>
      </c>
      <c r="B62" s="89"/>
      <c r="C62" s="89"/>
      <c r="D62" s="89"/>
      <c r="E62" s="89"/>
      <c r="F62" s="89"/>
      <c r="G62" s="89"/>
      <c r="H62" s="89"/>
      <c r="I62" s="90"/>
      <c r="J62" s="90"/>
      <c r="K62" s="90"/>
      <c r="L62" s="90"/>
      <c r="M62" s="90"/>
      <c r="N62" s="90"/>
      <c r="O62" s="90"/>
      <c r="P62" s="90"/>
      <c r="Q62" s="91"/>
    </row>
    <row r="63" spans="1:17" ht="16.5" x14ac:dyDescent="0.3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7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  <row r="67" spans="1:16" ht="16.5" x14ac:dyDescent="0.3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O66"/>
  <sheetViews>
    <sheetView showGridLines="0" zoomScaleNormal="100" workbookViewId="0">
      <selection sqref="A1:O62"/>
    </sheetView>
  </sheetViews>
  <sheetFormatPr baseColWidth="10" defaultColWidth="6.332031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6.33203125" style="31"/>
  </cols>
  <sheetData>
    <row r="1" spans="1:15" ht="20.25" customHeight="1" x14ac:dyDescent="0.25">
      <c r="A1" s="29" t="s">
        <v>241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14</v>
      </c>
    </row>
    <row r="5" spans="1:15" ht="14.1" customHeight="1" x14ac:dyDescent="0.25">
      <c r="A5" s="237" t="s">
        <v>26</v>
      </c>
      <c r="B5" s="219">
        <v>2023</v>
      </c>
      <c r="C5" s="238">
        <v>186201.11292793005</v>
      </c>
      <c r="D5" s="238">
        <v>178698.05479975961</v>
      </c>
      <c r="E5" s="238">
        <v>190816.92179877969</v>
      </c>
      <c r="F5" s="238">
        <v>192472.46489105214</v>
      </c>
      <c r="G5" s="238">
        <v>195054.67823820707</v>
      </c>
      <c r="H5" s="238">
        <v>189004.98696036995</v>
      </c>
      <c r="I5" s="238">
        <v>186979.13593920265</v>
      </c>
      <c r="J5" s="238">
        <v>183086.29038653671</v>
      </c>
      <c r="K5" s="238">
        <v>173059.13655032127</v>
      </c>
      <c r="L5" s="238">
        <v>176435.16983129206</v>
      </c>
      <c r="M5" s="238">
        <v>172219.63652149303</v>
      </c>
      <c r="N5" s="238">
        <v>177068.69885456035</v>
      </c>
      <c r="O5" s="221">
        <f>SUM(C5:N5)</f>
        <v>2201096.2876995043</v>
      </c>
    </row>
    <row r="6" spans="1:15" ht="14.1" customHeight="1" x14ac:dyDescent="0.25">
      <c r="A6" s="239"/>
      <c r="B6" s="227" t="s">
        <v>115</v>
      </c>
      <c r="C6" s="240">
        <v>183190.86941627835</v>
      </c>
      <c r="D6" s="240">
        <v>178541.96874321223</v>
      </c>
      <c r="E6" s="240">
        <v>189499.07135445712</v>
      </c>
      <c r="F6" s="240">
        <v>191052.90142866404</v>
      </c>
      <c r="G6" s="223">
        <v>193522.06638748149</v>
      </c>
      <c r="H6" s="223"/>
      <c r="I6" s="223"/>
      <c r="J6" s="223"/>
      <c r="K6" s="223"/>
      <c r="L6" s="223"/>
      <c r="M6" s="223"/>
      <c r="N6" s="223"/>
      <c r="O6" s="224"/>
    </row>
    <row r="7" spans="1:15" ht="11.1" customHeight="1" x14ac:dyDescent="0.25">
      <c r="A7" s="69" t="s">
        <v>3</v>
      </c>
      <c r="B7" s="70">
        <v>2023</v>
      </c>
      <c r="C7" s="111">
        <v>9482.3526887999978</v>
      </c>
      <c r="D7" s="111">
        <v>8675.063119800001</v>
      </c>
      <c r="E7" s="111">
        <v>9393.0153821999975</v>
      </c>
      <c r="F7" s="111">
        <v>9080.5164939000024</v>
      </c>
      <c r="G7" s="111">
        <v>9457.068564899997</v>
      </c>
      <c r="H7" s="111">
        <v>9133.6417488000025</v>
      </c>
      <c r="I7" s="111">
        <v>9232.0220034000013</v>
      </c>
      <c r="J7" s="111">
        <v>9081.1947150000033</v>
      </c>
      <c r="K7" s="111">
        <v>8631.6456140999999</v>
      </c>
      <c r="L7" s="111">
        <v>8897.2945992000023</v>
      </c>
      <c r="M7" s="111">
        <v>8751.7613787659957</v>
      </c>
      <c r="N7" s="111">
        <v>9072.4790061000058</v>
      </c>
      <c r="O7" s="221">
        <f>SUM(C7:N7)</f>
        <v>108888.055314966</v>
      </c>
    </row>
    <row r="8" spans="1:15" ht="11.1" customHeight="1" x14ac:dyDescent="0.25">
      <c r="A8" s="69"/>
      <c r="B8" s="70">
        <v>2024</v>
      </c>
      <c r="C8" s="111">
        <v>9354.7635056999989</v>
      </c>
      <c r="D8" s="2">
        <v>8773.3494351000008</v>
      </c>
      <c r="E8" s="111">
        <v>9405.6832516499981</v>
      </c>
      <c r="F8" s="111">
        <v>8872.2809379000009</v>
      </c>
      <c r="G8" s="111">
        <v>9442.178669699997</v>
      </c>
      <c r="H8" s="111"/>
      <c r="I8" s="111"/>
      <c r="J8" s="111"/>
      <c r="K8" s="111"/>
      <c r="L8" s="111"/>
      <c r="M8" s="111"/>
      <c r="N8" s="111"/>
      <c r="O8" s="245"/>
    </row>
    <row r="9" spans="1:15" ht="11.1" customHeight="1" x14ac:dyDescent="0.25">
      <c r="A9" s="69" t="s">
        <v>4</v>
      </c>
      <c r="B9" s="70">
        <v>2023</v>
      </c>
      <c r="C9" s="111">
        <v>2157.4947495490001</v>
      </c>
      <c r="D9" s="111">
        <v>2001.1123</v>
      </c>
      <c r="E9" s="111">
        <v>1883.5594108416799</v>
      </c>
      <c r="F9" s="111">
        <v>1924.7046448799999</v>
      </c>
      <c r="G9" s="111">
        <v>1925.3</v>
      </c>
      <c r="H9" s="111">
        <v>1849.9860512348801</v>
      </c>
      <c r="I9" s="111">
        <v>1998.2112199999999</v>
      </c>
      <c r="J9" s="111">
        <v>1800.2112199999999</v>
      </c>
      <c r="K9" s="111">
        <v>1712.1563699999999</v>
      </c>
      <c r="L9" s="111">
        <v>1732.9204438849999</v>
      </c>
      <c r="M9" s="111">
        <v>1602.483285</v>
      </c>
      <c r="N9" s="111">
        <v>1662.4998499999999</v>
      </c>
      <c r="O9" s="221">
        <f>SUM(C9:N9)</f>
        <v>22250.639545390557</v>
      </c>
    </row>
    <row r="10" spans="1:15" ht="11.1" customHeight="1" x14ac:dyDescent="0.25">
      <c r="A10" s="69"/>
      <c r="B10" s="70">
        <v>2024</v>
      </c>
      <c r="C10" s="111">
        <v>2158.059849719516</v>
      </c>
      <c r="D10" s="2">
        <v>2002.1248000000001</v>
      </c>
      <c r="E10" s="111">
        <v>2132.0888759999998</v>
      </c>
      <c r="F10" s="111">
        <v>2053.8988389839997</v>
      </c>
      <c r="G10" s="111">
        <v>2095.5264000000002</v>
      </c>
      <c r="H10" s="111"/>
      <c r="I10" s="111"/>
      <c r="J10" s="111"/>
      <c r="K10" s="111"/>
      <c r="L10" s="111"/>
      <c r="M10" s="111"/>
      <c r="N10" s="111"/>
      <c r="O10" s="245"/>
    </row>
    <row r="11" spans="1:15" ht="11.1" customHeight="1" x14ac:dyDescent="0.25">
      <c r="A11" s="73" t="s">
        <v>33</v>
      </c>
      <c r="B11" s="70">
        <v>2023</v>
      </c>
      <c r="C11" s="111">
        <v>3440.2545799999998</v>
      </c>
      <c r="D11" s="111">
        <v>3390.7460000000001</v>
      </c>
      <c r="E11" s="111">
        <v>3399.9952000000003</v>
      </c>
      <c r="F11" s="111">
        <v>3418.5956999999999</v>
      </c>
      <c r="G11" s="111">
        <v>3104.4992000000002</v>
      </c>
      <c r="H11" s="111">
        <v>3027.1059</v>
      </c>
      <c r="I11" s="111">
        <v>2732.125</v>
      </c>
      <c r="J11" s="111">
        <v>2302.4180000000001</v>
      </c>
      <c r="K11" s="111">
        <v>2042.8780000000002</v>
      </c>
      <c r="L11" s="111">
        <v>1907.9299999999998</v>
      </c>
      <c r="M11" s="111">
        <v>1777.1170000000002</v>
      </c>
      <c r="N11" s="111">
        <v>1709.088</v>
      </c>
      <c r="O11" s="221">
        <f>SUM(C11:N11)</f>
        <v>32252.752580000004</v>
      </c>
    </row>
    <row r="12" spans="1:15" ht="11.1" customHeight="1" x14ac:dyDescent="0.25">
      <c r="A12" s="73"/>
      <c r="B12" s="70">
        <v>2024</v>
      </c>
      <c r="C12" s="111">
        <v>3410.1210000000001</v>
      </c>
      <c r="D12" s="2">
        <v>3271.1170000000002</v>
      </c>
      <c r="E12" s="111">
        <v>3335.2219999999998</v>
      </c>
      <c r="F12" s="111">
        <v>3379.5940000000001</v>
      </c>
      <c r="G12" s="111">
        <v>3029.0468000000001</v>
      </c>
      <c r="H12" s="111"/>
      <c r="I12" s="111"/>
      <c r="J12" s="111"/>
      <c r="K12" s="111"/>
      <c r="L12" s="111"/>
      <c r="M12" s="111"/>
      <c r="N12" s="111"/>
      <c r="O12" s="245"/>
    </row>
    <row r="13" spans="1:15" ht="11.1" customHeight="1" x14ac:dyDescent="0.25">
      <c r="A13" s="69" t="s">
        <v>20</v>
      </c>
      <c r="B13" s="70">
        <v>2023</v>
      </c>
      <c r="C13" s="111">
        <v>30714.717120000005</v>
      </c>
      <c r="D13" s="111">
        <v>26348.898669999999</v>
      </c>
      <c r="E13" s="111">
        <v>29576.808779999999</v>
      </c>
      <c r="F13" s="111">
        <v>28620.749940000002</v>
      </c>
      <c r="G13" s="111">
        <v>29173.042030000004</v>
      </c>
      <c r="H13" s="111">
        <v>27221.933400000002</v>
      </c>
      <c r="I13" s="111">
        <v>28075.869820000004</v>
      </c>
      <c r="J13" s="111">
        <v>28158.601070000004</v>
      </c>
      <c r="K13" s="111">
        <v>26970.4002</v>
      </c>
      <c r="L13" s="111">
        <v>27554.92812</v>
      </c>
      <c r="M13" s="111">
        <v>26463.320099999997</v>
      </c>
      <c r="N13" s="111">
        <v>26994.466049999999</v>
      </c>
      <c r="O13" s="221">
        <f>SUM(C13:N13)</f>
        <v>335873.73530000006</v>
      </c>
    </row>
    <row r="14" spans="1:15" ht="11.1" customHeight="1" x14ac:dyDescent="0.25">
      <c r="A14" s="69"/>
      <c r="B14" s="70">
        <v>2024</v>
      </c>
      <c r="C14" s="111">
        <v>28269.835614800002</v>
      </c>
      <c r="D14" s="2">
        <v>25331.52146</v>
      </c>
      <c r="E14" s="111">
        <v>27315.383740000001</v>
      </c>
      <c r="F14" s="111">
        <v>26974.962520000005</v>
      </c>
      <c r="G14" s="111">
        <v>26439.626039999999</v>
      </c>
      <c r="H14" s="111"/>
      <c r="I14" s="111"/>
      <c r="J14" s="111"/>
      <c r="K14" s="111"/>
      <c r="L14" s="111"/>
      <c r="M14" s="111"/>
      <c r="N14" s="111"/>
      <c r="O14" s="245"/>
    </row>
    <row r="15" spans="1:15" ht="11.1" customHeight="1" x14ac:dyDescent="0.25">
      <c r="A15" s="69" t="s">
        <v>106</v>
      </c>
      <c r="B15" s="70">
        <v>2023</v>
      </c>
      <c r="C15" s="111">
        <v>2712.6790700000001</v>
      </c>
      <c r="D15" s="111">
        <v>3437.5250900000001</v>
      </c>
      <c r="E15" s="111">
        <v>5538.4655300000004</v>
      </c>
      <c r="F15" s="111">
        <v>6067.73927</v>
      </c>
      <c r="G15" s="111">
        <v>6169.5691900000002</v>
      </c>
      <c r="H15" s="111">
        <v>5334.8819100000001</v>
      </c>
      <c r="I15" s="111">
        <v>4405.5026100000005</v>
      </c>
      <c r="J15" s="111">
        <v>3376.8776600000001</v>
      </c>
      <c r="K15" s="111">
        <v>2443.6101100000001</v>
      </c>
      <c r="L15" s="111">
        <v>2283.6645000000003</v>
      </c>
      <c r="M15" s="111">
        <v>1993.8523700000001</v>
      </c>
      <c r="N15" s="111">
        <v>2351.0048700000002</v>
      </c>
      <c r="O15" s="221">
        <f>SUM(C15:N15)</f>
        <v>46115.372179999998</v>
      </c>
    </row>
    <row r="16" spans="1:15" ht="11.1" customHeight="1" x14ac:dyDescent="0.25">
      <c r="A16" s="69"/>
      <c r="B16" s="70">
        <v>2024</v>
      </c>
      <c r="C16" s="111">
        <v>2603.4180000000001</v>
      </c>
      <c r="D16" s="2">
        <v>3304.6579999999999</v>
      </c>
      <c r="E16" s="111">
        <v>5394.143</v>
      </c>
      <c r="F16" s="111">
        <v>5909.348</v>
      </c>
      <c r="G16" s="111">
        <v>5989.3469999999998</v>
      </c>
      <c r="H16" s="111"/>
      <c r="I16" s="111"/>
      <c r="J16" s="111"/>
      <c r="K16" s="111"/>
      <c r="L16" s="111"/>
      <c r="M16" s="111"/>
      <c r="N16" s="111"/>
      <c r="O16" s="245"/>
    </row>
    <row r="17" spans="1:15" ht="11.1" customHeight="1" x14ac:dyDescent="0.25">
      <c r="A17" s="73" t="s">
        <v>0</v>
      </c>
      <c r="B17" s="70">
        <v>2023</v>
      </c>
      <c r="C17" s="111">
        <v>32576.75719</v>
      </c>
      <c r="D17" s="111">
        <v>31074.524170000001</v>
      </c>
      <c r="E17" s="111">
        <v>31806.6427096429</v>
      </c>
      <c r="F17" s="111">
        <v>32078.397499999999</v>
      </c>
      <c r="G17" s="111">
        <v>32738.059999999998</v>
      </c>
      <c r="H17" s="111">
        <v>33787.334999999999</v>
      </c>
      <c r="I17" s="111">
        <v>33637.212</v>
      </c>
      <c r="J17" s="111">
        <v>33691.432000000001</v>
      </c>
      <c r="K17" s="111">
        <v>32834.7912</v>
      </c>
      <c r="L17" s="111">
        <v>33654.445999999996</v>
      </c>
      <c r="M17" s="111">
        <v>32655.618000000002</v>
      </c>
      <c r="N17" s="111">
        <v>33057.46</v>
      </c>
      <c r="O17" s="221">
        <f>SUM(C17:N17)</f>
        <v>393592.67576964293</v>
      </c>
    </row>
    <row r="18" spans="1:15" ht="11.1" customHeight="1" x14ac:dyDescent="0.25">
      <c r="A18" s="73"/>
      <c r="B18" s="70">
        <v>2024</v>
      </c>
      <c r="C18" s="111">
        <v>32512.603999999999</v>
      </c>
      <c r="D18" s="2">
        <v>31067.920999999998</v>
      </c>
      <c r="E18" s="111">
        <v>31876.147000000001</v>
      </c>
      <c r="F18" s="111">
        <v>32053.945000000003</v>
      </c>
      <c r="G18" s="111">
        <v>32678.324399999998</v>
      </c>
      <c r="H18" s="111"/>
      <c r="I18" s="111"/>
      <c r="J18" s="111"/>
      <c r="K18" s="111"/>
      <c r="L18" s="111"/>
      <c r="M18" s="111"/>
      <c r="N18" s="111"/>
      <c r="O18" s="245"/>
    </row>
    <row r="19" spans="1:15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21">
        <f>SUM(C19:N19)</f>
        <v>0</v>
      </c>
    </row>
    <row r="20" spans="1:15" ht="11.1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45"/>
    </row>
    <row r="21" spans="1:15" ht="11.1" customHeight="1" x14ac:dyDescent="0.25">
      <c r="A21" s="69" t="s">
        <v>34</v>
      </c>
      <c r="B21" s="70">
        <v>2023</v>
      </c>
      <c r="C21" s="111">
        <v>11997.797326200003</v>
      </c>
      <c r="D21" s="111">
        <v>11143.763148600003</v>
      </c>
      <c r="E21" s="111">
        <v>12494.485374299997</v>
      </c>
      <c r="F21" s="111">
        <v>12365.099989200009</v>
      </c>
      <c r="G21" s="111">
        <v>12941.724187799997</v>
      </c>
      <c r="H21" s="111">
        <v>11845.289453400002</v>
      </c>
      <c r="I21" s="111">
        <v>11717.9046657</v>
      </c>
      <c r="J21" s="111">
        <v>11415.264242399999</v>
      </c>
      <c r="K21" s="111">
        <v>10865.545911000005</v>
      </c>
      <c r="L21" s="111">
        <v>11218.497539400001</v>
      </c>
      <c r="M21" s="111">
        <v>10995.331828500006</v>
      </c>
      <c r="N21" s="111">
        <v>11381.291249400001</v>
      </c>
      <c r="O21" s="221">
        <f>SUM(C21:N21)</f>
        <v>140381.99491590002</v>
      </c>
    </row>
    <row r="22" spans="1:15" ht="11.1" customHeight="1" x14ac:dyDescent="0.25">
      <c r="A22" s="69"/>
      <c r="B22" s="70">
        <v>2024</v>
      </c>
      <c r="C22" s="111">
        <v>11824.397000000001</v>
      </c>
      <c r="D22" s="2">
        <v>11009.706</v>
      </c>
      <c r="E22" s="111">
        <v>12301.74</v>
      </c>
      <c r="F22" s="111">
        <v>12201.906999999999</v>
      </c>
      <c r="G22" s="111">
        <v>12769.434999999999</v>
      </c>
      <c r="H22" s="111"/>
      <c r="I22" s="111"/>
      <c r="J22" s="111"/>
      <c r="K22" s="111"/>
      <c r="L22" s="111"/>
      <c r="M22" s="111"/>
      <c r="N22" s="111"/>
      <c r="O22" s="245"/>
    </row>
    <row r="23" spans="1:15" ht="11.1" customHeight="1" x14ac:dyDescent="0.25">
      <c r="A23" s="69" t="s">
        <v>19</v>
      </c>
      <c r="B23" s="70">
        <v>2023</v>
      </c>
      <c r="C23" s="111">
        <v>1661.3427999999999</v>
      </c>
      <c r="D23" s="111">
        <v>1700.6321</v>
      </c>
      <c r="E23" s="111">
        <v>1698.34</v>
      </c>
      <c r="F23" s="111">
        <v>2008.6318000000001</v>
      </c>
      <c r="G23" s="111">
        <v>1998.7460000000001</v>
      </c>
      <c r="H23" s="111">
        <v>1901.3458000000001</v>
      </c>
      <c r="I23" s="111">
        <v>1710.6945000000001</v>
      </c>
      <c r="J23" s="111">
        <v>1884.329</v>
      </c>
      <c r="K23" s="111">
        <v>1896.318</v>
      </c>
      <c r="L23" s="111">
        <v>1900.6479999999999</v>
      </c>
      <c r="M23" s="111">
        <v>1701.4297999999999</v>
      </c>
      <c r="N23" s="111">
        <v>1720.346</v>
      </c>
      <c r="O23" s="221">
        <f>SUM(C23:N23)</f>
        <v>21782.803799999998</v>
      </c>
    </row>
    <row r="24" spans="1:15" ht="11.1" customHeight="1" x14ac:dyDescent="0.25">
      <c r="A24" s="69"/>
      <c r="B24" s="70">
        <v>2024</v>
      </c>
      <c r="C24" s="111">
        <v>1604.347</v>
      </c>
      <c r="D24" s="2">
        <v>1645.3458000000001</v>
      </c>
      <c r="E24" s="111">
        <v>1656.085</v>
      </c>
      <c r="F24" s="111">
        <v>1950.348</v>
      </c>
      <c r="G24" s="111">
        <v>1960.6581000000001</v>
      </c>
      <c r="H24" s="111"/>
      <c r="I24" s="111"/>
      <c r="J24" s="111"/>
      <c r="K24" s="111"/>
      <c r="L24" s="111"/>
      <c r="M24" s="111"/>
      <c r="N24" s="111"/>
      <c r="O24" s="245"/>
    </row>
    <row r="25" spans="1:15" ht="11.1" customHeight="1" x14ac:dyDescent="0.25">
      <c r="A25" s="69" t="s">
        <v>42</v>
      </c>
      <c r="B25" s="70">
        <v>2023</v>
      </c>
      <c r="C25" s="111">
        <v>5780.5060916399989</v>
      </c>
      <c r="D25" s="111">
        <v>5515.5063293100002</v>
      </c>
      <c r="E25" s="111">
        <v>5627.964265470001</v>
      </c>
      <c r="F25" s="111">
        <v>5754.5526337200017</v>
      </c>
      <c r="G25" s="111">
        <v>5636.2603444200004</v>
      </c>
      <c r="H25" s="111">
        <v>5294.1763575000014</v>
      </c>
      <c r="I25" s="111">
        <v>5302.3174675739983</v>
      </c>
      <c r="J25" s="111">
        <v>5295.3062614649998</v>
      </c>
      <c r="K25" s="111">
        <v>4954.6444226400008</v>
      </c>
      <c r="L25" s="111">
        <v>4489.192515026366</v>
      </c>
      <c r="M25" s="111">
        <v>4777.6581001049999</v>
      </c>
      <c r="N25" s="111">
        <v>5101.5206857100002</v>
      </c>
      <c r="O25" s="221">
        <f>SUM(C25:N25)</f>
        <v>63529.605474580363</v>
      </c>
    </row>
    <row r="26" spans="1:15" ht="11.1" customHeight="1" x14ac:dyDescent="0.25">
      <c r="A26" s="69"/>
      <c r="B26" s="70">
        <v>2024</v>
      </c>
      <c r="C26" s="111">
        <v>5442.0914243699972</v>
      </c>
      <c r="D26" s="2">
        <v>5431.7175319799999</v>
      </c>
      <c r="E26" s="111">
        <v>5485.8481438500021</v>
      </c>
      <c r="F26" s="111">
        <v>5679.1189629</v>
      </c>
      <c r="G26" s="111">
        <v>5610.3146999999999</v>
      </c>
      <c r="H26" s="111"/>
      <c r="I26" s="111"/>
      <c r="J26" s="111"/>
      <c r="K26" s="111"/>
      <c r="L26" s="111"/>
      <c r="M26" s="111"/>
      <c r="N26" s="111"/>
      <c r="O26" s="245"/>
    </row>
    <row r="27" spans="1:15" ht="11.1" customHeight="1" x14ac:dyDescent="0.25">
      <c r="A27" s="69" t="s">
        <v>41</v>
      </c>
      <c r="B27" s="70">
        <v>2023</v>
      </c>
      <c r="C27" s="111">
        <v>8377.8366867570003</v>
      </c>
      <c r="D27" s="111">
        <v>7785.255442509002</v>
      </c>
      <c r="E27" s="111">
        <v>8232.1974284670014</v>
      </c>
      <c r="F27" s="111">
        <v>8134.7528815560017</v>
      </c>
      <c r="G27" s="111">
        <v>8861.7880729350036</v>
      </c>
      <c r="H27" s="111">
        <v>8299.8623191770021</v>
      </c>
      <c r="I27" s="111">
        <v>7982.7397385310005</v>
      </c>
      <c r="J27" s="111">
        <v>8774.4111762960001</v>
      </c>
      <c r="K27" s="111">
        <v>8612.0414525520027</v>
      </c>
      <c r="L27" s="111">
        <v>8882.7821025569956</v>
      </c>
      <c r="M27" s="111">
        <v>8671.6419330780009</v>
      </c>
      <c r="N27" s="111">
        <v>8878.3542891360012</v>
      </c>
      <c r="O27" s="221">
        <f>SUM(C27:N27)</f>
        <v>101493.66352355102</v>
      </c>
    </row>
    <row r="28" spans="1:15" ht="11.1" customHeight="1" x14ac:dyDescent="0.25">
      <c r="A28" s="69"/>
      <c r="B28" s="70">
        <v>2024</v>
      </c>
      <c r="C28" s="111">
        <v>8420.6309999999994</v>
      </c>
      <c r="D28" s="2">
        <v>7889.2746493779996</v>
      </c>
      <c r="E28" s="111">
        <v>8409.4699999999993</v>
      </c>
      <c r="F28" s="111">
        <v>8309.6209999999992</v>
      </c>
      <c r="G28" s="111">
        <v>8979.6470000000008</v>
      </c>
      <c r="H28" s="111"/>
      <c r="I28" s="111"/>
      <c r="J28" s="111"/>
      <c r="K28" s="111"/>
      <c r="L28" s="111"/>
      <c r="M28" s="111"/>
      <c r="N28" s="111"/>
      <c r="O28" s="245"/>
    </row>
    <row r="29" spans="1:15" ht="11.1" customHeight="1" x14ac:dyDescent="0.25">
      <c r="A29" s="69" t="s">
        <v>18</v>
      </c>
      <c r="B29" s="70">
        <v>2023</v>
      </c>
      <c r="C29" s="111">
        <v>4963.5946701000021</v>
      </c>
      <c r="D29" s="111">
        <v>4750.8438339000022</v>
      </c>
      <c r="E29" s="111">
        <v>5239.9372509000013</v>
      </c>
      <c r="F29" s="111">
        <v>5161.269797099998</v>
      </c>
      <c r="G29" s="111">
        <v>5322.5418969000002</v>
      </c>
      <c r="H29" s="111">
        <v>5006.5249301999984</v>
      </c>
      <c r="I29" s="111">
        <v>5096.2163157000005</v>
      </c>
      <c r="J29" s="111">
        <v>5039.6359527000004</v>
      </c>
      <c r="K29" s="111">
        <v>5033.0023929000045</v>
      </c>
      <c r="L29" s="111">
        <v>5246.9651492999992</v>
      </c>
      <c r="M29" s="111">
        <v>5095.4028632999998</v>
      </c>
      <c r="N29" s="111">
        <v>5167.5255351000014</v>
      </c>
      <c r="O29" s="221">
        <f>SUM(C29:N29)</f>
        <v>61123.460588100002</v>
      </c>
    </row>
    <row r="30" spans="1:15" ht="11.1" customHeight="1" x14ac:dyDescent="0.25">
      <c r="A30" s="69"/>
      <c r="B30" s="70">
        <v>2024</v>
      </c>
      <c r="C30" s="111">
        <v>5176.407444299999</v>
      </c>
      <c r="D30" s="2">
        <v>5035.6502424000009</v>
      </c>
      <c r="E30" s="111">
        <v>5380.0028117999991</v>
      </c>
      <c r="F30" s="111">
        <v>5233.5008604000004</v>
      </c>
      <c r="G30" s="111">
        <v>5398.7452506000009</v>
      </c>
      <c r="H30" s="111"/>
      <c r="I30" s="111"/>
      <c r="J30" s="111"/>
      <c r="K30" s="111"/>
      <c r="L30" s="111"/>
      <c r="M30" s="111"/>
      <c r="N30" s="111"/>
      <c r="O30" s="245"/>
    </row>
    <row r="31" spans="1:15" ht="11.1" customHeight="1" x14ac:dyDescent="0.25">
      <c r="A31" s="69" t="s">
        <v>32</v>
      </c>
      <c r="B31" s="70">
        <v>2023</v>
      </c>
      <c r="C31" s="111">
        <v>13441.468640000001</v>
      </c>
      <c r="D31" s="111">
        <v>13584.502479999999</v>
      </c>
      <c r="E31" s="111">
        <v>13717.40388</v>
      </c>
      <c r="F31" s="111">
        <v>14485.662530000001</v>
      </c>
      <c r="G31" s="111">
        <v>14504.419635000002</v>
      </c>
      <c r="H31" s="111">
        <v>14882.477530000002</v>
      </c>
      <c r="I31" s="111">
        <v>15029.85857</v>
      </c>
      <c r="J31" s="111">
        <v>14995.376849999999</v>
      </c>
      <c r="K31" s="111">
        <v>14875.818330000002</v>
      </c>
      <c r="L31" s="111">
        <v>14405.734629999997</v>
      </c>
      <c r="M31" s="111">
        <v>14551.73221</v>
      </c>
      <c r="N31" s="111">
        <v>14498.801460000001</v>
      </c>
      <c r="O31" s="221">
        <f>SUM(C31:N31)</f>
        <v>172973.25674499996</v>
      </c>
    </row>
    <row r="32" spans="1:15" ht="11.1" customHeight="1" x14ac:dyDescent="0.25">
      <c r="A32" s="69"/>
      <c r="B32" s="70">
        <v>2024</v>
      </c>
      <c r="C32" s="111">
        <v>14785.616</v>
      </c>
      <c r="D32" s="2">
        <v>13924.115</v>
      </c>
      <c r="E32" s="111">
        <v>14060.338934589103</v>
      </c>
      <c r="F32" s="111">
        <v>14508.375169999998</v>
      </c>
      <c r="G32" s="111">
        <v>14527.314805000002</v>
      </c>
      <c r="H32" s="111"/>
      <c r="I32" s="111"/>
      <c r="J32" s="111"/>
      <c r="K32" s="111"/>
      <c r="L32" s="111"/>
      <c r="M32" s="111"/>
      <c r="N32" s="111"/>
      <c r="O32" s="245"/>
    </row>
    <row r="33" spans="1:15" ht="11.1" customHeight="1" x14ac:dyDescent="0.25">
      <c r="A33" s="69" t="s">
        <v>112</v>
      </c>
      <c r="B33" s="70">
        <v>2023</v>
      </c>
      <c r="C33" s="111">
        <v>4110.3458000000001</v>
      </c>
      <c r="D33" s="111">
        <v>3648.6469999999999</v>
      </c>
      <c r="E33" s="111">
        <v>3436.51</v>
      </c>
      <c r="F33" s="111">
        <v>3455.6387</v>
      </c>
      <c r="G33" s="111">
        <v>3548.3890000000001</v>
      </c>
      <c r="H33" s="111">
        <v>3709.4580000000001</v>
      </c>
      <c r="I33" s="111">
        <v>3556.4569999999999</v>
      </c>
      <c r="J33" s="111">
        <v>3588.71</v>
      </c>
      <c r="K33" s="111">
        <v>3649.3400999999999</v>
      </c>
      <c r="L33" s="111">
        <v>4078.49</v>
      </c>
      <c r="M33" s="111">
        <v>4069.4580000000001</v>
      </c>
      <c r="N33" s="111">
        <v>4116.4319999999998</v>
      </c>
      <c r="O33" s="221">
        <f>SUM(C33:N33)</f>
        <v>44967.875599999999</v>
      </c>
    </row>
    <row r="34" spans="1:15" ht="11.1" customHeight="1" x14ac:dyDescent="0.25">
      <c r="A34" s="69"/>
      <c r="B34" s="70">
        <v>2024</v>
      </c>
      <c r="C34" s="111">
        <v>4058.328</v>
      </c>
      <c r="D34" s="2">
        <v>3602.47</v>
      </c>
      <c r="E34" s="111">
        <v>3388.39</v>
      </c>
      <c r="F34" s="111">
        <v>3404.28</v>
      </c>
      <c r="G34" s="111">
        <v>3506.77</v>
      </c>
      <c r="H34" s="111"/>
      <c r="I34" s="111"/>
      <c r="J34" s="111"/>
      <c r="K34" s="111"/>
      <c r="L34" s="111"/>
      <c r="M34" s="111"/>
      <c r="N34" s="111"/>
      <c r="O34" s="245"/>
    </row>
    <row r="35" spans="1:15" ht="11.1" customHeight="1" x14ac:dyDescent="0.25">
      <c r="A35" s="69" t="s">
        <v>17</v>
      </c>
      <c r="B35" s="70">
        <v>2023</v>
      </c>
      <c r="C35" s="111">
        <v>22412.674650000001</v>
      </c>
      <c r="D35" s="111">
        <v>21313.319499999998</v>
      </c>
      <c r="E35" s="111">
        <v>21129.317600000002</v>
      </c>
      <c r="F35" s="111">
        <v>21443.876600000003</v>
      </c>
      <c r="G35" s="111">
        <v>22598.139799999997</v>
      </c>
      <c r="H35" s="111">
        <v>22505.5036</v>
      </c>
      <c r="I35" s="111">
        <v>23212.223480000001</v>
      </c>
      <c r="J35" s="111">
        <v>23629.577900000004</v>
      </c>
      <c r="K35" s="111">
        <v>21391.619974999994</v>
      </c>
      <c r="L35" s="111">
        <v>23272.97795</v>
      </c>
      <c r="M35" s="111">
        <v>21519.684541999999</v>
      </c>
      <c r="N35" s="111">
        <v>22408.63954</v>
      </c>
      <c r="O35" s="221">
        <f>SUM(C35:N35)</f>
        <v>266837.55513699999</v>
      </c>
    </row>
    <row r="36" spans="1:15" ht="11.1" customHeight="1" x14ac:dyDescent="0.25">
      <c r="A36" s="69"/>
      <c r="B36" s="70">
        <v>2024</v>
      </c>
      <c r="C36" s="111">
        <v>23206.434209999992</v>
      </c>
      <c r="D36" s="2">
        <v>21753.121500000001</v>
      </c>
      <c r="E36" s="111">
        <v>22250.385650000004</v>
      </c>
      <c r="F36" s="111">
        <v>22109.480800000001</v>
      </c>
      <c r="G36" s="111">
        <v>23718.359020000004</v>
      </c>
      <c r="H36" s="111"/>
      <c r="I36" s="111"/>
      <c r="J36" s="111"/>
      <c r="K36" s="111"/>
      <c r="L36" s="111"/>
      <c r="M36" s="111"/>
      <c r="N36" s="111"/>
      <c r="O36" s="245"/>
    </row>
    <row r="37" spans="1:15" ht="11.1" customHeight="1" x14ac:dyDescent="0.25">
      <c r="A37" s="69" t="s">
        <v>10</v>
      </c>
      <c r="B37" s="70">
        <v>2023</v>
      </c>
      <c r="C37" s="111">
        <v>7345.1655852300009</v>
      </c>
      <c r="D37" s="111">
        <v>6959.1371034599997</v>
      </c>
      <c r="E37" s="111">
        <v>7355.84121891</v>
      </c>
      <c r="F37" s="111">
        <v>7339.7413648799993</v>
      </c>
      <c r="G37" s="111">
        <v>7449.2754145199997</v>
      </c>
      <c r="H37" s="111">
        <v>7332.982690320001</v>
      </c>
      <c r="I37" s="111">
        <v>7492.2243592499999</v>
      </c>
      <c r="J37" s="111">
        <v>7412.8259338200005</v>
      </c>
      <c r="K37" s="111">
        <v>7171.4836829899996</v>
      </c>
      <c r="L37" s="111">
        <v>6967.3457902250002</v>
      </c>
      <c r="M37" s="111">
        <v>7168.2483515599997</v>
      </c>
      <c r="N37" s="111">
        <v>7380.3142130850001</v>
      </c>
      <c r="O37" s="221">
        <f>SUM(C37:N37)</f>
        <v>87374.585708250001</v>
      </c>
    </row>
    <row r="38" spans="1:15" ht="11.1" customHeight="1" x14ac:dyDescent="0.25">
      <c r="A38" s="69"/>
      <c r="B38" s="70">
        <v>2024</v>
      </c>
      <c r="C38" s="111">
        <v>6242.53296925</v>
      </c>
      <c r="D38" s="2">
        <v>6103.4480568199997</v>
      </c>
      <c r="E38" s="111">
        <v>6204.149344296</v>
      </c>
      <c r="F38" s="111">
        <v>6591.9797882999992</v>
      </c>
      <c r="G38" s="111">
        <v>6549.0340436999995</v>
      </c>
      <c r="H38" s="111"/>
      <c r="I38" s="111"/>
      <c r="J38" s="111"/>
      <c r="K38" s="111"/>
      <c r="L38" s="111"/>
      <c r="M38" s="111"/>
      <c r="N38" s="111"/>
      <c r="O38" s="245"/>
    </row>
    <row r="39" spans="1:15" ht="11.1" customHeight="1" x14ac:dyDescent="0.25">
      <c r="A39" s="69" t="s">
        <v>64</v>
      </c>
      <c r="B39" s="70">
        <v>2023</v>
      </c>
      <c r="C39" s="111">
        <v>119.44846530000001</v>
      </c>
      <c r="D39" s="111">
        <v>110.77404840000003</v>
      </c>
      <c r="E39" s="111">
        <v>117.09791820000001</v>
      </c>
      <c r="F39" s="111">
        <v>116.78100210000002</v>
      </c>
      <c r="G39" s="111">
        <v>117.55109790000002</v>
      </c>
      <c r="H39" s="111">
        <v>111.93641820000002</v>
      </c>
      <c r="I39" s="111">
        <v>110.9897991</v>
      </c>
      <c r="J39" s="111">
        <v>112.72612770000003</v>
      </c>
      <c r="K39" s="111">
        <v>111.76815330000001</v>
      </c>
      <c r="L39" s="111">
        <v>116.44344000000002</v>
      </c>
      <c r="M39" s="111">
        <v>116.35672680000002</v>
      </c>
      <c r="N39" s="111">
        <v>116.45995680000001</v>
      </c>
      <c r="O39" s="221">
        <f>SUM(C39:N39)</f>
        <v>1378.3331538000002</v>
      </c>
    </row>
    <row r="40" spans="1:15" ht="11.1" customHeight="1" x14ac:dyDescent="0.25">
      <c r="A40" s="69"/>
      <c r="B40" s="70">
        <v>2024</v>
      </c>
      <c r="C40" s="111">
        <v>115.42352760000001</v>
      </c>
      <c r="D40" s="2">
        <v>110.43442170000002</v>
      </c>
      <c r="E40" s="111">
        <v>107.25493770000001</v>
      </c>
      <c r="F40" s="111">
        <v>99.756310500000026</v>
      </c>
      <c r="G40" s="111">
        <v>104.979586</v>
      </c>
      <c r="H40" s="111"/>
      <c r="I40" s="111"/>
      <c r="J40" s="111"/>
      <c r="K40" s="111"/>
      <c r="L40" s="111"/>
      <c r="M40" s="111"/>
      <c r="N40" s="111"/>
      <c r="O40" s="245"/>
    </row>
    <row r="41" spans="1:15" ht="11.1" customHeight="1" x14ac:dyDescent="0.25">
      <c r="A41" s="69" t="s">
        <v>65</v>
      </c>
      <c r="B41" s="70">
        <v>2023</v>
      </c>
      <c r="C41" s="111">
        <v>102.41000281800001</v>
      </c>
      <c r="D41" s="111">
        <v>105.65708182200002</v>
      </c>
      <c r="E41" s="111">
        <v>114.43999345200001</v>
      </c>
      <c r="F41" s="111">
        <v>111.67001253900001</v>
      </c>
      <c r="G41" s="111">
        <v>115.33999388400001</v>
      </c>
      <c r="H41" s="111">
        <v>117.449994438</v>
      </c>
      <c r="I41" s="111">
        <v>119.75999279400003</v>
      </c>
      <c r="J41" s="111">
        <v>120.29999924700002</v>
      </c>
      <c r="K41" s="111">
        <v>117.609990615</v>
      </c>
      <c r="L41" s="111">
        <v>111.138667083</v>
      </c>
      <c r="M41" s="111">
        <v>96.649995923999995</v>
      </c>
      <c r="N41" s="111">
        <v>110.04000051600001</v>
      </c>
      <c r="O41" s="221">
        <f>SUM(C41:N41)</f>
        <v>1342.465725132</v>
      </c>
    </row>
    <row r="42" spans="1:15" ht="11.1" customHeight="1" x14ac:dyDescent="0.25">
      <c r="A42" s="69"/>
      <c r="B42" s="70">
        <v>2024</v>
      </c>
      <c r="C42" s="111">
        <v>111.929990624</v>
      </c>
      <c r="D42" s="2">
        <v>111.266892719</v>
      </c>
      <c r="E42" s="111">
        <v>117.069674472</v>
      </c>
      <c r="F42" s="111">
        <v>115.839998712</v>
      </c>
      <c r="G42" s="111">
        <v>117.04998851100001</v>
      </c>
      <c r="H42" s="111"/>
      <c r="I42" s="111"/>
      <c r="J42" s="111"/>
      <c r="K42" s="111"/>
      <c r="L42" s="111"/>
      <c r="M42" s="111"/>
      <c r="N42" s="111"/>
      <c r="O42" s="245"/>
    </row>
    <row r="43" spans="1:15" ht="11.1" customHeight="1" x14ac:dyDescent="0.25">
      <c r="A43" s="69" t="s">
        <v>21</v>
      </c>
      <c r="B43" s="70">
        <v>2023</v>
      </c>
      <c r="C43" s="111">
        <v>1534.6212</v>
      </c>
      <c r="D43" s="111">
        <v>1399.9309016</v>
      </c>
      <c r="E43" s="111">
        <v>1528.603605</v>
      </c>
      <c r="F43" s="111">
        <v>1483.018233</v>
      </c>
      <c r="G43" s="111">
        <v>1464.45721581519</v>
      </c>
      <c r="H43" s="111">
        <v>1464.44931</v>
      </c>
      <c r="I43" s="111">
        <v>1496.112468</v>
      </c>
      <c r="J43" s="111">
        <v>1489.12811168861</v>
      </c>
      <c r="K43" s="111">
        <v>1456.8242359999999</v>
      </c>
      <c r="L43" s="111">
        <v>1529.4498000000001</v>
      </c>
      <c r="M43" s="111">
        <v>1473.2262800000001</v>
      </c>
      <c r="N43" s="111">
        <v>1547.6911749913943</v>
      </c>
      <c r="O43" s="221">
        <f>SUM(C43:N43)</f>
        <v>17867.512536095193</v>
      </c>
    </row>
    <row r="44" spans="1:15" ht="11.1" customHeight="1" x14ac:dyDescent="0.25">
      <c r="A44" s="69"/>
      <c r="B44" s="70">
        <v>2024</v>
      </c>
      <c r="C44" s="111">
        <v>1543.0183848884271</v>
      </c>
      <c r="D44" s="2">
        <v>1400.6572580000002</v>
      </c>
      <c r="E44" s="111">
        <v>1528.78224</v>
      </c>
      <c r="F44" s="111">
        <v>1485.826425</v>
      </c>
      <c r="G44" s="111">
        <v>1467.7901891705117</v>
      </c>
      <c r="H44" s="111"/>
      <c r="I44" s="111"/>
      <c r="J44" s="111"/>
      <c r="K44" s="111"/>
      <c r="L44" s="111"/>
      <c r="M44" s="111"/>
      <c r="N44" s="111"/>
      <c r="O44" s="245"/>
    </row>
    <row r="45" spans="1:15" ht="11.1" customHeight="1" x14ac:dyDescent="0.25">
      <c r="A45" s="69" t="s">
        <v>43</v>
      </c>
      <c r="B45" s="70">
        <v>2023</v>
      </c>
      <c r="C45" s="111">
        <v>3480.9702602850011</v>
      </c>
      <c r="D45" s="111">
        <v>3180.1244000000002</v>
      </c>
      <c r="E45" s="111">
        <v>3405.0601898493328</v>
      </c>
      <c r="F45" s="111">
        <v>3750.0116582999999</v>
      </c>
      <c r="G45" s="111">
        <v>3062.2776899999999</v>
      </c>
      <c r="H45" s="111">
        <v>2949.4302000000002</v>
      </c>
      <c r="I45" s="111">
        <v>3298.25263</v>
      </c>
      <c r="J45" s="111">
        <v>3212.38805</v>
      </c>
      <c r="K45" s="111">
        <v>3013.789569</v>
      </c>
      <c r="L45" s="111">
        <v>3440.2281499999999</v>
      </c>
      <c r="M45" s="111">
        <v>3135.1252500000001</v>
      </c>
      <c r="N45" s="111">
        <v>2928.4911499999998</v>
      </c>
      <c r="O45" s="221">
        <f>SUM(C45:N45)</f>
        <v>38856.149197434337</v>
      </c>
    </row>
    <row r="46" spans="1:15" ht="11.1" customHeight="1" x14ac:dyDescent="0.25">
      <c r="A46" s="69"/>
      <c r="B46" s="70">
        <v>2024</v>
      </c>
      <c r="C46" s="111">
        <v>3407.7964930085973</v>
      </c>
      <c r="D46" s="2">
        <v>3248.0528799999997</v>
      </c>
      <c r="E46" s="111">
        <v>3520.6986999999999</v>
      </c>
      <c r="F46" s="111">
        <v>3750.0116582999999</v>
      </c>
      <c r="G46" s="111">
        <v>3248.0116582999999</v>
      </c>
      <c r="H46" s="111"/>
      <c r="I46" s="111"/>
      <c r="J46" s="111"/>
      <c r="K46" s="111"/>
      <c r="L46" s="111"/>
      <c r="M46" s="111"/>
      <c r="N46" s="111"/>
      <c r="O46" s="245"/>
    </row>
    <row r="47" spans="1:15" ht="11.1" customHeight="1" x14ac:dyDescent="0.25">
      <c r="A47" s="69" t="s">
        <v>31</v>
      </c>
      <c r="B47" s="70">
        <v>2023</v>
      </c>
      <c r="C47" s="111">
        <v>3044.4246952810604</v>
      </c>
      <c r="D47" s="111">
        <v>3185.491857958611</v>
      </c>
      <c r="E47" s="111">
        <v>3676.1274046467702</v>
      </c>
      <c r="F47" s="111">
        <v>4849.9999980871135</v>
      </c>
      <c r="G47" s="111">
        <v>5273.5090687678721</v>
      </c>
      <c r="H47" s="111">
        <v>4810.8710000000001</v>
      </c>
      <c r="I47" s="111">
        <v>4381.8209999999999</v>
      </c>
      <c r="J47" s="111">
        <v>3528.7514493100653</v>
      </c>
      <c r="K47" s="111">
        <v>2837.3427659843246</v>
      </c>
      <c r="L47" s="111">
        <v>2787.693861175665</v>
      </c>
      <c r="M47" s="111">
        <v>2870.614</v>
      </c>
      <c r="N47" s="111">
        <v>3138.9347843997298</v>
      </c>
      <c r="O47" s="221">
        <f>SUM(C47:N47)</f>
        <v>44385.581885611209</v>
      </c>
    </row>
    <row r="48" spans="1:15" ht="11.1" customHeight="1" x14ac:dyDescent="0.25">
      <c r="A48" s="69"/>
      <c r="B48" s="70">
        <v>2024</v>
      </c>
      <c r="C48" s="111">
        <v>2957.41</v>
      </c>
      <c r="D48" s="2">
        <v>3218.7605551152556</v>
      </c>
      <c r="E48" s="111">
        <v>3704.2809999999999</v>
      </c>
      <c r="F48" s="111">
        <v>4881.9855181680414</v>
      </c>
      <c r="G48" s="111">
        <v>5290.7089999999998</v>
      </c>
      <c r="H48" s="111"/>
      <c r="I48" s="111"/>
      <c r="J48" s="111"/>
      <c r="K48" s="111"/>
      <c r="L48" s="111"/>
      <c r="M48" s="111"/>
      <c r="N48" s="111"/>
      <c r="O48" s="245"/>
    </row>
    <row r="49" spans="1:15" ht="11.1" customHeight="1" x14ac:dyDescent="0.25">
      <c r="A49" s="69" t="s">
        <v>35</v>
      </c>
      <c r="B49" s="70">
        <v>2023</v>
      </c>
      <c r="C49" s="111">
        <v>11562.472999999998</v>
      </c>
      <c r="D49" s="111">
        <v>14462.364</v>
      </c>
      <c r="E49" s="111">
        <v>15895.5345</v>
      </c>
      <c r="F49" s="111">
        <v>15315.128000000001</v>
      </c>
      <c r="G49" s="111">
        <v>14068.450999999999</v>
      </c>
      <c r="H49" s="111">
        <v>12877.439999999999</v>
      </c>
      <c r="I49" s="111">
        <v>10963.181</v>
      </c>
      <c r="J49" s="111">
        <v>9215.4010000000017</v>
      </c>
      <c r="K49" s="111">
        <v>7602.3</v>
      </c>
      <c r="L49" s="111">
        <v>7209.5460000000003</v>
      </c>
      <c r="M49" s="111">
        <v>7986.87</v>
      </c>
      <c r="N49" s="111">
        <v>8896.8450000000012</v>
      </c>
      <c r="O49" s="221">
        <f>SUM(C49:N49)</f>
        <v>136055.53350000002</v>
      </c>
    </row>
    <row r="50" spans="1:15" ht="11.1" customHeight="1" x14ac:dyDescent="0.25">
      <c r="A50" s="69"/>
      <c r="B50" s="70">
        <v>2024</v>
      </c>
      <c r="C50" s="111">
        <v>10999.172</v>
      </c>
      <c r="D50" s="2">
        <v>15146.859499999999</v>
      </c>
      <c r="E50" s="111">
        <v>16570.334999999999</v>
      </c>
      <c r="F50" s="111">
        <v>16215.796999999999</v>
      </c>
      <c r="G50" s="111">
        <v>15115.321000000002</v>
      </c>
      <c r="H50" s="111"/>
      <c r="I50" s="111"/>
      <c r="J50" s="111"/>
      <c r="K50" s="111"/>
      <c r="L50" s="111"/>
      <c r="M50" s="111"/>
      <c r="N50" s="111"/>
      <c r="O50" s="245"/>
    </row>
    <row r="51" spans="1:15" ht="11.1" customHeight="1" x14ac:dyDescent="0.25">
      <c r="A51" s="69" t="s">
        <v>36</v>
      </c>
      <c r="B51" s="70">
        <v>2023</v>
      </c>
      <c r="C51" s="111">
        <v>2776.934485799999</v>
      </c>
      <c r="D51" s="111">
        <v>2966.04736</v>
      </c>
      <c r="E51" s="111">
        <v>3168.63456</v>
      </c>
      <c r="F51" s="111">
        <v>3134.9713199999997</v>
      </c>
      <c r="G51" s="111">
        <v>3158.8998353649999</v>
      </c>
      <c r="H51" s="111">
        <v>3247.1320000000001</v>
      </c>
      <c r="I51" s="111">
        <v>3158.8827283536525</v>
      </c>
      <c r="J51" s="111">
        <v>2648.5842772000001</v>
      </c>
      <c r="K51" s="111">
        <v>2612.8644359999998</v>
      </c>
      <c r="L51" s="111">
        <v>2458.1975040000002</v>
      </c>
      <c r="M51" s="111">
        <v>2561.1124</v>
      </c>
      <c r="N51" s="111">
        <v>2554.9947677822224</v>
      </c>
      <c r="O51" s="221">
        <f>SUM(C51:N51)</f>
        <v>34447.25567450087</v>
      </c>
    </row>
    <row r="52" spans="1:15" ht="11.1" customHeight="1" x14ac:dyDescent="0.25">
      <c r="A52" s="69"/>
      <c r="B52" s="70">
        <v>2024</v>
      </c>
      <c r="C52" s="111">
        <v>2657.0768813878481</v>
      </c>
      <c r="D52" s="2">
        <v>2966.04736</v>
      </c>
      <c r="E52" s="111">
        <v>2987.1022200000002</v>
      </c>
      <c r="F52" s="111">
        <v>3006.9946440000003</v>
      </c>
      <c r="G52" s="111">
        <v>3140.3700720000002</v>
      </c>
      <c r="H52" s="111"/>
      <c r="I52" s="111"/>
      <c r="J52" s="111"/>
      <c r="K52" s="111"/>
      <c r="L52" s="111"/>
      <c r="M52" s="111"/>
      <c r="N52" s="111"/>
      <c r="O52" s="245"/>
    </row>
    <row r="53" spans="1:15" ht="11.1" customHeight="1" x14ac:dyDescent="0.25">
      <c r="A53" s="69" t="s">
        <v>22</v>
      </c>
      <c r="B53" s="70">
        <v>2023</v>
      </c>
      <c r="C53" s="111">
        <v>2043.98203764</v>
      </c>
      <c r="D53" s="111">
        <v>1568.761452</v>
      </c>
      <c r="E53" s="111">
        <v>1989.5</v>
      </c>
      <c r="F53" s="111">
        <v>2005.0292217900003</v>
      </c>
      <c r="G53" s="111">
        <v>1997.3009999999999</v>
      </c>
      <c r="H53" s="111">
        <v>1930.1</v>
      </c>
      <c r="I53" s="111">
        <v>1895.98784</v>
      </c>
      <c r="J53" s="111">
        <v>1975.2124260000001</v>
      </c>
      <c r="K53" s="111">
        <v>1921.52</v>
      </c>
      <c r="L53" s="111">
        <v>1994.07</v>
      </c>
      <c r="M53" s="111">
        <v>1904.24</v>
      </c>
      <c r="N53" s="111">
        <v>2002.9611299999999</v>
      </c>
      <c r="O53" s="221">
        <f>SUM(C53:N53)</f>
        <v>23228.665107430003</v>
      </c>
    </row>
    <row r="54" spans="1:15" ht="11.1" customHeight="1" x14ac:dyDescent="0.25">
      <c r="A54" s="69"/>
      <c r="B54" s="70">
        <v>2024</v>
      </c>
      <c r="C54" s="111">
        <v>2001.28</v>
      </c>
      <c r="D54" s="2">
        <v>1846.7400000000002</v>
      </c>
      <c r="E54" s="111">
        <v>1999.06</v>
      </c>
      <c r="F54" s="111">
        <v>1938.88</v>
      </c>
      <c r="G54" s="111">
        <v>2006.953</v>
      </c>
      <c r="H54" s="111"/>
      <c r="I54" s="111"/>
      <c r="J54" s="111"/>
      <c r="K54" s="111"/>
      <c r="L54" s="111"/>
      <c r="M54" s="111"/>
      <c r="N54" s="111"/>
      <c r="O54" s="245"/>
    </row>
    <row r="55" spans="1:15" ht="11.1" customHeight="1" x14ac:dyDescent="0.25">
      <c r="A55" s="76" t="s">
        <v>30</v>
      </c>
      <c r="B55" s="70">
        <v>2023</v>
      </c>
      <c r="C55" s="111">
        <v>24.77</v>
      </c>
      <c r="D55" s="111">
        <v>23.484000000000002</v>
      </c>
      <c r="E55" s="111">
        <v>25.645869999999999</v>
      </c>
      <c r="F55" s="111">
        <v>29.22</v>
      </c>
      <c r="G55" s="111">
        <v>31</v>
      </c>
      <c r="H55" s="111">
        <v>27.7</v>
      </c>
      <c r="I55" s="111">
        <v>26.68</v>
      </c>
      <c r="J55" s="111">
        <v>21.88</v>
      </c>
      <c r="K55" s="111">
        <v>24.145800000000001</v>
      </c>
      <c r="L55" s="111">
        <v>24.658000000000001</v>
      </c>
      <c r="M55" s="111">
        <v>25.840340000000001</v>
      </c>
      <c r="N55" s="111">
        <v>27.13485</v>
      </c>
      <c r="O55" s="221">
        <f>SUM(C55:N55)</f>
        <v>312.15886</v>
      </c>
    </row>
    <row r="56" spans="1:15" ht="11.1" customHeight="1" x14ac:dyDescent="0.25">
      <c r="A56" s="76"/>
      <c r="B56" s="70">
        <v>2024</v>
      </c>
      <c r="C56" s="111">
        <v>23.170999999999999</v>
      </c>
      <c r="D56" s="2">
        <v>22.139399999999998</v>
      </c>
      <c r="E56" s="111">
        <v>24.251999999999999</v>
      </c>
      <c r="F56" s="111">
        <v>29.91</v>
      </c>
      <c r="G56" s="111">
        <v>31.264700000000001</v>
      </c>
      <c r="H56" s="111"/>
      <c r="I56" s="111"/>
      <c r="J56" s="111"/>
      <c r="K56" s="111"/>
      <c r="L56" s="111"/>
      <c r="M56" s="111"/>
      <c r="N56" s="111"/>
      <c r="O56" s="245"/>
    </row>
    <row r="57" spans="1:15" ht="11.1" customHeight="1" x14ac:dyDescent="0.25">
      <c r="A57" s="69" t="s">
        <v>164</v>
      </c>
      <c r="B57" s="70">
        <v>2023</v>
      </c>
      <c r="C57" s="111">
        <v>336.09113252999998</v>
      </c>
      <c r="D57" s="111">
        <v>365.9434104</v>
      </c>
      <c r="E57" s="111">
        <v>365.79372690000002</v>
      </c>
      <c r="F57" s="111">
        <v>336.7056</v>
      </c>
      <c r="G57" s="111">
        <v>337.06799999999998</v>
      </c>
      <c r="H57" s="111">
        <v>335.97334710000001</v>
      </c>
      <c r="I57" s="111">
        <v>345.8897308</v>
      </c>
      <c r="J57" s="111">
        <v>315.74696370999999</v>
      </c>
      <c r="K57" s="111">
        <v>275.67583824000002</v>
      </c>
      <c r="L57" s="111">
        <v>269.92706944000003</v>
      </c>
      <c r="M57" s="111">
        <v>254.86176646000001</v>
      </c>
      <c r="N57" s="111">
        <v>244.92329154000004</v>
      </c>
      <c r="O57" s="221">
        <f>SUM(C57:N57)</f>
        <v>3784.5998771200002</v>
      </c>
    </row>
    <row r="58" spans="1:15" ht="11.1" customHeight="1" x14ac:dyDescent="0.25">
      <c r="A58" s="77"/>
      <c r="B58" s="78">
        <v>2024</v>
      </c>
      <c r="C58" s="111">
        <v>305.00412062999999</v>
      </c>
      <c r="D58" s="112">
        <v>325.47000000000003</v>
      </c>
      <c r="E58" s="112">
        <v>345.15783010000001</v>
      </c>
      <c r="F58" s="112">
        <v>295.25899550000003</v>
      </c>
      <c r="G58" s="112">
        <v>305.2899645</v>
      </c>
      <c r="H58" s="112"/>
      <c r="I58" s="112"/>
      <c r="J58" s="112"/>
      <c r="K58" s="112"/>
      <c r="L58" s="112"/>
      <c r="M58" s="112"/>
      <c r="N58" s="112"/>
      <c r="O58" s="246"/>
    </row>
    <row r="59" spans="1:15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C11265 EGC7169 EGC1025:EGC2817 EGC3073 EGC11521:EGC13057 EGC7425:EGC8961 EGC4865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465B-45DA-4D56-B110-7B6D20EB1C3E}">
  <sheetPr published="0"/>
  <dimension ref="A1:O66"/>
  <sheetViews>
    <sheetView showGridLines="0" zoomScaleNormal="100" workbookViewId="0">
      <selection sqref="A1:O61"/>
    </sheetView>
  </sheetViews>
  <sheetFormatPr baseColWidth="10" defaultColWidth="6.332031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6.33203125" style="31"/>
  </cols>
  <sheetData>
    <row r="1" spans="1:15" ht="20.25" customHeight="1" x14ac:dyDescent="0.25">
      <c r="A1" s="29" t="s">
        <v>240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23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14</v>
      </c>
    </row>
    <row r="5" spans="1:15" ht="14.1" customHeight="1" x14ac:dyDescent="0.25">
      <c r="A5" s="237" t="s">
        <v>26</v>
      </c>
      <c r="B5" s="219">
        <v>2023</v>
      </c>
      <c r="C5" s="238">
        <v>927481.114824221</v>
      </c>
      <c r="D5" s="238">
        <v>954936.02</v>
      </c>
      <c r="E5" s="238">
        <v>963483.81938538898</v>
      </c>
      <c r="F5" s="238">
        <v>971445.72</v>
      </c>
      <c r="G5" s="238">
        <v>969609.41999999993</v>
      </c>
      <c r="H5" s="238">
        <v>958140.36</v>
      </c>
      <c r="I5" s="238">
        <v>933279.27</v>
      </c>
      <c r="J5" s="238">
        <v>915204.26</v>
      </c>
      <c r="K5" s="238">
        <v>892214.15938538895</v>
      </c>
      <c r="L5" s="238">
        <v>885119.81938538898</v>
      </c>
      <c r="M5" s="238">
        <v>889090.72</v>
      </c>
      <c r="N5" s="238">
        <v>898543.09938538901</v>
      </c>
      <c r="O5" s="221">
        <v>929878.98186381476</v>
      </c>
    </row>
    <row r="6" spans="1:15" ht="14.1" customHeight="1" x14ac:dyDescent="0.25">
      <c r="A6" s="239"/>
      <c r="B6" s="227" t="s">
        <v>115</v>
      </c>
      <c r="C6" s="240">
        <v>918365.21000000008</v>
      </c>
      <c r="D6" s="240">
        <v>951554.72</v>
      </c>
      <c r="E6" s="240">
        <v>966342.6891642767</v>
      </c>
      <c r="F6" s="240">
        <v>967722.93210574647</v>
      </c>
      <c r="G6" s="223">
        <v>970040.58332562365</v>
      </c>
      <c r="H6" s="223"/>
      <c r="I6" s="223"/>
      <c r="J6" s="223"/>
      <c r="K6" s="223"/>
      <c r="L6" s="223"/>
      <c r="M6" s="223"/>
      <c r="N6" s="223"/>
      <c r="O6" s="224"/>
    </row>
    <row r="7" spans="1:15" ht="11.1" customHeight="1" x14ac:dyDescent="0.25">
      <c r="A7" s="69" t="s">
        <v>3</v>
      </c>
      <c r="B7" s="70">
        <v>2023</v>
      </c>
      <c r="C7" s="111">
        <v>85047</v>
      </c>
      <c r="D7" s="111">
        <v>84436</v>
      </c>
      <c r="E7" s="111">
        <v>83563</v>
      </c>
      <c r="F7" s="111">
        <v>82814</v>
      </c>
      <c r="G7" s="111">
        <v>83942</v>
      </c>
      <c r="H7" s="111">
        <v>83773</v>
      </c>
      <c r="I7" s="111">
        <v>83487</v>
      </c>
      <c r="J7" s="111">
        <v>83147</v>
      </c>
      <c r="K7" s="111">
        <v>81946</v>
      </c>
      <c r="L7" s="111">
        <v>81725</v>
      </c>
      <c r="M7" s="111">
        <v>82071</v>
      </c>
      <c r="N7" s="111">
        <v>82069</v>
      </c>
      <c r="O7" s="245">
        <v>83168.333333333328</v>
      </c>
    </row>
    <row r="8" spans="1:15" ht="11.1" customHeight="1" x14ac:dyDescent="0.25">
      <c r="A8" s="69"/>
      <c r="B8" s="70">
        <v>2024</v>
      </c>
      <c r="C8" s="111">
        <v>84043</v>
      </c>
      <c r="D8" s="2">
        <v>83584</v>
      </c>
      <c r="E8" s="111">
        <v>83609</v>
      </c>
      <c r="F8" s="111">
        <v>81727</v>
      </c>
      <c r="G8" s="111">
        <v>83213</v>
      </c>
      <c r="H8" s="111"/>
      <c r="I8" s="111"/>
      <c r="J8" s="111"/>
      <c r="K8" s="111"/>
      <c r="L8" s="111"/>
      <c r="M8" s="111"/>
      <c r="N8" s="111"/>
      <c r="O8" s="245"/>
    </row>
    <row r="9" spans="1:15" ht="11.1" customHeight="1" x14ac:dyDescent="0.25">
      <c r="A9" s="69" t="s">
        <v>4</v>
      </c>
      <c r="B9" s="70">
        <v>2023</v>
      </c>
      <c r="C9" s="111">
        <v>18841</v>
      </c>
      <c r="D9" s="111">
        <v>18803</v>
      </c>
      <c r="E9" s="111">
        <v>18771</v>
      </c>
      <c r="F9" s="111">
        <v>19829</v>
      </c>
      <c r="G9" s="111">
        <v>19844</v>
      </c>
      <c r="H9" s="111">
        <v>19651</v>
      </c>
      <c r="I9" s="111">
        <v>20185</v>
      </c>
      <c r="J9" s="111">
        <v>19338</v>
      </c>
      <c r="K9" s="111">
        <v>18218</v>
      </c>
      <c r="L9" s="111">
        <v>18502</v>
      </c>
      <c r="M9" s="111">
        <v>17328</v>
      </c>
      <c r="N9" s="111">
        <v>17328</v>
      </c>
      <c r="O9" s="245">
        <v>18886.5</v>
      </c>
    </row>
    <row r="10" spans="1:15" ht="11.1" customHeight="1" x14ac:dyDescent="0.25">
      <c r="A10" s="69"/>
      <c r="B10" s="70">
        <v>2024</v>
      </c>
      <c r="C10" s="111">
        <v>19680</v>
      </c>
      <c r="D10" s="2">
        <v>18998</v>
      </c>
      <c r="E10" s="111">
        <v>23484</v>
      </c>
      <c r="F10" s="111">
        <v>19832</v>
      </c>
      <c r="G10" s="111">
        <v>19978</v>
      </c>
      <c r="H10" s="111"/>
      <c r="I10" s="111"/>
      <c r="J10" s="111"/>
      <c r="K10" s="111"/>
      <c r="L10" s="111"/>
      <c r="M10" s="111"/>
      <c r="N10" s="111"/>
      <c r="O10" s="245"/>
    </row>
    <row r="11" spans="1:15" ht="11.1" customHeight="1" x14ac:dyDescent="0.25">
      <c r="A11" s="73" t="s">
        <v>33</v>
      </c>
      <c r="B11" s="70">
        <v>2023</v>
      </c>
      <c r="C11" s="111">
        <v>29781</v>
      </c>
      <c r="D11" s="111">
        <v>29497</v>
      </c>
      <c r="E11" s="111">
        <v>29567</v>
      </c>
      <c r="F11" s="111">
        <v>29704</v>
      </c>
      <c r="G11" s="111">
        <v>29864.2</v>
      </c>
      <c r="H11" s="111">
        <v>29286</v>
      </c>
      <c r="I11" s="111">
        <v>28293</v>
      </c>
      <c r="J11" s="111">
        <v>28677.7</v>
      </c>
      <c r="K11" s="111">
        <v>27663</v>
      </c>
      <c r="L11" s="111">
        <v>27009</v>
      </c>
      <c r="M11" s="111">
        <v>27806</v>
      </c>
      <c r="N11" s="111">
        <v>27999</v>
      </c>
      <c r="O11" s="245">
        <v>28762.241666666669</v>
      </c>
    </row>
    <row r="12" spans="1:15" ht="11.1" customHeight="1" x14ac:dyDescent="0.25">
      <c r="A12" s="73"/>
      <c r="B12" s="70">
        <v>2024</v>
      </c>
      <c r="C12" s="111">
        <v>29371</v>
      </c>
      <c r="D12" s="2">
        <v>28577</v>
      </c>
      <c r="E12" s="111">
        <v>28813</v>
      </c>
      <c r="F12" s="111">
        <v>29508</v>
      </c>
      <c r="G12" s="111">
        <v>29597</v>
      </c>
      <c r="H12" s="111"/>
      <c r="I12" s="111"/>
      <c r="J12" s="111"/>
      <c r="K12" s="111"/>
      <c r="L12" s="111"/>
      <c r="M12" s="111"/>
      <c r="N12" s="111"/>
      <c r="O12" s="245"/>
    </row>
    <row r="13" spans="1:15" ht="11.1" customHeight="1" x14ac:dyDescent="0.25">
      <c r="A13" s="69" t="s">
        <v>20</v>
      </c>
      <c r="B13" s="70">
        <v>2023</v>
      </c>
      <c r="C13" s="111">
        <v>75009</v>
      </c>
      <c r="D13" s="111">
        <v>74070</v>
      </c>
      <c r="E13" s="111">
        <v>73743</v>
      </c>
      <c r="F13" s="111">
        <v>73137</v>
      </c>
      <c r="G13" s="111">
        <v>71984</v>
      </c>
      <c r="H13" s="111">
        <v>71094</v>
      </c>
      <c r="I13" s="111">
        <v>70614</v>
      </c>
      <c r="J13" s="111">
        <v>70354</v>
      </c>
      <c r="K13" s="111">
        <v>69581</v>
      </c>
      <c r="L13" s="111">
        <v>69171</v>
      </c>
      <c r="M13" s="111">
        <v>68556</v>
      </c>
      <c r="N13" s="111">
        <v>67874</v>
      </c>
      <c r="O13" s="245">
        <v>71265.583333333328</v>
      </c>
    </row>
    <row r="14" spans="1:15" ht="11.1" customHeight="1" x14ac:dyDescent="0.25">
      <c r="A14" s="69"/>
      <c r="B14" s="70">
        <v>2024</v>
      </c>
      <c r="C14" s="111">
        <v>65584</v>
      </c>
      <c r="D14" s="2">
        <v>65379</v>
      </c>
      <c r="E14" s="111">
        <v>65051</v>
      </c>
      <c r="F14" s="111">
        <v>64925</v>
      </c>
      <c r="G14" s="111">
        <v>65323</v>
      </c>
      <c r="H14" s="111"/>
      <c r="I14" s="111"/>
      <c r="J14" s="111"/>
      <c r="K14" s="111"/>
      <c r="L14" s="111"/>
      <c r="M14" s="111"/>
      <c r="N14" s="111"/>
      <c r="O14" s="245"/>
    </row>
    <row r="15" spans="1:15" ht="11.1" customHeight="1" x14ac:dyDescent="0.25">
      <c r="A15" s="69" t="s">
        <v>106</v>
      </c>
      <c r="B15" s="70">
        <v>2023</v>
      </c>
      <c r="C15" s="111">
        <v>19073</v>
      </c>
      <c r="D15" s="111">
        <v>29178</v>
      </c>
      <c r="E15" s="111">
        <v>40073</v>
      </c>
      <c r="F15" s="111">
        <v>45091</v>
      </c>
      <c r="G15" s="111">
        <v>45112</v>
      </c>
      <c r="H15" s="111">
        <v>40712</v>
      </c>
      <c r="I15" s="111">
        <v>32222</v>
      </c>
      <c r="J15" s="111">
        <v>24327</v>
      </c>
      <c r="K15" s="111">
        <v>17688</v>
      </c>
      <c r="L15" s="111">
        <v>15271</v>
      </c>
      <c r="M15" s="111">
        <v>13650</v>
      </c>
      <c r="N15" s="111">
        <v>15813</v>
      </c>
      <c r="O15" s="245">
        <v>28184.166666666668</v>
      </c>
    </row>
    <row r="16" spans="1:15" ht="11.1" customHeight="1" x14ac:dyDescent="0.25">
      <c r="A16" s="69"/>
      <c r="B16" s="70">
        <v>2024</v>
      </c>
      <c r="C16" s="111">
        <v>18280.599999999999</v>
      </c>
      <c r="D16" s="2">
        <v>27697</v>
      </c>
      <c r="E16" s="111">
        <v>39827</v>
      </c>
      <c r="F16" s="111">
        <v>44982</v>
      </c>
      <c r="G16" s="111">
        <v>45089</v>
      </c>
      <c r="H16" s="111"/>
      <c r="I16" s="111"/>
      <c r="J16" s="111"/>
      <c r="K16" s="111"/>
      <c r="L16" s="111"/>
      <c r="M16" s="111"/>
      <c r="N16" s="111"/>
      <c r="O16" s="245"/>
    </row>
    <row r="17" spans="1:15" ht="11.1" customHeight="1" x14ac:dyDescent="0.25">
      <c r="A17" s="73" t="s">
        <v>0</v>
      </c>
      <c r="B17" s="70">
        <v>2023</v>
      </c>
      <c r="C17" s="111">
        <v>170344</v>
      </c>
      <c r="D17" s="111">
        <v>166534</v>
      </c>
      <c r="E17" s="111">
        <v>169023</v>
      </c>
      <c r="F17" s="111">
        <v>168837</v>
      </c>
      <c r="G17" s="111">
        <v>168568.80000000002</v>
      </c>
      <c r="H17" s="111">
        <v>171619</v>
      </c>
      <c r="I17" s="111">
        <v>170496.3</v>
      </c>
      <c r="J17" s="111">
        <v>169695.9</v>
      </c>
      <c r="K17" s="111">
        <v>167601.70000000001</v>
      </c>
      <c r="L17" s="111">
        <v>168015</v>
      </c>
      <c r="M17" s="111">
        <v>170512</v>
      </c>
      <c r="N17" s="111">
        <v>171687</v>
      </c>
      <c r="O17" s="245">
        <v>169411.14166666666</v>
      </c>
    </row>
    <row r="18" spans="1:15" ht="11.1" customHeight="1" x14ac:dyDescent="0.25">
      <c r="A18" s="73"/>
      <c r="B18" s="70">
        <v>2024</v>
      </c>
      <c r="C18" s="111">
        <v>170098</v>
      </c>
      <c r="D18" s="2">
        <v>169001</v>
      </c>
      <c r="E18" s="111">
        <v>168648</v>
      </c>
      <c r="F18" s="111">
        <v>168832</v>
      </c>
      <c r="G18" s="111">
        <v>169610</v>
      </c>
      <c r="H18" s="111"/>
      <c r="I18" s="111"/>
      <c r="J18" s="111"/>
      <c r="K18" s="111"/>
      <c r="L18" s="111"/>
      <c r="M18" s="111"/>
      <c r="N18" s="111"/>
      <c r="O18" s="245"/>
    </row>
    <row r="19" spans="1:15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45">
        <v>0</v>
      </c>
    </row>
    <row r="20" spans="1:15" ht="11.1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45"/>
    </row>
    <row r="21" spans="1:15" ht="11.1" customHeight="1" x14ac:dyDescent="0.25">
      <c r="A21" s="69" t="s">
        <v>34</v>
      </c>
      <c r="B21" s="70">
        <v>2023</v>
      </c>
      <c r="C21" s="111">
        <v>83456</v>
      </c>
      <c r="D21" s="111">
        <v>83456</v>
      </c>
      <c r="E21" s="111">
        <v>83456</v>
      </c>
      <c r="F21" s="111">
        <v>83456</v>
      </c>
      <c r="G21" s="111">
        <v>83456</v>
      </c>
      <c r="H21" s="111">
        <v>83456</v>
      </c>
      <c r="I21" s="111">
        <v>83456</v>
      </c>
      <c r="J21" s="111">
        <v>83456</v>
      </c>
      <c r="K21" s="111">
        <v>83456</v>
      </c>
      <c r="L21" s="111">
        <v>83456</v>
      </c>
      <c r="M21" s="111">
        <v>83456</v>
      </c>
      <c r="N21" s="111">
        <v>83177</v>
      </c>
      <c r="O21" s="245">
        <v>83432.75</v>
      </c>
    </row>
    <row r="22" spans="1:15" ht="11.1" customHeight="1" x14ac:dyDescent="0.25">
      <c r="A22" s="69"/>
      <c r="B22" s="70">
        <v>2024</v>
      </c>
      <c r="C22" s="111">
        <v>81697.2</v>
      </c>
      <c r="D22" s="2">
        <v>81597</v>
      </c>
      <c r="E22" s="111">
        <v>82347.399999999994</v>
      </c>
      <c r="F22" s="111">
        <v>82143</v>
      </c>
      <c r="G22" s="111">
        <v>83127</v>
      </c>
      <c r="H22" s="111"/>
      <c r="I22" s="111"/>
      <c r="J22" s="111"/>
      <c r="K22" s="111"/>
      <c r="L22" s="111"/>
      <c r="M22" s="111"/>
      <c r="N22" s="111"/>
      <c r="O22" s="245"/>
    </row>
    <row r="23" spans="1:15" ht="11.1" customHeight="1" x14ac:dyDescent="0.25">
      <c r="A23" s="69" t="s">
        <v>19</v>
      </c>
      <c r="B23" s="70">
        <v>2023</v>
      </c>
      <c r="C23" s="111">
        <v>12006</v>
      </c>
      <c r="D23" s="111">
        <v>11687.3</v>
      </c>
      <c r="E23" s="111">
        <v>11608</v>
      </c>
      <c r="F23" s="111">
        <v>12639</v>
      </c>
      <c r="G23" s="111">
        <v>12582</v>
      </c>
      <c r="H23" s="111">
        <v>12439</v>
      </c>
      <c r="I23" s="111">
        <v>12228</v>
      </c>
      <c r="J23" s="111">
        <v>13289.7</v>
      </c>
      <c r="K23" s="111">
        <v>13387</v>
      </c>
      <c r="L23" s="111">
        <v>13648</v>
      </c>
      <c r="M23" s="111">
        <v>12690</v>
      </c>
      <c r="N23" s="111">
        <v>12730</v>
      </c>
      <c r="O23" s="245">
        <v>12577.833333333334</v>
      </c>
    </row>
    <row r="24" spans="1:15" ht="11.1" customHeight="1" x14ac:dyDescent="0.25">
      <c r="A24" s="69"/>
      <c r="B24" s="70">
        <v>2024</v>
      </c>
      <c r="C24" s="111">
        <v>11987</v>
      </c>
      <c r="D24" s="2">
        <v>12038</v>
      </c>
      <c r="E24" s="111">
        <v>12128</v>
      </c>
      <c r="F24" s="111">
        <v>13278</v>
      </c>
      <c r="G24" s="111">
        <v>13068</v>
      </c>
      <c r="H24" s="111"/>
      <c r="I24" s="111"/>
      <c r="J24" s="111"/>
      <c r="K24" s="111"/>
      <c r="L24" s="111"/>
      <c r="M24" s="111"/>
      <c r="N24" s="111"/>
      <c r="O24" s="245"/>
    </row>
    <row r="25" spans="1:15" ht="11.1" customHeight="1" x14ac:dyDescent="0.25">
      <c r="A25" s="69" t="s">
        <v>42</v>
      </c>
      <c r="B25" s="70">
        <v>2023</v>
      </c>
      <c r="C25" s="111">
        <v>43372</v>
      </c>
      <c r="D25" s="111">
        <v>43420</v>
      </c>
      <c r="E25" s="111">
        <v>43785</v>
      </c>
      <c r="F25" s="111">
        <v>44356</v>
      </c>
      <c r="G25" s="111">
        <v>42459</v>
      </c>
      <c r="H25" s="111">
        <v>40477</v>
      </c>
      <c r="I25" s="111">
        <v>41303</v>
      </c>
      <c r="J25" s="111">
        <v>41745</v>
      </c>
      <c r="K25" s="111">
        <v>39372</v>
      </c>
      <c r="L25" s="111">
        <v>36412</v>
      </c>
      <c r="M25" s="111">
        <v>37567</v>
      </c>
      <c r="N25" s="111">
        <v>40183</v>
      </c>
      <c r="O25" s="245">
        <v>41204.25</v>
      </c>
    </row>
    <row r="26" spans="1:15" ht="11.1" customHeight="1" x14ac:dyDescent="0.25">
      <c r="A26" s="69"/>
      <c r="B26" s="70">
        <v>2024</v>
      </c>
      <c r="C26" s="111">
        <v>42663</v>
      </c>
      <c r="D26" s="2">
        <v>43255</v>
      </c>
      <c r="E26" s="111">
        <v>43296</v>
      </c>
      <c r="F26" s="111">
        <v>45140</v>
      </c>
      <c r="G26" s="111">
        <v>44089</v>
      </c>
      <c r="H26" s="111"/>
      <c r="I26" s="111"/>
      <c r="J26" s="111"/>
      <c r="K26" s="111"/>
      <c r="L26" s="111"/>
      <c r="M26" s="111"/>
      <c r="N26" s="111"/>
      <c r="O26" s="245"/>
    </row>
    <row r="27" spans="1:15" ht="11.1" customHeight="1" x14ac:dyDescent="0.25">
      <c r="A27" s="69" t="s">
        <v>41</v>
      </c>
      <c r="B27" s="70">
        <v>2023</v>
      </c>
      <c r="C27" s="111">
        <v>18403</v>
      </c>
      <c r="D27" s="111">
        <v>18049</v>
      </c>
      <c r="E27" s="111">
        <v>18662</v>
      </c>
      <c r="F27" s="111">
        <v>18976</v>
      </c>
      <c r="G27" s="111">
        <v>19979</v>
      </c>
      <c r="H27" s="111">
        <v>17603</v>
      </c>
      <c r="I27" s="111">
        <v>18960</v>
      </c>
      <c r="J27" s="111">
        <v>17566</v>
      </c>
      <c r="K27" s="111">
        <v>17460</v>
      </c>
      <c r="L27" s="111">
        <v>17940</v>
      </c>
      <c r="M27" s="111">
        <v>18206</v>
      </c>
      <c r="N27" s="111">
        <v>17638</v>
      </c>
      <c r="O27" s="245">
        <v>17835.25</v>
      </c>
    </row>
    <row r="28" spans="1:15" ht="11.1" customHeight="1" x14ac:dyDescent="0.25">
      <c r="A28" s="69"/>
      <c r="B28" s="70">
        <v>2024</v>
      </c>
      <c r="C28" s="111">
        <v>19496</v>
      </c>
      <c r="D28" s="2">
        <v>19147</v>
      </c>
      <c r="E28" s="111">
        <v>19488</v>
      </c>
      <c r="F28" s="111">
        <v>19208</v>
      </c>
      <c r="G28" s="111">
        <v>19861</v>
      </c>
      <c r="H28" s="111"/>
      <c r="I28" s="111"/>
      <c r="J28" s="111"/>
      <c r="K28" s="111"/>
      <c r="L28" s="111"/>
      <c r="M28" s="111"/>
      <c r="N28" s="111"/>
      <c r="O28" s="245"/>
    </row>
    <row r="29" spans="1:15" ht="11.1" customHeight="1" x14ac:dyDescent="0.25">
      <c r="A29" s="69" t="s">
        <v>18</v>
      </c>
      <c r="B29" s="70">
        <v>2023</v>
      </c>
      <c r="C29" s="111">
        <v>40559</v>
      </c>
      <c r="D29" s="111">
        <v>41737</v>
      </c>
      <c r="E29" s="111">
        <v>42203</v>
      </c>
      <c r="F29" s="111">
        <v>41905</v>
      </c>
      <c r="G29" s="111">
        <v>42113</v>
      </c>
      <c r="H29" s="111">
        <v>41906</v>
      </c>
      <c r="I29" s="111">
        <v>41876</v>
      </c>
      <c r="J29" s="111">
        <v>41562</v>
      </c>
      <c r="K29" s="111">
        <v>41632</v>
      </c>
      <c r="L29" s="111">
        <v>42155</v>
      </c>
      <c r="M29" s="111">
        <v>41754</v>
      </c>
      <c r="N29" s="111">
        <v>42089</v>
      </c>
      <c r="O29" s="245">
        <v>41790.916666666664</v>
      </c>
    </row>
    <row r="30" spans="1:15" ht="11.1" customHeight="1" x14ac:dyDescent="0.25">
      <c r="A30" s="69"/>
      <c r="B30" s="70">
        <v>2024</v>
      </c>
      <c r="C30" s="111">
        <v>41023</v>
      </c>
      <c r="D30" s="2">
        <v>42346</v>
      </c>
      <c r="E30" s="111">
        <v>42312</v>
      </c>
      <c r="F30" s="111">
        <v>41857</v>
      </c>
      <c r="G30" s="111">
        <v>41825</v>
      </c>
      <c r="H30" s="111"/>
      <c r="I30" s="111"/>
      <c r="J30" s="111"/>
      <c r="K30" s="111"/>
      <c r="L30" s="111"/>
      <c r="M30" s="111"/>
      <c r="N30" s="111"/>
      <c r="O30" s="245"/>
    </row>
    <row r="31" spans="1:15" ht="11.1" customHeight="1" x14ac:dyDescent="0.25">
      <c r="A31" s="69" t="s">
        <v>32</v>
      </c>
      <c r="B31" s="70">
        <v>2023</v>
      </c>
      <c r="C31" s="111">
        <v>53535</v>
      </c>
      <c r="D31" s="111">
        <v>53535</v>
      </c>
      <c r="E31" s="111">
        <v>53535</v>
      </c>
      <c r="F31" s="111">
        <v>56974</v>
      </c>
      <c r="G31" s="111">
        <v>56974</v>
      </c>
      <c r="H31" s="111">
        <v>56974</v>
      </c>
      <c r="I31" s="111">
        <v>56224</v>
      </c>
      <c r="J31" s="111">
        <v>56224</v>
      </c>
      <c r="K31" s="111">
        <v>56224</v>
      </c>
      <c r="L31" s="111">
        <v>53399</v>
      </c>
      <c r="M31" s="111">
        <v>53399</v>
      </c>
      <c r="N31" s="111">
        <v>53399</v>
      </c>
      <c r="O31" s="245">
        <v>55033</v>
      </c>
    </row>
    <row r="32" spans="1:15" ht="11.1" customHeight="1" x14ac:dyDescent="0.25">
      <c r="A32" s="69"/>
      <c r="B32" s="70">
        <v>2024</v>
      </c>
      <c r="C32" s="111">
        <v>56212</v>
      </c>
      <c r="D32" s="2">
        <v>55141</v>
      </c>
      <c r="E32" s="111">
        <v>55141</v>
      </c>
      <c r="F32" s="111">
        <v>57104</v>
      </c>
      <c r="G32" s="111">
        <v>57104</v>
      </c>
      <c r="H32" s="111"/>
      <c r="I32" s="111"/>
      <c r="J32" s="111"/>
      <c r="K32" s="111"/>
      <c r="L32" s="111"/>
      <c r="M32" s="111"/>
      <c r="N32" s="111"/>
      <c r="O32" s="245"/>
    </row>
    <row r="33" spans="1:15" ht="11.1" customHeight="1" x14ac:dyDescent="0.25">
      <c r="A33" s="69" t="s">
        <v>112</v>
      </c>
      <c r="B33" s="70">
        <v>2023</v>
      </c>
      <c r="C33" s="111">
        <v>18157</v>
      </c>
      <c r="D33" s="111">
        <v>17890</v>
      </c>
      <c r="E33" s="111">
        <v>16967</v>
      </c>
      <c r="F33" s="111">
        <v>16534</v>
      </c>
      <c r="G33" s="111">
        <v>16875.7</v>
      </c>
      <c r="H33" s="111">
        <v>17069</v>
      </c>
      <c r="I33" s="111">
        <v>16690</v>
      </c>
      <c r="J33" s="111">
        <v>16923</v>
      </c>
      <c r="K33" s="111">
        <v>17660.400000000001</v>
      </c>
      <c r="L33" s="111">
        <v>18536</v>
      </c>
      <c r="M33" s="111">
        <v>18469</v>
      </c>
      <c r="N33" s="111">
        <v>18590</v>
      </c>
      <c r="O33" s="245">
        <v>17530.091666666667</v>
      </c>
    </row>
    <row r="34" spans="1:15" ht="11.1" customHeight="1" x14ac:dyDescent="0.25">
      <c r="A34" s="69"/>
      <c r="B34" s="70">
        <v>2024</v>
      </c>
      <c r="C34" s="111">
        <v>18483</v>
      </c>
      <c r="D34" s="2">
        <v>18039</v>
      </c>
      <c r="E34" s="111">
        <v>17982</v>
      </c>
      <c r="F34" s="111">
        <v>18023</v>
      </c>
      <c r="G34" s="111">
        <v>18147</v>
      </c>
      <c r="H34" s="111"/>
      <c r="I34" s="111"/>
      <c r="J34" s="111"/>
      <c r="K34" s="111"/>
      <c r="L34" s="111"/>
      <c r="M34" s="111"/>
      <c r="N34" s="111"/>
      <c r="O34" s="245"/>
    </row>
    <row r="35" spans="1:15" ht="11.1" customHeight="1" x14ac:dyDescent="0.25">
      <c r="A35" s="69" t="s">
        <v>17</v>
      </c>
      <c r="B35" s="70">
        <v>2023</v>
      </c>
      <c r="C35" s="111">
        <v>62332.959999999992</v>
      </c>
      <c r="D35" s="111">
        <v>63344.72</v>
      </c>
      <c r="E35" s="111">
        <v>62350.720000000001</v>
      </c>
      <c r="F35" s="111">
        <v>62752.72</v>
      </c>
      <c r="G35" s="111">
        <v>64322.720000000001</v>
      </c>
      <c r="H35" s="111">
        <v>64216.36</v>
      </c>
      <c r="I35" s="111">
        <v>63951.97</v>
      </c>
      <c r="J35" s="111">
        <v>64884.960000000006</v>
      </c>
      <c r="K35" s="111">
        <v>63159.959999999992</v>
      </c>
      <c r="L35" s="111">
        <v>63712.72</v>
      </c>
      <c r="M35" s="111">
        <v>60773.72</v>
      </c>
      <c r="N35" s="111">
        <v>62927</v>
      </c>
      <c r="O35" s="245">
        <v>63227.544166666659</v>
      </c>
    </row>
    <row r="36" spans="1:15" ht="11.1" customHeight="1" x14ac:dyDescent="0.25">
      <c r="A36" s="69"/>
      <c r="B36" s="70">
        <v>2024</v>
      </c>
      <c r="C36" s="111">
        <v>64226.36</v>
      </c>
      <c r="D36" s="2">
        <v>64838.720000000001</v>
      </c>
      <c r="E36" s="111">
        <v>63538.720000000001</v>
      </c>
      <c r="F36" s="111">
        <v>65518.36</v>
      </c>
      <c r="G36" s="111">
        <v>64872.72</v>
      </c>
      <c r="H36" s="111"/>
      <c r="I36" s="111"/>
      <c r="J36" s="111"/>
      <c r="K36" s="111"/>
      <c r="L36" s="111"/>
      <c r="M36" s="111"/>
      <c r="N36" s="111"/>
      <c r="O36" s="245"/>
    </row>
    <row r="37" spans="1:15" ht="11.1" customHeight="1" x14ac:dyDescent="0.25">
      <c r="A37" s="69" t="s">
        <v>10</v>
      </c>
      <c r="B37" s="70">
        <v>2023</v>
      </c>
      <c r="C37" s="111">
        <v>8891</v>
      </c>
      <c r="D37" s="111">
        <v>8477</v>
      </c>
      <c r="E37" s="111">
        <v>8947</v>
      </c>
      <c r="F37" s="111">
        <v>8983</v>
      </c>
      <c r="G37" s="111">
        <v>9032</v>
      </c>
      <c r="H37" s="111">
        <v>8998</v>
      </c>
      <c r="I37" s="111">
        <v>9108</v>
      </c>
      <c r="J37" s="111">
        <v>9034</v>
      </c>
      <c r="K37" s="111">
        <v>8283</v>
      </c>
      <c r="L37" s="111">
        <v>8143</v>
      </c>
      <c r="M37" s="111">
        <v>8285</v>
      </c>
      <c r="N37" s="111">
        <v>8941</v>
      </c>
      <c r="O37" s="245">
        <v>8760.1666666666661</v>
      </c>
    </row>
    <row r="38" spans="1:15" ht="11.1" customHeight="1" x14ac:dyDescent="0.25">
      <c r="A38" s="69"/>
      <c r="B38" s="70">
        <v>2024</v>
      </c>
      <c r="C38" s="111">
        <v>7403</v>
      </c>
      <c r="D38" s="2">
        <v>7093</v>
      </c>
      <c r="E38" s="111">
        <v>7642</v>
      </c>
      <c r="F38" s="111">
        <v>7964</v>
      </c>
      <c r="G38" s="111">
        <v>8071</v>
      </c>
      <c r="H38" s="111"/>
      <c r="I38" s="111"/>
      <c r="J38" s="111"/>
      <c r="K38" s="111"/>
      <c r="L38" s="111"/>
      <c r="M38" s="111"/>
      <c r="N38" s="111"/>
      <c r="O38" s="245"/>
    </row>
    <row r="39" spans="1:15" ht="11.1" customHeight="1" x14ac:dyDescent="0.25">
      <c r="A39" s="69" t="s">
        <v>64</v>
      </c>
      <c r="B39" s="70">
        <v>2023</v>
      </c>
      <c r="C39" s="111">
        <v>1197</v>
      </c>
      <c r="D39" s="111">
        <v>1190</v>
      </c>
      <c r="E39" s="111">
        <v>1166</v>
      </c>
      <c r="F39" s="111">
        <v>1185</v>
      </c>
      <c r="G39" s="111">
        <v>1185</v>
      </c>
      <c r="H39" s="111">
        <v>1017</v>
      </c>
      <c r="I39" s="111">
        <v>1006</v>
      </c>
      <c r="J39" s="111">
        <v>1004</v>
      </c>
      <c r="K39" s="111">
        <v>1020</v>
      </c>
      <c r="L39" s="111">
        <v>1026</v>
      </c>
      <c r="M39" s="111">
        <v>1028</v>
      </c>
      <c r="N39" s="111">
        <v>1004</v>
      </c>
      <c r="O39" s="245">
        <v>1058.1666666666667</v>
      </c>
    </row>
    <row r="40" spans="1:15" ht="11.1" customHeight="1" x14ac:dyDescent="0.25">
      <c r="A40" s="69"/>
      <c r="B40" s="70">
        <v>2024</v>
      </c>
      <c r="C40" s="111">
        <v>1181</v>
      </c>
      <c r="D40" s="2">
        <v>1174</v>
      </c>
      <c r="E40" s="111">
        <v>1116</v>
      </c>
      <c r="F40" s="111">
        <v>1084</v>
      </c>
      <c r="G40" s="111">
        <v>1071</v>
      </c>
      <c r="H40" s="111"/>
      <c r="I40" s="111"/>
      <c r="J40" s="111"/>
      <c r="K40" s="111"/>
      <c r="L40" s="111"/>
      <c r="M40" s="111"/>
      <c r="N40" s="111"/>
      <c r="O40" s="245"/>
    </row>
    <row r="41" spans="1:15" ht="11.1" customHeight="1" x14ac:dyDescent="0.25">
      <c r="A41" s="69" t="s">
        <v>65</v>
      </c>
      <c r="B41" s="70">
        <v>2023</v>
      </c>
      <c r="C41" s="111">
        <v>881</v>
      </c>
      <c r="D41" s="111">
        <v>898</v>
      </c>
      <c r="E41" s="111">
        <v>968</v>
      </c>
      <c r="F41" s="111">
        <v>971</v>
      </c>
      <c r="G41" s="111">
        <v>1011</v>
      </c>
      <c r="H41" s="111">
        <v>968</v>
      </c>
      <c r="I41" s="111">
        <v>1007</v>
      </c>
      <c r="J41" s="111">
        <v>997</v>
      </c>
      <c r="K41" s="111">
        <v>961</v>
      </c>
      <c r="L41" s="111">
        <v>975</v>
      </c>
      <c r="M41" s="111">
        <v>868</v>
      </c>
      <c r="N41" s="111">
        <v>915</v>
      </c>
      <c r="O41" s="245">
        <v>951.66666666666663</v>
      </c>
    </row>
    <row r="42" spans="1:15" ht="11.1" customHeight="1" x14ac:dyDescent="0.25">
      <c r="A42" s="69"/>
      <c r="B42" s="70">
        <v>2024</v>
      </c>
      <c r="C42" s="111">
        <v>990</v>
      </c>
      <c r="D42" s="2">
        <v>967</v>
      </c>
      <c r="E42" s="111">
        <v>933</v>
      </c>
      <c r="F42" s="111">
        <v>916</v>
      </c>
      <c r="G42" s="111">
        <v>927</v>
      </c>
      <c r="H42" s="111"/>
      <c r="I42" s="111"/>
      <c r="J42" s="111"/>
      <c r="K42" s="111"/>
      <c r="L42" s="111"/>
      <c r="M42" s="111"/>
      <c r="N42" s="111"/>
      <c r="O42" s="245"/>
    </row>
    <row r="43" spans="1:15" ht="11.1" customHeight="1" x14ac:dyDescent="0.25">
      <c r="A43" s="69" t="s">
        <v>21</v>
      </c>
      <c r="B43" s="70">
        <v>2023</v>
      </c>
      <c r="C43" s="111">
        <v>5781</v>
      </c>
      <c r="D43" s="111">
        <v>5782</v>
      </c>
      <c r="E43" s="111">
        <v>5703</v>
      </c>
      <c r="F43" s="111">
        <v>5701</v>
      </c>
      <c r="G43" s="111">
        <v>5712</v>
      </c>
      <c r="H43" s="111">
        <v>5698</v>
      </c>
      <c r="I43" s="111">
        <v>5669</v>
      </c>
      <c r="J43" s="111">
        <v>5702</v>
      </c>
      <c r="K43" s="111">
        <v>5728</v>
      </c>
      <c r="L43" s="111">
        <v>5777</v>
      </c>
      <c r="M43" s="111">
        <v>5714</v>
      </c>
      <c r="N43" s="111">
        <v>5801</v>
      </c>
      <c r="O43" s="245">
        <v>5730.666666666667</v>
      </c>
    </row>
    <row r="44" spans="1:15" ht="11.1" customHeight="1" x14ac:dyDescent="0.25">
      <c r="A44" s="69"/>
      <c r="B44" s="70">
        <v>2024</v>
      </c>
      <c r="C44" s="111">
        <v>5802</v>
      </c>
      <c r="D44" s="2">
        <v>5785</v>
      </c>
      <c r="E44" s="111">
        <v>5737.250681137557</v>
      </c>
      <c r="F44" s="111">
        <v>5725</v>
      </c>
      <c r="G44" s="111">
        <v>5725</v>
      </c>
      <c r="H44" s="111"/>
      <c r="I44" s="111"/>
      <c r="J44" s="111"/>
      <c r="K44" s="111"/>
      <c r="L44" s="111"/>
      <c r="M44" s="111"/>
      <c r="N44" s="111"/>
      <c r="O44" s="245"/>
    </row>
    <row r="45" spans="1:15" ht="11.1" customHeight="1" x14ac:dyDescent="0.25">
      <c r="A45" s="69" t="s">
        <v>43</v>
      </c>
      <c r="B45" s="70">
        <v>2023</v>
      </c>
      <c r="C45" s="111">
        <v>31412</v>
      </c>
      <c r="D45" s="111">
        <v>31415</v>
      </c>
      <c r="E45" s="111">
        <v>31403</v>
      </c>
      <c r="F45" s="111">
        <v>31411</v>
      </c>
      <c r="G45" s="111">
        <v>30419</v>
      </c>
      <c r="H45" s="111">
        <v>30183</v>
      </c>
      <c r="I45" s="111">
        <v>30302</v>
      </c>
      <c r="J45" s="111">
        <v>30343</v>
      </c>
      <c r="K45" s="111">
        <v>30312</v>
      </c>
      <c r="L45" s="111">
        <v>30043</v>
      </c>
      <c r="M45" s="111">
        <v>30402</v>
      </c>
      <c r="N45" s="111">
        <v>30698</v>
      </c>
      <c r="O45" s="245">
        <v>30695.25</v>
      </c>
    </row>
    <row r="46" spans="1:15" ht="11.1" customHeight="1" x14ac:dyDescent="0.25">
      <c r="A46" s="69"/>
      <c r="B46" s="70">
        <v>2024</v>
      </c>
      <c r="C46" s="111">
        <v>32512</v>
      </c>
      <c r="D46" s="2">
        <v>33539</v>
      </c>
      <c r="E46" s="111">
        <v>33542</v>
      </c>
      <c r="F46" s="111">
        <v>31411</v>
      </c>
      <c r="G46" s="111">
        <v>31980.86332562369</v>
      </c>
      <c r="H46" s="111"/>
      <c r="I46" s="111"/>
      <c r="J46" s="111"/>
      <c r="K46" s="111"/>
      <c r="L46" s="111"/>
      <c r="M46" s="111"/>
      <c r="N46" s="111"/>
      <c r="O46" s="245"/>
    </row>
    <row r="47" spans="1:15" ht="11.1" customHeight="1" x14ac:dyDescent="0.25">
      <c r="A47" s="69" t="s">
        <v>31</v>
      </c>
      <c r="B47" s="70">
        <v>2023</v>
      </c>
      <c r="C47" s="111">
        <v>25738.154824221001</v>
      </c>
      <c r="D47" s="111">
        <v>25611</v>
      </c>
      <c r="E47" s="111">
        <v>25611.099385389003</v>
      </c>
      <c r="F47" s="111">
        <v>25611</v>
      </c>
      <c r="G47" s="111">
        <v>25611</v>
      </c>
      <c r="H47" s="111">
        <v>24211</v>
      </c>
      <c r="I47" s="111">
        <v>23611</v>
      </c>
      <c r="J47" s="111">
        <v>22611</v>
      </c>
      <c r="K47" s="111">
        <v>25611.099385389003</v>
      </c>
      <c r="L47" s="111">
        <v>25611.099385389003</v>
      </c>
      <c r="M47" s="111">
        <v>25861</v>
      </c>
      <c r="N47" s="111">
        <v>25611.099385389003</v>
      </c>
      <c r="O47" s="245">
        <v>25109.129363814751</v>
      </c>
    </row>
    <row r="48" spans="1:15" ht="11.1" customHeight="1" x14ac:dyDescent="0.25">
      <c r="A48" s="69"/>
      <c r="B48" s="70">
        <v>2024</v>
      </c>
      <c r="C48" s="111">
        <v>25569</v>
      </c>
      <c r="D48" s="2">
        <v>25929</v>
      </c>
      <c r="E48" s="111">
        <v>26078</v>
      </c>
      <c r="F48" s="111">
        <v>25928.572105746498</v>
      </c>
      <c r="G48" s="111">
        <v>29307</v>
      </c>
      <c r="H48" s="111"/>
      <c r="I48" s="111"/>
      <c r="J48" s="111"/>
      <c r="K48" s="111"/>
      <c r="L48" s="111"/>
      <c r="M48" s="111"/>
      <c r="N48" s="111"/>
      <c r="O48" s="245"/>
    </row>
    <row r="49" spans="1:15" ht="11.1" customHeight="1" x14ac:dyDescent="0.25">
      <c r="A49" s="69" t="s">
        <v>35</v>
      </c>
      <c r="B49" s="70">
        <v>2023</v>
      </c>
      <c r="C49" s="111">
        <v>99370</v>
      </c>
      <c r="D49" s="111">
        <v>121100</v>
      </c>
      <c r="E49" s="111">
        <v>117885</v>
      </c>
      <c r="F49" s="111">
        <v>115350</v>
      </c>
      <c r="G49" s="111">
        <v>111020</v>
      </c>
      <c r="H49" s="111">
        <v>106465</v>
      </c>
      <c r="I49" s="111">
        <v>93300</v>
      </c>
      <c r="J49" s="111">
        <v>85010</v>
      </c>
      <c r="K49" s="111">
        <v>76110</v>
      </c>
      <c r="L49" s="111">
        <v>75530</v>
      </c>
      <c r="M49" s="111">
        <v>81770</v>
      </c>
      <c r="N49" s="111">
        <v>84110</v>
      </c>
      <c r="O49" s="245">
        <v>97251.666666666672</v>
      </c>
    </row>
    <row r="50" spans="1:15" ht="11.1" customHeight="1" x14ac:dyDescent="0.25">
      <c r="A50" s="69"/>
      <c r="B50" s="70">
        <v>2024</v>
      </c>
      <c r="C50" s="111">
        <v>93510</v>
      </c>
      <c r="D50" s="2">
        <v>118470</v>
      </c>
      <c r="E50" s="111">
        <v>116620</v>
      </c>
      <c r="F50" s="111">
        <v>113670</v>
      </c>
      <c r="G50" s="111">
        <v>109280</v>
      </c>
      <c r="H50" s="111"/>
      <c r="I50" s="111"/>
      <c r="J50" s="111"/>
      <c r="K50" s="111"/>
      <c r="L50" s="111"/>
      <c r="M50" s="111"/>
      <c r="N50" s="111"/>
      <c r="O50" s="245"/>
    </row>
    <row r="51" spans="1:15" ht="11.1" customHeight="1" x14ac:dyDescent="0.25">
      <c r="A51" s="69" t="s">
        <v>36</v>
      </c>
      <c r="B51" s="70">
        <v>2023</v>
      </c>
      <c r="C51" s="111">
        <v>20152</v>
      </c>
      <c r="D51" s="111">
        <v>20425</v>
      </c>
      <c r="E51" s="111">
        <v>20501</v>
      </c>
      <c r="F51" s="111">
        <v>20402</v>
      </c>
      <c r="G51" s="111">
        <v>20480</v>
      </c>
      <c r="H51" s="111">
        <v>21408</v>
      </c>
      <c r="I51" s="111">
        <v>20355</v>
      </c>
      <c r="J51" s="111">
        <v>20412</v>
      </c>
      <c r="K51" s="111">
        <v>20362</v>
      </c>
      <c r="L51" s="111">
        <v>20382</v>
      </c>
      <c r="M51" s="111">
        <v>20301</v>
      </c>
      <c r="N51" s="111">
        <v>20500</v>
      </c>
      <c r="O51" s="245">
        <v>20473.333333333332</v>
      </c>
    </row>
    <row r="52" spans="1:15" ht="11.1" customHeight="1" x14ac:dyDescent="0.25">
      <c r="A52" s="69"/>
      <c r="B52" s="70">
        <v>2024</v>
      </c>
      <c r="C52" s="111">
        <v>20160</v>
      </c>
      <c r="D52" s="2">
        <v>20425</v>
      </c>
      <c r="E52" s="111">
        <v>20432.318483139195</v>
      </c>
      <c r="F52" s="111">
        <v>20511</v>
      </c>
      <c r="G52" s="111">
        <v>20418</v>
      </c>
      <c r="H52" s="111"/>
      <c r="I52" s="111"/>
      <c r="J52" s="111"/>
      <c r="K52" s="111"/>
      <c r="L52" s="111"/>
      <c r="M52" s="111"/>
      <c r="N52" s="111"/>
      <c r="O52" s="245"/>
    </row>
    <row r="53" spans="1:15" ht="11.1" customHeight="1" x14ac:dyDescent="0.25">
      <c r="A53" s="69" t="s">
        <v>22</v>
      </c>
      <c r="B53" s="70">
        <v>2023</v>
      </c>
      <c r="C53" s="111">
        <v>5430</v>
      </c>
      <c r="D53" s="111">
        <v>5421</v>
      </c>
      <c r="E53" s="111">
        <v>5396</v>
      </c>
      <c r="F53" s="111">
        <v>5411</v>
      </c>
      <c r="G53" s="111">
        <v>5396</v>
      </c>
      <c r="H53" s="111">
        <v>5389</v>
      </c>
      <c r="I53" s="111">
        <v>5395</v>
      </c>
      <c r="J53" s="111">
        <v>5420</v>
      </c>
      <c r="K53" s="111">
        <v>5398</v>
      </c>
      <c r="L53" s="111">
        <v>5398</v>
      </c>
      <c r="M53" s="111">
        <v>5310</v>
      </c>
      <c r="N53" s="111">
        <v>5440</v>
      </c>
      <c r="O53" s="245">
        <v>5400.333333333333</v>
      </c>
    </row>
    <row r="54" spans="1:15" ht="11.1" customHeight="1" x14ac:dyDescent="0.25">
      <c r="A54" s="69"/>
      <c r="B54" s="70">
        <v>2024</v>
      </c>
      <c r="C54" s="111">
        <v>5396.05</v>
      </c>
      <c r="D54" s="2">
        <v>5396</v>
      </c>
      <c r="E54" s="111">
        <v>5396</v>
      </c>
      <c r="F54" s="111">
        <v>5396</v>
      </c>
      <c r="G54" s="111">
        <v>5417</v>
      </c>
      <c r="H54" s="111"/>
      <c r="I54" s="111"/>
      <c r="J54" s="111"/>
      <c r="K54" s="111"/>
      <c r="L54" s="111"/>
      <c r="M54" s="111"/>
      <c r="N54" s="111"/>
      <c r="O54" s="245"/>
    </row>
    <row r="55" spans="1:15" ht="11.1" customHeight="1" x14ac:dyDescent="0.25">
      <c r="A55" s="76" t="s">
        <v>30</v>
      </c>
      <c r="B55" s="70">
        <v>2023</v>
      </c>
      <c r="C55" s="111">
        <v>329</v>
      </c>
      <c r="D55" s="111">
        <v>302</v>
      </c>
      <c r="E55" s="111">
        <v>323</v>
      </c>
      <c r="F55" s="111">
        <v>306</v>
      </c>
      <c r="G55" s="111">
        <v>307</v>
      </c>
      <c r="H55" s="111">
        <v>320</v>
      </c>
      <c r="I55" s="111">
        <v>328</v>
      </c>
      <c r="J55" s="111">
        <v>307</v>
      </c>
      <c r="K55" s="111">
        <v>306</v>
      </c>
      <c r="L55" s="111">
        <v>310</v>
      </c>
      <c r="M55" s="111">
        <v>340</v>
      </c>
      <c r="N55" s="111">
        <v>346</v>
      </c>
      <c r="O55" s="245">
        <v>318.66666666666669</v>
      </c>
    </row>
    <row r="56" spans="1:15" ht="11.1" customHeight="1" x14ac:dyDescent="0.25">
      <c r="A56" s="76"/>
      <c r="B56" s="70">
        <v>2024</v>
      </c>
      <c r="C56" s="111">
        <v>324</v>
      </c>
      <c r="D56" s="2">
        <v>313</v>
      </c>
      <c r="E56" s="111">
        <v>337</v>
      </c>
      <c r="F56" s="111">
        <v>296</v>
      </c>
      <c r="G56" s="111">
        <v>322</v>
      </c>
      <c r="H56" s="111"/>
      <c r="I56" s="111"/>
      <c r="J56" s="111"/>
      <c r="K56" s="111"/>
      <c r="L56" s="111"/>
      <c r="M56" s="111"/>
      <c r="N56" s="111"/>
      <c r="O56" s="245"/>
    </row>
    <row r="57" spans="1:15" ht="11.1" customHeight="1" x14ac:dyDescent="0.25">
      <c r="A57" s="69" t="s">
        <v>164</v>
      </c>
      <c r="B57" s="70">
        <v>2023</v>
      </c>
      <c r="C57" s="111">
        <v>3053</v>
      </c>
      <c r="D57" s="111">
        <v>3053</v>
      </c>
      <c r="E57" s="111">
        <v>2936</v>
      </c>
      <c r="F57" s="111">
        <v>3041</v>
      </c>
      <c r="G57" s="111">
        <v>3178</v>
      </c>
      <c r="H57" s="111">
        <v>3208</v>
      </c>
      <c r="I57" s="111">
        <v>3212</v>
      </c>
      <c r="J57" s="111">
        <v>3174</v>
      </c>
      <c r="K57" s="111">
        <v>3074</v>
      </c>
      <c r="L57" s="111">
        <v>2973</v>
      </c>
      <c r="M57" s="111">
        <v>2974</v>
      </c>
      <c r="N57" s="111">
        <v>1674</v>
      </c>
      <c r="O57" s="245">
        <v>2962.5</v>
      </c>
    </row>
    <row r="58" spans="1:15" ht="11.1" customHeight="1" x14ac:dyDescent="0.25">
      <c r="A58" s="77"/>
      <c r="B58" s="78">
        <v>2024</v>
      </c>
      <c r="C58" s="111">
        <v>2674</v>
      </c>
      <c r="D58" s="112">
        <v>2826</v>
      </c>
      <c r="E58" s="112">
        <v>2844</v>
      </c>
      <c r="F58" s="112">
        <v>2744</v>
      </c>
      <c r="G58" s="112">
        <v>2618</v>
      </c>
      <c r="H58" s="112"/>
      <c r="I58" s="112"/>
      <c r="J58" s="112"/>
      <c r="K58" s="112"/>
      <c r="L58" s="112"/>
      <c r="M58" s="112"/>
      <c r="N58" s="112"/>
      <c r="O58" s="246"/>
    </row>
    <row r="59" spans="1:15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</row>
    <row r="61" spans="1:15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16.5" x14ac:dyDescent="0.3">
      <c r="A62" s="92"/>
      <c r="B62" s="7"/>
      <c r="C62" s="7"/>
      <c r="D62" s="7"/>
      <c r="E62" s="7"/>
    </row>
    <row r="63" spans="1:15" ht="16.5" x14ac:dyDescent="0.3">
      <c r="A63" s="93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A279-8E1E-4EF8-9F2B-2FA42961DB4C}">
  <sheetPr published="0"/>
  <dimension ref="A1:O67"/>
  <sheetViews>
    <sheetView showGridLines="0" zoomScaleNormal="100" workbookViewId="0">
      <selection sqref="A1:O62"/>
    </sheetView>
  </sheetViews>
  <sheetFormatPr baseColWidth="10" defaultColWidth="6.332031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6.33203125" style="31"/>
  </cols>
  <sheetData>
    <row r="1" spans="1:15" ht="20.25" customHeight="1" x14ac:dyDescent="0.25">
      <c r="A1" s="29" t="s">
        <v>239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1.1" customHeight="1" x14ac:dyDescent="0.25">
      <c r="A2" s="32" t="s">
        <v>84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8.2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188</v>
      </c>
    </row>
    <row r="5" spans="1:15" ht="14.1" customHeight="1" x14ac:dyDescent="0.25">
      <c r="A5" s="237" t="s">
        <v>26</v>
      </c>
      <c r="B5" s="219">
        <v>2023</v>
      </c>
      <c r="C5" s="238">
        <f>'C.34'!C5/'C 35'!C5*1000</f>
        <v>200.76000465326933</v>
      </c>
      <c r="D5" s="238">
        <f>'C.34'!D5/'C 35'!D5*1000</f>
        <v>187.13091878109239</v>
      </c>
      <c r="E5" s="238">
        <f>'C.34'!E5/'C 35'!E5*1000</f>
        <v>198.04891162625103</v>
      </c>
      <c r="F5" s="238">
        <f>'C.34'!F5/'C 35'!F5*1000</f>
        <v>198.12992216492771</v>
      </c>
      <c r="G5" s="238">
        <f>'C.34'!G5/'C 35'!G5*1000</f>
        <v>201.16829953880512</v>
      </c>
      <c r="H5" s="238">
        <f>'C.34'!H5/'C 35'!H5*1000</f>
        <v>197.26231651526498</v>
      </c>
      <c r="I5" s="238">
        <f>'C.34'!I5/'C 35'!I5*1000</f>
        <v>200.34639357113616</v>
      </c>
      <c r="J5" s="238">
        <f>'C.34'!J5/'C 35'!J5*1000</f>
        <v>200.04964835558863</v>
      </c>
      <c r="K5" s="238">
        <f>'C.34'!K5/'C 35'!K5*1000</f>
        <v>193.96591583968458</v>
      </c>
      <c r="L5" s="238">
        <f>'C.34'!L5/'C 35'!L5*1000</f>
        <v>199.3347860562036</v>
      </c>
      <c r="M5" s="238">
        <f>'C.34'!M5/'C 35'!M5*1000</f>
        <v>193.7031088587822</v>
      </c>
      <c r="N5" s="238">
        <f>'C.34'!N5/'C 35'!N5*1000</f>
        <v>197.06199844579166</v>
      </c>
      <c r="O5" s="238">
        <f>'C.34'!O5/'C 35'!O5*1000</f>
        <v>2367.0782226819547</v>
      </c>
    </row>
    <row r="6" spans="1:15" ht="14.1" customHeight="1" x14ac:dyDescent="0.25">
      <c r="A6" s="239"/>
      <c r="B6" s="227" t="s">
        <v>115</v>
      </c>
      <c r="C6" s="240">
        <f>'C.34'!C6/'C 35'!C6*1000</f>
        <v>199.47496640936379</v>
      </c>
      <c r="D6" s="240">
        <f>'C.34'!D6/'C 35'!D6*1000</f>
        <v>187.63184606263343</v>
      </c>
      <c r="E6" s="240">
        <f>'C.34'!E6/'C 35'!E6*1000</f>
        <v>196.09924458407383</v>
      </c>
      <c r="F6" s="240">
        <f>'C.34'!F6/'C 35'!F6*1000</f>
        <v>197.42520828036658</v>
      </c>
      <c r="G6" s="240">
        <f>'C.34'!G6/'C 35'!G6*1000</f>
        <v>199.49893820320702</v>
      </c>
      <c r="H6" s="240"/>
      <c r="I6" s="240"/>
      <c r="J6" s="240"/>
      <c r="K6" s="240"/>
      <c r="L6" s="240"/>
      <c r="M6" s="240"/>
      <c r="N6" s="240"/>
      <c r="O6" s="240"/>
    </row>
    <row r="7" spans="1:15" ht="11.1" customHeight="1" x14ac:dyDescent="0.25">
      <c r="A7" s="69" t="s">
        <v>3</v>
      </c>
      <c r="B7" s="70">
        <v>2023</v>
      </c>
      <c r="C7" s="111">
        <f>'C.34'!C7/'C 35'!C7*1000</f>
        <v>111.49544003668558</v>
      </c>
      <c r="D7" s="111">
        <f>'C.34'!D7/'C 35'!D7*1000</f>
        <v>102.7412847576863</v>
      </c>
      <c r="E7" s="111">
        <f>'C.34'!E7/'C 35'!E7*1000</f>
        <v>112.40639256848124</v>
      </c>
      <c r="F7" s="111">
        <f>'C.34'!F7/'C 35'!F7*1000</f>
        <v>109.64953382157609</v>
      </c>
      <c r="G7" s="111">
        <f>'C.34'!G7/'C 35'!G7*1000</f>
        <v>112.66193996926447</v>
      </c>
      <c r="H7" s="111">
        <f>'C.34'!H7/'C 35'!H7*1000</f>
        <v>109.02846679479072</v>
      </c>
      <c r="I7" s="111">
        <f>'C.34'!I7/'C 35'!I7*1000</f>
        <v>110.58035386826694</v>
      </c>
      <c r="J7" s="111">
        <f>'C.34'!J7/'C 35'!J7*1000</f>
        <v>109.21854925613677</v>
      </c>
      <c r="K7" s="111">
        <f>'C.34'!K7/'C 35'!K7*1000</f>
        <v>105.33333675957337</v>
      </c>
      <c r="L7" s="111">
        <f>'C.34'!L7/'C 35'!L7*1000</f>
        <v>108.8687011220557</v>
      </c>
      <c r="M7" s="111">
        <f>'C.34'!M7/'C 35'!M7*1000</f>
        <v>106.63646572804031</v>
      </c>
      <c r="N7" s="111">
        <f>'C.34'!N7/'C 35'!N7*1000</f>
        <v>110.54696665123257</v>
      </c>
      <c r="O7" s="249">
        <f>'C.34'!O7/'C 35'!O7*1000</f>
        <v>1309.248976753564</v>
      </c>
    </row>
    <row r="8" spans="1:15" ht="11.1" customHeight="1" x14ac:dyDescent="0.25">
      <c r="A8" s="69"/>
      <c r="B8" s="70">
        <v>2024</v>
      </c>
      <c r="C8" s="111">
        <f>'C.34'!C8/'C 35'!C8*1000</f>
        <v>111.3092524743286</v>
      </c>
      <c r="D8" s="111">
        <f>'C.34'!D8/'C 35'!D8*1000</f>
        <v>104.96446012514357</v>
      </c>
      <c r="E8" s="111">
        <f>'C.34'!E8/'C 35'!E8*1000</f>
        <v>112.49606204654999</v>
      </c>
      <c r="F8" s="111">
        <f>'C.34'!F8/'C 35'!F8*1000</f>
        <v>108.55997330013338</v>
      </c>
      <c r="G8" s="111">
        <f>'C.34'!G8/'C 35'!G8*1000</f>
        <v>113.46999470875942</v>
      </c>
      <c r="H8" s="111"/>
      <c r="I8" s="111"/>
      <c r="J8" s="111"/>
      <c r="K8" s="111"/>
      <c r="L8" s="111"/>
      <c r="M8" s="111"/>
      <c r="N8" s="111"/>
      <c r="O8" s="250"/>
    </row>
    <row r="9" spans="1:15" ht="11.1" customHeight="1" x14ac:dyDescent="0.25">
      <c r="A9" s="69" t="s">
        <v>4</v>
      </c>
      <c r="B9" s="70">
        <v>2023</v>
      </c>
      <c r="C9" s="111">
        <f>'C.34'!C9/'C 35'!C9*1000</f>
        <v>114.51062839281354</v>
      </c>
      <c r="D9" s="111">
        <f>'C.34'!D9/'C 35'!D9*1000</f>
        <v>106.42516087858321</v>
      </c>
      <c r="E9" s="111">
        <f>'C.34'!E9/'C 35'!E9*1000</f>
        <v>100.34411650107505</v>
      </c>
      <c r="F9" s="111">
        <f>'C.34'!F9/'C 35'!F9*1000</f>
        <v>97.065139184023408</v>
      </c>
      <c r="G9" s="111">
        <f>'C.34'!G9/'C 35'!G9*1000</f>
        <v>97.0217698044749</v>
      </c>
      <c r="H9" s="111">
        <f>'C.34'!H9/'C 35'!H9*1000</f>
        <v>94.142081890737373</v>
      </c>
      <c r="I9" s="111">
        <f>'C.34'!I9/'C 35'!I9*1000</f>
        <v>98.994858558335395</v>
      </c>
      <c r="J9" s="111">
        <f>'C.34'!J9/'C 35'!J9*1000</f>
        <v>93.091902988933697</v>
      </c>
      <c r="K9" s="111">
        <f>'C.34'!K9/'C 35'!K9*1000</f>
        <v>93.981577011746609</v>
      </c>
      <c r="L9" s="111">
        <f>'C.34'!L9/'C 35'!L9*1000</f>
        <v>93.661249804615707</v>
      </c>
      <c r="M9" s="111">
        <f>'C.34'!M9/'C 35'!M9*1000</f>
        <v>92.479413954293634</v>
      </c>
      <c r="N9" s="111">
        <f>'C.34'!N9/'C 35'!N9*1000</f>
        <v>95.94297379963065</v>
      </c>
      <c r="O9" s="250">
        <f>'C.34'!O9/'C 35'!O9*1000</f>
        <v>1178.1240327954124</v>
      </c>
    </row>
    <row r="10" spans="1:15" ht="11.1" customHeight="1" x14ac:dyDescent="0.25">
      <c r="A10" s="69"/>
      <c r="B10" s="70">
        <v>2024</v>
      </c>
      <c r="C10" s="111">
        <f>'C.34'!C10/'C 35'!C10*1000</f>
        <v>109.6575126889998</v>
      </c>
      <c r="D10" s="111">
        <f>'C.34'!D10/'C 35'!D10*1000</f>
        <v>105.38608274555217</v>
      </c>
      <c r="E10" s="111">
        <f>'C.34'!E10/'C 35'!E10*1000</f>
        <v>90.789000000000001</v>
      </c>
      <c r="F10" s="111">
        <f>'C.34'!F10/'C 35'!F10*1000</f>
        <v>103.56488699999998</v>
      </c>
      <c r="G10" s="111">
        <f>'C.34'!G10/'C 35'!G10*1000</f>
        <v>104.89170087095806</v>
      </c>
      <c r="H10" s="111"/>
      <c r="I10" s="111"/>
      <c r="J10" s="111"/>
      <c r="K10" s="111"/>
      <c r="L10" s="111"/>
      <c r="M10" s="111"/>
      <c r="N10" s="111"/>
      <c r="O10" s="250"/>
    </row>
    <row r="11" spans="1:15" ht="11.1" customHeight="1" x14ac:dyDescent="0.25">
      <c r="A11" s="73" t="s">
        <v>33</v>
      </c>
      <c r="B11" s="70">
        <v>2023</v>
      </c>
      <c r="C11" s="111">
        <f>'C.34'!C11/'C 35'!C11*1000</f>
        <v>115.51843725865484</v>
      </c>
      <c r="D11" s="111">
        <f>'C.34'!D11/'C 35'!D11*1000</f>
        <v>114.95223243041666</v>
      </c>
      <c r="E11" s="111">
        <f>'C.34'!E11/'C 35'!E11*1000</f>
        <v>114.99290425136132</v>
      </c>
      <c r="F11" s="111">
        <f>'C.34'!F11/'C 35'!F11*1000</f>
        <v>115.08873215728521</v>
      </c>
      <c r="G11" s="111">
        <f>'C.34'!G11/'C 35'!G11*1000</f>
        <v>103.95387119025455</v>
      </c>
      <c r="H11" s="111">
        <f>'C.34'!H11/'C 35'!H11*1000</f>
        <v>103.36358328211433</v>
      </c>
      <c r="I11" s="111">
        <f>'C.34'!I11/'C 35'!I11*1000</f>
        <v>96.565404870462658</v>
      </c>
      <c r="J11" s="111">
        <f>'C.34'!J11/'C 35'!J11*1000</f>
        <v>80.286006199939322</v>
      </c>
      <c r="K11" s="111">
        <f>'C.34'!K11/'C 35'!K11*1000</f>
        <v>73.84875103929437</v>
      </c>
      <c r="L11" s="111">
        <f>'C.34'!L11/'C 35'!L11*1000</f>
        <v>70.640527231663512</v>
      </c>
      <c r="M11" s="111">
        <f>'C.34'!M11/'C 35'!M11*1000</f>
        <v>63.911278141408332</v>
      </c>
      <c r="N11" s="111">
        <f>'C.34'!N11/'C 35'!N11*1000</f>
        <v>61.041037179899284</v>
      </c>
      <c r="O11" s="250">
        <f>'C.34'!O11/'C 35'!O11*1000</f>
        <v>1121.3574016165292</v>
      </c>
    </row>
    <row r="12" spans="1:15" ht="11.1" customHeight="1" x14ac:dyDescent="0.25">
      <c r="A12" s="73"/>
      <c r="B12" s="70">
        <v>2024</v>
      </c>
      <c r="C12" s="111">
        <f>'C.34'!C12/'C 35'!C12*1000</f>
        <v>116.10503557931293</v>
      </c>
      <c r="D12" s="111">
        <f>'C.34'!D12/'C 35'!D12*1000</f>
        <v>114.46677397907409</v>
      </c>
      <c r="E12" s="111">
        <f>'C.34'!E12/'C 35'!E12*1000</f>
        <v>115.75406934369902</v>
      </c>
      <c r="F12" s="111">
        <f>'C.34'!F12/'C 35'!F12*1000</f>
        <v>114.53144909854954</v>
      </c>
      <c r="G12" s="111">
        <f>'C.34'!G12/'C 35'!G12*1000</f>
        <v>102.3430347670372</v>
      </c>
      <c r="H12" s="111"/>
      <c r="I12" s="111"/>
      <c r="J12" s="111"/>
      <c r="K12" s="111"/>
      <c r="L12" s="111"/>
      <c r="M12" s="111"/>
      <c r="N12" s="111"/>
      <c r="O12" s="250"/>
    </row>
    <row r="13" spans="1:15" ht="11.1" customHeight="1" x14ac:dyDescent="0.25">
      <c r="A13" s="69" t="s">
        <v>20</v>
      </c>
      <c r="B13" s="70">
        <v>2023</v>
      </c>
      <c r="C13" s="111">
        <f>'C.34'!C13/'C 35'!C13*1000</f>
        <v>409.48042394912613</v>
      </c>
      <c r="D13" s="111">
        <f>'C.34'!D13/'C 35'!D13*1000</f>
        <v>355.72969717834479</v>
      </c>
      <c r="E13" s="111">
        <f>'C.34'!E13/'C 35'!E13*1000</f>
        <v>401.0795435498963</v>
      </c>
      <c r="F13" s="111">
        <f>'C.34'!F13/'C 35'!F13*1000</f>
        <v>391.33065261085363</v>
      </c>
      <c r="G13" s="111">
        <f>'C.34'!G13/'C 35'!G13*1000</f>
        <v>405.27119957212722</v>
      </c>
      <c r="H13" s="111">
        <f>'C.34'!H13/'C 35'!H13*1000</f>
        <v>382.90057388809186</v>
      </c>
      <c r="I13" s="111">
        <f>'C.34'!I13/'C 35'!I13*1000</f>
        <v>397.5963664429151</v>
      </c>
      <c r="J13" s="111">
        <f>'C.34'!J13/'C 35'!J13*1000</f>
        <v>400.24165036813838</v>
      </c>
      <c r="K13" s="111">
        <f>'C.34'!K13/'C 35'!K13*1000</f>
        <v>387.61156350153061</v>
      </c>
      <c r="L13" s="111">
        <f>'C.34'!L13/'C 35'!L13*1000</f>
        <v>398.35954547425945</v>
      </c>
      <c r="M13" s="111">
        <f>'C.34'!M13/'C 35'!M13*1000</f>
        <v>386.01027043584799</v>
      </c>
      <c r="N13" s="111">
        <f>'C.34'!N13/'C 35'!N13*1000</f>
        <v>397.71438326899846</v>
      </c>
      <c r="O13" s="250">
        <f>'C.34'!O13/'C 35'!O13*1000</f>
        <v>4712.986543995642</v>
      </c>
    </row>
    <row r="14" spans="1:15" ht="11.1" customHeight="1" x14ac:dyDescent="0.25">
      <c r="A14" s="69"/>
      <c r="B14" s="70">
        <v>2024</v>
      </c>
      <c r="C14" s="111">
        <f>'C.34'!C14/'C 35'!C14*1000</f>
        <v>431.04774967675047</v>
      </c>
      <c r="D14" s="111">
        <f>'C.34'!D14/'C 35'!D14*1000</f>
        <v>387.4565450679882</v>
      </c>
      <c r="E14" s="111">
        <f>'C.34'!E14/'C 35'!E14*1000</f>
        <v>419.90720726814345</v>
      </c>
      <c r="F14" s="111">
        <f>'C.34'!F14/'C 35'!F14*1000</f>
        <v>415.47882202541405</v>
      </c>
      <c r="G14" s="111">
        <f>'C.34'!G14/'C 35'!G14*1000</f>
        <v>404.75217059841094</v>
      </c>
      <c r="H14" s="111"/>
      <c r="I14" s="111"/>
      <c r="J14" s="111"/>
      <c r="K14" s="111"/>
      <c r="L14" s="111"/>
      <c r="M14" s="111"/>
      <c r="N14" s="111"/>
      <c r="O14" s="250"/>
    </row>
    <row r="15" spans="1:15" ht="11.1" customHeight="1" x14ac:dyDescent="0.25">
      <c r="A15" s="69" t="s">
        <v>106</v>
      </c>
      <c r="B15" s="70">
        <v>2023</v>
      </c>
      <c r="C15" s="111">
        <f>'C.34'!C15/'C 35'!C15*1000</f>
        <v>142.22613485031195</v>
      </c>
      <c r="D15" s="111">
        <f>'C.34'!D15/'C 35'!D15*1000</f>
        <v>117.81222462129001</v>
      </c>
      <c r="E15" s="111">
        <f>'C.34'!E15/'C 35'!E15*1000</f>
        <v>138.20940608389691</v>
      </c>
      <c r="F15" s="111">
        <f>'C.34'!F15/'C 35'!F15*1000</f>
        <v>134.56652702313102</v>
      </c>
      <c r="G15" s="111">
        <f>'C.34'!G15/'C 35'!G15*1000</f>
        <v>136.76115423834011</v>
      </c>
      <c r="H15" s="111">
        <f>'C.34'!H15/'C 35'!H15*1000</f>
        <v>131.03954386912949</v>
      </c>
      <c r="I15" s="111">
        <f>'C.34'!I15/'C 35'!I15*1000</f>
        <v>136.72343771336355</v>
      </c>
      <c r="J15" s="111">
        <f>'C.34'!J15/'C 35'!J15*1000</f>
        <v>138.81192337731738</v>
      </c>
      <c r="K15" s="111">
        <f>'C.34'!K15/'C 35'!K15*1000</f>
        <v>138.15072987336046</v>
      </c>
      <c r="L15" s="111">
        <f>'C.34'!L15/'C 35'!L15*1000</f>
        <v>149.54256433763345</v>
      </c>
      <c r="M15" s="111">
        <f>'C.34'!M15/'C 35'!M15*1000</f>
        <v>146.0697706959707</v>
      </c>
      <c r="N15" s="111">
        <f>'C.34'!N15/'C 35'!N15*1000</f>
        <v>148.67544868146462</v>
      </c>
      <c r="O15" s="250">
        <f>'C.34'!O15/'C 35'!O15*1000</f>
        <v>1636.2155647674522</v>
      </c>
    </row>
    <row r="16" spans="1:15" ht="11.1" customHeight="1" x14ac:dyDescent="0.25">
      <c r="A16" s="69"/>
      <c r="B16" s="70">
        <v>2024</v>
      </c>
      <c r="C16" s="111">
        <f>'C.34'!C16/'C 35'!C16*1000</f>
        <v>142.41425336148706</v>
      </c>
      <c r="D16" s="111">
        <f>'C.34'!D16/'C 35'!D16*1000</f>
        <v>119.31465501678881</v>
      </c>
      <c r="E16" s="111">
        <f>'C.34'!E16/'C 35'!E16*1000</f>
        <v>135.43935018956989</v>
      </c>
      <c r="F16" s="111">
        <f>'C.34'!F16/'C 35'!F16*1000</f>
        <v>131.37139300164512</v>
      </c>
      <c r="G16" s="111">
        <f>'C.34'!G16/'C 35'!G16*1000</f>
        <v>132.83388409589921</v>
      </c>
      <c r="H16" s="111"/>
      <c r="I16" s="111"/>
      <c r="J16" s="111"/>
      <c r="K16" s="111"/>
      <c r="L16" s="111"/>
      <c r="M16" s="111"/>
      <c r="N16" s="111"/>
      <c r="O16" s="250"/>
    </row>
    <row r="17" spans="1:15" ht="11.1" customHeight="1" x14ac:dyDescent="0.25">
      <c r="A17" s="73" t="s">
        <v>0</v>
      </c>
      <c r="B17" s="70">
        <v>2023</v>
      </c>
      <c r="C17" s="111">
        <f>'C.34'!C17/'C 35'!C17*1000</f>
        <v>191.24100167895551</v>
      </c>
      <c r="D17" s="111">
        <f>'C.34'!D17/'C 35'!D17*1000</f>
        <v>186.59567517744125</v>
      </c>
      <c r="E17" s="111">
        <f>'C.34'!E17/'C 35'!E17*1000</f>
        <v>188.17937623662399</v>
      </c>
      <c r="F17" s="111">
        <f>'C.34'!F17/'C 35'!F17*1000</f>
        <v>189.99625378323469</v>
      </c>
      <c r="G17" s="111">
        <f>'C.34'!G17/'C 35'!G17*1000</f>
        <v>194.21185889678279</v>
      </c>
      <c r="H17" s="111">
        <f>'C.34'!H17/'C 35'!H17*1000</f>
        <v>196.8740931948094</v>
      </c>
      <c r="I17" s="111">
        <f>'C.34'!I17/'C 35'!I17*1000</f>
        <v>197.28998224594903</v>
      </c>
      <c r="J17" s="111">
        <f>'C.34'!J17/'C 35'!J17*1000</f>
        <v>198.54004722565486</v>
      </c>
      <c r="K17" s="111">
        <f>'C.34'!K17/'C 35'!K17*1000</f>
        <v>195.90965485433617</v>
      </c>
      <c r="L17" s="111">
        <f>'C.34'!L17/'C 35'!L17*1000</f>
        <v>200.30619885129303</v>
      </c>
      <c r="M17" s="111">
        <f>'C.34'!M17/'C 35'!M17*1000</f>
        <v>191.51507225297928</v>
      </c>
      <c r="N17" s="111">
        <f>'C.34'!N17/'C 35'!N17*1000</f>
        <v>192.5449218636239</v>
      </c>
      <c r="O17" s="250">
        <f>'C.34'!O17/'C 35'!O17*1000</f>
        <v>2323.298644336367</v>
      </c>
    </row>
    <row r="18" spans="1:15" ht="11.1" customHeight="1" x14ac:dyDescent="0.25">
      <c r="A18" s="73"/>
      <c r="B18" s="70">
        <v>2024</v>
      </c>
      <c r="C18" s="111">
        <f>'C.34'!C18/'C 35'!C18*1000</f>
        <v>191.14042493151007</v>
      </c>
      <c r="D18" s="111">
        <f>'C.34'!D18/'C 35'!D18*1000</f>
        <v>183.8327643031698</v>
      </c>
      <c r="E18" s="111">
        <f>'C.34'!E18/'C 35'!E18*1000</f>
        <v>189.00993192922539</v>
      </c>
      <c r="F18" s="111">
        <f>'C.34'!F18/'C 35'!F18*1000</f>
        <v>189.85704724222899</v>
      </c>
      <c r="G18" s="111">
        <f>'C.34'!G18/'C 35'!G18*1000</f>
        <v>192.66743941984552</v>
      </c>
      <c r="H18" s="111"/>
      <c r="I18" s="111"/>
      <c r="J18" s="111"/>
      <c r="K18" s="111"/>
      <c r="L18" s="111"/>
      <c r="M18" s="111"/>
      <c r="N18" s="111"/>
      <c r="O18" s="250"/>
    </row>
    <row r="19" spans="1:15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50">
        <v>0</v>
      </c>
    </row>
    <row r="20" spans="1:15" ht="11.1" customHeight="1" x14ac:dyDescent="0.25">
      <c r="A20" s="73"/>
      <c r="B20" s="70">
        <v>2024</v>
      </c>
      <c r="C20" s="111">
        <v>0</v>
      </c>
      <c r="D20" s="111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50"/>
    </row>
    <row r="21" spans="1:15" ht="11.1" customHeight="1" x14ac:dyDescent="0.25">
      <c r="A21" s="69" t="s">
        <v>34</v>
      </c>
      <c r="B21" s="70">
        <v>2023</v>
      </c>
      <c r="C21" s="111">
        <f>'C.34'!C21/'C 35'!C21*1000</f>
        <v>143.76195032352382</v>
      </c>
      <c r="D21" s="111">
        <f>'C.34'!D21/'C 35'!D21*1000</f>
        <v>133.52860367858514</v>
      </c>
      <c r="E21" s="111">
        <f>'C.34'!E21/'C 35'!E21*1000</f>
        <v>149.71344629864836</v>
      </c>
      <c r="F21" s="111">
        <f>'C.34'!F21/'C 35'!F21*1000</f>
        <v>148.16310378163357</v>
      </c>
      <c r="G21" s="111">
        <f>'C.34'!G21/'C 35'!G21*1000</f>
        <v>155.07242364599304</v>
      </c>
      <c r="H21" s="111">
        <f>'C.34'!H21/'C 35'!H21*1000</f>
        <v>141.93454578939804</v>
      </c>
      <c r="I21" s="111">
        <f>'C.34'!I21/'C 35'!I21*1000</f>
        <v>140.40817515457246</v>
      </c>
      <c r="J21" s="111">
        <f>'C.34'!J21/'C 35'!J21*1000</f>
        <v>136.78182805789876</v>
      </c>
      <c r="K21" s="111">
        <f>'C.34'!K21/'C 35'!K21*1000</f>
        <v>130.1949040332631</v>
      </c>
      <c r="L21" s="111">
        <f>'C.34'!L21/'C 35'!L21*1000</f>
        <v>134.42409820024926</v>
      </c>
      <c r="M21" s="111">
        <f>'C.34'!M21/'C 35'!M21*1000</f>
        <v>131.75004587447285</v>
      </c>
      <c r="N21" s="111">
        <f>'C.34'!N21/'C 35'!N21*1000</f>
        <v>136.83219218533969</v>
      </c>
      <c r="O21" s="250">
        <f>'C.34'!O21/'C 35'!O21*1000</f>
        <v>1682.5766250770832</v>
      </c>
    </row>
    <row r="22" spans="1:15" ht="11.1" customHeight="1" x14ac:dyDescent="0.25">
      <c r="A22" s="69"/>
      <c r="B22" s="70">
        <v>2024</v>
      </c>
      <c r="C22" s="111">
        <f>'C.34'!C22/'C 35'!C22*1000</f>
        <v>144.73442174272805</v>
      </c>
      <c r="D22" s="111">
        <f>'C.34'!D22/'C 35'!D22*1000</f>
        <v>134.927828228979</v>
      </c>
      <c r="E22" s="111">
        <f>'C.34'!E22/'C 35'!E22*1000</f>
        <v>149.3883231285991</v>
      </c>
      <c r="F22" s="111">
        <f>'C.34'!F22/'C 35'!F22*1000</f>
        <v>148.54469644400618</v>
      </c>
      <c r="G22" s="111">
        <f>'C.34'!G22/'C 35'!G22*1000</f>
        <v>153.61356719236829</v>
      </c>
      <c r="H22" s="111"/>
      <c r="I22" s="111"/>
      <c r="J22" s="111"/>
      <c r="K22" s="111"/>
      <c r="L22" s="111"/>
      <c r="M22" s="111"/>
      <c r="N22" s="111"/>
      <c r="O22" s="250"/>
    </row>
    <row r="23" spans="1:15" ht="11.1" customHeight="1" x14ac:dyDescent="0.25">
      <c r="A23" s="69" t="s">
        <v>19</v>
      </c>
      <c r="B23" s="70">
        <v>2023</v>
      </c>
      <c r="C23" s="111">
        <f>'C.34'!C23/'C 35'!C23*1000</f>
        <v>138.37604531067799</v>
      </c>
      <c r="D23" s="111">
        <f>'C.34'!D23/'C 35'!D23*1000</f>
        <v>145.51111890684763</v>
      </c>
      <c r="E23" s="111">
        <f>'C.34'!E23/'C 35'!E23*1000</f>
        <v>146.30771881461061</v>
      </c>
      <c r="F23" s="111">
        <f>'C.34'!F23/'C 35'!F23*1000</f>
        <v>158.92331671809478</v>
      </c>
      <c r="G23" s="111">
        <f>'C.34'!G23/'C 35'!G23*1000</f>
        <v>158.85757431250994</v>
      </c>
      <c r="H23" s="111">
        <f>'C.34'!H23/'C 35'!H23*1000</f>
        <v>152.85358951684219</v>
      </c>
      <c r="I23" s="111">
        <f>'C.34'!I23/'C 35'!I23*1000</f>
        <v>139.89977919528951</v>
      </c>
      <c r="J23" s="111">
        <f>'C.34'!J23/'C 35'!J23*1000</f>
        <v>141.78867845022836</v>
      </c>
      <c r="K23" s="111">
        <f>'C.34'!K23/'C 35'!K23*1000</f>
        <v>141.65369388212446</v>
      </c>
      <c r="L23" s="111">
        <f>'C.34'!L23/'C 35'!L23*1000</f>
        <v>139.26201641266121</v>
      </c>
      <c r="M23" s="111">
        <f>'C.34'!M23/'C 35'!M23*1000</f>
        <v>134.07642237982662</v>
      </c>
      <c r="N23" s="111">
        <f>'C.34'!N23/'C 35'!N23*1000</f>
        <v>135.14108405341713</v>
      </c>
      <c r="O23" s="250">
        <f>'C.34'!O23/'C 35'!O23*1000</f>
        <v>1731.8407091841466</v>
      </c>
    </row>
    <row r="24" spans="1:15" ht="11.1" customHeight="1" x14ac:dyDescent="0.25">
      <c r="A24" s="69"/>
      <c r="B24" s="70">
        <v>2024</v>
      </c>
      <c r="C24" s="111">
        <f>'C.34'!C24/'C 35'!C24*1000</f>
        <v>133.84057729206643</v>
      </c>
      <c r="D24" s="111">
        <f>'C.34'!D24/'C 35'!D24*1000</f>
        <v>136.67933211496927</v>
      </c>
      <c r="E24" s="111">
        <f>'C.34'!E24/'C 35'!E24*1000</f>
        <v>136.55054419525067</v>
      </c>
      <c r="F24" s="111">
        <f>'C.34'!F24/'C 35'!F24*1000</f>
        <v>146.88567555354723</v>
      </c>
      <c r="G24" s="111">
        <f>'C.34'!G24/'C 35'!G24*1000</f>
        <v>150.03505509641874</v>
      </c>
      <c r="H24" s="111"/>
      <c r="I24" s="111"/>
      <c r="J24" s="111"/>
      <c r="K24" s="111"/>
      <c r="L24" s="111"/>
      <c r="M24" s="111"/>
      <c r="N24" s="111"/>
      <c r="O24" s="250"/>
    </row>
    <row r="25" spans="1:15" ht="11.1" customHeight="1" x14ac:dyDescent="0.25">
      <c r="A25" s="69" t="s">
        <v>42</v>
      </c>
      <c r="B25" s="70">
        <v>2023</v>
      </c>
      <c r="C25" s="111">
        <f>'C.34'!C25/'C 35'!C25*1000</f>
        <v>133.27736999999999</v>
      </c>
      <c r="D25" s="111">
        <f>'C.34'!D25/'C 35'!D25*1000</f>
        <v>127.02686156863197</v>
      </c>
      <c r="E25" s="111">
        <f>'C.34'!E25/'C 35'!E25*1000</f>
        <v>128.53635412744094</v>
      </c>
      <c r="F25" s="111">
        <f>'C.34'!F25/'C 35'!F25*1000</f>
        <v>129.73560811885656</v>
      </c>
      <c r="G25" s="111">
        <f>'C.34'!G25/'C 35'!G25*1000</f>
        <v>132.74595125697732</v>
      </c>
      <c r="H25" s="111">
        <f>'C.34'!H25/'C 35'!H25*1000</f>
        <v>130.79468235047068</v>
      </c>
      <c r="I25" s="111">
        <f>'C.34'!I25/'C 35'!I25*1000</f>
        <v>128.37608569774588</v>
      </c>
      <c r="J25" s="111">
        <f>'C.34'!J25/'C 35'!J25*1000</f>
        <v>126.84887439130435</v>
      </c>
      <c r="K25" s="111">
        <f>'C.34'!K25/'C 35'!K25*1000</f>
        <v>125.84182725388604</v>
      </c>
      <c r="L25" s="111">
        <f>'C.34'!L25/'C 35'!L25*1000</f>
        <v>123.28882003258174</v>
      </c>
      <c r="M25" s="111">
        <f>'C.34'!M25/'C 35'!M25*1000</f>
        <v>127.17699310844624</v>
      </c>
      <c r="N25" s="111">
        <f>'C.34'!N25/'C 35'!N25*1000</f>
        <v>126.95718800761516</v>
      </c>
      <c r="O25" s="250">
        <f>'C.34'!O25/'C 35'!O25*1000</f>
        <v>1541.8216682643263</v>
      </c>
    </row>
    <row r="26" spans="1:15" ht="11.1" customHeight="1" x14ac:dyDescent="0.25">
      <c r="A26" s="69"/>
      <c r="B26" s="70">
        <v>2024</v>
      </c>
      <c r="C26" s="111">
        <f>'C.34'!C26/'C 35'!C26*1000</f>
        <v>127.55997994444829</v>
      </c>
      <c r="D26" s="111">
        <f>'C.34'!D26/'C 35'!D26*1000</f>
        <v>125.57432740677376</v>
      </c>
      <c r="E26" s="111">
        <f>'C.34'!E26/'C 35'!E26*1000</f>
        <v>126.70565742447343</v>
      </c>
      <c r="F26" s="111">
        <f>'C.34'!F26/'C 35'!F26*1000</f>
        <v>125.81123090163935</v>
      </c>
      <c r="G26" s="111">
        <f>'C.34'!G26/'C 35'!G26*1000</f>
        <v>127.24976071128852</v>
      </c>
      <c r="H26" s="111"/>
      <c r="I26" s="111"/>
      <c r="J26" s="111"/>
      <c r="K26" s="111"/>
      <c r="L26" s="111"/>
      <c r="M26" s="111"/>
      <c r="N26" s="111"/>
      <c r="O26" s="250"/>
    </row>
    <row r="27" spans="1:15" ht="11.1" customHeight="1" x14ac:dyDescent="0.25">
      <c r="A27" s="69" t="s">
        <v>41</v>
      </c>
      <c r="B27" s="70">
        <v>2023</v>
      </c>
      <c r="C27" s="111">
        <f>'C.34'!C27/'C 35'!C27*1000</f>
        <v>455.24298683676579</v>
      </c>
      <c r="D27" s="111">
        <f>'C.34'!D27/'C 35'!D27*1000</f>
        <v>431.33998794996961</v>
      </c>
      <c r="E27" s="111">
        <f>'C.34'!E27/'C 35'!E27*1000</f>
        <v>441.12085673920268</v>
      </c>
      <c r="F27" s="111">
        <f>'C.34'!F27/'C 35'!F27*1000</f>
        <v>428.6863870971755</v>
      </c>
      <c r="G27" s="111">
        <f>'C.34'!G27/'C 35'!G27*1000</f>
        <v>443.5551365401173</v>
      </c>
      <c r="H27" s="111">
        <f>'C.34'!H27/'C 35'!H27*1000</f>
        <v>471.50271653564744</v>
      </c>
      <c r="I27" s="111">
        <f>'C.34'!I27/'C 35'!I27*1000</f>
        <v>421.03057692674048</v>
      </c>
      <c r="J27" s="111">
        <f>'C.34'!J27/'C 35'!J27*1000</f>
        <v>499.51105409859957</v>
      </c>
      <c r="K27" s="111">
        <f>'C.34'!K27/'C 35'!K27*1000</f>
        <v>493.24406944742282</v>
      </c>
      <c r="L27" s="111">
        <f>'C.34'!L27/'C 35'!L27*1000</f>
        <v>495.13835577240781</v>
      </c>
      <c r="M27" s="111">
        <f>'C.34'!M27/'C 35'!M27*1000</f>
        <v>476.30681825101618</v>
      </c>
      <c r="N27" s="111">
        <f>'C.34'!N27/'C 35'!N27*1000</f>
        <v>503.36513715477946</v>
      </c>
      <c r="O27" s="250">
        <f>'C.34'!O27/'C 35'!O27*1000</f>
        <v>5690.6218597188727</v>
      </c>
    </row>
    <row r="28" spans="1:15" ht="11.1" customHeight="1" x14ac:dyDescent="0.25">
      <c r="A28" s="69"/>
      <c r="B28" s="70">
        <v>2024</v>
      </c>
      <c r="C28" s="111">
        <f>'C.34'!C28/'C 35'!C28*1000</f>
        <v>431.915828887977</v>
      </c>
      <c r="D28" s="111">
        <f>'C.34'!D28/'C 35'!D28*1000</f>
        <v>412.03711544252366</v>
      </c>
      <c r="E28" s="111">
        <f>'C.34'!E28/'C 35'!E28*1000</f>
        <v>431.5204228243021</v>
      </c>
      <c r="F28" s="111">
        <f>'C.34'!F28/'C 35'!F28*1000</f>
        <v>432.61250520616409</v>
      </c>
      <c r="G28" s="111">
        <f>'C.34'!G28/'C 35'!G28*1000</f>
        <v>452.12461608176835</v>
      </c>
      <c r="H28" s="111"/>
      <c r="I28" s="111"/>
      <c r="J28" s="111"/>
      <c r="K28" s="111"/>
      <c r="L28" s="111"/>
      <c r="M28" s="111"/>
      <c r="N28" s="111"/>
      <c r="O28" s="250"/>
    </row>
    <row r="29" spans="1:15" ht="11.1" customHeight="1" x14ac:dyDescent="0.25">
      <c r="A29" s="69" t="s">
        <v>18</v>
      </c>
      <c r="B29" s="70">
        <v>2023</v>
      </c>
      <c r="C29" s="111">
        <f>'C.34'!C29/'C 35'!C29*1000</f>
        <v>122.37961167928209</v>
      </c>
      <c r="D29" s="111">
        <f>'C.34'!D29/'C 35'!D29*1000</f>
        <v>113.82811016364381</v>
      </c>
      <c r="E29" s="111">
        <f>'C.34'!E29/'C 35'!E29*1000</f>
        <v>124.1603026064498</v>
      </c>
      <c r="F29" s="111">
        <f>'C.34'!F29/'C 35'!F29*1000</f>
        <v>123.1659658059897</v>
      </c>
      <c r="G29" s="111">
        <f>'C.34'!G29/'C 35'!G29*1000</f>
        <v>126.38714641322157</v>
      </c>
      <c r="H29" s="111">
        <f>'C.34'!H29/'C 35'!H29*1000</f>
        <v>119.47036057366483</v>
      </c>
      <c r="I29" s="111">
        <f>'C.34'!I29/'C 35'!I29*1000</f>
        <v>121.69778192043177</v>
      </c>
      <c r="J29" s="111">
        <f>'C.34'!J29/'C 35'!J29*1000</f>
        <v>121.25585757903856</v>
      </c>
      <c r="K29" s="111">
        <f>'C.34'!K29/'C 35'!K29*1000</f>
        <v>120.89264010616844</v>
      </c>
      <c r="L29" s="111">
        <f>'C.34'!L29/'C 35'!L29*1000</f>
        <v>124.46839400545603</v>
      </c>
      <c r="M29" s="111">
        <f>'C.34'!M29/'C 35'!M29*1000</f>
        <v>122.03388569478372</v>
      </c>
      <c r="N29" s="111">
        <f>'C.34'!N29/'C 35'!N29*1000</f>
        <v>122.7761537480102</v>
      </c>
      <c r="O29" s="250">
        <f>'C.34'!O29/'C 35'!O29*1000</f>
        <v>1462.6015762141296</v>
      </c>
    </row>
    <row r="30" spans="1:15" ht="11.1" customHeight="1" x14ac:dyDescent="0.25">
      <c r="A30" s="69"/>
      <c r="B30" s="70">
        <v>2024</v>
      </c>
      <c r="C30" s="111">
        <f>'C.34'!C30/'C 35'!C30*1000</f>
        <v>126.1830544889452</v>
      </c>
      <c r="D30" s="111">
        <f>'C.34'!D30/'C 35'!D30*1000</f>
        <v>118.91678653001466</v>
      </c>
      <c r="E30" s="111">
        <f>'C.34'!E30/'C 35'!E30*1000</f>
        <v>127.1507565655133</v>
      </c>
      <c r="F30" s="111">
        <f>'C.34'!F30/'C 35'!F30*1000</f>
        <v>125.03287049716893</v>
      </c>
      <c r="G30" s="111">
        <f>'C.34'!G30/'C 35'!G30*1000</f>
        <v>129.07938435385537</v>
      </c>
      <c r="H30" s="111"/>
      <c r="I30" s="111"/>
      <c r="J30" s="111"/>
      <c r="K30" s="111"/>
      <c r="L30" s="111"/>
      <c r="M30" s="111"/>
      <c r="N30" s="111"/>
      <c r="O30" s="250"/>
    </row>
    <row r="31" spans="1:15" ht="11.1" customHeight="1" x14ac:dyDescent="0.25">
      <c r="A31" s="69" t="s">
        <v>32</v>
      </c>
      <c r="B31" s="70">
        <v>2023</v>
      </c>
      <c r="C31" s="111">
        <f>'C.34'!C31/'C 35'!C31*1000</f>
        <v>251.07814775380592</v>
      </c>
      <c r="D31" s="111">
        <f>'C.34'!D31/'C 35'!D31*1000</f>
        <v>253.74992957878024</v>
      </c>
      <c r="E31" s="111">
        <f>'C.34'!E31/'C 35'!E31*1000</f>
        <v>256.23244382179882</v>
      </c>
      <c r="F31" s="111">
        <f>'C.34'!F31/'C 35'!F31*1000</f>
        <v>254.25040421946855</v>
      </c>
      <c r="G31" s="111">
        <f>'C.34'!G31/'C 35'!G31*1000</f>
        <v>254.57962640853725</v>
      </c>
      <c r="H31" s="111">
        <f>'C.34'!H31/'C 35'!H31*1000</f>
        <v>261.21524783234463</v>
      </c>
      <c r="I31" s="111">
        <f>'C.34'!I31/'C 35'!I31*1000</f>
        <v>267.32104741747298</v>
      </c>
      <c r="J31" s="111">
        <f>'C.34'!J31/'C 35'!J31*1000</f>
        <v>266.70775558480364</v>
      </c>
      <c r="K31" s="111">
        <f>'C.34'!K31/'C 35'!K31*1000</f>
        <v>264.58128788417764</v>
      </c>
      <c r="L31" s="111">
        <f>'C.34'!L31/'C 35'!L31*1000</f>
        <v>269.77536339631826</v>
      </c>
      <c r="M31" s="111">
        <f>'C.34'!M31/'C 35'!M31*1000</f>
        <v>272.50945167512504</v>
      </c>
      <c r="N31" s="111">
        <f>'C.34'!N31/'C 35'!N31*1000</f>
        <v>271.51822056592823</v>
      </c>
      <c r="O31" s="250">
        <f>'C.34'!O31/'C 35'!O31*1000</f>
        <v>3143.0824549815557</v>
      </c>
    </row>
    <row r="32" spans="1:15" ht="11.1" customHeight="1" x14ac:dyDescent="0.25">
      <c r="A32" s="69"/>
      <c r="B32" s="70">
        <v>2024</v>
      </c>
      <c r="C32" s="111">
        <f>'C.34'!C32/'C 35'!C32*1000</f>
        <v>263.03308902013805</v>
      </c>
      <c r="D32" s="111">
        <f>'C.34'!D32/'C 35'!D32*1000</f>
        <v>252.51836201737365</v>
      </c>
      <c r="E32" s="111">
        <f>'C.34'!E32/'C 35'!E32*1000</f>
        <v>254.98882745305858</v>
      </c>
      <c r="F32" s="111">
        <f>'C.34'!F32/'C 35'!F32*1000</f>
        <v>254.06933262118235</v>
      </c>
      <c r="G32" s="111">
        <f>'C.34'!G32/'C 35'!G32*1000</f>
        <v>254.40100176870274</v>
      </c>
      <c r="H32" s="111"/>
      <c r="I32" s="111"/>
      <c r="J32" s="111"/>
      <c r="K32" s="111"/>
      <c r="L32" s="111"/>
      <c r="M32" s="111"/>
      <c r="N32" s="111"/>
      <c r="O32" s="250"/>
    </row>
    <row r="33" spans="1:15" ht="11.1" customHeight="1" x14ac:dyDescent="0.25">
      <c r="A33" s="69" t="s">
        <v>107</v>
      </c>
      <c r="B33" s="70">
        <v>2023</v>
      </c>
      <c r="C33" s="111">
        <f>'C.34'!C33/'C 35'!C33*1000</f>
        <v>226.37802500413065</v>
      </c>
      <c r="D33" s="111">
        <f>'C.34'!D33/'C 35'!D33*1000</f>
        <v>203.94896590273896</v>
      </c>
      <c r="E33" s="111">
        <f>'C.34'!E33/'C 35'!E33*1000</f>
        <v>202.54081452230801</v>
      </c>
      <c r="F33" s="111">
        <f>'C.34'!F33/'C 35'!F33*1000</f>
        <v>209.00197774283293</v>
      </c>
      <c r="G33" s="111">
        <f>'C.34'!G33/'C 35'!G33*1000</f>
        <v>210.26618155098751</v>
      </c>
      <c r="H33" s="111">
        <f>'C.34'!H33/'C 35'!H33*1000</f>
        <v>217.32134278516611</v>
      </c>
      <c r="I33" s="111">
        <f>'C.34'!I33/'C 35'!I33*1000</f>
        <v>213.08909526662671</v>
      </c>
      <c r="J33" s="111">
        <f>'C.34'!J33/'C 35'!J33*1000</f>
        <v>212.06110027772854</v>
      </c>
      <c r="K33" s="111">
        <f>'C.34'!K33/'C 35'!K33*1000</f>
        <v>206.63971937215464</v>
      </c>
      <c r="L33" s="111">
        <f>'C.34'!L33/'C 35'!L33*1000</f>
        <v>220.03075097108331</v>
      </c>
      <c r="M33" s="111">
        <f>'C.34'!M33/'C 35'!M33*1000</f>
        <v>220.33992094861659</v>
      </c>
      <c r="N33" s="111">
        <f>'C.34'!N33/'C 35'!N33*1000</f>
        <v>221.43259817105971</v>
      </c>
      <c r="O33" s="250">
        <f>'C.34'!O33/'C 35'!O33*1000</f>
        <v>2565.1819999039749</v>
      </c>
    </row>
    <row r="34" spans="1:15" ht="11.1" customHeight="1" x14ac:dyDescent="0.25">
      <c r="A34" s="69"/>
      <c r="B34" s="70">
        <v>2024</v>
      </c>
      <c r="C34" s="111">
        <f>'C.34'!C34/'C 35'!C34*1000</f>
        <v>219.57084888816749</v>
      </c>
      <c r="D34" s="111">
        <f>'C.34'!D34/'C 35'!D34*1000</f>
        <v>199.70452907589112</v>
      </c>
      <c r="E34" s="111">
        <f>'C.34'!E34/'C 35'!E34*1000</f>
        <v>188.43232121009899</v>
      </c>
      <c r="F34" s="111">
        <f>'C.34'!F34/'C 35'!F34*1000</f>
        <v>188.88531321089718</v>
      </c>
      <c r="G34" s="111">
        <f>'C.34'!G34/'C 35'!G34*1000</f>
        <v>193.24240921364412</v>
      </c>
      <c r="H34" s="111"/>
      <c r="I34" s="111"/>
      <c r="J34" s="111"/>
      <c r="K34" s="111"/>
      <c r="L34" s="111"/>
      <c r="M34" s="111"/>
      <c r="N34" s="111"/>
      <c r="O34" s="250"/>
    </row>
    <row r="35" spans="1:15" ht="11.1" customHeight="1" x14ac:dyDescent="0.25">
      <c r="A35" s="69" t="s">
        <v>17</v>
      </c>
      <c r="B35" s="70">
        <v>2023</v>
      </c>
      <c r="C35" s="111">
        <f>'C.34'!C35/'C 35'!C35*1000</f>
        <v>359.5637789381413</v>
      </c>
      <c r="D35" s="111">
        <f>'C.34'!D35/'C 35'!D35*1000</f>
        <v>336.46560439449405</v>
      </c>
      <c r="E35" s="111">
        <f>'C.34'!E35/'C 35'!E35*1000</f>
        <v>338.87848608644777</v>
      </c>
      <c r="F35" s="111">
        <f>'C.34'!F35/'C 35'!F35*1000</f>
        <v>341.72027284235651</v>
      </c>
      <c r="G35" s="111">
        <f>'C.34'!G35/'C 35'!G35*1000</f>
        <v>351.32438118288525</v>
      </c>
      <c r="H35" s="111">
        <f>'C.34'!H35/'C 35'!H35*1000</f>
        <v>350.46370737924104</v>
      </c>
      <c r="I35" s="111">
        <f>'C.34'!I35/'C 35'!I35*1000</f>
        <v>362.96338455250088</v>
      </c>
      <c r="J35" s="111">
        <f>'C.34'!J35/'C 35'!J35*1000</f>
        <v>364.17650407737017</v>
      </c>
      <c r="K35" s="111">
        <f>'C.34'!K35/'C 35'!K35*1000</f>
        <v>338.68957445508192</v>
      </c>
      <c r="L35" s="111">
        <f>'C.34'!L35/'C 35'!L35*1000</f>
        <v>365.27993075793967</v>
      </c>
      <c r="M35" s="111">
        <f>'C.34'!M35/'C 35'!M35*1000</f>
        <v>354.09523297240975</v>
      </c>
      <c r="N35" s="111">
        <f>'C.34'!N35/'C 35'!N35*1000</f>
        <v>356.10532108633811</v>
      </c>
      <c r="O35" s="250">
        <f>'C.34'!O35/'C 35'!O35*1000</f>
        <v>4220.2739115348377</v>
      </c>
    </row>
    <row r="36" spans="1:15" ht="11.1" customHeight="1" x14ac:dyDescent="0.25">
      <c r="A36" s="69"/>
      <c r="B36" s="70">
        <v>2024</v>
      </c>
      <c r="C36" s="111">
        <f>'C.34'!C36/'C 35'!C36*1000</f>
        <v>361.32258172501128</v>
      </c>
      <c r="D36" s="111">
        <f>'C.34'!D36/'C 35'!D36*1000</f>
        <v>335.49585031906861</v>
      </c>
      <c r="E36" s="111">
        <f>'C.34'!E36/'C 35'!E36*1000</f>
        <v>350.18624312859941</v>
      </c>
      <c r="F36" s="111">
        <f>'C.34'!F36/'C 35'!F36*1000</f>
        <v>337.45473482547487</v>
      </c>
      <c r="G36" s="111">
        <f>'C.34'!G36/'C 35'!G36*1000</f>
        <v>365.6137590654439</v>
      </c>
      <c r="H36" s="111"/>
      <c r="I36" s="111"/>
      <c r="J36" s="111"/>
      <c r="K36" s="111"/>
      <c r="L36" s="111"/>
      <c r="M36" s="111"/>
      <c r="N36" s="111"/>
      <c r="O36" s="250"/>
    </row>
    <row r="37" spans="1:15" ht="11.1" customHeight="1" x14ac:dyDescent="0.25">
      <c r="A37" s="69" t="s">
        <v>10</v>
      </c>
      <c r="B37" s="70">
        <v>2023</v>
      </c>
      <c r="C37" s="111">
        <f>'C.34'!C37/'C 35'!C37*1000</f>
        <v>826.13492129456768</v>
      </c>
      <c r="D37" s="111">
        <f>'C.34'!D37/'C 35'!D37*1000</f>
        <v>820.94338839919783</v>
      </c>
      <c r="E37" s="111">
        <f>'C.34'!E37/'C 35'!E37*1000</f>
        <v>822.1572838839835</v>
      </c>
      <c r="F37" s="111">
        <f>'C.34'!F37/'C 35'!F37*1000</f>
        <v>817.07017309139474</v>
      </c>
      <c r="G37" s="111">
        <f>'C.34'!G37/'C 35'!G37*1000</f>
        <v>824.76477131532317</v>
      </c>
      <c r="H37" s="111">
        <f>'C.34'!H37/'C 35'!H37*1000</f>
        <v>814.95695602578371</v>
      </c>
      <c r="I37" s="111">
        <f>'C.34'!I37/'C 35'!I37*1000</f>
        <v>822.59819491106725</v>
      </c>
      <c r="J37" s="111">
        <f>'C.34'!J37/'C 35'!J37*1000</f>
        <v>820.54747994465356</v>
      </c>
      <c r="K37" s="111">
        <f>'C.34'!K37/'C 35'!K37*1000</f>
        <v>865.80751937583</v>
      </c>
      <c r="L37" s="111">
        <f>'C.34'!L37/'C 35'!L37*1000</f>
        <v>855.62394574788163</v>
      </c>
      <c r="M37" s="111">
        <f>'C.34'!M37/'C 35'!M37*1000</f>
        <v>865.2080086372963</v>
      </c>
      <c r="N37" s="111">
        <f>'C.34'!N37/'C 35'!N37*1000</f>
        <v>825.44617079577233</v>
      </c>
      <c r="O37" s="250">
        <f>'C.34'!O37/'C 35'!O37*1000</f>
        <v>9974.0780093510421</v>
      </c>
    </row>
    <row r="38" spans="1:15" ht="11.1" customHeight="1" x14ac:dyDescent="0.25">
      <c r="A38" s="69"/>
      <c r="B38" s="70">
        <v>2024</v>
      </c>
      <c r="C38" s="111">
        <f>'C.34'!C38/'C 35'!C38*1000</f>
        <v>843.24368083884917</v>
      </c>
      <c r="D38" s="111">
        <f>'C.34'!D38/'C 35'!D38*1000</f>
        <v>860.48894076131387</v>
      </c>
      <c r="E38" s="111">
        <f>'C.34'!E38/'C 35'!E38*1000</f>
        <v>811.84890660769429</v>
      </c>
      <c r="F38" s="111">
        <f>'C.34'!F38/'C 35'!F38*1000</f>
        <v>827.72222354344535</v>
      </c>
      <c r="G38" s="111">
        <f>'C.34'!G38/'C 35'!G38*1000</f>
        <v>811.42783344071358</v>
      </c>
      <c r="H38" s="111"/>
      <c r="I38" s="111"/>
      <c r="J38" s="111"/>
      <c r="K38" s="111"/>
      <c r="L38" s="111"/>
      <c r="M38" s="111"/>
      <c r="N38" s="111"/>
      <c r="O38" s="250"/>
    </row>
    <row r="39" spans="1:15" ht="11.1" customHeight="1" x14ac:dyDescent="0.25">
      <c r="A39" s="69" t="s">
        <v>64</v>
      </c>
      <c r="B39" s="70">
        <v>2023</v>
      </c>
      <c r="C39" s="111">
        <f>'C.34'!C39/'C 35'!C39*1000</f>
        <v>99.789862406015047</v>
      </c>
      <c r="D39" s="111">
        <f>'C.34'!D39/'C 35'!D39*1000</f>
        <v>93.087435630252131</v>
      </c>
      <c r="E39" s="111">
        <f>'C.34'!E39/'C 35'!E39*1000</f>
        <v>100.42703104631219</v>
      </c>
      <c r="F39" s="111">
        <f>'C.34'!F39/'C 35'!F39*1000</f>
        <v>98.549368860759515</v>
      </c>
      <c r="G39" s="111">
        <f>'C.34'!G39/'C 35'!G39*1000</f>
        <v>99.199238734177229</v>
      </c>
      <c r="H39" s="111">
        <f>'C.34'!H39/'C 35'!H39*1000</f>
        <v>110.06530796460179</v>
      </c>
      <c r="I39" s="111">
        <f>'C.34'!I39/'C 35'!I39*1000</f>
        <v>110.32783210735586</v>
      </c>
      <c r="J39" s="111">
        <f>'C.34'!J39/'C 35'!J39*1000</f>
        <v>112.27701962151399</v>
      </c>
      <c r="K39" s="111">
        <f>'C.34'!K39/'C 35'!K39*1000</f>
        <v>109.57662088235296</v>
      </c>
      <c r="L39" s="111">
        <f>'C.34'!L39/'C 35'!L39*1000</f>
        <v>113.49263157894738</v>
      </c>
      <c r="M39" s="111">
        <f>'C.34'!M39/'C 35'!M39*1000</f>
        <v>113.18747743190663</v>
      </c>
      <c r="N39" s="111">
        <f>'C.34'!N39/'C 35'!N39*1000</f>
        <v>115.99597290836655</v>
      </c>
      <c r="O39" s="250">
        <f>'C.34'!O39/'C 35'!O39*1000</f>
        <v>1302.5671637738228</v>
      </c>
    </row>
    <row r="40" spans="1:15" ht="11.1" customHeight="1" x14ac:dyDescent="0.25">
      <c r="A40" s="69"/>
      <c r="B40" s="70">
        <v>2024</v>
      </c>
      <c r="C40" s="111">
        <f>'C.34'!C40/'C 35'!C40*1000</f>
        <v>97.733723624047428</v>
      </c>
      <c r="D40" s="111">
        <f>'C.34'!D40/'C 35'!D40*1000</f>
        <v>94.066798722316875</v>
      </c>
      <c r="E40" s="111">
        <f>'C.34'!E40/'C 35'!E40*1000</f>
        <v>96.106575000000007</v>
      </c>
      <c r="F40" s="111">
        <f>'C.34'!F40/'C 35'!F40*1000</f>
        <v>92.02611669741701</v>
      </c>
      <c r="G40" s="111">
        <f>'C.34'!G40/'C 35'!G40*1000</f>
        <v>98.020154995331467</v>
      </c>
      <c r="H40" s="111"/>
      <c r="I40" s="111"/>
      <c r="J40" s="111"/>
      <c r="K40" s="111"/>
      <c r="L40" s="111"/>
      <c r="M40" s="111"/>
      <c r="N40" s="111"/>
      <c r="O40" s="250"/>
    </row>
    <row r="41" spans="1:15" ht="11.1" customHeight="1" x14ac:dyDescent="0.25">
      <c r="A41" s="69" t="s">
        <v>65</v>
      </c>
      <c r="B41" s="70">
        <v>2023</v>
      </c>
      <c r="C41" s="111">
        <f>'C.34'!C41/'C 35'!C41*1000</f>
        <v>116.2429089875142</v>
      </c>
      <c r="D41" s="111">
        <f>'C.34'!D41/'C 35'!D41*1000</f>
        <v>117.65822029175949</v>
      </c>
      <c r="E41" s="111">
        <f>'C.34'!E41/'C 35'!E41*1000</f>
        <v>118.22313373140497</v>
      </c>
      <c r="F41" s="111">
        <f>'C.34'!F41/'C 35'!F41*1000</f>
        <v>115.00516224407828</v>
      </c>
      <c r="G41" s="111">
        <f>'C.34'!G41/'C 35'!G41*1000</f>
        <v>114.08505824332345</v>
      </c>
      <c r="H41" s="111">
        <f>'C.34'!H41/'C 35'!H41*1000</f>
        <v>121.33263888223141</v>
      </c>
      <c r="I41" s="111">
        <f>'C.34'!I41/'C 35'!I41*1000</f>
        <v>118.92750029195633</v>
      </c>
      <c r="J41" s="111">
        <f>'C.34'!J41/'C 35'!J41*1000</f>
        <v>120.66198520260785</v>
      </c>
      <c r="K41" s="111">
        <f>'C.34'!K41/'C 35'!K41*1000</f>
        <v>122.38292467741937</v>
      </c>
      <c r="L41" s="111">
        <f>'C.34'!L41/'C 35'!L41*1000</f>
        <v>113.98837649538461</v>
      </c>
      <c r="M41" s="111">
        <f>'C.34'!M41/'C 35'!M41*1000</f>
        <v>111.34792157142856</v>
      </c>
      <c r="N41" s="111">
        <f>'C.34'!N41/'C 35'!N41*1000</f>
        <v>120.26229564590165</v>
      </c>
      <c r="O41" s="250">
        <f>'C.34'!O41/'C 35'!O41*1000</f>
        <v>1410.6469966360771</v>
      </c>
    </row>
    <row r="42" spans="1:15" ht="11.1" customHeight="1" x14ac:dyDescent="0.25">
      <c r="A42" s="69"/>
      <c r="B42" s="70">
        <v>2024</v>
      </c>
      <c r="C42" s="111">
        <f>'C.34'!C42/'C 35'!C42*1000</f>
        <v>113.06059658989899</v>
      </c>
      <c r="D42" s="111">
        <f>'C.34'!D42/'C 35'!D42*1000</f>
        <v>115.06400488004135</v>
      </c>
      <c r="E42" s="111">
        <f>'C.34'!E42/'C 35'!E42*1000</f>
        <v>125.47660715112541</v>
      </c>
      <c r="F42" s="111">
        <f>'C.34'!F42/'C 35'!F42*1000</f>
        <v>126.46288068995631</v>
      </c>
      <c r="G42" s="111">
        <f>'C.34'!G42/'C 35'!G42*1000</f>
        <v>126.26751727184468</v>
      </c>
      <c r="H42" s="111"/>
      <c r="I42" s="111"/>
      <c r="J42" s="111"/>
      <c r="K42" s="111"/>
      <c r="L42" s="111"/>
      <c r="M42" s="111"/>
      <c r="N42" s="111"/>
      <c r="O42" s="250"/>
    </row>
    <row r="43" spans="1:15" ht="11.1" customHeight="1" x14ac:dyDescent="0.25">
      <c r="A43" s="69" t="s">
        <v>21</v>
      </c>
      <c r="B43" s="70">
        <v>2023</v>
      </c>
      <c r="C43" s="111">
        <f>'C.34'!C43/'C 35'!C43*1000</f>
        <v>265.45947067981319</v>
      </c>
      <c r="D43" s="111">
        <f>'C.34'!D43/'C 35'!D43*1000</f>
        <v>242.11879999999999</v>
      </c>
      <c r="E43" s="111">
        <f>'C.34'!E43/'C 35'!E43*1000</f>
        <v>268.03500000000003</v>
      </c>
      <c r="F43" s="111">
        <f>'C.34'!F43/'C 35'!F43*1000</f>
        <v>260.13299999999998</v>
      </c>
      <c r="G43" s="111">
        <f>'C.34'!G43/'C 35'!G43*1000</f>
        <v>256.38256579397586</v>
      </c>
      <c r="H43" s="111">
        <f>'C.34'!H43/'C 35'!H43*1000</f>
        <v>257.01111091611091</v>
      </c>
      <c r="I43" s="111">
        <f>'C.34'!I43/'C 35'!I43*1000</f>
        <v>263.91117798553535</v>
      </c>
      <c r="J43" s="111">
        <f>'C.34'!J43/'C 35'!J43*1000</f>
        <v>261.15891120459662</v>
      </c>
      <c r="K43" s="111">
        <f>'C.34'!K43/'C 35'!K43*1000</f>
        <v>254.33384008379889</v>
      </c>
      <c r="L43" s="111">
        <f>'C.34'!L43/'C 35'!L43*1000</f>
        <v>264.74810455253595</v>
      </c>
      <c r="M43" s="111">
        <f>'C.34'!M43/'C 35'!M43*1000</f>
        <v>257.82749037451873</v>
      </c>
      <c r="N43" s="111">
        <f>'C.34'!N43/'C 35'!N43*1000</f>
        <v>266.79730649739605</v>
      </c>
      <c r="O43" s="250">
        <f>'C.34'!O43/'C 35'!O43*1000</f>
        <v>3117.8767803795704</v>
      </c>
    </row>
    <row r="44" spans="1:15" ht="11.1" customHeight="1" x14ac:dyDescent="0.25">
      <c r="A44" s="69"/>
      <c r="B44" s="70">
        <v>2024</v>
      </c>
      <c r="C44" s="111">
        <f>'C.34'!C44/'C 35'!C44*1000</f>
        <v>265.94594706798125</v>
      </c>
      <c r="D44" s="111">
        <f>'C.34'!D44/'C 35'!D44*1000</f>
        <v>242.11880000000002</v>
      </c>
      <c r="E44" s="111">
        <f>'C.34'!E44/'C 35'!E44*1000</f>
        <v>266.46600000000001</v>
      </c>
      <c r="F44" s="111">
        <f>'C.34'!F44/'C 35'!F44*1000</f>
        <v>259.53300000000002</v>
      </c>
      <c r="G44" s="111">
        <f>'C.34'!G44/'C 35'!G44*1000</f>
        <v>256.38256579397586</v>
      </c>
      <c r="H44" s="111"/>
      <c r="I44" s="111"/>
      <c r="J44" s="111"/>
      <c r="K44" s="111"/>
      <c r="L44" s="111"/>
      <c r="M44" s="111"/>
      <c r="N44" s="111"/>
      <c r="O44" s="250"/>
    </row>
    <row r="45" spans="1:15" ht="11.1" customHeight="1" x14ac:dyDescent="0.25">
      <c r="A45" s="69" t="s">
        <v>43</v>
      </c>
      <c r="B45" s="70">
        <v>2023</v>
      </c>
      <c r="C45" s="111">
        <f>'C.34'!C45/'C 35'!C45*1000</f>
        <v>110.81657520326631</v>
      </c>
      <c r="D45" s="111">
        <f>'C.34'!D45/'C 35'!D45*1000</f>
        <v>101.22948909756487</v>
      </c>
      <c r="E45" s="111">
        <f>'C.34'!E45/'C 35'!E45*1000</f>
        <v>108.43104766580686</v>
      </c>
      <c r="F45" s="111">
        <f>'C.34'!F45/'C 35'!F45*1000</f>
        <v>119.3853</v>
      </c>
      <c r="G45" s="111">
        <f>'C.34'!G45/'C 35'!G45*1000</f>
        <v>100.66990006246095</v>
      </c>
      <c r="H45" s="111">
        <f>'C.34'!H45/'C 35'!H45*1000</f>
        <v>97.718258622403354</v>
      </c>
      <c r="I45" s="111">
        <f>'C.34'!I45/'C 35'!I45*1000</f>
        <v>108.84603755527688</v>
      </c>
      <c r="J45" s="111">
        <f>'C.34'!J45/'C 35'!J45*1000</f>
        <v>105.86916422239067</v>
      </c>
      <c r="K45" s="111">
        <f>'C.34'!K45/'C 35'!K45*1000</f>
        <v>99.42562579176564</v>
      </c>
      <c r="L45" s="111">
        <f>'C.34'!L45/'C 35'!L45*1000</f>
        <v>114.51014046533302</v>
      </c>
      <c r="M45" s="111">
        <f>'C.34'!M45/'C 35'!M45*1000</f>
        <v>103.12233570159859</v>
      </c>
      <c r="N45" s="111">
        <f>'C.34'!N45/'C 35'!N45*1000</f>
        <v>95.396805980845656</v>
      </c>
      <c r="O45" s="250">
        <f>'C.34'!O45/'C 35'!O45*1000</f>
        <v>1265.8684714225928</v>
      </c>
    </row>
    <row r="46" spans="1:15" ht="11.1" customHeight="1" x14ac:dyDescent="0.25">
      <c r="A46" s="69"/>
      <c r="B46" s="70">
        <v>2024</v>
      </c>
      <c r="C46" s="111">
        <f>'C.34'!C46/'C 35'!C46*1000</f>
        <v>104.8165752032664</v>
      </c>
      <c r="D46" s="111">
        <f>'C.34'!D46/'C 35'!D46*1000</f>
        <v>96.844058558692851</v>
      </c>
      <c r="E46" s="111">
        <f>'C.34'!E46/'C 35'!E46*1000</f>
        <v>104.96388706696082</v>
      </c>
      <c r="F46" s="111">
        <f>'C.34'!F46/'C 35'!F46*1000</f>
        <v>119.3853</v>
      </c>
      <c r="G46" s="111">
        <f>'C.34'!G46/'C 35'!G46*1000</f>
        <v>101.56109999999998</v>
      </c>
      <c r="H46" s="111"/>
      <c r="I46" s="111"/>
      <c r="J46" s="111"/>
      <c r="K46" s="111"/>
      <c r="L46" s="111"/>
      <c r="M46" s="111"/>
      <c r="N46" s="111"/>
      <c r="O46" s="250"/>
    </row>
    <row r="47" spans="1:15" ht="11.1" customHeight="1" x14ac:dyDescent="0.25">
      <c r="A47" s="69" t="s">
        <v>31</v>
      </c>
      <c r="B47" s="70">
        <v>2023</v>
      </c>
      <c r="C47" s="111">
        <f>'C.34'!C47/'C 35'!C47*1000</f>
        <v>118.28449692967467</v>
      </c>
      <c r="D47" s="111">
        <f>'C.34'!D47/'C 35'!D47*1000</f>
        <v>124.37983124277112</v>
      </c>
      <c r="E47" s="111">
        <f>'C.34'!E47/'C 35'!E47*1000</f>
        <v>143.53649366352391</v>
      </c>
      <c r="F47" s="111">
        <f>'C.34'!F47/'C 35'!F47*1000</f>
        <v>189.37175424962373</v>
      </c>
      <c r="G47" s="111">
        <f>'C.34'!G47/'C 35'!G47*1000</f>
        <v>205.9079719170619</v>
      </c>
      <c r="H47" s="111">
        <f>'C.34'!H47/'C 35'!H47*1000</f>
        <v>198.70600140432035</v>
      </c>
      <c r="I47" s="111">
        <f>'C.34'!I47/'C 35'!I47*1000</f>
        <v>185.58388039473127</v>
      </c>
      <c r="J47" s="111">
        <f>'C.34'!J47/'C 35'!J47*1000</f>
        <v>156.06348455663459</v>
      </c>
      <c r="K47" s="111">
        <f>'C.34'!K47/'C 35'!K47*1000</f>
        <v>110.78566848258821</v>
      </c>
      <c r="L47" s="111">
        <f>'C.34'!L47/'C 35'!L47*1000</f>
        <v>108.84709864372435</v>
      </c>
      <c r="M47" s="111">
        <f>'C.34'!M47/'C 35'!M47*1000</f>
        <v>111.00166273539307</v>
      </c>
      <c r="N47" s="111">
        <f>'C.34'!N47/'C 35'!N47*1000</f>
        <v>122.56150105725158</v>
      </c>
      <c r="O47" s="250">
        <f>'C.34'!O47/'C 35'!O47*1000</f>
        <v>1767.7069261340507</v>
      </c>
    </row>
    <row r="48" spans="1:15" ht="11.1" customHeight="1" x14ac:dyDescent="0.25">
      <c r="A48" s="69"/>
      <c r="B48" s="70">
        <v>2024</v>
      </c>
      <c r="C48" s="111">
        <f>'C.34'!C48/'C 35'!C48*1000</f>
        <v>115.66388986663537</v>
      </c>
      <c r="D48" s="111">
        <f>'C.34'!D48/'C 35'!D48*1000</f>
        <v>124.13747368256607</v>
      </c>
      <c r="E48" s="111">
        <f>'C.34'!E48/'C 35'!E48*1000</f>
        <v>142.04620753125238</v>
      </c>
      <c r="F48" s="111">
        <f>'C.34'!F48/'C 35'!F48*1000</f>
        <v>188.2859379320027</v>
      </c>
      <c r="G48" s="111">
        <f>'C.34'!G48/'C 35'!G48*1000</f>
        <v>180.52714368580885</v>
      </c>
      <c r="H48" s="111"/>
      <c r="I48" s="111"/>
      <c r="J48" s="111"/>
      <c r="K48" s="111"/>
      <c r="L48" s="111"/>
      <c r="M48" s="111"/>
      <c r="N48" s="111"/>
      <c r="O48" s="250"/>
    </row>
    <row r="49" spans="1:15" ht="11.1" customHeight="1" x14ac:dyDescent="0.25">
      <c r="A49" s="69" t="s">
        <v>35</v>
      </c>
      <c r="B49" s="70">
        <v>2023</v>
      </c>
      <c r="C49" s="111">
        <f>'C.34'!C49/'C 35'!C49*1000</f>
        <v>116.3577840394485</v>
      </c>
      <c r="D49" s="111">
        <f>'C.34'!D49/'C 35'!D49*1000</f>
        <v>119.42497109826589</v>
      </c>
      <c r="E49" s="111">
        <f>'C.34'!E49/'C 35'!E49*1000</f>
        <v>134.83933070365185</v>
      </c>
      <c r="F49" s="111">
        <f>'C.34'!F49/'C 35'!F49*1000</f>
        <v>132.77094061551801</v>
      </c>
      <c r="G49" s="111">
        <f>'C.34'!G49/'C 35'!G49*1000</f>
        <v>126.71996937488738</v>
      </c>
      <c r="H49" s="111">
        <f>'C.34'!H49/'C 35'!H49*1000</f>
        <v>120.95467994176488</v>
      </c>
      <c r="I49" s="111">
        <f>'C.34'!I49/'C 35'!I49*1000</f>
        <v>117.50461950696678</v>
      </c>
      <c r="J49" s="111">
        <f>'C.34'!J49/'C 35'!J49*1000</f>
        <v>108.40372897306202</v>
      </c>
      <c r="K49" s="111">
        <f>'C.34'!K49/'C 35'!K49*1000</f>
        <v>99.885691761923539</v>
      </c>
      <c r="L49" s="111">
        <f>'C.34'!L49/'C 35'!L49*1000</f>
        <v>95.452747252747258</v>
      </c>
      <c r="M49" s="111">
        <f>'C.34'!M49/'C 35'!M49*1000</f>
        <v>97.674819615996086</v>
      </c>
      <c r="N49" s="111">
        <f>'C.34'!N49/'C 35'!N49*1000</f>
        <v>105.77630483890145</v>
      </c>
      <c r="O49" s="250">
        <f>'C.34'!O49/'C 35'!O49*1000</f>
        <v>1399.0046460214908</v>
      </c>
    </row>
    <row r="50" spans="1:15" ht="11.1" customHeight="1" x14ac:dyDescent="0.25">
      <c r="A50" s="69"/>
      <c r="B50" s="70">
        <v>2024</v>
      </c>
      <c r="C50" s="111">
        <f>'C.34'!C50/'C 35'!C50*1000</f>
        <v>117.6256229280291</v>
      </c>
      <c r="D50" s="111">
        <f>'C.34'!D50/'C 35'!D50*1000</f>
        <v>127.85396724909259</v>
      </c>
      <c r="E50" s="111">
        <f>'C.34'!E50/'C 35'!E50*1000</f>
        <v>142.08827816841023</v>
      </c>
      <c r="F50" s="111">
        <f>'C.34'!F50/'C 35'!F50*1000</f>
        <v>142.65678719099145</v>
      </c>
      <c r="G50" s="111">
        <f>'C.34'!G50/'C 35'!G50*1000</f>
        <v>138.31735907759884</v>
      </c>
      <c r="H50" s="111"/>
      <c r="I50" s="111"/>
      <c r="J50" s="111"/>
      <c r="K50" s="111"/>
      <c r="L50" s="111"/>
      <c r="M50" s="111"/>
      <c r="N50" s="111"/>
      <c r="O50" s="250"/>
    </row>
    <row r="51" spans="1:15" ht="11.1" customHeight="1" x14ac:dyDescent="0.25">
      <c r="A51" s="69" t="s">
        <v>36</v>
      </c>
      <c r="B51" s="70">
        <v>2023</v>
      </c>
      <c r="C51" s="111">
        <f>'C.34'!C51/'C 35'!C51*1000</f>
        <v>137.79944848154025</v>
      </c>
      <c r="D51" s="111">
        <f>'C.34'!D51/'C 35'!D51*1000</f>
        <v>145.21651701346389</v>
      </c>
      <c r="E51" s="111">
        <f>'C.34'!E51/'C 35'!E51*1000</f>
        <v>154.56</v>
      </c>
      <c r="F51" s="111">
        <f>'C.34'!F51/'C 35'!F51*1000</f>
        <v>153.66</v>
      </c>
      <c r="G51" s="111">
        <f>'C.34'!G51/'C 35'!G51*1000</f>
        <v>154.24315602368162</v>
      </c>
      <c r="H51" s="111">
        <f>'C.34'!H51/'C 35'!H51*1000</f>
        <v>151.67843796711512</v>
      </c>
      <c r="I51" s="111">
        <f>'C.34'!I51/'C 35'!I51*1000</f>
        <v>155.18952239516838</v>
      </c>
      <c r="J51" s="111">
        <f>'C.34'!J51/'C 35'!J51*1000</f>
        <v>129.75623541054281</v>
      </c>
      <c r="K51" s="111">
        <f>'C.34'!K51/'C 35'!K51*1000</f>
        <v>128.32061860328062</v>
      </c>
      <c r="L51" s="111">
        <f>'C.34'!L51/'C 35'!L51*1000</f>
        <v>120.60629496614661</v>
      </c>
      <c r="M51" s="111">
        <f>'C.34'!M51/'C 35'!M51*1000</f>
        <v>126.15695778533076</v>
      </c>
      <c r="N51" s="111">
        <f>'C.34'!N51/'C 35'!N51*1000</f>
        <v>124.63389111132793</v>
      </c>
      <c r="O51" s="250">
        <f>'C.34'!O51/'C 35'!O51*1000</f>
        <v>1682.5426086535756</v>
      </c>
    </row>
    <row r="52" spans="1:15" ht="11.1" customHeight="1" x14ac:dyDescent="0.25">
      <c r="A52" s="69"/>
      <c r="B52" s="70">
        <v>2024</v>
      </c>
      <c r="C52" s="111">
        <f>'C.34'!C52/'C 35'!C52*1000</f>
        <v>131.79944848154008</v>
      </c>
      <c r="D52" s="111">
        <f>'C.34'!D52/'C 35'!D52*1000</f>
        <v>145.21651701346389</v>
      </c>
      <c r="E52" s="111">
        <f>'C.34'!E52/'C 35'!E52*1000</f>
        <v>146.19497158215134</v>
      </c>
      <c r="F52" s="111">
        <f>'C.34'!F52/'C 35'!F52*1000</f>
        <v>146.60400000000001</v>
      </c>
      <c r="G52" s="111">
        <f>'C.34'!G52/'C 35'!G52*1000</f>
        <v>153.804</v>
      </c>
      <c r="H52" s="111"/>
      <c r="I52" s="111"/>
      <c r="J52" s="111"/>
      <c r="K52" s="111"/>
      <c r="L52" s="111"/>
      <c r="M52" s="111"/>
      <c r="N52" s="111"/>
      <c r="O52" s="250"/>
    </row>
    <row r="53" spans="1:15" ht="11.1" customHeight="1" x14ac:dyDescent="0.25">
      <c r="A53" s="69" t="s">
        <v>22</v>
      </c>
      <c r="B53" s="70">
        <v>2023</v>
      </c>
      <c r="C53" s="111">
        <f>'C.34'!C53/'C 35'!C53*1000</f>
        <v>376.423948</v>
      </c>
      <c r="D53" s="111">
        <f>'C.34'!D53/'C 35'!D53*1000</f>
        <v>289.38599003873821</v>
      </c>
      <c r="E53" s="111">
        <f>'C.34'!E53/'C 35'!E53*1000</f>
        <v>368.69903632320239</v>
      </c>
      <c r="F53" s="111">
        <f>'C.34'!F53/'C 35'!F53*1000</f>
        <v>370.54689000000008</v>
      </c>
      <c r="G53" s="111">
        <f>'C.34'!G53/'C 35'!G53*1000</f>
        <v>370.14473684210526</v>
      </c>
      <c r="H53" s="111">
        <f>'C.34'!H53/'C 35'!H53*1000</f>
        <v>358.15550194841342</v>
      </c>
      <c r="I53" s="111">
        <f>'C.34'!I53/'C 35'!I53*1000</f>
        <v>351.43426135310472</v>
      </c>
      <c r="J53" s="111">
        <f>'C.34'!J53/'C 35'!J53*1000</f>
        <v>364.43033690036901</v>
      </c>
      <c r="K53" s="111">
        <f>'C.34'!K53/'C 35'!K53*1000</f>
        <v>355.9688773619859</v>
      </c>
      <c r="L53" s="111">
        <f>'C.34'!L53/'C 35'!L53*1000</f>
        <v>369.4090403853279</v>
      </c>
      <c r="M53" s="111">
        <f>'C.34'!M53/'C 35'!M53*1000</f>
        <v>358.61393596986818</v>
      </c>
      <c r="N53" s="111">
        <f>'C.34'!N53/'C 35'!N53*1000</f>
        <v>368.1913841911765</v>
      </c>
      <c r="O53" s="250">
        <f>'C.34'!O53/'C 35'!O53*1000</f>
        <v>4301.3391347626703</v>
      </c>
    </row>
    <row r="54" spans="1:15" ht="11.1" customHeight="1" x14ac:dyDescent="0.25">
      <c r="A54" s="69"/>
      <c r="B54" s="70">
        <v>2024</v>
      </c>
      <c r="C54" s="111">
        <f>'C.34'!C54/'C 35'!C54*1000</f>
        <v>370.87869830709496</v>
      </c>
      <c r="D54" s="111">
        <f>'C.34'!D54/'C 35'!D54*1000</f>
        <v>342.24240177909564</v>
      </c>
      <c r="E54" s="111">
        <f>'C.34'!E54/'C 35'!E54*1000</f>
        <v>370.47071905114899</v>
      </c>
      <c r="F54" s="111">
        <f>'C.34'!F54/'C 35'!F54*1000</f>
        <v>359.31801334321722</v>
      </c>
      <c r="G54" s="111">
        <f>'C.34'!G54/'C 35'!G54*1000</f>
        <v>370.49160051689131</v>
      </c>
      <c r="H54" s="111"/>
      <c r="I54" s="111"/>
      <c r="J54" s="111"/>
      <c r="K54" s="111"/>
      <c r="L54" s="111"/>
      <c r="M54" s="111"/>
      <c r="N54" s="111"/>
      <c r="O54" s="250"/>
    </row>
    <row r="55" spans="1:15" ht="11.1" customHeight="1" x14ac:dyDescent="0.25">
      <c r="A55" s="76" t="s">
        <v>30</v>
      </c>
      <c r="B55" s="70">
        <v>2023</v>
      </c>
      <c r="C55" s="111">
        <f>'C.34'!C55/'C 35'!C55*1000</f>
        <v>75.288753799392097</v>
      </c>
      <c r="D55" s="111">
        <f>'C.34'!D55/'C 35'!D55*1000</f>
        <v>77.761589403973517</v>
      </c>
      <c r="E55" s="111">
        <f>'C.34'!E55/'C 35'!E55*1000</f>
        <v>79.398978328173371</v>
      </c>
      <c r="F55" s="111">
        <f>'C.34'!F55/'C 35'!F55*1000</f>
        <v>95.490196078431367</v>
      </c>
      <c r="G55" s="111">
        <f>'C.34'!G55/'C 35'!G55*1000</f>
        <v>100.9771986970684</v>
      </c>
      <c r="H55" s="111">
        <f>'C.34'!H55/'C 35'!H55*1000</f>
        <v>86.5625</v>
      </c>
      <c r="I55" s="111">
        <f>'C.34'!I55/'C 35'!I55*1000</f>
        <v>81.341463414634148</v>
      </c>
      <c r="J55" s="111">
        <f>'C.34'!J55/'C 35'!J55*1000</f>
        <v>71.270358306188925</v>
      </c>
      <c r="K55" s="111">
        <f>'C.34'!K55/'C 35'!K55*1000</f>
        <v>78.907843137254901</v>
      </c>
      <c r="L55" s="111">
        <f>'C.34'!L55/'C 35'!L55*1000</f>
        <v>79.541935483870972</v>
      </c>
      <c r="M55" s="111">
        <f>'C.34'!M55/'C 35'!M55*1000</f>
        <v>76.001000000000005</v>
      </c>
      <c r="N55" s="111">
        <f>'C.34'!N55/'C 35'!N55*1000</f>
        <v>78.424421965317919</v>
      </c>
      <c r="O55" s="250">
        <f>'C.34'!O55/'C 35'!O55*1000</f>
        <v>979.57801255230129</v>
      </c>
    </row>
    <row r="56" spans="1:15" ht="11.1" customHeight="1" x14ac:dyDescent="0.25">
      <c r="A56" s="76"/>
      <c r="B56" s="70">
        <v>2024</v>
      </c>
      <c r="C56" s="111">
        <f>'C.34'!C56/'C 35'!C56*1000</f>
        <v>71.51543209876543</v>
      </c>
      <c r="D56" s="111">
        <f>'C.34'!D56/'C 35'!D56*1000</f>
        <v>70.732907348242804</v>
      </c>
      <c r="E56" s="111">
        <f>'C.34'!E56/'C 35'!E56*1000</f>
        <v>71.964391691394653</v>
      </c>
      <c r="F56" s="111">
        <f>'C.34'!F56/'C 35'!F56*1000</f>
        <v>101.04729729729729</v>
      </c>
      <c r="G56" s="111">
        <f>'C.34'!G56/'C 35'!G56*1000</f>
        <v>97.095341614906829</v>
      </c>
      <c r="H56" s="111"/>
      <c r="I56" s="111"/>
      <c r="J56" s="111"/>
      <c r="K56" s="111"/>
      <c r="L56" s="111"/>
      <c r="M56" s="111"/>
      <c r="N56" s="111"/>
      <c r="O56" s="250"/>
    </row>
    <row r="57" spans="1:15" ht="11.1" customHeight="1" x14ac:dyDescent="0.25">
      <c r="A57" s="69" t="s">
        <v>108</v>
      </c>
      <c r="B57" s="70">
        <v>2023</v>
      </c>
      <c r="C57" s="111">
        <f>'C.34'!C57/'C 35'!C57*1000</f>
        <v>110.08553309204061</v>
      </c>
      <c r="D57" s="111">
        <f>'C.34'!D57/'C 35'!D57*1000</f>
        <v>119.86354746151328</v>
      </c>
      <c r="E57" s="111">
        <f>'C.34'!E57/'C 35'!E57*1000</f>
        <v>124.58914403950955</v>
      </c>
      <c r="F57" s="111">
        <f>'C.34'!F57/'C 35'!F57*1000</f>
        <v>110.72199934232161</v>
      </c>
      <c r="G57" s="111">
        <f>'C.34'!G57/'C 35'!G57*1000</f>
        <v>106.06293266205159</v>
      </c>
      <c r="H57" s="111">
        <f>'C.34'!H57/'C 35'!H57*1000</f>
        <v>104.72984635286784</v>
      </c>
      <c r="I57" s="111">
        <f>'C.34'!I57/'C 35'!I57*1000</f>
        <v>107.68671569115816</v>
      </c>
      <c r="J57" s="111">
        <f>'C.34'!J57/'C 35'!J57*1000</f>
        <v>99.479194615626966</v>
      </c>
      <c r="K57" s="111">
        <f>'C.34'!K57/'C 35'!K57*1000</f>
        <v>89.679843279115175</v>
      </c>
      <c r="L57" s="111">
        <f>'C.34'!L57/'C 35'!L57*1000</f>
        <v>90.79282524049782</v>
      </c>
      <c r="M57" s="111">
        <f>'C.34'!M57/'C 35'!M57*1000</f>
        <v>85.69662624747815</v>
      </c>
      <c r="N57" s="111">
        <f>'C.34'!N57/'C 35'!N57*1000</f>
        <v>146.31021000000001</v>
      </c>
      <c r="O57" s="250">
        <f>'C.34'!O57/'C 35'!O57*1000</f>
        <v>1277.5020682261604</v>
      </c>
    </row>
    <row r="58" spans="1:15" ht="11.1" customHeight="1" x14ac:dyDescent="0.25">
      <c r="A58" s="77"/>
      <c r="B58" s="78">
        <v>2024</v>
      </c>
      <c r="C58" s="111">
        <f>'C.34'!C58/'C 35'!C58*1000</f>
        <v>114.06287233732236</v>
      </c>
      <c r="D58" s="111">
        <f>'C.34'!D58/'C 35'!D58*1000</f>
        <v>115.16985138004247</v>
      </c>
      <c r="E58" s="111">
        <f>'C.34'!E58/'C 35'!E58*1000</f>
        <v>121.36351269338961</v>
      </c>
      <c r="F58" s="111">
        <f>'C.34'!F58/'C 35'!F58*1000</f>
        <v>107.60167474489798</v>
      </c>
      <c r="G58" s="111">
        <f>'C.34'!G58/'C 35'!G58*1000</f>
        <v>116.61190393430098</v>
      </c>
      <c r="H58" s="111"/>
      <c r="I58" s="111"/>
      <c r="J58" s="111"/>
      <c r="K58" s="111"/>
      <c r="L58" s="111"/>
      <c r="M58" s="111"/>
      <c r="N58" s="111"/>
      <c r="O58" s="250"/>
    </row>
    <row r="59" spans="1:15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12" customHeight="1" x14ac:dyDescent="0.3">
      <c r="A60" s="85" t="s">
        <v>190</v>
      </c>
      <c r="B60" s="86"/>
      <c r="C60" s="86"/>
      <c r="D60" s="86"/>
      <c r="E60" s="86"/>
      <c r="F60" s="86"/>
      <c r="G60" s="86"/>
      <c r="H60" s="86"/>
      <c r="I60" s="83"/>
      <c r="J60" s="83"/>
      <c r="K60" s="88"/>
      <c r="L60" s="83"/>
      <c r="M60" s="83"/>
      <c r="N60" s="83"/>
      <c r="O60" s="83"/>
    </row>
    <row r="61" spans="1:15" ht="9" customHeight="1" x14ac:dyDescent="0.3">
      <c r="A61" s="85" t="s">
        <v>39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</row>
    <row r="62" spans="1:15" ht="9" customHeight="1" x14ac:dyDescent="0.3">
      <c r="A62" s="5" t="s">
        <v>87</v>
      </c>
      <c r="B62" s="89"/>
      <c r="C62" s="89"/>
      <c r="D62" s="89"/>
      <c r="E62" s="89"/>
      <c r="F62" s="89"/>
      <c r="G62" s="89"/>
      <c r="H62" s="89"/>
      <c r="I62" s="90"/>
      <c r="J62" s="90"/>
      <c r="K62" s="90"/>
      <c r="L62" s="90"/>
      <c r="M62" s="90"/>
      <c r="N62" s="90"/>
      <c r="O62" s="90"/>
    </row>
    <row r="63" spans="1:15" ht="16.5" x14ac:dyDescent="0.3">
      <c r="A63" s="92"/>
      <c r="B63" s="7"/>
      <c r="C63" s="7"/>
      <c r="D63" s="7"/>
      <c r="E63" s="7"/>
    </row>
    <row r="64" spans="1:15" ht="16.5" x14ac:dyDescent="0.3">
      <c r="A64" s="93"/>
    </row>
    <row r="65" spans="1:1" ht="16.5" x14ac:dyDescent="0.3">
      <c r="A65" s="93"/>
    </row>
    <row r="66" spans="1:1" ht="16.5" x14ac:dyDescent="0.3">
      <c r="A66" s="93"/>
    </row>
    <row r="67" spans="1:1" ht="16.5" x14ac:dyDescent="0.3">
      <c r="A67" s="93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T66"/>
  <sheetViews>
    <sheetView showGridLines="0" zoomScaleNormal="100" workbookViewId="0">
      <selection sqref="A1:O62"/>
    </sheetView>
  </sheetViews>
  <sheetFormatPr baseColWidth="10" defaultColWidth="5.33203125" defaultRowHeight="12" customHeight="1" x14ac:dyDescent="0.25"/>
  <cols>
    <col min="1" max="1" width="7.33203125" style="97" customWidth="1"/>
    <col min="2" max="2" width="3.33203125" style="97" customWidth="1"/>
    <col min="3" max="14" width="4.5546875" style="97" customWidth="1"/>
    <col min="15" max="15" width="6" style="97" customWidth="1"/>
    <col min="16" max="16384" width="5.33203125" style="97"/>
  </cols>
  <sheetData>
    <row r="1" spans="1:20" ht="20.25" customHeight="1" x14ac:dyDescent="0.25">
      <c r="A1" s="29" t="s">
        <v>252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20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20" ht="5.0999999999999996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20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99"/>
      <c r="Q4" s="99"/>
      <c r="R4" s="99"/>
      <c r="S4" s="99"/>
    </row>
    <row r="5" spans="1:20" ht="14.1" customHeight="1" x14ac:dyDescent="0.25">
      <c r="A5" s="375" t="s">
        <v>26</v>
      </c>
      <c r="B5" s="219">
        <v>2023</v>
      </c>
      <c r="C5" s="229">
        <v>434.55659301000003</v>
      </c>
      <c r="D5" s="229">
        <v>632.25735413999996</v>
      </c>
      <c r="E5" s="229">
        <v>587.90014199999996</v>
      </c>
      <c r="F5" s="229">
        <v>47.207493599999999</v>
      </c>
      <c r="G5" s="229">
        <v>65.636229999999998</v>
      </c>
      <c r="H5" s="229">
        <v>42.322028099999997</v>
      </c>
      <c r="I5" s="229">
        <v>4.2171764000000005</v>
      </c>
      <c r="J5" s="229">
        <v>0.63436208000000005</v>
      </c>
      <c r="K5" s="229">
        <v>25.406674600000002</v>
      </c>
      <c r="L5" s="229">
        <v>198.355885</v>
      </c>
      <c r="M5" s="229">
        <v>1735.3696696</v>
      </c>
      <c r="N5" s="229">
        <v>692.50799764900421</v>
      </c>
      <c r="O5" s="221">
        <f>SUM(C5:N5)</f>
        <v>4466.3716061790037</v>
      </c>
      <c r="P5" s="98"/>
      <c r="Q5" s="98"/>
      <c r="R5" s="98"/>
      <c r="S5" s="98"/>
    </row>
    <row r="6" spans="1:20" ht="14.1" customHeight="1" x14ac:dyDescent="0.25">
      <c r="A6" s="376"/>
      <c r="B6" s="227" t="s">
        <v>115</v>
      </c>
      <c r="C6" s="230">
        <v>426.36313814054051</v>
      </c>
      <c r="D6" s="230">
        <v>621.88691400000005</v>
      </c>
      <c r="E6" s="230">
        <v>594.19304262000003</v>
      </c>
      <c r="F6" s="230">
        <v>44.601182599999994</v>
      </c>
      <c r="G6" s="230">
        <v>61.540538600000005</v>
      </c>
      <c r="H6" s="230"/>
      <c r="I6" s="230"/>
      <c r="J6" s="230"/>
      <c r="K6" s="230"/>
      <c r="L6" s="230"/>
      <c r="M6" s="230"/>
      <c r="N6" s="230"/>
      <c r="O6" s="224"/>
      <c r="P6" s="98"/>
      <c r="Q6" s="98"/>
      <c r="R6" s="98"/>
      <c r="S6" s="98"/>
    </row>
    <row r="7" spans="1:20" ht="11.1" customHeight="1" x14ac:dyDescent="0.25">
      <c r="A7" s="69" t="s">
        <v>3</v>
      </c>
      <c r="B7" s="70">
        <v>2023</v>
      </c>
      <c r="C7" s="71">
        <v>0</v>
      </c>
      <c r="D7" s="94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21">
        <f>SUM(C7:N7)</f>
        <v>0</v>
      </c>
      <c r="P7" s="98"/>
      <c r="Q7" s="98"/>
      <c r="R7" s="98"/>
      <c r="S7" s="98"/>
    </row>
    <row r="8" spans="1:20" ht="11.1" customHeight="1" x14ac:dyDescent="0.25">
      <c r="A8" s="69"/>
      <c r="B8" s="70">
        <v>2024</v>
      </c>
      <c r="C8" s="71">
        <v>0</v>
      </c>
      <c r="D8" s="94">
        <v>0</v>
      </c>
      <c r="E8" s="71">
        <v>0</v>
      </c>
      <c r="F8" s="71">
        <v>0</v>
      </c>
      <c r="G8" s="71">
        <v>0</v>
      </c>
      <c r="H8" s="71"/>
      <c r="I8" s="71"/>
      <c r="J8" s="71"/>
      <c r="K8" s="71"/>
      <c r="L8" s="71"/>
      <c r="M8" s="71"/>
      <c r="N8" s="71"/>
      <c r="O8" s="245"/>
      <c r="P8" s="98"/>
      <c r="Q8" s="98"/>
      <c r="R8" s="98"/>
      <c r="S8" s="98"/>
    </row>
    <row r="9" spans="1:20" ht="11.1" customHeight="1" x14ac:dyDescent="0.25">
      <c r="A9" s="69" t="s">
        <v>4</v>
      </c>
      <c r="B9" s="70">
        <v>2023</v>
      </c>
      <c r="C9" s="71">
        <v>0</v>
      </c>
      <c r="D9" s="94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1">
        <f>SUM(C9:N9)</f>
        <v>0</v>
      </c>
      <c r="P9" s="98"/>
      <c r="Q9" s="98"/>
      <c r="R9" s="98"/>
      <c r="S9" s="98"/>
    </row>
    <row r="10" spans="1:20" ht="11.1" customHeight="1" x14ac:dyDescent="0.25">
      <c r="A10" s="69"/>
      <c r="B10" s="70">
        <v>2024</v>
      </c>
      <c r="C10" s="71">
        <v>0</v>
      </c>
      <c r="D10" s="94">
        <v>0</v>
      </c>
      <c r="E10" s="71">
        <v>0</v>
      </c>
      <c r="F10" s="71">
        <v>0</v>
      </c>
      <c r="G10" s="71">
        <v>0</v>
      </c>
      <c r="H10" s="71"/>
      <c r="I10" s="71"/>
      <c r="J10" s="71"/>
      <c r="K10" s="71"/>
      <c r="L10" s="71"/>
      <c r="M10" s="71"/>
      <c r="N10" s="71"/>
      <c r="O10" s="245"/>
      <c r="P10" s="98"/>
      <c r="Q10" s="98"/>
      <c r="R10" s="98"/>
      <c r="S10" s="98"/>
    </row>
    <row r="11" spans="1:20" ht="11.1" customHeight="1" x14ac:dyDescent="0.25">
      <c r="A11" s="73" t="s">
        <v>33</v>
      </c>
      <c r="B11" s="70">
        <v>2023</v>
      </c>
      <c r="C11" s="71">
        <v>8.32498</v>
      </c>
      <c r="D11" s="94">
        <v>24.519014400000003</v>
      </c>
      <c r="E11" s="71">
        <v>17.8078</v>
      </c>
      <c r="F11" s="71">
        <v>3.8508</v>
      </c>
      <c r="G11" s="71">
        <v>0.88569399999999998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2.0600139999999998</v>
      </c>
      <c r="N11" s="71">
        <v>15.420500000000001</v>
      </c>
      <c r="O11" s="221">
        <f>SUM(C11:N11)</f>
        <v>72.868802400000007</v>
      </c>
      <c r="P11" s="98"/>
      <c r="Q11" s="98"/>
      <c r="R11" s="98"/>
      <c r="S11" s="98"/>
      <c r="T11" s="98"/>
    </row>
    <row r="12" spans="1:20" ht="11.1" customHeight="1" x14ac:dyDescent="0.25">
      <c r="A12" s="73"/>
      <c r="B12" s="70">
        <v>2024</v>
      </c>
      <c r="C12" s="71">
        <v>8.2860000000000014</v>
      </c>
      <c r="D12" s="94">
        <v>22.8371</v>
      </c>
      <c r="E12" s="71">
        <v>16.603999999999999</v>
      </c>
      <c r="F12" s="71">
        <v>3.6970000000000001</v>
      </c>
      <c r="G12" s="71">
        <v>0.86770000000000003</v>
      </c>
      <c r="H12" s="71"/>
      <c r="I12" s="71"/>
      <c r="J12" s="71"/>
      <c r="K12" s="71"/>
      <c r="L12" s="71"/>
      <c r="M12" s="71"/>
      <c r="N12" s="71"/>
      <c r="O12" s="245"/>
      <c r="P12" s="98"/>
      <c r="Q12" s="98"/>
      <c r="R12" s="98"/>
      <c r="S12" s="98"/>
    </row>
    <row r="13" spans="1:20" ht="11.1" customHeight="1" x14ac:dyDescent="0.25">
      <c r="A13" s="69" t="s">
        <v>20</v>
      </c>
      <c r="B13" s="70">
        <v>2023</v>
      </c>
      <c r="C13" s="71">
        <v>34.907359999999997</v>
      </c>
      <c r="D13" s="94">
        <v>41.673179999999995</v>
      </c>
      <c r="E13" s="71">
        <v>39.540079999999996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18.961979999999997</v>
      </c>
      <c r="O13" s="221">
        <f>SUM(C13:N13)</f>
        <v>135.08259999999996</v>
      </c>
      <c r="P13" s="98"/>
      <c r="Q13" s="98"/>
      <c r="R13" s="98"/>
      <c r="S13" s="98"/>
      <c r="T13" s="98"/>
    </row>
    <row r="14" spans="1:20" ht="11.1" customHeight="1" x14ac:dyDescent="0.25">
      <c r="A14" s="69"/>
      <c r="B14" s="70">
        <v>2024</v>
      </c>
      <c r="C14" s="71">
        <v>38.103589999999997</v>
      </c>
      <c r="D14" s="94">
        <v>35.571459999999995</v>
      </c>
      <c r="E14" s="71">
        <v>42.819959999999995</v>
      </c>
      <c r="F14" s="71">
        <v>0</v>
      </c>
      <c r="G14" s="71">
        <v>0</v>
      </c>
      <c r="H14" s="71"/>
      <c r="I14" s="71"/>
      <c r="J14" s="71"/>
      <c r="K14" s="71"/>
      <c r="L14" s="71"/>
      <c r="M14" s="71"/>
      <c r="N14" s="71"/>
      <c r="O14" s="245"/>
      <c r="P14" s="98"/>
      <c r="Q14" s="98"/>
      <c r="R14" s="98"/>
      <c r="S14" s="98"/>
      <c r="T14" s="98"/>
    </row>
    <row r="15" spans="1:20" ht="11.1" customHeight="1" x14ac:dyDescent="0.25">
      <c r="A15" s="69" t="s">
        <v>106</v>
      </c>
      <c r="B15" s="70">
        <v>2023</v>
      </c>
      <c r="C15" s="71">
        <v>5.9467499999999998</v>
      </c>
      <c r="D15" s="94">
        <v>6.2928000000000006</v>
      </c>
      <c r="E15" s="71">
        <v>21.839850000000002</v>
      </c>
      <c r="F15" s="71">
        <v>27.06165</v>
      </c>
      <c r="G15" s="71">
        <v>25.650449999999999</v>
      </c>
      <c r="H15" s="71">
        <v>0.28394999999999998</v>
      </c>
      <c r="I15" s="71">
        <v>0</v>
      </c>
      <c r="J15" s="71">
        <v>0</v>
      </c>
      <c r="K15" s="71">
        <v>1.8512999999999999</v>
      </c>
      <c r="L15" s="71">
        <v>3.2418</v>
      </c>
      <c r="M15" s="71">
        <v>5.1236999999999995</v>
      </c>
      <c r="N15" s="71">
        <v>13.289399999999999</v>
      </c>
      <c r="O15" s="221">
        <f>SUM(C15:N15)</f>
        <v>110.58165000000001</v>
      </c>
      <c r="P15" s="98"/>
      <c r="Q15" s="98"/>
      <c r="R15" s="98"/>
      <c r="S15" s="98"/>
      <c r="T15" s="98"/>
    </row>
    <row r="16" spans="1:20" ht="11.1" customHeight="1" x14ac:dyDescent="0.25">
      <c r="A16" s="69"/>
      <c r="B16" s="70">
        <v>2024</v>
      </c>
      <c r="C16" s="71">
        <v>5.7060000000000004</v>
      </c>
      <c r="D16" s="94">
        <v>6.1230000000000002</v>
      </c>
      <c r="E16" s="71">
        <v>21.428000000000001</v>
      </c>
      <c r="F16" s="71">
        <v>25.648</v>
      </c>
      <c r="G16" s="71">
        <v>24.045999999999999</v>
      </c>
      <c r="H16" s="71"/>
      <c r="I16" s="71"/>
      <c r="J16" s="71"/>
      <c r="K16" s="71"/>
      <c r="L16" s="71"/>
      <c r="M16" s="71"/>
      <c r="N16" s="71"/>
      <c r="O16" s="245"/>
      <c r="P16" s="98"/>
      <c r="Q16" s="98"/>
      <c r="R16" s="98"/>
      <c r="S16" s="98"/>
      <c r="T16" s="98"/>
    </row>
    <row r="17" spans="1:20" ht="11.1" customHeight="1" x14ac:dyDescent="0.25">
      <c r="A17" s="73" t="s">
        <v>0</v>
      </c>
      <c r="B17" s="70">
        <v>2023</v>
      </c>
      <c r="C17" s="71">
        <v>0</v>
      </c>
      <c r="D17" s="94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21">
        <f>SUM(C17:N17)</f>
        <v>0</v>
      </c>
      <c r="P17" s="98"/>
      <c r="Q17" s="98"/>
      <c r="R17" s="98"/>
      <c r="S17" s="98"/>
      <c r="T17" s="98"/>
    </row>
    <row r="18" spans="1:20" ht="11.1" customHeight="1" x14ac:dyDescent="0.25">
      <c r="A18" s="73"/>
      <c r="B18" s="70">
        <v>2024</v>
      </c>
      <c r="C18" s="71">
        <v>0</v>
      </c>
      <c r="D18" s="94">
        <v>0</v>
      </c>
      <c r="E18" s="71">
        <v>0</v>
      </c>
      <c r="F18" s="71">
        <v>0</v>
      </c>
      <c r="G18" s="71">
        <v>0</v>
      </c>
      <c r="H18" s="71"/>
      <c r="I18" s="71"/>
      <c r="J18" s="71"/>
      <c r="K18" s="71"/>
      <c r="L18" s="71"/>
      <c r="M18" s="71"/>
      <c r="N18" s="71"/>
      <c r="O18" s="245"/>
      <c r="P18" s="98"/>
      <c r="Q18" s="98"/>
      <c r="R18" s="98"/>
      <c r="S18" s="98"/>
      <c r="T18" s="98"/>
    </row>
    <row r="19" spans="1:20" ht="11.1" customHeight="1" x14ac:dyDescent="0.25">
      <c r="A19" s="74" t="s">
        <v>16</v>
      </c>
      <c r="B19" s="70">
        <v>2023</v>
      </c>
      <c r="C19" s="71">
        <v>0</v>
      </c>
      <c r="D19" s="94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1">
        <f>SUM(C19:N19)</f>
        <v>0</v>
      </c>
      <c r="P19" s="98"/>
      <c r="Q19" s="98"/>
      <c r="R19" s="98"/>
      <c r="S19" s="98"/>
      <c r="T19" s="98"/>
    </row>
    <row r="20" spans="1:20" ht="11.1" customHeight="1" x14ac:dyDescent="0.25">
      <c r="A20" s="73"/>
      <c r="B20" s="70">
        <v>2024</v>
      </c>
      <c r="C20" s="71">
        <v>0</v>
      </c>
      <c r="D20" s="94">
        <v>0</v>
      </c>
      <c r="E20" s="71">
        <v>0</v>
      </c>
      <c r="F20" s="71">
        <v>0</v>
      </c>
      <c r="G20" s="71">
        <v>0</v>
      </c>
      <c r="H20" s="71"/>
      <c r="I20" s="71"/>
      <c r="J20" s="71"/>
      <c r="K20" s="71"/>
      <c r="L20" s="71"/>
      <c r="M20" s="71"/>
      <c r="N20" s="71"/>
      <c r="O20" s="245"/>
      <c r="P20" s="98"/>
      <c r="Q20" s="98"/>
      <c r="R20" s="98"/>
      <c r="S20" s="98"/>
      <c r="T20" s="98"/>
    </row>
    <row r="21" spans="1:20" ht="11.1" customHeight="1" x14ac:dyDescent="0.25">
      <c r="A21" s="69" t="s">
        <v>34</v>
      </c>
      <c r="B21" s="70">
        <v>2023</v>
      </c>
      <c r="C21" s="71">
        <v>226.39176</v>
      </c>
      <c r="D21" s="94">
        <v>65.862719999999996</v>
      </c>
      <c r="E21" s="71">
        <v>2.7669600000000001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175.98273839999996</v>
      </c>
      <c r="N21" s="71">
        <v>238.41669600000003</v>
      </c>
      <c r="O21" s="221">
        <f>SUM(C21:N21)</f>
        <v>709.4208744</v>
      </c>
      <c r="P21" s="98"/>
      <c r="Q21" s="98"/>
      <c r="R21" s="98"/>
      <c r="S21" s="98"/>
      <c r="T21" s="98"/>
    </row>
    <row r="22" spans="1:20" ht="11.1" customHeight="1" x14ac:dyDescent="0.25">
      <c r="A22" s="69"/>
      <c r="B22" s="70">
        <v>2024</v>
      </c>
      <c r="C22" s="71">
        <v>220.369</v>
      </c>
      <c r="D22" s="94">
        <v>64.028999999999996</v>
      </c>
      <c r="E22" s="71">
        <v>2.7469999999999999</v>
      </c>
      <c r="F22" s="71">
        <v>0</v>
      </c>
      <c r="G22" s="71">
        <v>0</v>
      </c>
      <c r="H22" s="71"/>
      <c r="I22" s="71"/>
      <c r="J22" s="71"/>
      <c r="K22" s="71"/>
      <c r="L22" s="71"/>
      <c r="M22" s="71"/>
      <c r="N22" s="71"/>
      <c r="O22" s="245"/>
      <c r="P22" s="98"/>
      <c r="Q22" s="98"/>
      <c r="R22" s="98"/>
      <c r="S22" s="98"/>
      <c r="T22" s="98"/>
    </row>
    <row r="23" spans="1:20" ht="11.1" customHeight="1" x14ac:dyDescent="0.25">
      <c r="A23" s="69" t="s">
        <v>19</v>
      </c>
      <c r="B23" s="70">
        <v>2023</v>
      </c>
      <c r="C23" s="71">
        <v>0</v>
      </c>
      <c r="D23" s="94">
        <v>13.456899999999999</v>
      </c>
      <c r="E23" s="71">
        <v>8.0423100000000005</v>
      </c>
      <c r="F23" s="71">
        <v>3.6632099999999999</v>
      </c>
      <c r="G23" s="71">
        <v>23.745799999999999</v>
      </c>
      <c r="H23" s="71">
        <v>34.040999999999997</v>
      </c>
      <c r="I23" s="71">
        <v>0</v>
      </c>
      <c r="J23" s="71">
        <v>0</v>
      </c>
      <c r="K23" s="71">
        <v>0.79064500000000004</v>
      </c>
      <c r="L23" s="71">
        <v>0.61309999999999998</v>
      </c>
      <c r="M23" s="71">
        <v>0.31090000000000001</v>
      </c>
      <c r="N23" s="71">
        <v>10.624000000000001</v>
      </c>
      <c r="O23" s="221">
        <f>SUM(C23:N23)</f>
        <v>95.287864999999996</v>
      </c>
      <c r="P23" s="98"/>
      <c r="Q23" s="98"/>
      <c r="R23" s="98"/>
      <c r="S23" s="98"/>
      <c r="T23" s="98"/>
    </row>
    <row r="24" spans="1:20" ht="11.1" customHeight="1" x14ac:dyDescent="0.25">
      <c r="A24" s="69"/>
      <c r="B24" s="70">
        <v>2024</v>
      </c>
      <c r="C24" s="71">
        <v>0</v>
      </c>
      <c r="D24" s="94">
        <v>14.256</v>
      </c>
      <c r="E24" s="71">
        <v>7.6539999999999999</v>
      </c>
      <c r="F24" s="71">
        <v>3.4279999999999999</v>
      </c>
      <c r="G24" s="71">
        <v>22.373999999999999</v>
      </c>
      <c r="H24" s="71"/>
      <c r="I24" s="71"/>
      <c r="J24" s="71"/>
      <c r="K24" s="71"/>
      <c r="L24" s="71"/>
      <c r="M24" s="71"/>
      <c r="N24" s="71"/>
      <c r="O24" s="245"/>
      <c r="P24" s="98"/>
      <c r="Q24" s="98"/>
      <c r="R24" s="98"/>
      <c r="S24" s="98"/>
      <c r="T24" s="98"/>
    </row>
    <row r="25" spans="1:20" ht="11.1" customHeight="1" x14ac:dyDescent="0.25">
      <c r="A25" s="69" t="s">
        <v>42</v>
      </c>
      <c r="B25" s="70">
        <v>2023</v>
      </c>
      <c r="C25" s="71">
        <v>0.25265376000000001</v>
      </c>
      <c r="D25" s="94">
        <v>0.73350879999999996</v>
      </c>
      <c r="E25" s="71">
        <v>0.50256000000000001</v>
      </c>
      <c r="F25" s="71">
        <v>0.1736</v>
      </c>
      <c r="G25" s="71">
        <v>0.80700000000000005</v>
      </c>
      <c r="H25" s="71">
        <v>0.38579999999999998</v>
      </c>
      <c r="I25" s="71">
        <v>0.26800000000000002</v>
      </c>
      <c r="J25" s="71">
        <v>0.15838208000000001</v>
      </c>
      <c r="K25" s="71">
        <v>0.17300960000000001</v>
      </c>
      <c r="L25" s="71">
        <v>0.68297099999999999</v>
      </c>
      <c r="M25" s="71">
        <v>0.74936000000000003</v>
      </c>
      <c r="N25" s="71">
        <v>0.75882503936000001</v>
      </c>
      <c r="O25" s="221">
        <f>SUM(C25:N25)</f>
        <v>5.6456702793599991</v>
      </c>
      <c r="P25" s="98"/>
      <c r="Q25" s="98"/>
      <c r="R25" s="98"/>
      <c r="S25" s="98"/>
      <c r="T25" s="98"/>
    </row>
    <row r="26" spans="1:20" ht="11.1" customHeight="1" x14ac:dyDescent="0.25">
      <c r="A26" s="69"/>
      <c r="B26" s="70">
        <v>2024</v>
      </c>
      <c r="C26" s="71">
        <v>0.28471999999999997</v>
      </c>
      <c r="D26" s="94">
        <v>0.85730400000000007</v>
      </c>
      <c r="E26" s="71">
        <v>0.60030079999999997</v>
      </c>
      <c r="F26" s="71">
        <v>0.2089152</v>
      </c>
      <c r="G26" s="71">
        <v>1.0641456</v>
      </c>
      <c r="H26" s="71"/>
      <c r="I26" s="71"/>
      <c r="J26" s="71"/>
      <c r="K26" s="71"/>
      <c r="L26" s="71"/>
      <c r="M26" s="71"/>
      <c r="N26" s="71"/>
      <c r="O26" s="245"/>
      <c r="P26" s="98"/>
      <c r="Q26" s="98"/>
      <c r="R26" s="98"/>
      <c r="S26" s="98"/>
      <c r="T26" s="98"/>
    </row>
    <row r="27" spans="1:20" ht="11.1" customHeight="1" x14ac:dyDescent="0.25">
      <c r="A27" s="69" t="s">
        <v>41</v>
      </c>
      <c r="B27" s="70">
        <v>2023</v>
      </c>
      <c r="C27" s="71">
        <v>0</v>
      </c>
      <c r="D27" s="94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1">
        <f>SUM(C27:N27)</f>
        <v>0</v>
      </c>
      <c r="P27" s="98"/>
      <c r="Q27" s="98"/>
      <c r="R27" s="98"/>
      <c r="S27" s="98"/>
      <c r="T27" s="98"/>
    </row>
    <row r="28" spans="1:20" ht="11.1" customHeight="1" x14ac:dyDescent="0.25">
      <c r="A28" s="69"/>
      <c r="B28" s="70">
        <v>2024</v>
      </c>
      <c r="C28" s="71">
        <v>0</v>
      </c>
      <c r="D28" s="94">
        <v>0</v>
      </c>
      <c r="E28" s="71">
        <v>0</v>
      </c>
      <c r="F28" s="71">
        <v>0</v>
      </c>
      <c r="G28" s="71">
        <v>0</v>
      </c>
      <c r="H28" s="71"/>
      <c r="I28" s="71"/>
      <c r="J28" s="71"/>
      <c r="K28" s="71"/>
      <c r="L28" s="71"/>
      <c r="M28" s="71"/>
      <c r="N28" s="71"/>
      <c r="O28" s="245"/>
      <c r="P28" s="98"/>
      <c r="Q28" s="98"/>
      <c r="R28" s="98"/>
      <c r="S28" s="98"/>
      <c r="T28" s="98"/>
    </row>
    <row r="29" spans="1:20" ht="11.1" customHeight="1" x14ac:dyDescent="0.25">
      <c r="A29" s="69" t="s">
        <v>18</v>
      </c>
      <c r="B29" s="70">
        <v>2023</v>
      </c>
      <c r="C29" s="71">
        <v>0</v>
      </c>
      <c r="D29" s="94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19.346040000000002</v>
      </c>
      <c r="L29" s="71">
        <v>90.001497600000008</v>
      </c>
      <c r="M29" s="71">
        <v>82.794247199999987</v>
      </c>
      <c r="N29" s="71">
        <v>11.7373536</v>
      </c>
      <c r="O29" s="221">
        <f>SUM(C29:N29)</f>
        <v>203.87913839999999</v>
      </c>
      <c r="P29" s="98"/>
      <c r="Q29" s="98"/>
      <c r="R29" s="98"/>
      <c r="S29" s="98"/>
      <c r="T29" s="98"/>
    </row>
    <row r="30" spans="1:20" ht="11.1" customHeight="1" x14ac:dyDescent="0.25">
      <c r="A30" s="69"/>
      <c r="B30" s="70">
        <v>2024</v>
      </c>
      <c r="C30" s="71">
        <v>0</v>
      </c>
      <c r="D30" s="94">
        <v>0</v>
      </c>
      <c r="E30" s="71">
        <v>0</v>
      </c>
      <c r="F30" s="71">
        <v>0</v>
      </c>
      <c r="G30" s="71">
        <v>0</v>
      </c>
      <c r="H30" s="71"/>
      <c r="I30" s="71"/>
      <c r="J30" s="71"/>
      <c r="K30" s="71"/>
      <c r="L30" s="71"/>
      <c r="M30" s="71"/>
      <c r="N30" s="71"/>
      <c r="O30" s="245"/>
      <c r="P30" s="98"/>
      <c r="Q30" s="98"/>
      <c r="R30" s="98"/>
      <c r="S30" s="98"/>
      <c r="T30" s="98"/>
    </row>
    <row r="31" spans="1:20" ht="11.1" customHeight="1" x14ac:dyDescent="0.25">
      <c r="A31" s="69" t="s">
        <v>32</v>
      </c>
      <c r="B31" s="70">
        <v>2023</v>
      </c>
      <c r="C31" s="71">
        <v>0</v>
      </c>
      <c r="D31" s="94">
        <v>0</v>
      </c>
      <c r="E31" s="71">
        <v>0</v>
      </c>
      <c r="F31" s="71">
        <v>0.17280000000000001</v>
      </c>
      <c r="G31" s="71">
        <v>3.7823859999999998</v>
      </c>
      <c r="H31" s="71">
        <v>4.0798280999999994</v>
      </c>
      <c r="I31" s="71">
        <v>0.66613639999999996</v>
      </c>
      <c r="J31" s="71">
        <v>5.1299999999999998E-2</v>
      </c>
      <c r="K31" s="71">
        <v>0</v>
      </c>
      <c r="L31" s="71">
        <v>0.71797040000000001</v>
      </c>
      <c r="M31" s="71">
        <v>3.76389</v>
      </c>
      <c r="N31" s="71">
        <v>3.49675</v>
      </c>
      <c r="O31" s="221">
        <f>SUM(C31:N31)</f>
        <v>16.731060899999999</v>
      </c>
      <c r="P31" s="98"/>
      <c r="Q31" s="98"/>
      <c r="R31" s="98"/>
      <c r="S31" s="98"/>
      <c r="T31" s="98"/>
    </row>
    <row r="32" spans="1:20" ht="11.1" customHeight="1" x14ac:dyDescent="0.25">
      <c r="A32" s="69"/>
      <c r="B32" s="70">
        <v>2024</v>
      </c>
      <c r="C32" s="71">
        <v>0</v>
      </c>
      <c r="D32" s="94">
        <v>0</v>
      </c>
      <c r="E32" s="71">
        <v>0</v>
      </c>
      <c r="F32" s="71">
        <v>0.20160000000000003</v>
      </c>
      <c r="G32" s="71">
        <v>4.1428929999999999</v>
      </c>
      <c r="H32" s="71"/>
      <c r="I32" s="71"/>
      <c r="J32" s="71"/>
      <c r="K32" s="71"/>
      <c r="L32" s="71"/>
      <c r="M32" s="71"/>
      <c r="N32" s="71"/>
      <c r="O32" s="245"/>
      <c r="P32" s="98"/>
      <c r="Q32" s="98"/>
      <c r="R32" s="98"/>
      <c r="S32" s="98"/>
      <c r="T32" s="98"/>
    </row>
    <row r="33" spans="1:20" ht="11.1" customHeight="1" x14ac:dyDescent="0.25">
      <c r="A33" s="69" t="s">
        <v>107</v>
      </c>
      <c r="B33" s="70">
        <v>2023</v>
      </c>
      <c r="C33" s="71">
        <v>0</v>
      </c>
      <c r="D33" s="94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1">
        <f>SUM(C33:N33)</f>
        <v>0</v>
      </c>
      <c r="P33" s="98"/>
      <c r="Q33" s="98"/>
      <c r="R33" s="98"/>
      <c r="S33" s="98"/>
      <c r="T33" s="98"/>
    </row>
    <row r="34" spans="1:20" ht="11.1" customHeight="1" x14ac:dyDescent="0.25">
      <c r="A34" s="69"/>
      <c r="B34" s="70">
        <v>2024</v>
      </c>
      <c r="C34" s="71">
        <v>0</v>
      </c>
      <c r="D34" s="94">
        <v>0</v>
      </c>
      <c r="E34" s="71">
        <v>0</v>
      </c>
      <c r="F34" s="71">
        <v>0</v>
      </c>
      <c r="G34" s="71">
        <v>0</v>
      </c>
      <c r="H34" s="71"/>
      <c r="I34" s="71"/>
      <c r="J34" s="71"/>
      <c r="K34" s="71"/>
      <c r="L34" s="71"/>
      <c r="M34" s="71"/>
      <c r="N34" s="71"/>
      <c r="O34" s="245"/>
      <c r="P34" s="98"/>
      <c r="Q34" s="98"/>
      <c r="R34" s="98"/>
      <c r="S34" s="98"/>
      <c r="T34" s="98"/>
    </row>
    <row r="35" spans="1:20" ht="11.1" customHeight="1" x14ac:dyDescent="0.25">
      <c r="A35" s="69" t="s">
        <v>17</v>
      </c>
      <c r="B35" s="70">
        <v>2023</v>
      </c>
      <c r="C35" s="71">
        <v>0</v>
      </c>
      <c r="D35" s="94">
        <v>0</v>
      </c>
      <c r="E35" s="71">
        <v>0</v>
      </c>
      <c r="F35" s="71">
        <v>9.5436270000000007</v>
      </c>
      <c r="G35" s="71">
        <v>10.764900000000001</v>
      </c>
      <c r="H35" s="71">
        <v>3.53145</v>
      </c>
      <c r="I35" s="71">
        <v>3.2830400000000002</v>
      </c>
      <c r="J35" s="71">
        <v>0.42468</v>
      </c>
      <c r="K35" s="71">
        <v>0</v>
      </c>
      <c r="L35" s="71">
        <v>0</v>
      </c>
      <c r="M35" s="71">
        <v>0</v>
      </c>
      <c r="N35" s="71">
        <v>0</v>
      </c>
      <c r="O35" s="221">
        <f>SUM(C35:N35)</f>
        <v>27.547696999999999</v>
      </c>
      <c r="P35" s="98"/>
      <c r="Q35" s="98"/>
      <c r="R35" s="98"/>
      <c r="S35" s="98"/>
      <c r="T35" s="98"/>
    </row>
    <row r="36" spans="1:20" ht="11.1" customHeight="1" x14ac:dyDescent="0.25">
      <c r="A36" s="69"/>
      <c r="B36" s="70">
        <v>2024</v>
      </c>
      <c r="C36" s="71">
        <v>0</v>
      </c>
      <c r="D36" s="94">
        <v>0</v>
      </c>
      <c r="E36" s="71">
        <v>0</v>
      </c>
      <c r="F36" s="71">
        <v>8.63504</v>
      </c>
      <c r="G36" s="71">
        <v>9.0457999999999998</v>
      </c>
      <c r="H36" s="71"/>
      <c r="I36" s="71"/>
      <c r="J36" s="71"/>
      <c r="K36" s="71"/>
      <c r="L36" s="71"/>
      <c r="M36" s="71"/>
      <c r="N36" s="71"/>
      <c r="O36" s="245"/>
      <c r="P36" s="98"/>
      <c r="Q36" s="98"/>
      <c r="R36" s="98"/>
      <c r="S36" s="98"/>
      <c r="T36" s="98"/>
    </row>
    <row r="37" spans="1:20" ht="11.1" customHeight="1" x14ac:dyDescent="0.25">
      <c r="A37" s="69" t="s">
        <v>10</v>
      </c>
      <c r="B37" s="70">
        <v>2023</v>
      </c>
      <c r="C37" s="71">
        <v>0</v>
      </c>
      <c r="D37" s="94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1">
        <f>SUM(C37:N37)</f>
        <v>0</v>
      </c>
      <c r="P37" s="98"/>
      <c r="Q37" s="98"/>
      <c r="R37" s="98"/>
      <c r="S37" s="98"/>
      <c r="T37" s="98"/>
    </row>
    <row r="38" spans="1:20" ht="11.1" customHeight="1" x14ac:dyDescent="0.25">
      <c r="A38" s="69"/>
      <c r="B38" s="70">
        <v>2024</v>
      </c>
      <c r="C38" s="71">
        <v>0</v>
      </c>
      <c r="D38" s="94">
        <v>0</v>
      </c>
      <c r="E38" s="71">
        <v>0</v>
      </c>
      <c r="F38" s="71">
        <v>0</v>
      </c>
      <c r="G38" s="71">
        <v>0</v>
      </c>
      <c r="H38" s="71"/>
      <c r="I38" s="71"/>
      <c r="J38" s="71"/>
      <c r="K38" s="71"/>
      <c r="L38" s="71"/>
      <c r="M38" s="71"/>
      <c r="N38" s="71"/>
      <c r="O38" s="245"/>
      <c r="P38" s="98"/>
      <c r="Q38" s="98"/>
      <c r="R38" s="98"/>
      <c r="S38" s="98"/>
      <c r="T38" s="98"/>
    </row>
    <row r="39" spans="1:20" ht="11.1" customHeight="1" x14ac:dyDescent="0.25">
      <c r="A39" s="69" t="s">
        <v>64</v>
      </c>
      <c r="B39" s="70">
        <v>2023</v>
      </c>
      <c r="C39" s="71">
        <v>0</v>
      </c>
      <c r="D39" s="94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1">
        <f>SUM(C39:N39)</f>
        <v>0</v>
      </c>
      <c r="P39" s="98"/>
      <c r="Q39" s="98"/>
      <c r="R39" s="98"/>
      <c r="S39" s="98"/>
      <c r="T39" s="98"/>
    </row>
    <row r="40" spans="1:20" ht="11.1" customHeight="1" x14ac:dyDescent="0.25">
      <c r="A40" s="69"/>
      <c r="B40" s="70">
        <v>2024</v>
      </c>
      <c r="C40" s="71">
        <v>0</v>
      </c>
      <c r="D40" s="94">
        <v>0</v>
      </c>
      <c r="E40" s="71">
        <v>0</v>
      </c>
      <c r="F40" s="71">
        <v>0</v>
      </c>
      <c r="G40" s="71">
        <v>0</v>
      </c>
      <c r="H40" s="71"/>
      <c r="I40" s="71"/>
      <c r="J40" s="71"/>
      <c r="K40" s="71"/>
      <c r="L40" s="71"/>
      <c r="M40" s="71"/>
      <c r="N40" s="71"/>
      <c r="O40" s="245"/>
      <c r="P40" s="98"/>
      <c r="Q40" s="98"/>
      <c r="R40" s="98"/>
      <c r="S40" s="98"/>
      <c r="T40" s="98"/>
    </row>
    <row r="41" spans="1:20" ht="11.1" customHeight="1" x14ac:dyDescent="0.25">
      <c r="A41" s="69" t="s">
        <v>65</v>
      </c>
      <c r="B41" s="70">
        <v>2023</v>
      </c>
      <c r="C41" s="71">
        <v>0</v>
      </c>
      <c r="D41" s="94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1">
        <f>SUM(C41:N41)</f>
        <v>0</v>
      </c>
      <c r="P41" s="98"/>
      <c r="Q41" s="98"/>
      <c r="R41" s="98"/>
      <c r="S41" s="98"/>
      <c r="T41" s="98"/>
    </row>
    <row r="42" spans="1:20" ht="11.1" customHeight="1" x14ac:dyDescent="0.25">
      <c r="A42" s="69"/>
      <c r="B42" s="70">
        <v>2024</v>
      </c>
      <c r="C42" s="71">
        <v>0</v>
      </c>
      <c r="D42" s="94">
        <v>0</v>
      </c>
      <c r="E42" s="71">
        <v>0</v>
      </c>
      <c r="F42" s="71">
        <v>0</v>
      </c>
      <c r="G42" s="71">
        <v>0</v>
      </c>
      <c r="H42" s="71"/>
      <c r="I42" s="71"/>
      <c r="J42" s="71"/>
      <c r="K42" s="71"/>
      <c r="L42" s="71"/>
      <c r="M42" s="71"/>
      <c r="N42" s="71"/>
      <c r="O42" s="245"/>
      <c r="P42" s="98"/>
      <c r="Q42" s="98"/>
      <c r="R42" s="98"/>
      <c r="S42" s="98"/>
      <c r="T42" s="98"/>
    </row>
    <row r="43" spans="1:20" ht="11.1" customHeight="1" x14ac:dyDescent="0.25">
      <c r="A43" s="69" t="s">
        <v>21</v>
      </c>
      <c r="B43" s="70">
        <v>2023</v>
      </c>
      <c r="C43" s="71">
        <v>2.7014892499999998</v>
      </c>
      <c r="D43" s="94">
        <v>0.11603094</v>
      </c>
      <c r="E43" s="71">
        <v>1.9181820000000001</v>
      </c>
      <c r="F43" s="71">
        <v>2.7418065999999999</v>
      </c>
      <c r="G43" s="71">
        <v>0</v>
      </c>
      <c r="H43" s="71">
        <v>0</v>
      </c>
      <c r="I43" s="71">
        <v>0</v>
      </c>
      <c r="J43" s="71">
        <v>0</v>
      </c>
      <c r="K43" s="71">
        <v>3.2456800000000001</v>
      </c>
      <c r="L43" s="71">
        <v>1.386625</v>
      </c>
      <c r="M43" s="71">
        <v>25.128640000000001</v>
      </c>
      <c r="N43" s="71">
        <v>18.710143009644163</v>
      </c>
      <c r="O43" s="221">
        <f>SUM(C43:N43)</f>
        <v>55.948596799644164</v>
      </c>
      <c r="P43" s="98"/>
      <c r="Q43" s="98"/>
      <c r="R43" s="98"/>
      <c r="S43" s="98"/>
      <c r="T43" s="98"/>
    </row>
    <row r="44" spans="1:20" ht="11.1" customHeight="1" x14ac:dyDescent="0.25">
      <c r="A44" s="69"/>
      <c r="B44" s="70">
        <v>2024</v>
      </c>
      <c r="C44" s="71">
        <v>3.0255100000000001</v>
      </c>
      <c r="D44" s="94">
        <v>0.12404999999999999</v>
      </c>
      <c r="E44" s="71">
        <v>2.14628182</v>
      </c>
      <c r="F44" s="71">
        <v>2.7826274</v>
      </c>
      <c r="G44" s="71">
        <v>0</v>
      </c>
      <c r="H44" s="71"/>
      <c r="I44" s="71"/>
      <c r="J44" s="71"/>
      <c r="K44" s="71"/>
      <c r="L44" s="71"/>
      <c r="M44" s="71"/>
      <c r="N44" s="71"/>
      <c r="O44" s="245"/>
      <c r="P44" s="98"/>
      <c r="Q44" s="98"/>
      <c r="R44" s="98"/>
      <c r="S44" s="98"/>
      <c r="T44" s="98"/>
    </row>
    <row r="45" spans="1:20" ht="11.1" customHeight="1" x14ac:dyDescent="0.25">
      <c r="A45" s="69" t="s">
        <v>43</v>
      </c>
      <c r="B45" s="70">
        <v>2023</v>
      </c>
      <c r="C45" s="71">
        <v>2.1671</v>
      </c>
      <c r="D45" s="94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27.581399999999999</v>
      </c>
      <c r="M45" s="71">
        <v>97.123679999999993</v>
      </c>
      <c r="N45" s="71">
        <v>82.174949999999995</v>
      </c>
      <c r="O45" s="221">
        <f>SUM(C45:N45)</f>
        <v>209.04712999999998</v>
      </c>
      <c r="P45" s="98"/>
      <c r="Q45" s="98"/>
      <c r="R45" s="98"/>
      <c r="S45" s="98"/>
      <c r="T45" s="98"/>
    </row>
    <row r="46" spans="1:20" ht="11.1" customHeight="1" x14ac:dyDescent="0.25">
      <c r="A46" s="69"/>
      <c r="B46" s="70">
        <v>2024</v>
      </c>
      <c r="C46" s="71">
        <v>2.1803181405405332</v>
      </c>
      <c r="D46" s="94">
        <v>0</v>
      </c>
      <c r="E46" s="71">
        <v>0</v>
      </c>
      <c r="F46" s="71">
        <v>0</v>
      </c>
      <c r="G46" s="71">
        <v>0</v>
      </c>
      <c r="H46" s="71"/>
      <c r="I46" s="71"/>
      <c r="J46" s="71"/>
      <c r="K46" s="71"/>
      <c r="L46" s="71"/>
      <c r="M46" s="71"/>
      <c r="N46" s="71"/>
      <c r="O46" s="245"/>
      <c r="P46" s="98"/>
      <c r="Q46" s="98"/>
      <c r="R46" s="98"/>
      <c r="S46" s="98"/>
      <c r="T46" s="98"/>
    </row>
    <row r="47" spans="1:20" ht="11.1" customHeight="1" x14ac:dyDescent="0.25">
      <c r="A47" s="69" t="s">
        <v>31</v>
      </c>
      <c r="B47" s="70">
        <v>2023</v>
      </c>
      <c r="C47" s="71">
        <v>0</v>
      </c>
      <c r="D47" s="94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21">
        <f>SUM(C47:N47)</f>
        <v>0</v>
      </c>
      <c r="P47" s="98"/>
      <c r="Q47" s="98"/>
      <c r="R47" s="98"/>
      <c r="S47" s="98"/>
    </row>
    <row r="48" spans="1:20" ht="11.1" customHeight="1" x14ac:dyDescent="0.25">
      <c r="A48" s="69"/>
      <c r="B48" s="70">
        <v>2024</v>
      </c>
      <c r="C48" s="71">
        <v>0</v>
      </c>
      <c r="D48" s="94">
        <v>0</v>
      </c>
      <c r="E48" s="71">
        <v>0</v>
      </c>
      <c r="F48" s="71">
        <v>0</v>
      </c>
      <c r="G48" s="71">
        <v>0</v>
      </c>
      <c r="H48" s="71"/>
      <c r="I48" s="71"/>
      <c r="J48" s="71"/>
      <c r="K48" s="71"/>
      <c r="L48" s="71"/>
      <c r="M48" s="71"/>
      <c r="N48" s="71"/>
      <c r="O48" s="245"/>
      <c r="P48" s="98"/>
      <c r="Q48" s="98"/>
      <c r="R48" s="98"/>
      <c r="S48" s="98"/>
    </row>
    <row r="49" spans="1:20" ht="11.1" customHeight="1" x14ac:dyDescent="0.25">
      <c r="A49" s="69" t="s">
        <v>35</v>
      </c>
      <c r="B49" s="70">
        <v>2023</v>
      </c>
      <c r="C49" s="71">
        <v>153.86449999999999</v>
      </c>
      <c r="D49" s="94">
        <v>479.60320000000002</v>
      </c>
      <c r="E49" s="71">
        <v>495.48239999999998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1308.3485000000001</v>
      </c>
      <c r="N49" s="71">
        <v>278.91739999999993</v>
      </c>
      <c r="O49" s="221">
        <f>SUM(C49:N49)</f>
        <v>2716.2159999999999</v>
      </c>
      <c r="P49" s="98"/>
      <c r="Q49" s="98"/>
      <c r="R49" s="98"/>
      <c r="S49" s="98"/>
      <c r="T49" s="98"/>
    </row>
    <row r="50" spans="1:20" ht="11.1" customHeight="1" x14ac:dyDescent="0.25">
      <c r="A50" s="69"/>
      <c r="B50" s="70">
        <v>2024</v>
      </c>
      <c r="C50" s="71">
        <v>148.40799999999999</v>
      </c>
      <c r="D50" s="94">
        <v>478.089</v>
      </c>
      <c r="E50" s="71">
        <v>500.19350000000003</v>
      </c>
      <c r="F50" s="71">
        <v>0</v>
      </c>
      <c r="G50" s="71">
        <v>0</v>
      </c>
      <c r="H50" s="71"/>
      <c r="I50" s="71"/>
      <c r="J50" s="71"/>
      <c r="K50" s="71"/>
      <c r="L50" s="71"/>
      <c r="M50" s="71"/>
      <c r="N50" s="71"/>
      <c r="O50" s="245"/>
      <c r="P50" s="98"/>
      <c r="Q50" s="98"/>
      <c r="R50" s="98"/>
    </row>
    <row r="51" spans="1:20" ht="11.1" customHeight="1" x14ac:dyDescent="0.25">
      <c r="A51" s="69" t="s">
        <v>36</v>
      </c>
      <c r="B51" s="70">
        <v>2023</v>
      </c>
      <c r="C51" s="71">
        <v>0</v>
      </c>
      <c r="D51" s="94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1">
        <f>SUM(C51:N51)</f>
        <v>0</v>
      </c>
      <c r="P51" s="98"/>
      <c r="Q51" s="98"/>
      <c r="R51" s="98"/>
      <c r="S51" s="98"/>
    </row>
    <row r="52" spans="1:20" ht="11.1" customHeight="1" x14ac:dyDescent="0.25">
      <c r="A52" s="69"/>
      <c r="B52" s="70">
        <v>2024</v>
      </c>
      <c r="C52" s="71">
        <v>0</v>
      </c>
      <c r="D52" s="94">
        <v>0</v>
      </c>
      <c r="E52" s="71">
        <v>0</v>
      </c>
      <c r="F52" s="71">
        <v>0</v>
      </c>
      <c r="G52" s="71">
        <v>0</v>
      </c>
      <c r="H52" s="71"/>
      <c r="I52" s="71"/>
      <c r="J52" s="71"/>
      <c r="K52" s="71"/>
      <c r="L52" s="71"/>
      <c r="M52" s="71"/>
      <c r="N52" s="71"/>
      <c r="O52" s="245"/>
      <c r="P52" s="98"/>
      <c r="Q52" s="98"/>
      <c r="R52" s="98"/>
      <c r="S52" s="98"/>
    </row>
    <row r="53" spans="1:20" ht="11.1" customHeight="1" x14ac:dyDescent="0.25">
      <c r="A53" s="69" t="s">
        <v>22</v>
      </c>
      <c r="B53" s="70">
        <v>2023</v>
      </c>
      <c r="C53" s="71">
        <v>0</v>
      </c>
      <c r="D53" s="94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74.130521000000002</v>
      </c>
      <c r="M53" s="71">
        <v>33.984000000000002</v>
      </c>
      <c r="N53" s="71">
        <v>0</v>
      </c>
      <c r="O53" s="221">
        <f>SUM(C53:N53)</f>
        <v>108.114521</v>
      </c>
      <c r="P53" s="98"/>
      <c r="Q53" s="98"/>
      <c r="R53" s="98"/>
      <c r="S53" s="98"/>
      <c r="T53" s="98"/>
    </row>
    <row r="54" spans="1:20" ht="11.1" customHeight="1" x14ac:dyDescent="0.25">
      <c r="A54" s="69"/>
      <c r="B54" s="70">
        <v>2024</v>
      </c>
      <c r="C54" s="71">
        <v>0</v>
      </c>
      <c r="D54" s="94">
        <v>0</v>
      </c>
      <c r="E54" s="71">
        <v>0</v>
      </c>
      <c r="F54" s="71">
        <v>0</v>
      </c>
      <c r="G54" s="71">
        <v>0</v>
      </c>
      <c r="H54" s="71"/>
      <c r="I54" s="71"/>
      <c r="J54" s="71"/>
      <c r="K54" s="71"/>
      <c r="L54" s="71"/>
      <c r="M54" s="71"/>
      <c r="N54" s="71"/>
      <c r="O54" s="245"/>
      <c r="P54" s="98"/>
      <c r="Q54" s="98"/>
      <c r="R54" s="98"/>
    </row>
    <row r="55" spans="1:20" ht="11.1" customHeight="1" x14ac:dyDescent="0.25">
      <c r="A55" s="76" t="s">
        <v>30</v>
      </c>
      <c r="B55" s="70">
        <v>2023</v>
      </c>
      <c r="C55" s="71">
        <v>0</v>
      </c>
      <c r="D55" s="94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1">
        <f>SUM(C55:N55)</f>
        <v>0</v>
      </c>
      <c r="P55" s="98"/>
      <c r="Q55" s="98"/>
      <c r="R55" s="98"/>
      <c r="S55" s="98"/>
    </row>
    <row r="56" spans="1:20" ht="11.1" customHeight="1" x14ac:dyDescent="0.25">
      <c r="A56" s="76"/>
      <c r="B56" s="70">
        <v>2024</v>
      </c>
      <c r="C56" s="71">
        <v>0</v>
      </c>
      <c r="D56" s="94">
        <v>0</v>
      </c>
      <c r="E56" s="71">
        <v>0</v>
      </c>
      <c r="F56" s="71">
        <v>0</v>
      </c>
      <c r="G56" s="71">
        <v>0</v>
      </c>
      <c r="H56" s="71"/>
      <c r="I56" s="71"/>
      <c r="J56" s="71"/>
      <c r="K56" s="71"/>
      <c r="L56" s="71"/>
      <c r="M56" s="71"/>
      <c r="N56" s="71"/>
      <c r="O56" s="245"/>
      <c r="P56" s="98"/>
      <c r="Q56" s="98"/>
      <c r="R56" s="98"/>
      <c r="S56" s="98"/>
    </row>
    <row r="57" spans="1:20" ht="11.1" customHeight="1" x14ac:dyDescent="0.25">
      <c r="A57" s="69" t="s">
        <v>108</v>
      </c>
      <c r="B57" s="70">
        <v>2023</v>
      </c>
      <c r="C57" s="71">
        <v>0</v>
      </c>
      <c r="D57" s="94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1">
        <f>SUM(C57:N57)</f>
        <v>0</v>
      </c>
      <c r="P57" s="98"/>
      <c r="Q57" s="98"/>
      <c r="R57" s="98"/>
      <c r="S57" s="98"/>
    </row>
    <row r="58" spans="1:20" ht="11.1" customHeight="1" x14ac:dyDescent="0.25">
      <c r="A58" s="77"/>
      <c r="B58" s="78">
        <v>2024</v>
      </c>
      <c r="C58" s="100">
        <v>0</v>
      </c>
      <c r="D58" s="112">
        <v>0</v>
      </c>
      <c r="E58" s="71">
        <v>0</v>
      </c>
      <c r="F58" s="112">
        <v>0</v>
      </c>
      <c r="G58" s="112">
        <v>0</v>
      </c>
      <c r="H58" s="112"/>
      <c r="I58" s="112"/>
      <c r="J58" s="112"/>
      <c r="K58" s="112"/>
      <c r="L58" s="112"/>
      <c r="M58" s="112"/>
      <c r="N58" s="112"/>
      <c r="O58" s="246"/>
      <c r="P58" s="98"/>
      <c r="Q58" s="98"/>
      <c r="R58" s="98"/>
      <c r="S58" s="98"/>
    </row>
    <row r="59" spans="1:20" ht="9" customHeight="1" x14ac:dyDescent="0.2">
      <c r="A59" s="4" t="s">
        <v>170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  <c r="Q59" s="105"/>
      <c r="R59" s="105"/>
      <c r="S59" s="105"/>
      <c r="T59" s="105"/>
    </row>
    <row r="60" spans="1:20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  <c r="Q61" s="107"/>
      <c r="R61" s="107"/>
      <c r="S61" s="107"/>
      <c r="T61" s="107"/>
    </row>
    <row r="62" spans="1:20" ht="12.75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2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20" ht="12.75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2.75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2.75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S14849:SS15361 L59:L61 AMK14849:AMK15361 P5:P10 EGW5121 P62:P66 EQS5889:EQS15361 EGW1025:EGW4865 EQS5121 EGW5377 P23 P22 P11:P20 P21 P24:P37 O59:O66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/>
  <dimension ref="A1:Q65"/>
  <sheetViews>
    <sheetView showGridLines="0" zoomScaleNormal="100" workbookViewId="0">
      <selection sqref="A1:O61"/>
    </sheetView>
  </sheetViews>
  <sheetFormatPr baseColWidth="10" defaultColWidth="5.5546875" defaultRowHeight="14.1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5.5546875" style="31"/>
  </cols>
  <sheetData>
    <row r="1" spans="1:16" ht="20.25" customHeight="1" x14ac:dyDescent="0.25">
      <c r="A1" s="29" t="s">
        <v>238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4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68"/>
    </row>
    <row r="5" spans="1:16" ht="14.1" customHeight="1" x14ac:dyDescent="0.25">
      <c r="A5" s="375" t="s">
        <v>26</v>
      </c>
      <c r="B5" s="219">
        <v>2023</v>
      </c>
      <c r="C5" s="231">
        <v>41.628184000000005</v>
      </c>
      <c r="D5" s="231">
        <v>114.18029</v>
      </c>
      <c r="E5" s="232">
        <v>99.679299999999998</v>
      </c>
      <c r="F5" s="231">
        <v>10.100052</v>
      </c>
      <c r="G5" s="231">
        <v>5.9483100000000002</v>
      </c>
      <c r="H5" s="232">
        <v>2.8821900000000005</v>
      </c>
      <c r="I5" s="233">
        <v>0.15790000000000001</v>
      </c>
      <c r="J5" s="232">
        <v>0</v>
      </c>
      <c r="K5" s="233">
        <v>6.1182919999999994</v>
      </c>
      <c r="L5" s="232">
        <v>50.822279200000011</v>
      </c>
      <c r="M5" s="232">
        <v>304.73858960000007</v>
      </c>
      <c r="N5" s="234">
        <v>62.990976300000007</v>
      </c>
      <c r="O5" s="221">
        <f>SUM(C5:N5)</f>
        <v>699.24636310000005</v>
      </c>
      <c r="P5" s="30"/>
    </row>
    <row r="6" spans="1:16" ht="14.1" customHeight="1" x14ac:dyDescent="0.25">
      <c r="A6" s="376"/>
      <c r="B6" s="227" t="s">
        <v>115</v>
      </c>
      <c r="C6" s="235">
        <v>36.064759999999993</v>
      </c>
      <c r="D6" s="235">
        <v>110.94144</v>
      </c>
      <c r="E6" s="235">
        <v>101.73949999999998</v>
      </c>
      <c r="F6" s="235">
        <v>9.9406279999999985</v>
      </c>
      <c r="G6" s="223">
        <v>5.7962999999999996</v>
      </c>
      <c r="H6" s="223"/>
      <c r="I6" s="236"/>
      <c r="J6" s="223"/>
      <c r="K6" s="236"/>
      <c r="L6" s="223"/>
      <c r="M6" s="223"/>
      <c r="N6" s="223"/>
      <c r="O6" s="224"/>
      <c r="P6" s="30"/>
    </row>
    <row r="7" spans="1:16" ht="11.1" customHeight="1" x14ac:dyDescent="0.25">
      <c r="A7" s="69" t="s">
        <v>3</v>
      </c>
      <c r="B7" s="70">
        <v>2023</v>
      </c>
      <c r="C7" s="94">
        <v>0</v>
      </c>
      <c r="D7" s="94">
        <v>0</v>
      </c>
      <c r="E7" s="94">
        <v>0</v>
      </c>
      <c r="F7" s="94">
        <v>0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221">
        <f>SUM(C7:N7)</f>
        <v>0</v>
      </c>
      <c r="P7" s="30"/>
    </row>
    <row r="8" spans="1:16" ht="11.1" customHeight="1" x14ac:dyDescent="0.25">
      <c r="A8" s="69"/>
      <c r="B8" s="70">
        <v>2024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/>
      <c r="I8" s="94"/>
      <c r="J8" s="94"/>
      <c r="K8" s="94"/>
      <c r="L8" s="94"/>
      <c r="M8" s="94"/>
      <c r="N8" s="94"/>
      <c r="O8" s="245"/>
      <c r="P8" s="30"/>
    </row>
    <row r="9" spans="1:16" ht="11.1" customHeight="1" x14ac:dyDescent="0.25">
      <c r="A9" s="69" t="s">
        <v>4</v>
      </c>
      <c r="B9" s="70">
        <v>2023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221">
        <f>SUM(C9:N9)</f>
        <v>0</v>
      </c>
      <c r="P9" s="30"/>
    </row>
    <row r="10" spans="1:16" ht="11.1" customHeight="1" x14ac:dyDescent="0.25">
      <c r="A10" s="69"/>
      <c r="B10" s="70">
        <v>2024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/>
      <c r="I10" s="94"/>
      <c r="J10" s="94"/>
      <c r="K10" s="94"/>
      <c r="L10" s="94"/>
      <c r="M10" s="94"/>
      <c r="N10" s="94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95">
        <v>5.7732000000000001</v>
      </c>
      <c r="D11" s="95">
        <v>10.796389999999999</v>
      </c>
      <c r="E11" s="95">
        <v>4.09762</v>
      </c>
      <c r="F11" s="95">
        <v>5.8946699999999996</v>
      </c>
      <c r="G11" s="94">
        <v>0.54761000000000004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1.6346000000000001</v>
      </c>
      <c r="N11" s="94">
        <v>1.8704000000000001</v>
      </c>
      <c r="O11" s="221">
        <f>SUM(C11:N11)</f>
        <v>30.614489999999993</v>
      </c>
      <c r="P11" s="30"/>
    </row>
    <row r="12" spans="1:16" ht="11.1" customHeight="1" x14ac:dyDescent="0.25">
      <c r="A12" s="73"/>
      <c r="B12" s="70">
        <v>2024</v>
      </c>
      <c r="C12" s="95">
        <v>5.5369999999999999</v>
      </c>
      <c r="D12" s="94">
        <v>10.449</v>
      </c>
      <c r="E12" s="94">
        <v>4.008</v>
      </c>
      <c r="F12" s="94">
        <v>5.7591999999999999</v>
      </c>
      <c r="G12" s="94">
        <v>0.5353</v>
      </c>
      <c r="H12" s="94"/>
      <c r="I12" s="94"/>
      <c r="J12" s="94"/>
      <c r="K12" s="94"/>
      <c r="L12" s="94"/>
      <c r="M12" s="94"/>
      <c r="N12" s="94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95">
        <v>9.7548400000000015</v>
      </c>
      <c r="D13" s="95">
        <v>9.8102599999999995</v>
      </c>
      <c r="E13" s="95">
        <v>9.7350700000000003</v>
      </c>
      <c r="F13" s="95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7.4566499999999998</v>
      </c>
      <c r="O13" s="221">
        <f>SUM(C13:N13)</f>
        <v>36.756820000000005</v>
      </c>
      <c r="P13" s="30"/>
    </row>
    <row r="14" spans="1:16" ht="11.1" customHeight="1" x14ac:dyDescent="0.25">
      <c r="A14" s="69"/>
      <c r="B14" s="70">
        <v>2024</v>
      </c>
      <c r="C14" s="95">
        <v>8.8807599999999987</v>
      </c>
      <c r="D14" s="94">
        <v>9.2907399999999996</v>
      </c>
      <c r="E14" s="94">
        <v>10.288</v>
      </c>
      <c r="F14" s="94">
        <v>0</v>
      </c>
      <c r="G14" s="94">
        <v>0</v>
      </c>
      <c r="H14" s="94"/>
      <c r="I14" s="94"/>
      <c r="J14" s="94"/>
      <c r="K14" s="94"/>
      <c r="L14" s="94"/>
      <c r="M14" s="94"/>
      <c r="N14" s="94"/>
      <c r="O14" s="245"/>
      <c r="P14" s="30"/>
    </row>
    <row r="15" spans="1:16" ht="11.1" customHeight="1" x14ac:dyDescent="0.25">
      <c r="A15" s="69" t="s">
        <v>161</v>
      </c>
      <c r="B15" s="70">
        <v>2023</v>
      </c>
      <c r="C15" s="95">
        <v>0</v>
      </c>
      <c r="D15" s="95">
        <v>0</v>
      </c>
      <c r="E15" s="95">
        <v>1.19475</v>
      </c>
      <c r="F15" s="95">
        <v>3.5770500000000003</v>
      </c>
      <c r="G15" s="94">
        <v>3.2472000000000003</v>
      </c>
      <c r="H15" s="94">
        <v>0.25605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1.008</v>
      </c>
      <c r="O15" s="221">
        <f>SUM(C15:N15)</f>
        <v>9.2830500000000029</v>
      </c>
      <c r="P15" s="30"/>
    </row>
    <row r="16" spans="1:16" ht="11.1" customHeight="1" x14ac:dyDescent="0.25">
      <c r="A16" s="69"/>
      <c r="B16" s="70">
        <v>2024</v>
      </c>
      <c r="C16" s="95">
        <v>0</v>
      </c>
      <c r="D16" s="94">
        <v>0</v>
      </c>
      <c r="E16" s="94">
        <v>1.1785000000000001</v>
      </c>
      <c r="F16" s="94">
        <v>3.6040000000000001</v>
      </c>
      <c r="G16" s="94">
        <v>3.3094000000000001</v>
      </c>
      <c r="H16" s="94"/>
      <c r="I16" s="94"/>
      <c r="J16" s="94"/>
      <c r="K16" s="94"/>
      <c r="L16" s="94"/>
      <c r="M16" s="94"/>
      <c r="N16" s="94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221">
        <f>SUM(C17:N17)</f>
        <v>0</v>
      </c>
      <c r="P17" s="30"/>
    </row>
    <row r="18" spans="1:16" ht="11.1" customHeight="1" x14ac:dyDescent="0.25">
      <c r="A18" s="73"/>
      <c r="B18" s="70">
        <v>2024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/>
      <c r="I18" s="94"/>
      <c r="J18" s="94"/>
      <c r="K18" s="94"/>
      <c r="L18" s="94"/>
      <c r="M18" s="94"/>
      <c r="N18" s="94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221">
        <f>SUM(C19:N19)</f>
        <v>0</v>
      </c>
      <c r="P19" s="30"/>
    </row>
    <row r="20" spans="1:16" ht="11.1" customHeight="1" x14ac:dyDescent="0.25">
      <c r="A20" s="73"/>
      <c r="B20" s="70">
        <v>2024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  <c r="H20" s="94"/>
      <c r="I20" s="94"/>
      <c r="J20" s="94"/>
      <c r="K20" s="94"/>
      <c r="L20" s="94"/>
      <c r="M20" s="94"/>
      <c r="N20" s="94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95">
        <v>26.100144</v>
      </c>
      <c r="D21" s="95">
        <v>3.3566400000000001</v>
      </c>
      <c r="E21" s="95">
        <v>2.1772800000000001</v>
      </c>
      <c r="F21" s="95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8.7635520000000007</v>
      </c>
      <c r="N21" s="94">
        <v>1.2156480000000001</v>
      </c>
      <c r="O21" s="221">
        <f>SUM(C21:N21)</f>
        <v>41.613264000000001</v>
      </c>
      <c r="P21" s="30"/>
    </row>
    <row r="22" spans="1:16" ht="11.1" customHeight="1" x14ac:dyDescent="0.25">
      <c r="A22" s="69"/>
      <c r="B22" s="70">
        <v>2024</v>
      </c>
      <c r="C22" s="95">
        <v>21.646999999999998</v>
      </c>
      <c r="D22" s="94">
        <v>3.3140000000000001</v>
      </c>
      <c r="E22" s="94">
        <v>2.1503999999999999</v>
      </c>
      <c r="F22" s="94">
        <v>0</v>
      </c>
      <c r="G22" s="94">
        <v>0</v>
      </c>
      <c r="H22" s="94"/>
      <c r="I22" s="94"/>
      <c r="J22" s="94"/>
      <c r="K22" s="94"/>
      <c r="L22" s="94"/>
      <c r="M22" s="94"/>
      <c r="N22" s="94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94">
        <v>0</v>
      </c>
      <c r="D23" s="95">
        <v>6.4469000000000003</v>
      </c>
      <c r="E23" s="95">
        <v>0.59687000000000001</v>
      </c>
      <c r="F23" s="95">
        <v>8.4003999999999995E-2</v>
      </c>
      <c r="G23" s="94">
        <v>1.4329000000000001</v>
      </c>
      <c r="H23" s="94">
        <v>2.1936900000000001</v>
      </c>
      <c r="I23" s="94">
        <v>0</v>
      </c>
      <c r="J23" s="94">
        <v>0</v>
      </c>
      <c r="K23" s="94">
        <v>0</v>
      </c>
      <c r="L23" s="94">
        <v>0</v>
      </c>
      <c r="M23" s="94">
        <v>3.909E-2</v>
      </c>
      <c r="N23" s="94">
        <v>0.74060000000000004</v>
      </c>
      <c r="O23" s="221">
        <f>SUM(C23:N23)</f>
        <v>11.534054000000001</v>
      </c>
      <c r="P23" s="30"/>
    </row>
    <row r="24" spans="1:16" ht="11.1" customHeight="1" x14ac:dyDescent="0.25">
      <c r="A24" s="69"/>
      <c r="B24" s="70">
        <v>2024</v>
      </c>
      <c r="C24" s="94">
        <v>0</v>
      </c>
      <c r="D24" s="94">
        <v>6.2427999999999999</v>
      </c>
      <c r="E24" s="94">
        <v>0.60199999999999998</v>
      </c>
      <c r="F24" s="94">
        <v>9.3100000000000002E-2</v>
      </c>
      <c r="G24" s="94">
        <v>1.3608</v>
      </c>
      <c r="H24" s="94"/>
      <c r="I24" s="94"/>
      <c r="J24" s="94"/>
      <c r="K24" s="94"/>
      <c r="L24" s="94"/>
      <c r="M24" s="94"/>
      <c r="N24" s="94"/>
      <c r="O24" s="245"/>
      <c r="P24" s="30"/>
    </row>
    <row r="25" spans="1:16" ht="11.1" customHeight="1" x14ac:dyDescent="0.25">
      <c r="A25" s="69" t="s">
        <v>42</v>
      </c>
      <c r="B25" s="70">
        <v>2023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221">
        <f>SUM(C25:N25)</f>
        <v>0</v>
      </c>
      <c r="P25" s="30"/>
    </row>
    <row r="26" spans="1:16" ht="11.1" customHeight="1" x14ac:dyDescent="0.25">
      <c r="A26" s="69"/>
      <c r="B26" s="70">
        <v>2024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/>
      <c r="I26" s="94"/>
      <c r="J26" s="94"/>
      <c r="K26" s="94"/>
      <c r="L26" s="94"/>
      <c r="M26" s="94"/>
      <c r="N26" s="94"/>
      <c r="O26" s="245"/>
      <c r="P26" s="30"/>
    </row>
    <row r="27" spans="1:16" ht="11.1" customHeight="1" x14ac:dyDescent="0.25">
      <c r="A27" s="69" t="s">
        <v>41</v>
      </c>
      <c r="B27" s="70">
        <v>2023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221">
        <f>SUM(C27:N27)</f>
        <v>0</v>
      </c>
      <c r="P27" s="30"/>
    </row>
    <row r="28" spans="1:16" ht="11.1" customHeight="1" x14ac:dyDescent="0.25">
      <c r="A28" s="69"/>
      <c r="B28" s="70">
        <v>2024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/>
      <c r="I28" s="94"/>
      <c r="J28" s="94"/>
      <c r="K28" s="94"/>
      <c r="L28" s="94"/>
      <c r="M28" s="94"/>
      <c r="N28" s="94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5.8151519999999994</v>
      </c>
      <c r="L29" s="94">
        <v>47.20705920000001</v>
      </c>
      <c r="M29" s="94">
        <v>40.83624720000001</v>
      </c>
      <c r="N29" s="94">
        <v>4.1667696000000003</v>
      </c>
      <c r="O29" s="221">
        <f>SUM(C29:N29)</f>
        <v>98.025228000000013</v>
      </c>
      <c r="P29" s="30"/>
    </row>
    <row r="30" spans="1:16" ht="11.1" customHeight="1" x14ac:dyDescent="0.25">
      <c r="A30" s="69"/>
      <c r="B30" s="70">
        <v>2024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/>
      <c r="I30" s="94"/>
      <c r="J30" s="94"/>
      <c r="K30" s="94"/>
      <c r="L30" s="94"/>
      <c r="M30" s="94"/>
      <c r="N30" s="94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221">
        <f>SUM(C31:N31)</f>
        <v>0</v>
      </c>
      <c r="P31" s="30"/>
    </row>
    <row r="32" spans="1:16" ht="11.1" customHeight="1" x14ac:dyDescent="0.25">
      <c r="A32" s="69"/>
      <c r="B32" s="70">
        <v>2024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/>
      <c r="I32" s="94"/>
      <c r="J32" s="94"/>
      <c r="K32" s="94"/>
      <c r="L32" s="94"/>
      <c r="M32" s="94"/>
      <c r="N32" s="94"/>
      <c r="O32" s="245"/>
      <c r="P32" s="30"/>
    </row>
    <row r="33" spans="1:16" ht="11.1" customHeight="1" x14ac:dyDescent="0.25">
      <c r="A33" s="69" t="s">
        <v>112</v>
      </c>
      <c r="B33" s="70">
        <v>2023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221">
        <f>SUM(C33:N33)</f>
        <v>0</v>
      </c>
      <c r="P33" s="30"/>
    </row>
    <row r="34" spans="1:16" ht="11.1" customHeight="1" x14ac:dyDescent="0.25">
      <c r="A34" s="69"/>
      <c r="B34" s="70">
        <v>2024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/>
      <c r="I34" s="94"/>
      <c r="J34" s="94"/>
      <c r="K34" s="94"/>
      <c r="L34" s="94"/>
      <c r="M34" s="94"/>
      <c r="N34" s="94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94">
        <v>0</v>
      </c>
      <c r="D35" s="94">
        <v>0</v>
      </c>
      <c r="E35" s="94">
        <v>0.38421</v>
      </c>
      <c r="F35" s="94">
        <v>0.54432800000000003</v>
      </c>
      <c r="G35" s="94">
        <v>0.72060000000000002</v>
      </c>
      <c r="H35" s="94">
        <v>0.43245</v>
      </c>
      <c r="I35" s="96">
        <v>0.15790000000000001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221">
        <f>SUM(C35:N35)</f>
        <v>2.2394880000000001</v>
      </c>
      <c r="P35" s="30"/>
    </row>
    <row r="36" spans="1:16" ht="11.1" customHeight="1" x14ac:dyDescent="0.25">
      <c r="A36" s="69"/>
      <c r="B36" s="70">
        <v>2024</v>
      </c>
      <c r="C36" s="94">
        <v>0</v>
      </c>
      <c r="D36" s="94">
        <v>0</v>
      </c>
      <c r="E36" s="94">
        <v>0.36720000000000003</v>
      </c>
      <c r="F36" s="94">
        <v>0.48432799999999998</v>
      </c>
      <c r="G36" s="94">
        <v>0.59079999999999999</v>
      </c>
      <c r="H36" s="94"/>
      <c r="I36" s="94"/>
      <c r="J36" s="94"/>
      <c r="K36" s="94"/>
      <c r="L36" s="94"/>
      <c r="M36" s="94"/>
      <c r="N36" s="94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221">
        <f>SUM(C37:N37)</f>
        <v>0</v>
      </c>
      <c r="P37" s="30"/>
    </row>
    <row r="38" spans="1:16" ht="11.1" customHeight="1" x14ac:dyDescent="0.25">
      <c r="A38" s="69"/>
      <c r="B38" s="70">
        <v>2024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/>
      <c r="I38" s="94"/>
      <c r="J38" s="94"/>
      <c r="K38" s="94"/>
      <c r="L38" s="94"/>
      <c r="M38" s="94"/>
      <c r="N38" s="94"/>
      <c r="O38" s="245"/>
      <c r="P38" s="30"/>
    </row>
    <row r="39" spans="1:16" ht="11.1" customHeight="1" x14ac:dyDescent="0.25">
      <c r="A39" s="69" t="s">
        <v>64</v>
      </c>
      <c r="B39" s="70">
        <v>2023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221">
        <f>SUM(C39:N39)</f>
        <v>0</v>
      </c>
      <c r="P39" s="30"/>
    </row>
    <row r="40" spans="1:16" ht="11.1" customHeight="1" x14ac:dyDescent="0.25">
      <c r="A40" s="69"/>
      <c r="B40" s="70">
        <v>2024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/>
      <c r="I40" s="94"/>
      <c r="J40" s="94"/>
      <c r="K40" s="94"/>
      <c r="L40" s="94"/>
      <c r="M40" s="94"/>
      <c r="N40" s="94"/>
      <c r="O40" s="245"/>
      <c r="P40" s="30"/>
    </row>
    <row r="41" spans="1:16" ht="11.1" customHeight="1" x14ac:dyDescent="0.25">
      <c r="A41" s="69" t="s">
        <v>65</v>
      </c>
      <c r="B41" s="70">
        <v>2023</v>
      </c>
      <c r="C41" s="94">
        <v>0</v>
      </c>
      <c r="D41" s="94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221">
        <f>SUM(C41:N41)</f>
        <v>0</v>
      </c>
      <c r="P41" s="30"/>
    </row>
    <row r="42" spans="1:16" ht="11.1" customHeight="1" x14ac:dyDescent="0.25">
      <c r="A42" s="69"/>
      <c r="B42" s="70">
        <v>2024</v>
      </c>
      <c r="C42" s="94">
        <v>0</v>
      </c>
      <c r="D42" s="94">
        <v>0</v>
      </c>
      <c r="E42" s="94">
        <v>0</v>
      </c>
      <c r="F42" s="94">
        <v>0</v>
      </c>
      <c r="G42" s="94">
        <v>0</v>
      </c>
      <c r="H42" s="94"/>
      <c r="I42" s="94"/>
      <c r="J42" s="94"/>
      <c r="K42" s="94"/>
      <c r="L42" s="94"/>
      <c r="M42" s="94"/>
      <c r="N42" s="94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6">
        <v>0.30314000000000002</v>
      </c>
      <c r="L43" s="94">
        <v>1.4921</v>
      </c>
      <c r="M43" s="94">
        <v>2.5384319999999998</v>
      </c>
      <c r="N43" s="94">
        <v>3.5591647000000002</v>
      </c>
      <c r="O43" s="221">
        <f>SUM(C43:N43)</f>
        <v>7.8928367000000001</v>
      </c>
      <c r="P43" s="30"/>
    </row>
    <row r="44" spans="1:16" ht="11.1" customHeight="1" x14ac:dyDescent="0.25">
      <c r="A44" s="69"/>
      <c r="B44" s="70">
        <v>2024</v>
      </c>
      <c r="C44" s="94">
        <v>0</v>
      </c>
      <c r="D44" s="94">
        <v>0</v>
      </c>
      <c r="E44" s="94">
        <v>0</v>
      </c>
      <c r="F44" s="94">
        <v>0</v>
      </c>
      <c r="G44" s="94">
        <v>0</v>
      </c>
      <c r="H44" s="94"/>
      <c r="I44" s="94"/>
      <c r="J44" s="94"/>
      <c r="K44" s="94"/>
      <c r="L44" s="94"/>
      <c r="M44" s="94"/>
      <c r="N44" s="94"/>
      <c r="O44" s="245"/>
      <c r="P44" s="30"/>
    </row>
    <row r="45" spans="1:16" ht="11.1" customHeight="1" x14ac:dyDescent="0.25">
      <c r="A45" s="69" t="s">
        <v>43</v>
      </c>
      <c r="B45" s="70">
        <v>2023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2.1231200000000001</v>
      </c>
      <c r="M45" s="94">
        <v>7.1014683999999999</v>
      </c>
      <c r="N45" s="94">
        <v>5.2372440000000005</v>
      </c>
      <c r="O45" s="221">
        <f>SUM(C45:N45)</f>
        <v>14.4618324</v>
      </c>
      <c r="P45" s="30"/>
    </row>
    <row r="46" spans="1:16" ht="11.1" customHeight="1" x14ac:dyDescent="0.25">
      <c r="A46" s="69"/>
      <c r="B46" s="70">
        <v>2024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  <c r="H46" s="94"/>
      <c r="I46" s="94"/>
      <c r="J46" s="94"/>
      <c r="K46" s="94"/>
      <c r="L46" s="94"/>
      <c r="M46" s="94"/>
      <c r="N46" s="94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221">
        <f>SUM(C47:N47)</f>
        <v>0</v>
      </c>
      <c r="P47" s="30"/>
    </row>
    <row r="48" spans="1:16" ht="11.1" customHeight="1" x14ac:dyDescent="0.25">
      <c r="A48" s="69"/>
      <c r="B48" s="70">
        <v>2024</v>
      </c>
      <c r="C48" s="94">
        <v>0</v>
      </c>
      <c r="D48" s="94">
        <v>0</v>
      </c>
      <c r="E48" s="94">
        <v>0</v>
      </c>
      <c r="F48" s="94">
        <v>0</v>
      </c>
      <c r="G48" s="94">
        <v>0</v>
      </c>
      <c r="H48" s="94"/>
      <c r="I48" s="94"/>
      <c r="J48" s="94"/>
      <c r="K48" s="94"/>
      <c r="L48" s="94"/>
      <c r="M48" s="94"/>
      <c r="N48" s="94"/>
      <c r="O48" s="245"/>
      <c r="P48" s="30"/>
    </row>
    <row r="49" spans="1:17" ht="11.1" customHeight="1" x14ac:dyDescent="0.25">
      <c r="A49" s="69" t="s">
        <v>35</v>
      </c>
      <c r="B49" s="70">
        <v>2023</v>
      </c>
      <c r="C49" s="94">
        <v>0</v>
      </c>
      <c r="D49" s="95">
        <v>83.770099999999999</v>
      </c>
      <c r="E49" s="95">
        <v>81.493499999999997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243.82520000000002</v>
      </c>
      <c r="N49" s="94">
        <v>37.736500000000007</v>
      </c>
      <c r="O49" s="221">
        <f>SUM(C49:N49)</f>
        <v>446.82529999999997</v>
      </c>
      <c r="P49" s="30"/>
    </row>
    <row r="50" spans="1:17" ht="11.1" customHeight="1" x14ac:dyDescent="0.25">
      <c r="A50" s="69"/>
      <c r="B50" s="70">
        <v>2024</v>
      </c>
      <c r="C50" s="94">
        <v>0</v>
      </c>
      <c r="D50" s="94">
        <v>81.644900000000007</v>
      </c>
      <c r="E50" s="94">
        <v>83.145399999999981</v>
      </c>
      <c r="F50" s="94">
        <v>0</v>
      </c>
      <c r="G50" s="94">
        <v>0</v>
      </c>
      <c r="H50" s="94"/>
      <c r="I50" s="94"/>
      <c r="J50" s="94"/>
      <c r="K50" s="94"/>
      <c r="L50" s="94"/>
      <c r="M50" s="94"/>
      <c r="N50" s="94"/>
      <c r="O50" s="245"/>
      <c r="P50" s="30"/>
    </row>
    <row r="51" spans="1:17" ht="11.1" customHeight="1" x14ac:dyDescent="0.25">
      <c r="A51" s="69" t="s">
        <v>36</v>
      </c>
      <c r="B51" s="70">
        <v>2023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221">
        <f>SUM(C51:N51)</f>
        <v>0</v>
      </c>
      <c r="P51" s="30"/>
    </row>
    <row r="52" spans="1:17" ht="11.1" customHeight="1" x14ac:dyDescent="0.25">
      <c r="A52" s="69"/>
      <c r="B52" s="70">
        <v>2024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  <c r="H52" s="94"/>
      <c r="I52" s="94"/>
      <c r="J52" s="94"/>
      <c r="K52" s="94"/>
      <c r="L52" s="94"/>
      <c r="M52" s="94"/>
      <c r="N52" s="94"/>
      <c r="O52" s="245"/>
      <c r="P52" s="30"/>
    </row>
    <row r="53" spans="1:17" ht="11.1" customHeight="1" x14ac:dyDescent="0.25">
      <c r="A53" s="69" t="s">
        <v>22</v>
      </c>
      <c r="B53" s="70">
        <v>2023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221">
        <f>SUM(C53:N53)</f>
        <v>0</v>
      </c>
      <c r="P53" s="30"/>
    </row>
    <row r="54" spans="1:17" ht="11.1" customHeight="1" x14ac:dyDescent="0.25">
      <c r="A54" s="69"/>
      <c r="B54" s="70">
        <v>2024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/>
      <c r="I54" s="94"/>
      <c r="J54" s="94"/>
      <c r="K54" s="94"/>
      <c r="L54" s="94"/>
      <c r="M54" s="94"/>
      <c r="N54" s="94"/>
      <c r="O54" s="245"/>
      <c r="P54" s="30"/>
    </row>
    <row r="55" spans="1:17" ht="11.1" customHeight="1" x14ac:dyDescent="0.25">
      <c r="A55" s="76" t="s">
        <v>30</v>
      </c>
      <c r="B55" s="70">
        <v>2023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221">
        <f>SUM(C55:N55)</f>
        <v>0</v>
      </c>
      <c r="P55" s="30"/>
    </row>
    <row r="56" spans="1:17" ht="11.1" customHeight="1" x14ac:dyDescent="0.25">
      <c r="A56" s="76"/>
      <c r="B56" s="70">
        <v>2024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/>
      <c r="I56" s="94"/>
      <c r="J56" s="94"/>
      <c r="K56" s="94"/>
      <c r="L56" s="94"/>
      <c r="M56" s="94"/>
      <c r="N56" s="94"/>
      <c r="O56" s="245"/>
      <c r="P56" s="30"/>
    </row>
    <row r="57" spans="1:17" ht="11.1" customHeight="1" x14ac:dyDescent="0.25">
      <c r="A57" s="69" t="s">
        <v>164</v>
      </c>
      <c r="B57" s="70">
        <v>2023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221">
        <f>SUM(C57:N57)</f>
        <v>0</v>
      </c>
      <c r="P57" s="30"/>
    </row>
    <row r="58" spans="1:17" ht="11.1" customHeight="1" x14ac:dyDescent="0.25">
      <c r="A58" s="77"/>
      <c r="B58" s="78">
        <v>2024</v>
      </c>
      <c r="C58" s="267">
        <v>0</v>
      </c>
      <c r="D58" s="112">
        <v>0</v>
      </c>
      <c r="E58" s="112">
        <v>0</v>
      </c>
      <c r="F58" s="112">
        <v>0</v>
      </c>
      <c r="G58" s="112">
        <v>0</v>
      </c>
      <c r="H58" s="112"/>
      <c r="I58" s="112"/>
      <c r="J58" s="112"/>
      <c r="K58" s="112"/>
      <c r="L58" s="112"/>
      <c r="M58" s="112"/>
      <c r="N58" s="112"/>
      <c r="O58" s="246"/>
      <c r="P58" s="30"/>
    </row>
    <row r="59" spans="1:17" ht="9" customHeight="1" x14ac:dyDescent="0.3">
      <c r="A59" s="4" t="s">
        <v>83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</row>
    <row r="60" spans="1:17" ht="9" customHeight="1" x14ac:dyDescent="0.3">
      <c r="A60" s="4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</row>
    <row r="61" spans="1:17" ht="14.1" customHeight="1" x14ac:dyDescent="0.3">
      <c r="A61" s="5" t="s">
        <v>87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4.1" customHeight="1" x14ac:dyDescent="0.3">
      <c r="A62" s="93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4.1" customHeigh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QM2560:FKE4864 P49 EQM5632:FKE5632 P58 EQM5376:FKE5376 P24 EGQ5632 EGQ5120 P7:P9 EGQ12544:EGQ18688 EGQ1024 EGQ2560:EGQ4864 P46:P48 P25:P41 P42:P45 P5:P6 P10 P50:P57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DBE17-5C49-46A3-A547-575A2A1AD630}">
  <sheetPr>
    <tabColor theme="0" tint="-4.9989318521683403E-2"/>
  </sheetPr>
  <dimension ref="A1:J96"/>
  <sheetViews>
    <sheetView showGridLines="0" zoomScaleNormal="100" workbookViewId="0">
      <selection activeCell="A28" sqref="A28:F52"/>
    </sheetView>
  </sheetViews>
  <sheetFormatPr baseColWidth="10" defaultColWidth="6.33203125" defaultRowHeight="13.35" customHeight="1" x14ac:dyDescent="0.25"/>
  <cols>
    <col min="1" max="1" width="13.44140625" style="168" customWidth="1"/>
    <col min="2" max="3" width="9.6640625" style="168" customWidth="1"/>
    <col min="4" max="4" width="7" style="168" customWidth="1"/>
    <col min="5" max="6" width="9.6640625" style="168" customWidth="1"/>
    <col min="7" max="7" width="4.44140625" style="168" customWidth="1"/>
    <col min="8" max="8" width="6.5546875" style="168" bestFit="1" customWidth="1"/>
    <col min="9" max="16384" width="6.33203125" style="168"/>
  </cols>
  <sheetData>
    <row r="1" spans="1:10" ht="13.35" customHeight="1" x14ac:dyDescent="0.25">
      <c r="A1" s="205"/>
    </row>
    <row r="2" spans="1:10" ht="19.5" customHeight="1" x14ac:dyDescent="0.3">
      <c r="A2" s="209" t="s">
        <v>220</v>
      </c>
      <c r="B2" s="206"/>
      <c r="C2" s="206"/>
      <c r="D2" s="206"/>
      <c r="E2" s="207"/>
      <c r="F2" s="207"/>
      <c r="G2" s="205"/>
    </row>
    <row r="3" spans="1:10" ht="12" customHeight="1" x14ac:dyDescent="0.3">
      <c r="A3" s="208" t="s">
        <v>221</v>
      </c>
      <c r="B3" s="206"/>
      <c r="C3" s="206"/>
      <c r="D3" s="206"/>
      <c r="E3" s="207"/>
      <c r="F3" s="207"/>
      <c r="G3" s="205"/>
      <c r="H3" s="276"/>
      <c r="I3" s="276"/>
      <c r="J3" s="276"/>
    </row>
    <row r="4" spans="1:10" ht="6" customHeight="1" x14ac:dyDescent="0.3">
      <c r="A4" s="187"/>
      <c r="B4" s="187"/>
      <c r="C4" s="187"/>
      <c r="D4" s="187"/>
      <c r="E4" s="188"/>
      <c r="F4" s="188"/>
    </row>
    <row r="5" spans="1:10" ht="15.95" customHeight="1" x14ac:dyDescent="0.25">
      <c r="A5" s="353" t="s">
        <v>113</v>
      </c>
      <c r="B5" s="355" t="s">
        <v>130</v>
      </c>
      <c r="C5" s="356"/>
      <c r="D5" s="357"/>
      <c r="E5" s="355" t="s">
        <v>131</v>
      </c>
      <c r="F5" s="357"/>
    </row>
    <row r="6" spans="1:10" ht="15.95" customHeight="1" x14ac:dyDescent="0.25">
      <c r="A6" s="354"/>
      <c r="B6" s="200" t="s">
        <v>114</v>
      </c>
      <c r="C6" s="200" t="s">
        <v>115</v>
      </c>
      <c r="D6" s="200" t="s">
        <v>116</v>
      </c>
      <c r="E6" s="200" t="s">
        <v>114</v>
      </c>
      <c r="F6" s="200" t="s">
        <v>117</v>
      </c>
    </row>
    <row r="7" spans="1:10" ht="15.95" customHeight="1" x14ac:dyDescent="0.25">
      <c r="A7" s="201" t="s">
        <v>118</v>
      </c>
      <c r="B7" s="278">
        <v>1275.3274124187735</v>
      </c>
      <c r="C7" s="279">
        <v>1290.6113847295762</v>
      </c>
      <c r="D7" s="283">
        <f>((C7/B7)-1)*100</f>
        <v>1.1984351753104194</v>
      </c>
      <c r="E7" s="280"/>
      <c r="F7" s="279"/>
    </row>
    <row r="8" spans="1:10" ht="14.1" customHeight="1" x14ac:dyDescent="0.25">
      <c r="A8" s="189" t="s">
        <v>119</v>
      </c>
      <c r="B8" s="281">
        <v>689.59829886014052</v>
      </c>
      <c r="C8" s="281">
        <v>700.78288137378365</v>
      </c>
      <c r="D8" s="284">
        <f>((C8/B8)-1)*100</f>
        <v>1.6218982169953877</v>
      </c>
      <c r="E8" s="281">
        <v>183.30085199367966</v>
      </c>
      <c r="F8" s="281">
        <v>186.27380524390244</v>
      </c>
      <c r="H8" s="274"/>
    </row>
    <row r="9" spans="1:10" ht="14.1" customHeight="1" x14ac:dyDescent="0.25">
      <c r="A9" s="191" t="s">
        <v>120</v>
      </c>
      <c r="B9" s="281">
        <v>654.39377877133802</v>
      </c>
      <c r="C9" s="281">
        <v>665.37961904317069</v>
      </c>
      <c r="D9" s="284">
        <f t="shared" ref="D9:D23" si="0">((C9/B9)-1)*100</f>
        <v>1.678781282496189</v>
      </c>
      <c r="E9" s="281">
        <v>173.94320343658123</v>
      </c>
      <c r="F9" s="281">
        <v>176.8633293780488</v>
      </c>
      <c r="H9" s="274"/>
    </row>
    <row r="10" spans="1:10" ht="14.1" customHeight="1" x14ac:dyDescent="0.25">
      <c r="A10" s="191" t="s">
        <v>121</v>
      </c>
      <c r="B10" s="281">
        <v>13.053805355652795</v>
      </c>
      <c r="C10" s="281">
        <v>13.152486467274205</v>
      </c>
      <c r="D10" s="284">
        <f t="shared" si="0"/>
        <v>0.75595666499406189</v>
      </c>
      <c r="E10" s="281">
        <v>3.4698079264492221</v>
      </c>
      <c r="F10" s="281">
        <v>3.4960381707317079</v>
      </c>
      <c r="H10" s="274"/>
    </row>
    <row r="11" spans="1:10" ht="14.1" customHeight="1" x14ac:dyDescent="0.25">
      <c r="A11" s="191" t="s">
        <v>122</v>
      </c>
      <c r="B11" s="281">
        <v>4.3298889827075868</v>
      </c>
      <c r="C11" s="281">
        <v>4.4624307507887311</v>
      </c>
      <c r="D11" s="284">
        <f t="shared" si="0"/>
        <v>3.061089293755126</v>
      </c>
      <c r="E11" s="281">
        <v>1.1509198048780489</v>
      </c>
      <c r="F11" s="281">
        <v>1.1861504878048781</v>
      </c>
      <c r="H11" s="274"/>
    </row>
    <row r="12" spans="1:10" ht="14.1" customHeight="1" x14ac:dyDescent="0.25">
      <c r="A12" s="191" t="s">
        <v>123</v>
      </c>
      <c r="B12" s="281">
        <v>17.820825750442186</v>
      </c>
      <c r="C12" s="281">
        <v>17.78834511254998</v>
      </c>
      <c r="D12" s="284">
        <f t="shared" si="0"/>
        <v>-0.18226224949986491</v>
      </c>
      <c r="E12" s="281">
        <v>4.7369208257711506</v>
      </c>
      <c r="F12" s="281">
        <v>4.7282872073170727</v>
      </c>
      <c r="H12" s="274"/>
    </row>
    <row r="13" spans="1:10" ht="14.1" customHeight="1" x14ac:dyDescent="0.25">
      <c r="A13" s="189" t="s">
        <v>11</v>
      </c>
      <c r="B13" s="281">
        <v>38.208435141292739</v>
      </c>
      <c r="C13" s="281">
        <v>38.056797854146332</v>
      </c>
      <c r="D13" s="284">
        <f t="shared" si="0"/>
        <v>-0.39686861444511168</v>
      </c>
      <c r="E13" s="281">
        <v>7.8364306550125011</v>
      </c>
      <c r="F13" s="281">
        <v>7.8053303212500014</v>
      </c>
    </row>
    <row r="14" spans="1:10" ht="14.1" customHeight="1" x14ac:dyDescent="0.25">
      <c r="A14" s="189" t="s">
        <v>12</v>
      </c>
      <c r="B14" s="281">
        <v>74.185628178762201</v>
      </c>
      <c r="C14" s="281">
        <v>78.317061314706706</v>
      </c>
      <c r="D14" s="284">
        <f t="shared" si="0"/>
        <v>5.5690478565324719</v>
      </c>
      <c r="E14" s="281">
        <v>20.873892202710071</v>
      </c>
      <c r="F14" s="281">
        <v>22.036369248999989</v>
      </c>
    </row>
    <row r="15" spans="1:10" ht="14.1" customHeight="1" x14ac:dyDescent="0.25">
      <c r="A15" s="189" t="s">
        <v>13</v>
      </c>
      <c r="B15" s="281">
        <v>149.59901001350792</v>
      </c>
      <c r="C15" s="281">
        <v>151.64407447995967</v>
      </c>
      <c r="D15" s="284">
        <f t="shared" si="0"/>
        <v>1.3670307485772026</v>
      </c>
      <c r="E15" s="281">
        <v>34.292168899184588</v>
      </c>
      <c r="F15" s="281">
        <v>34.760953392390469</v>
      </c>
    </row>
    <row r="16" spans="1:10" ht="14.1" customHeight="1" x14ac:dyDescent="0.25">
      <c r="A16" s="189" t="s">
        <v>124</v>
      </c>
      <c r="B16" s="281">
        <v>4.0033737003211742</v>
      </c>
      <c r="C16" s="281">
        <v>4.0200895597145774</v>
      </c>
      <c r="D16" s="284">
        <f t="shared" si="0"/>
        <v>0.41754431748557419</v>
      </c>
      <c r="E16" s="281">
        <v>1.0885111175020084</v>
      </c>
      <c r="F16" s="281">
        <v>1.0930561338183367</v>
      </c>
    </row>
    <row r="17" spans="1:8" ht="14.1" customHeight="1" x14ac:dyDescent="0.25">
      <c r="A17" s="189" t="s">
        <v>104</v>
      </c>
      <c r="B17" s="281">
        <v>23.358740740560915</v>
      </c>
      <c r="C17" s="281">
        <v>23.525737285745706</v>
      </c>
      <c r="D17" s="284">
        <f t="shared" si="0"/>
        <v>0.71492100982486484</v>
      </c>
      <c r="E17" s="281">
        <v>2.915972792973367</v>
      </c>
      <c r="F17" s="281">
        <v>2.9368196951111103</v>
      </c>
    </row>
    <row r="18" spans="1:8" ht="14.1" customHeight="1" x14ac:dyDescent="0.25">
      <c r="A18" s="189" t="s">
        <v>125</v>
      </c>
      <c r="B18" s="281">
        <v>3.0318819173714791</v>
      </c>
      <c r="C18" s="281">
        <v>3.0095235575798642</v>
      </c>
      <c r="D18" s="284">
        <f t="shared" si="0"/>
        <v>-0.73744164188949135</v>
      </c>
      <c r="E18" s="281">
        <v>0.85504895663333325</v>
      </c>
      <c r="F18" s="281">
        <v>0.84874346956857749</v>
      </c>
    </row>
    <row r="19" spans="1:8" ht="14.1" customHeight="1" x14ac:dyDescent="0.25">
      <c r="A19" s="192" t="s">
        <v>62</v>
      </c>
      <c r="B19" s="281">
        <v>128.03648339256284</v>
      </c>
      <c r="C19" s="281">
        <v>127.3060386403</v>
      </c>
      <c r="D19" s="284">
        <f t="shared" si="0"/>
        <v>-0.57049735583823979</v>
      </c>
      <c r="E19" s="281">
        <v>41.449169113811216</v>
      </c>
      <c r="F19" s="281">
        <v>41.212702700000001</v>
      </c>
      <c r="H19" s="273"/>
    </row>
    <row r="20" spans="1:8" ht="14.1" customHeight="1" x14ac:dyDescent="0.25">
      <c r="A20" s="192" t="s">
        <v>126</v>
      </c>
      <c r="B20" s="281">
        <v>162.09043761595009</v>
      </c>
      <c r="C20" s="281">
        <v>160.81683716799714</v>
      </c>
      <c r="D20" s="284">
        <f t="shared" si="0"/>
        <v>-0.78573447433745169</v>
      </c>
      <c r="E20" s="281">
        <v>195.05467823820709</v>
      </c>
      <c r="F20" s="281">
        <v>193.52206638748152</v>
      </c>
    </row>
    <row r="21" spans="1:8" ht="14.1" customHeight="1" x14ac:dyDescent="0.25">
      <c r="A21" s="192" t="s">
        <v>63</v>
      </c>
      <c r="B21" s="281">
        <v>1.2034540606583</v>
      </c>
      <c r="C21" s="281">
        <v>1.1283586987441061</v>
      </c>
      <c r="D21" s="284">
        <f t="shared" si="0"/>
        <v>-6.2399857517715374</v>
      </c>
      <c r="E21" s="281">
        <v>6.5636230000000004E-2</v>
      </c>
      <c r="F21" s="281">
        <v>6.15405386E-2</v>
      </c>
    </row>
    <row r="22" spans="1:8" ht="14.1" customHeight="1" x14ac:dyDescent="0.25">
      <c r="A22" s="192" t="s">
        <v>15</v>
      </c>
      <c r="B22" s="281">
        <v>3.6458203202700004E-2</v>
      </c>
      <c r="C22" s="281">
        <v>3.5526508071000003E-2</v>
      </c>
      <c r="D22" s="284">
        <f t="shared" si="0"/>
        <v>-2.5555157683442853</v>
      </c>
      <c r="E22" s="281">
        <v>5.9483100000000001E-3</v>
      </c>
      <c r="F22" s="281">
        <v>5.7963000000000008E-3</v>
      </c>
    </row>
    <row r="23" spans="1:8" ht="14.1" customHeight="1" x14ac:dyDescent="0.25">
      <c r="A23" s="197" t="s">
        <v>127</v>
      </c>
      <c r="B23" s="282">
        <v>1.9752105944427267</v>
      </c>
      <c r="C23" s="282">
        <v>1.9684582888276483</v>
      </c>
      <c r="D23" s="285">
        <f t="shared" si="0"/>
        <v>-0.3418524401436529</v>
      </c>
      <c r="E23" s="282">
        <v>0.45637952736661891</v>
      </c>
      <c r="F23" s="282">
        <v>0.45481938281600004</v>
      </c>
    </row>
    <row r="24" spans="1:8" ht="12.95" customHeight="1" x14ac:dyDescent="0.25">
      <c r="A24" s="193" t="s">
        <v>128</v>
      </c>
      <c r="B24" s="194"/>
      <c r="C24" s="194"/>
      <c r="D24" s="194"/>
      <c r="E24" s="190"/>
      <c r="F24" s="195"/>
    </row>
    <row r="25" spans="1:8" ht="9" customHeight="1" x14ac:dyDescent="0.25">
      <c r="A25" s="193" t="s">
        <v>129</v>
      </c>
      <c r="B25" s="194"/>
      <c r="C25" s="194"/>
      <c r="D25" s="194"/>
      <c r="E25" s="196"/>
      <c r="F25" s="195"/>
    </row>
    <row r="26" spans="1:8" ht="9" customHeight="1" x14ac:dyDescent="0.25">
      <c r="A26" s="193"/>
      <c r="B26" s="194"/>
      <c r="C26" s="194"/>
      <c r="D26" s="194"/>
      <c r="E26" s="196"/>
      <c r="F26" s="195"/>
    </row>
    <row r="27" spans="1:8" ht="12.95" customHeight="1" x14ac:dyDescent="0.25"/>
    <row r="28" spans="1:8" ht="12.95" customHeight="1" x14ac:dyDescent="0.3">
      <c r="A28" s="209" t="s">
        <v>222</v>
      </c>
      <c r="B28" s="206"/>
      <c r="C28" s="206"/>
      <c r="D28" s="206"/>
      <c r="E28" s="207"/>
      <c r="F28" s="207"/>
    </row>
    <row r="29" spans="1:8" ht="12.95" customHeight="1" x14ac:dyDescent="0.3">
      <c r="A29" s="208" t="s">
        <v>223</v>
      </c>
      <c r="B29" s="206"/>
      <c r="C29" s="206"/>
      <c r="D29" s="206"/>
      <c r="E29" s="207"/>
      <c r="F29" s="207"/>
    </row>
    <row r="30" spans="1:8" ht="6" customHeight="1" x14ac:dyDescent="0.3">
      <c r="A30" s="187"/>
      <c r="B30" s="187"/>
      <c r="C30" s="187"/>
      <c r="D30" s="187"/>
      <c r="E30" s="188"/>
      <c r="F30" s="188"/>
    </row>
    <row r="31" spans="1:8" ht="14.1" customHeight="1" x14ac:dyDescent="0.25">
      <c r="A31" s="353" t="s">
        <v>113</v>
      </c>
      <c r="B31" s="355" t="s">
        <v>130</v>
      </c>
      <c r="C31" s="356"/>
      <c r="D31" s="357"/>
      <c r="E31" s="355" t="s">
        <v>131</v>
      </c>
      <c r="F31" s="357"/>
    </row>
    <row r="32" spans="1:8" ht="14.1" customHeight="1" x14ac:dyDescent="0.25">
      <c r="A32" s="354"/>
      <c r="B32" s="200" t="s">
        <v>114</v>
      </c>
      <c r="C32" s="200" t="s">
        <v>115</v>
      </c>
      <c r="D32" s="200" t="s">
        <v>116</v>
      </c>
      <c r="E32" s="200" t="s">
        <v>114</v>
      </c>
      <c r="F32" s="200" t="s">
        <v>117</v>
      </c>
    </row>
    <row r="33" spans="1:8" ht="17.100000000000001" customHeight="1" x14ac:dyDescent="0.25">
      <c r="A33" s="201" t="s">
        <v>118</v>
      </c>
      <c r="B33" s="278">
        <v>6149.0861747127437</v>
      </c>
      <c r="C33" s="279">
        <v>6142.5090679723298</v>
      </c>
      <c r="D33" s="202">
        <f>((C33/B33)-1)*100</f>
        <v>-0.10696071828463216</v>
      </c>
      <c r="E33" s="203"/>
      <c r="F33" s="204"/>
    </row>
    <row r="34" spans="1:8" ht="14.1" customHeight="1" x14ac:dyDescent="0.25">
      <c r="A34" s="189" t="s">
        <v>119</v>
      </c>
      <c r="B34" s="281">
        <v>3307.798803104974</v>
      </c>
      <c r="C34" s="281">
        <v>3287.721038997192</v>
      </c>
      <c r="D34" s="198">
        <f>((C34/B34)-1)*100</f>
        <v>-0.60698262811315074</v>
      </c>
      <c r="E34" s="281">
        <v>879.23989927908065</v>
      </c>
      <c r="F34" s="281">
        <v>873.9030658310171</v>
      </c>
      <c r="H34" s="272"/>
    </row>
    <row r="35" spans="1:8" ht="14.1" customHeight="1" x14ac:dyDescent="0.25">
      <c r="A35" s="191" t="s">
        <v>120</v>
      </c>
      <c r="B35" s="281">
        <v>3115.3220297680136</v>
      </c>
      <c r="C35" s="281">
        <v>3091.7769668844617</v>
      </c>
      <c r="D35" s="198">
        <f t="shared" ref="D35:D49" si="1">((C35/B35)-1)*100</f>
        <v>-0.75578263365939646</v>
      </c>
      <c r="E35" s="281">
        <v>828.07800314334997</v>
      </c>
      <c r="F35" s="281">
        <v>821.81953340243899</v>
      </c>
      <c r="H35" s="272"/>
    </row>
    <row r="36" spans="1:8" ht="14.1" customHeight="1" x14ac:dyDescent="0.25">
      <c r="A36" s="191" t="s">
        <v>121</v>
      </c>
      <c r="B36" s="281">
        <v>70.047793824450196</v>
      </c>
      <c r="C36" s="281">
        <v>70.187089364502683</v>
      </c>
      <c r="D36" s="198">
        <f t="shared" si="1"/>
        <v>0.1988578546835873</v>
      </c>
      <c r="E36" s="281">
        <v>18.619274887311477</v>
      </c>
      <c r="F36" s="281">
        <v>18.656300777910026</v>
      </c>
      <c r="H36" s="272"/>
    </row>
    <row r="37" spans="1:8" ht="14.1" customHeight="1" x14ac:dyDescent="0.25">
      <c r="A37" s="191" t="s">
        <v>122</v>
      </c>
      <c r="B37" s="281">
        <v>36.908263724717315</v>
      </c>
      <c r="C37" s="281">
        <v>39.899854207232252</v>
      </c>
      <c r="D37" s="198">
        <f t="shared" si="1"/>
        <v>8.1054760658152638</v>
      </c>
      <c r="E37" s="281">
        <v>9.8105175107460596</v>
      </c>
      <c r="F37" s="281">
        <v>10.605706659512197</v>
      </c>
      <c r="H37" s="272"/>
    </row>
    <row r="38" spans="1:8" ht="14.1" customHeight="1" x14ac:dyDescent="0.25">
      <c r="A38" s="191" t="s">
        <v>123</v>
      </c>
      <c r="B38" s="281">
        <v>85.520715787792383</v>
      </c>
      <c r="C38" s="281">
        <v>85.857128540995234</v>
      </c>
      <c r="D38" s="198">
        <f t="shared" si="1"/>
        <v>0.39336989886475937</v>
      </c>
      <c r="E38" s="281">
        <v>22.732103737673185</v>
      </c>
      <c r="F38" s="281">
        <v>22.821524991155904</v>
      </c>
      <c r="H38" s="272"/>
    </row>
    <row r="39" spans="1:8" ht="14.1" customHeight="1" x14ac:dyDescent="0.25">
      <c r="A39" s="189" t="s">
        <v>11</v>
      </c>
      <c r="B39" s="281">
        <v>168.25073659578425</v>
      </c>
      <c r="C39" s="281">
        <v>168.59458945831443</v>
      </c>
      <c r="D39" s="198">
        <f t="shared" si="1"/>
        <v>0.20436930588676461</v>
      </c>
      <c r="E39" s="281">
        <v>34.507700331404564</v>
      </c>
      <c r="F39" s="281">
        <v>34.578223479049349</v>
      </c>
      <c r="H39" s="272"/>
    </row>
    <row r="40" spans="1:8" ht="14.1" customHeight="1" x14ac:dyDescent="0.25">
      <c r="A40" s="189" t="s">
        <v>12</v>
      </c>
      <c r="B40" s="281">
        <v>361.3451615160638</v>
      </c>
      <c r="C40" s="281">
        <v>377.62001976807608</v>
      </c>
      <c r="D40" s="198">
        <f t="shared" si="1"/>
        <v>4.5039646258799415</v>
      </c>
      <c r="E40" s="281">
        <v>101.67306167822524</v>
      </c>
      <c r="F40" s="281">
        <v>106.25238041026159</v>
      </c>
      <c r="H40" s="272"/>
    </row>
    <row r="41" spans="1:8" ht="14.1" customHeight="1" x14ac:dyDescent="0.25">
      <c r="A41" s="189" t="s">
        <v>13</v>
      </c>
      <c r="B41" s="281">
        <v>698.05291200115062</v>
      </c>
      <c r="C41" s="281">
        <v>709.04434029443928</v>
      </c>
      <c r="D41" s="198">
        <f t="shared" si="1"/>
        <v>1.5745838323027561</v>
      </c>
      <c r="E41" s="281">
        <v>160.01274578454527</v>
      </c>
      <c r="F41" s="281">
        <v>162.53228060929246</v>
      </c>
      <c r="H41" s="272"/>
    </row>
    <row r="42" spans="1:8" ht="14.1" customHeight="1" x14ac:dyDescent="0.25">
      <c r="A42" s="189" t="s">
        <v>124</v>
      </c>
      <c r="B42" s="281">
        <v>18.843358626207142</v>
      </c>
      <c r="C42" s="281">
        <v>18.929220046482275</v>
      </c>
      <c r="D42" s="198">
        <f t="shared" si="1"/>
        <v>0.4556587919295696</v>
      </c>
      <c r="E42" s="281">
        <v>5.1234800673387833</v>
      </c>
      <c r="F42" s="281">
        <v>5.1468256547183717</v>
      </c>
    </row>
    <row r="43" spans="1:8" ht="14.1" customHeight="1" x14ac:dyDescent="0.25">
      <c r="A43" s="189" t="s">
        <v>104</v>
      </c>
      <c r="B43" s="281">
        <v>99.244074396262519</v>
      </c>
      <c r="C43" s="281">
        <v>99.70458379831355</v>
      </c>
      <c r="D43" s="198">
        <f t="shared" si="1"/>
        <v>0.46401702555287638</v>
      </c>
      <c r="E43" s="281">
        <v>12.389067716343728</v>
      </c>
      <c r="F43" s="281">
        <v>12.446555099854839</v>
      </c>
    </row>
    <row r="44" spans="1:8" ht="14.1" customHeight="1" x14ac:dyDescent="0.25">
      <c r="A44" s="189" t="s">
        <v>125</v>
      </c>
      <c r="B44" s="281">
        <v>13.46130011357906</v>
      </c>
      <c r="C44" s="281">
        <v>13.409848218733872</v>
      </c>
      <c r="D44" s="198">
        <f t="shared" si="1"/>
        <v>-0.38222084353713992</v>
      </c>
      <c r="E44" s="281">
        <v>3.796345283467609</v>
      </c>
      <c r="F44" s="281">
        <v>3.781834860501557</v>
      </c>
    </row>
    <row r="45" spans="1:8" ht="14.1" customHeight="1" x14ac:dyDescent="0.25">
      <c r="A45" s="192" t="s">
        <v>62</v>
      </c>
      <c r="B45" s="281">
        <v>636.93261400163465</v>
      </c>
      <c r="C45" s="281">
        <v>628.83104667953421</v>
      </c>
      <c r="D45" s="198">
        <f t="shared" si="1"/>
        <v>-1.2719661615694267</v>
      </c>
      <c r="E45" s="281">
        <v>206.19378892898501</v>
      </c>
      <c r="F45" s="281">
        <v>203.57107370655041</v>
      </c>
    </row>
    <row r="46" spans="1:8" ht="14.1" customHeight="1" x14ac:dyDescent="0.25">
      <c r="A46" s="192" t="s">
        <v>126</v>
      </c>
      <c r="B46" s="281">
        <v>783.83512633691043</v>
      </c>
      <c r="C46" s="281">
        <v>777.6555150613076</v>
      </c>
      <c r="D46" s="198">
        <f t="shared" si="1"/>
        <v>-0.78838151901687858</v>
      </c>
      <c r="E46" s="281">
        <v>943.24323265572855</v>
      </c>
      <c r="F46" s="281">
        <v>935.80687733009336</v>
      </c>
    </row>
    <row r="47" spans="1:8" ht="14.1" customHeight="1" x14ac:dyDescent="0.25">
      <c r="A47" s="192" t="s">
        <v>63</v>
      </c>
      <c r="B47" s="281">
        <v>32.408543683911923</v>
      </c>
      <c r="C47" s="281">
        <v>32.060669803447865</v>
      </c>
      <c r="D47" s="198">
        <f t="shared" si="1"/>
        <v>-1.0734017666975459</v>
      </c>
      <c r="E47" s="281">
        <v>1.76755781275</v>
      </c>
      <c r="F47" s="281">
        <v>1.7485848159605404</v>
      </c>
    </row>
    <row r="48" spans="1:8" ht="14.1" customHeight="1" x14ac:dyDescent="0.25">
      <c r="A48" s="192" t="s">
        <v>15</v>
      </c>
      <c r="B48" s="281">
        <v>1.6642911386871202</v>
      </c>
      <c r="C48" s="281">
        <v>1.6210589890587599</v>
      </c>
      <c r="D48" s="198">
        <f t="shared" si="1"/>
        <v>-2.5976314253805421</v>
      </c>
      <c r="E48" s="281">
        <v>0.27153613600000004</v>
      </c>
      <c r="F48" s="281">
        <v>0.26448262799999994</v>
      </c>
    </row>
    <row r="49" spans="1:6" ht="14.1" customHeight="1" x14ac:dyDescent="0.25">
      <c r="A49" s="197" t="s">
        <v>127</v>
      </c>
      <c r="B49" s="282">
        <v>27.249253197578057</v>
      </c>
      <c r="C49" s="282">
        <v>27.317136857429645</v>
      </c>
      <c r="D49" s="199">
        <f t="shared" si="1"/>
        <v>0.2491211753928857</v>
      </c>
      <c r="E49" s="282">
        <v>6.296038169495854</v>
      </c>
      <c r="F49" s="282">
        <v>6.3117229337868865</v>
      </c>
    </row>
    <row r="50" spans="1:6" ht="12" customHeight="1" x14ac:dyDescent="0.25">
      <c r="A50" s="193" t="s">
        <v>128</v>
      </c>
      <c r="B50" s="194"/>
      <c r="C50" s="194"/>
      <c r="D50" s="194"/>
      <c r="E50" s="190"/>
      <c r="F50" s="195"/>
    </row>
    <row r="51" spans="1:6" ht="9" customHeight="1" x14ac:dyDescent="0.25">
      <c r="A51" s="193" t="s">
        <v>129</v>
      </c>
      <c r="B51" s="194"/>
      <c r="C51" s="194"/>
      <c r="D51" s="194"/>
      <c r="E51" s="196"/>
      <c r="F51" s="195"/>
    </row>
    <row r="58" spans="1:6" ht="3.75" customHeight="1" x14ac:dyDescent="0.25"/>
    <row r="67" ht="7.5" customHeight="1" x14ac:dyDescent="0.25"/>
    <row r="76" ht="9.75" customHeight="1" x14ac:dyDescent="0.25"/>
    <row r="77" ht="12.75" customHeight="1" x14ac:dyDescent="0.25"/>
    <row r="78" ht="12.75" customHeight="1" x14ac:dyDescent="0.25"/>
    <row r="94" ht="10.35" customHeight="1" x14ac:dyDescent="0.25"/>
    <row r="95" ht="10.35" customHeight="1" x14ac:dyDescent="0.25"/>
    <row r="96" ht="10.35" customHeight="1" x14ac:dyDescent="0.25"/>
  </sheetData>
  <mergeCells count="6">
    <mergeCell ref="A5:A6"/>
    <mergeCell ref="B5:D5"/>
    <mergeCell ref="E5:F5"/>
    <mergeCell ref="A31:A32"/>
    <mergeCell ref="B31:D31"/>
    <mergeCell ref="E31:F31"/>
  </mergeCells>
  <printOptions horizontalCentered="1" verticalCentered="1"/>
  <pageMargins left="0" right="0" top="0" bottom="0" header="0" footer="0"/>
  <pageSetup paperSize="9" orientation="portrait" horizontalDpi="120" verticalDpi="144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R65"/>
  <sheetViews>
    <sheetView showGridLines="0" zoomScaleNormal="100" workbookViewId="0">
      <selection sqref="A1:O61"/>
    </sheetView>
  </sheetViews>
  <sheetFormatPr baseColWidth="10" defaultColWidth="6.33203125" defaultRowHeight="14.1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6.33203125" style="31"/>
  </cols>
  <sheetData>
    <row r="1" spans="1:17" ht="20.25" customHeight="1" x14ac:dyDescent="0.25">
      <c r="A1" s="29" t="s">
        <v>237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7" ht="12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7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7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68"/>
      <c r="Q4" s="68"/>
    </row>
    <row r="5" spans="1:17" ht="14.1" customHeight="1" x14ac:dyDescent="0.25">
      <c r="A5" s="375" t="s">
        <v>26</v>
      </c>
      <c r="B5" s="219">
        <v>2023</v>
      </c>
      <c r="C5" s="229">
        <v>756.86376882500053</v>
      </c>
      <c r="D5" s="229">
        <v>2624.4265395599996</v>
      </c>
      <c r="E5" s="229">
        <v>2057.3053230400001</v>
      </c>
      <c r="F5" s="229">
        <v>401.06301070423467</v>
      </c>
      <c r="G5" s="229">
        <v>456.3795273666189</v>
      </c>
      <c r="H5" s="229">
        <v>251.01877758399999</v>
      </c>
      <c r="I5" s="229">
        <v>204.87573460000002</v>
      </c>
      <c r="J5" s="229">
        <v>131.66279100000003</v>
      </c>
      <c r="K5" s="229">
        <v>130.46010391999999</v>
      </c>
      <c r="L5" s="229">
        <v>21.995616856255001</v>
      </c>
      <c r="M5" s="229">
        <v>638.48620496000001</v>
      </c>
      <c r="N5" s="229">
        <v>335.29220215999999</v>
      </c>
      <c r="O5" s="221">
        <f>SUM(C5:N5)</f>
        <v>8009.8296005761076</v>
      </c>
      <c r="P5" s="30"/>
      <c r="Q5" s="30"/>
    </row>
    <row r="6" spans="1:17" ht="14.1" customHeight="1" x14ac:dyDescent="0.25">
      <c r="A6" s="376"/>
      <c r="B6" s="227" t="s">
        <v>115</v>
      </c>
      <c r="C6" s="230">
        <v>753.37681399088683</v>
      </c>
      <c r="D6" s="230">
        <v>2565.1463083799995</v>
      </c>
      <c r="E6" s="230">
        <v>2120.9413699999996</v>
      </c>
      <c r="F6" s="230">
        <v>417.43905859999995</v>
      </c>
      <c r="G6" s="230">
        <v>454.81938281600003</v>
      </c>
      <c r="H6" s="230"/>
      <c r="I6" s="230"/>
      <c r="J6" s="230"/>
      <c r="K6" s="230"/>
      <c r="L6" s="230"/>
      <c r="M6" s="230"/>
      <c r="N6" s="230"/>
      <c r="O6" s="224"/>
      <c r="P6" s="30"/>
      <c r="Q6" s="30"/>
    </row>
    <row r="7" spans="1:17" ht="11.1" customHeight="1" x14ac:dyDescent="0.25">
      <c r="A7" s="69" t="s">
        <v>3</v>
      </c>
      <c r="B7" s="70">
        <v>2023</v>
      </c>
      <c r="C7" s="71">
        <v>0</v>
      </c>
      <c r="D7" s="71">
        <v>0</v>
      </c>
      <c r="E7" s="72">
        <v>0</v>
      </c>
      <c r="F7" s="71">
        <v>0.53993368799999997</v>
      </c>
      <c r="G7" s="71">
        <v>1.4236326720000001</v>
      </c>
      <c r="H7" s="71">
        <v>1.1489415840000001</v>
      </c>
      <c r="I7" s="71">
        <v>0.45431500000000002</v>
      </c>
      <c r="J7" s="71">
        <v>0.13641</v>
      </c>
      <c r="K7" s="71">
        <v>0</v>
      </c>
      <c r="L7" s="71">
        <v>0</v>
      </c>
      <c r="M7" s="71">
        <v>0</v>
      </c>
      <c r="N7" s="71">
        <v>0</v>
      </c>
      <c r="O7" s="221">
        <f>SUM(C7:N7)</f>
        <v>3.7032329440000002</v>
      </c>
      <c r="P7" s="30"/>
      <c r="Q7" s="30"/>
    </row>
    <row r="8" spans="1:17" ht="11.1" customHeight="1" x14ac:dyDescent="0.25">
      <c r="A8" s="69"/>
      <c r="B8" s="70">
        <v>2024</v>
      </c>
      <c r="C8" s="71">
        <v>0</v>
      </c>
      <c r="D8" s="71">
        <v>0</v>
      </c>
      <c r="E8" s="72">
        <v>0</v>
      </c>
      <c r="F8" s="71">
        <v>0.49638579999999999</v>
      </c>
      <c r="G8" s="71">
        <v>1.2149008160000001</v>
      </c>
      <c r="H8" s="71"/>
      <c r="I8" s="71"/>
      <c r="J8" s="71"/>
      <c r="K8" s="71"/>
      <c r="L8" s="71"/>
      <c r="M8" s="71"/>
      <c r="N8" s="71"/>
      <c r="O8" s="245"/>
      <c r="P8" s="30"/>
      <c r="Q8" s="30"/>
    </row>
    <row r="9" spans="1:17" ht="11.1" customHeight="1" x14ac:dyDescent="0.25">
      <c r="A9" s="69" t="s">
        <v>4</v>
      </c>
      <c r="B9" s="70">
        <v>2023</v>
      </c>
      <c r="C9" s="71">
        <v>3.7058742450005999</v>
      </c>
      <c r="D9" s="71">
        <v>4.3555999999999999</v>
      </c>
      <c r="E9" s="72">
        <v>11.6587142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21">
        <f>SUM(C9:N9)</f>
        <v>19.720188445000602</v>
      </c>
      <c r="P9" s="30"/>
      <c r="Q9" s="30"/>
    </row>
    <row r="10" spans="1:17" ht="11.1" customHeight="1" x14ac:dyDescent="0.25">
      <c r="A10" s="69"/>
      <c r="B10" s="70">
        <v>2024</v>
      </c>
      <c r="C10" s="71">
        <v>3.7958003908868401</v>
      </c>
      <c r="D10" s="71">
        <v>4.6758092800000002</v>
      </c>
      <c r="E10" s="72">
        <v>11.781420000000001</v>
      </c>
      <c r="F10" s="71">
        <v>0</v>
      </c>
      <c r="G10" s="71">
        <v>0</v>
      </c>
      <c r="H10" s="71"/>
      <c r="I10" s="71"/>
      <c r="J10" s="71"/>
      <c r="K10" s="71"/>
      <c r="L10" s="71"/>
      <c r="M10" s="71"/>
      <c r="N10" s="71"/>
      <c r="O10" s="245"/>
      <c r="P10" s="30"/>
      <c r="Q10" s="30"/>
    </row>
    <row r="11" spans="1:17" ht="11.1" customHeight="1" x14ac:dyDescent="0.25">
      <c r="A11" s="73" t="s">
        <v>33</v>
      </c>
      <c r="B11" s="70">
        <v>2023</v>
      </c>
      <c r="C11" s="71">
        <v>19.59657</v>
      </c>
      <c r="D11" s="71">
        <v>48.154754999999994</v>
      </c>
      <c r="E11" s="72">
        <v>24.603147</v>
      </c>
      <c r="F11" s="71">
        <v>17.356010000000001</v>
      </c>
      <c r="G11" s="71">
        <v>2.7863000000000002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2.20364</v>
      </c>
      <c r="N11" s="71">
        <v>6.1054000000000004</v>
      </c>
      <c r="O11" s="221">
        <f>SUM(C11:N11)</f>
        <v>120.80582199999998</v>
      </c>
      <c r="P11" s="30"/>
      <c r="Q11" s="30"/>
    </row>
    <row r="12" spans="1:17" ht="11.1" customHeight="1" x14ac:dyDescent="0.25">
      <c r="A12" s="73"/>
      <c r="B12" s="70">
        <v>2024</v>
      </c>
      <c r="C12" s="71">
        <v>18.462</v>
      </c>
      <c r="D12" s="71">
        <v>44.422799999999995</v>
      </c>
      <c r="E12" s="72">
        <v>22.988999999999997</v>
      </c>
      <c r="F12" s="71">
        <v>15.8344</v>
      </c>
      <c r="G12" s="71">
        <v>2.7033999999999998</v>
      </c>
      <c r="H12" s="71"/>
      <c r="I12" s="71"/>
      <c r="J12" s="71"/>
      <c r="K12" s="71"/>
      <c r="L12" s="71"/>
      <c r="M12" s="71"/>
      <c r="N12" s="71"/>
      <c r="O12" s="245"/>
      <c r="P12" s="30"/>
      <c r="Q12" s="30"/>
    </row>
    <row r="13" spans="1:17" ht="11.1" customHeight="1" x14ac:dyDescent="0.25">
      <c r="A13" s="69" t="s">
        <v>20</v>
      </c>
      <c r="B13" s="70">
        <v>2023</v>
      </c>
      <c r="C13" s="71">
        <v>13.738489999999999</v>
      </c>
      <c r="D13" s="71">
        <v>13.210854999999999</v>
      </c>
      <c r="E13" s="72">
        <v>12.96602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7.7271500000000017</v>
      </c>
      <c r="O13" s="221">
        <f>SUM(C13:N13)</f>
        <v>47.642514999999996</v>
      </c>
      <c r="P13" s="30"/>
      <c r="Q13" s="30"/>
    </row>
    <row r="14" spans="1:17" ht="11.1" customHeight="1" x14ac:dyDescent="0.25">
      <c r="A14" s="69"/>
      <c r="B14" s="70">
        <v>2024</v>
      </c>
      <c r="C14" s="71">
        <v>12.463219999999998</v>
      </c>
      <c r="D14" s="71">
        <v>14.1791695</v>
      </c>
      <c r="E14" s="72">
        <v>17.244494999999997</v>
      </c>
      <c r="F14" s="71">
        <v>0</v>
      </c>
      <c r="G14" s="71">
        <v>0</v>
      </c>
      <c r="H14" s="71"/>
      <c r="I14" s="71"/>
      <c r="J14" s="71"/>
      <c r="K14" s="71"/>
      <c r="L14" s="71"/>
      <c r="M14" s="71"/>
      <c r="N14" s="71"/>
      <c r="O14" s="245"/>
      <c r="P14" s="30"/>
      <c r="Q14" s="30"/>
    </row>
    <row r="15" spans="1:17" ht="11.1" customHeight="1" x14ac:dyDescent="0.25">
      <c r="A15" s="69" t="s">
        <v>106</v>
      </c>
      <c r="B15" s="70">
        <v>2023</v>
      </c>
      <c r="C15" s="71">
        <v>0.82980000000000009</v>
      </c>
      <c r="D15" s="71">
        <v>4.1724000000000006</v>
      </c>
      <c r="E15" s="72">
        <v>38.495249999999999</v>
      </c>
      <c r="F15" s="71">
        <v>79.363350000000011</v>
      </c>
      <c r="G15" s="71">
        <v>23.5242</v>
      </c>
      <c r="H15" s="71">
        <v>0.2223</v>
      </c>
      <c r="I15" s="71">
        <v>1.15245</v>
      </c>
      <c r="J15" s="71">
        <v>0</v>
      </c>
      <c r="K15" s="71">
        <v>4.4999999999999997E-3</v>
      </c>
      <c r="L15" s="71">
        <v>1.8E-3</v>
      </c>
      <c r="M15" s="71">
        <v>0</v>
      </c>
      <c r="N15" s="71">
        <v>2.1087000000000002</v>
      </c>
      <c r="O15" s="221">
        <f>SUM(C15:N15)</f>
        <v>149.87475000000001</v>
      </c>
      <c r="P15" s="30"/>
      <c r="Q15" s="30"/>
    </row>
    <row r="16" spans="1:17" ht="11.1" customHeight="1" x14ac:dyDescent="0.25">
      <c r="A16" s="69"/>
      <c r="B16" s="70">
        <v>2024</v>
      </c>
      <c r="C16" s="71">
        <v>0.90639999999999998</v>
      </c>
      <c r="D16" s="71">
        <v>4.4569999999999999</v>
      </c>
      <c r="E16" s="72">
        <v>39.048000000000002</v>
      </c>
      <c r="F16" s="71">
        <v>80.313999999999993</v>
      </c>
      <c r="G16" s="71">
        <v>24.018000000000001</v>
      </c>
      <c r="H16" s="71"/>
      <c r="I16" s="71"/>
      <c r="J16" s="71"/>
      <c r="K16" s="71"/>
      <c r="L16" s="71"/>
      <c r="M16" s="71"/>
      <c r="N16" s="71"/>
      <c r="O16" s="245"/>
      <c r="P16" s="30"/>
      <c r="Q16" s="30"/>
    </row>
    <row r="17" spans="1:17" ht="11.1" customHeight="1" x14ac:dyDescent="0.25">
      <c r="A17" s="73" t="s">
        <v>0</v>
      </c>
      <c r="B17" s="70">
        <v>2023</v>
      </c>
      <c r="C17" s="71">
        <v>13.4369</v>
      </c>
      <c r="D17" s="71">
        <v>7.8425000000000002</v>
      </c>
      <c r="E17" s="72">
        <v>18.064</v>
      </c>
      <c r="F17" s="71">
        <v>16.704360000000001</v>
      </c>
      <c r="G17" s="71">
        <v>8.9465800000000009</v>
      </c>
      <c r="H17" s="71">
        <v>18.312799999999999</v>
      </c>
      <c r="I17" s="71">
        <v>48.994200000000006</v>
      </c>
      <c r="J17" s="71">
        <v>42.000381000000004</v>
      </c>
      <c r="K17" s="71">
        <v>44.258752000000001</v>
      </c>
      <c r="L17" s="71">
        <v>0</v>
      </c>
      <c r="M17" s="71">
        <v>0</v>
      </c>
      <c r="N17" s="71">
        <v>0</v>
      </c>
      <c r="O17" s="221">
        <f>SUM(C17:N17)</f>
        <v>218.560473</v>
      </c>
      <c r="P17" s="30"/>
      <c r="Q17" s="30"/>
    </row>
    <row r="18" spans="1:17" ht="11.1" customHeight="1" x14ac:dyDescent="0.25">
      <c r="A18" s="73"/>
      <c r="B18" s="70">
        <v>2024</v>
      </c>
      <c r="C18" s="71">
        <v>12.539</v>
      </c>
      <c r="D18" s="71">
        <v>7.391</v>
      </c>
      <c r="E18" s="72">
        <v>17.327999999999999</v>
      </c>
      <c r="F18" s="71">
        <v>16.058</v>
      </c>
      <c r="G18" s="71">
        <v>8.4627999999999997</v>
      </c>
      <c r="H18" s="71"/>
      <c r="I18" s="71"/>
      <c r="J18" s="71"/>
      <c r="K18" s="71"/>
      <c r="L18" s="71"/>
      <c r="M18" s="71"/>
      <c r="N18" s="71"/>
      <c r="O18" s="245"/>
      <c r="P18" s="30"/>
      <c r="Q18" s="30"/>
    </row>
    <row r="19" spans="1:17" ht="11.1" customHeight="1" x14ac:dyDescent="0.25">
      <c r="A19" s="74" t="s">
        <v>16</v>
      </c>
      <c r="B19" s="70">
        <v>2023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21">
        <f>SUM(C19:N19)</f>
        <v>0</v>
      </c>
      <c r="P19" s="30"/>
      <c r="Q19" s="30"/>
    </row>
    <row r="20" spans="1:17" ht="11.1" customHeight="1" x14ac:dyDescent="0.25">
      <c r="A20" s="73"/>
      <c r="B20" s="70">
        <v>2024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/>
      <c r="I20" s="71"/>
      <c r="J20" s="71"/>
      <c r="K20" s="71"/>
      <c r="L20" s="71"/>
      <c r="M20" s="71"/>
      <c r="N20" s="71"/>
      <c r="O20" s="245"/>
      <c r="P20" s="30"/>
      <c r="Q20" s="30"/>
    </row>
    <row r="21" spans="1:17" ht="11.1" customHeight="1" x14ac:dyDescent="0.25">
      <c r="A21" s="69" t="s">
        <v>34</v>
      </c>
      <c r="B21" s="70">
        <v>2023</v>
      </c>
      <c r="C21" s="71">
        <v>269.1549</v>
      </c>
      <c r="D21" s="71">
        <v>38.000340000000008</v>
      </c>
      <c r="E21" s="72">
        <v>154.60955999999996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129.53908799999999</v>
      </c>
      <c r="N21" s="71">
        <v>151.47971999999999</v>
      </c>
      <c r="O21" s="221">
        <f>SUM(C21:N21)</f>
        <v>742.78360799999996</v>
      </c>
      <c r="P21" s="30"/>
      <c r="Q21" s="30"/>
    </row>
    <row r="22" spans="1:17" ht="11.1" customHeight="1" x14ac:dyDescent="0.25">
      <c r="A22" s="69"/>
      <c r="B22" s="70">
        <v>2024</v>
      </c>
      <c r="C22" s="71">
        <v>260.64699999999999</v>
      </c>
      <c r="D22" s="71">
        <v>36.508000000000003</v>
      </c>
      <c r="E22" s="72">
        <v>148.75800000000001</v>
      </c>
      <c r="F22" s="71">
        <v>0</v>
      </c>
      <c r="G22" s="71">
        <v>0</v>
      </c>
      <c r="H22" s="71"/>
      <c r="I22" s="71"/>
      <c r="J22" s="71"/>
      <c r="K22" s="71"/>
      <c r="L22" s="71"/>
      <c r="M22" s="71"/>
      <c r="N22" s="71"/>
      <c r="O22" s="245"/>
      <c r="P22" s="30"/>
      <c r="Q22" s="30"/>
    </row>
    <row r="23" spans="1:17" ht="11.1" customHeight="1" x14ac:dyDescent="0.25">
      <c r="A23" s="69" t="s">
        <v>19</v>
      </c>
      <c r="B23" s="70">
        <v>2023</v>
      </c>
      <c r="C23" s="71">
        <v>0</v>
      </c>
      <c r="D23" s="71">
        <v>170.32579999999999</v>
      </c>
      <c r="E23" s="72">
        <v>22.364329000000001</v>
      </c>
      <c r="F23" s="71">
        <v>4.6017299999999999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21">
        <f>SUM(C23:N23)</f>
        <v>197.29185899999999</v>
      </c>
      <c r="P23" s="30"/>
      <c r="Q23" s="30"/>
    </row>
    <row r="24" spans="1:17" ht="11.1" customHeight="1" x14ac:dyDescent="0.25">
      <c r="A24" s="69"/>
      <c r="B24" s="70">
        <v>2024</v>
      </c>
      <c r="C24" s="71">
        <v>0</v>
      </c>
      <c r="D24" s="71">
        <v>160.648</v>
      </c>
      <c r="E24" s="72">
        <v>21.806000000000001</v>
      </c>
      <c r="F24" s="71">
        <v>4.4089999999999998</v>
      </c>
      <c r="G24" s="71">
        <v>0</v>
      </c>
      <c r="H24" s="71"/>
      <c r="I24" s="71"/>
      <c r="J24" s="71"/>
      <c r="K24" s="71"/>
      <c r="L24" s="71"/>
      <c r="M24" s="71"/>
      <c r="N24" s="71"/>
      <c r="O24" s="245"/>
      <c r="P24" s="30"/>
      <c r="Q24" s="30"/>
    </row>
    <row r="25" spans="1:17" ht="11.1" customHeight="1" x14ac:dyDescent="0.25">
      <c r="A25" s="69" t="s">
        <v>42</v>
      </c>
      <c r="B25" s="70">
        <v>2023</v>
      </c>
      <c r="C25" s="71">
        <v>1.96712</v>
      </c>
      <c r="D25" s="71">
        <v>1.9314288000000002</v>
      </c>
      <c r="E25" s="72">
        <v>2.9727063999999999</v>
      </c>
      <c r="F25" s="71">
        <v>4.9399696000000004</v>
      </c>
      <c r="G25" s="71">
        <v>12.4</v>
      </c>
      <c r="H25" s="71">
        <v>18.136775199999999</v>
      </c>
      <c r="I25" s="71">
        <v>7.3852495999999999</v>
      </c>
      <c r="J25" s="71">
        <v>0.20055999999999999</v>
      </c>
      <c r="K25" s="71">
        <v>67.817659919999997</v>
      </c>
      <c r="L25" s="71">
        <v>9.506111856255</v>
      </c>
      <c r="M25" s="71">
        <v>1.6427529599999999</v>
      </c>
      <c r="N25" s="71">
        <v>1.62744216</v>
      </c>
      <c r="O25" s="221">
        <f>SUM(C25:N25)</f>
        <v>130.527776496255</v>
      </c>
      <c r="P25" s="30"/>
      <c r="Q25" s="30"/>
    </row>
    <row r="26" spans="1:17" ht="11.1" customHeight="1" x14ac:dyDescent="0.25">
      <c r="A26" s="69"/>
      <c r="B26" s="70">
        <v>2024</v>
      </c>
      <c r="C26" s="71">
        <v>1.6803999999999999</v>
      </c>
      <c r="D26" s="71">
        <v>2.0766912</v>
      </c>
      <c r="E26" s="72">
        <v>2.8806400000000001</v>
      </c>
      <c r="F26" s="71">
        <v>5.6958552000000005</v>
      </c>
      <c r="G26" s="71">
        <v>10.634652000000001</v>
      </c>
      <c r="H26" s="71"/>
      <c r="I26" s="71"/>
      <c r="J26" s="71"/>
      <c r="K26" s="71"/>
      <c r="L26" s="71"/>
      <c r="M26" s="71"/>
      <c r="N26" s="71"/>
      <c r="O26" s="245"/>
      <c r="P26" s="30"/>
      <c r="Q26" s="30"/>
    </row>
    <row r="27" spans="1:17" ht="11.1" customHeight="1" x14ac:dyDescent="0.25">
      <c r="A27" s="69" t="s">
        <v>41</v>
      </c>
      <c r="B27" s="70">
        <v>2023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21">
        <f>SUM(C27:N27)</f>
        <v>0</v>
      </c>
      <c r="P27" s="30"/>
      <c r="Q27" s="30"/>
    </row>
    <row r="28" spans="1:17" ht="11.1" customHeight="1" x14ac:dyDescent="0.25">
      <c r="A28" s="69"/>
      <c r="B28" s="70">
        <v>2024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/>
      <c r="I28" s="71"/>
      <c r="J28" s="71"/>
      <c r="K28" s="71"/>
      <c r="L28" s="71"/>
      <c r="M28" s="71"/>
      <c r="N28" s="71"/>
      <c r="O28" s="245"/>
      <c r="P28" s="30"/>
      <c r="Q28" s="30"/>
    </row>
    <row r="29" spans="1:17" ht="11.1" customHeight="1" x14ac:dyDescent="0.25">
      <c r="A29" s="69" t="s">
        <v>18</v>
      </c>
      <c r="B29" s="70">
        <v>2023</v>
      </c>
      <c r="C29" s="71">
        <v>100.09046880000001</v>
      </c>
      <c r="D29" s="71">
        <v>674.77535999999975</v>
      </c>
      <c r="E29" s="72">
        <v>566.79950880000013</v>
      </c>
      <c r="F29" s="71">
        <v>252.98224560000006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21">
        <f>SUM(C29:N29)</f>
        <v>1594.6475832000001</v>
      </c>
      <c r="P29" s="30"/>
      <c r="Q29" s="30"/>
    </row>
    <row r="30" spans="1:17" ht="11.1" customHeight="1" x14ac:dyDescent="0.25">
      <c r="A30" s="69"/>
      <c r="B30" s="70">
        <v>2024</v>
      </c>
      <c r="C30" s="71">
        <v>104.65731360000001</v>
      </c>
      <c r="D30" s="71">
        <v>589.73397839999961</v>
      </c>
      <c r="E30" s="72">
        <v>620.93303999999978</v>
      </c>
      <c r="F30" s="71">
        <v>273.19692959999998</v>
      </c>
      <c r="G30" s="71">
        <v>0</v>
      </c>
      <c r="H30" s="71"/>
      <c r="I30" s="71"/>
      <c r="J30" s="71"/>
      <c r="K30" s="71"/>
      <c r="L30" s="71"/>
      <c r="M30" s="71"/>
      <c r="N30" s="71"/>
      <c r="O30" s="245"/>
      <c r="P30" s="30"/>
      <c r="Q30" s="30"/>
    </row>
    <row r="31" spans="1:17" ht="11.1" customHeight="1" x14ac:dyDescent="0.25">
      <c r="A31" s="69" t="s">
        <v>32</v>
      </c>
      <c r="B31" s="70">
        <v>2023</v>
      </c>
      <c r="C31" s="71">
        <v>2.3917100000000002</v>
      </c>
      <c r="D31" s="71">
        <v>0</v>
      </c>
      <c r="E31" s="72">
        <v>0</v>
      </c>
      <c r="F31" s="71">
        <v>0.91800000000000004</v>
      </c>
      <c r="G31" s="71">
        <v>381.95342999999997</v>
      </c>
      <c r="H31" s="71">
        <v>176.46634</v>
      </c>
      <c r="I31" s="71">
        <v>105.85262</v>
      </c>
      <c r="J31" s="71">
        <v>81.543440000000004</v>
      </c>
      <c r="K31" s="71">
        <v>17.254900000000003</v>
      </c>
      <c r="L31" s="71">
        <v>11.16628</v>
      </c>
      <c r="M31" s="71">
        <v>14.051939999999998</v>
      </c>
      <c r="N31" s="71">
        <v>7.0189599999999999</v>
      </c>
      <c r="O31" s="221">
        <f>SUM(C31:N31)</f>
        <v>798.61761999999999</v>
      </c>
      <c r="P31" s="30"/>
      <c r="Q31" s="30"/>
    </row>
    <row r="32" spans="1:17" ht="11.1" customHeight="1" x14ac:dyDescent="0.25">
      <c r="A32" s="69"/>
      <c r="B32" s="70">
        <v>2024</v>
      </c>
      <c r="C32" s="71">
        <v>2.4586799999999998</v>
      </c>
      <c r="D32" s="71">
        <v>0</v>
      </c>
      <c r="E32" s="72">
        <v>0</v>
      </c>
      <c r="F32" s="71">
        <v>0.9123</v>
      </c>
      <c r="G32" s="71">
        <v>385.80749000000003</v>
      </c>
      <c r="H32" s="71"/>
      <c r="I32" s="71"/>
      <c r="J32" s="71"/>
      <c r="K32" s="71"/>
      <c r="L32" s="71"/>
      <c r="M32" s="71"/>
      <c r="N32" s="71"/>
      <c r="O32" s="245"/>
      <c r="P32" s="30"/>
      <c r="Q32" s="30"/>
    </row>
    <row r="33" spans="1:17" ht="11.1" customHeight="1" x14ac:dyDescent="0.25">
      <c r="A33" s="69" t="s">
        <v>112</v>
      </c>
      <c r="B33" s="70">
        <v>2023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21">
        <f>SUM(C33:N33)</f>
        <v>0</v>
      </c>
      <c r="P33" s="30"/>
      <c r="Q33" s="30"/>
    </row>
    <row r="34" spans="1:17" ht="11.1" customHeight="1" x14ac:dyDescent="0.25">
      <c r="A34" s="69"/>
      <c r="B34" s="70">
        <v>2024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/>
      <c r="I34" s="71"/>
      <c r="J34" s="71"/>
      <c r="K34" s="71"/>
      <c r="L34" s="71"/>
      <c r="M34" s="71"/>
      <c r="N34" s="71"/>
      <c r="O34" s="245"/>
      <c r="P34" s="30"/>
      <c r="Q34" s="30"/>
    </row>
    <row r="35" spans="1:17" ht="11.1" customHeight="1" x14ac:dyDescent="0.25">
      <c r="A35" s="69" t="s">
        <v>17</v>
      </c>
      <c r="B35" s="70">
        <v>2023</v>
      </c>
      <c r="C35" s="71">
        <v>0</v>
      </c>
      <c r="D35" s="71">
        <v>0</v>
      </c>
      <c r="E35" s="72">
        <v>1.3242100000000001</v>
      </c>
      <c r="F35" s="71">
        <v>18.16328</v>
      </c>
      <c r="G35" s="71">
        <v>18.055094400000002</v>
      </c>
      <c r="H35" s="71">
        <v>36.731620799999995</v>
      </c>
      <c r="I35" s="71">
        <v>41.036900000000003</v>
      </c>
      <c r="J35" s="71">
        <v>7.782</v>
      </c>
      <c r="K35" s="71">
        <v>0</v>
      </c>
      <c r="L35" s="71">
        <v>0</v>
      </c>
      <c r="M35" s="71">
        <v>0</v>
      </c>
      <c r="N35" s="71">
        <v>0</v>
      </c>
      <c r="O35" s="221">
        <f>SUM(C35:N35)</f>
        <v>123.0931052</v>
      </c>
      <c r="P35" s="30"/>
      <c r="Q35" s="30"/>
    </row>
    <row r="36" spans="1:17" ht="11.1" customHeight="1" x14ac:dyDescent="0.25">
      <c r="A36" s="69"/>
      <c r="B36" s="70">
        <v>2024</v>
      </c>
      <c r="C36" s="71">
        <v>0</v>
      </c>
      <c r="D36" s="71">
        <v>0</v>
      </c>
      <c r="E36" s="72">
        <v>1.232</v>
      </c>
      <c r="F36" s="71">
        <v>15.366088</v>
      </c>
      <c r="G36" s="71">
        <v>14.91324</v>
      </c>
      <c r="H36" s="71"/>
      <c r="I36" s="71"/>
      <c r="J36" s="71"/>
      <c r="K36" s="71"/>
      <c r="L36" s="71"/>
      <c r="M36" s="71"/>
      <c r="N36" s="71"/>
      <c r="O36" s="245"/>
      <c r="P36" s="30"/>
      <c r="Q36" s="30"/>
    </row>
    <row r="37" spans="1:17" ht="11.1" customHeight="1" x14ac:dyDescent="0.25">
      <c r="A37" s="69" t="s">
        <v>10</v>
      </c>
      <c r="B37" s="70">
        <v>2023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21">
        <f>SUM(C37:N37)</f>
        <v>0</v>
      </c>
      <c r="P37" s="30"/>
      <c r="Q37" s="30"/>
    </row>
    <row r="38" spans="1:17" ht="11.1" customHeight="1" x14ac:dyDescent="0.25">
      <c r="A38" s="69"/>
      <c r="B38" s="70">
        <v>2024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/>
      <c r="I38" s="71"/>
      <c r="J38" s="71"/>
      <c r="K38" s="71"/>
      <c r="L38" s="71"/>
      <c r="M38" s="71"/>
      <c r="N38" s="71"/>
      <c r="O38" s="245"/>
      <c r="P38" s="30"/>
      <c r="Q38" s="30"/>
    </row>
    <row r="39" spans="1:17" ht="11.1" customHeight="1" x14ac:dyDescent="0.25">
      <c r="A39" s="69" t="s">
        <v>64</v>
      </c>
      <c r="B39" s="70">
        <v>2023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21">
        <f>SUM(C39:N39)</f>
        <v>0</v>
      </c>
      <c r="P39" s="30"/>
      <c r="Q39" s="30"/>
    </row>
    <row r="40" spans="1:17" ht="11.1" customHeight="1" x14ac:dyDescent="0.25">
      <c r="A40" s="69"/>
      <c r="B40" s="70">
        <v>2024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/>
      <c r="I40" s="71"/>
      <c r="J40" s="71"/>
      <c r="K40" s="71"/>
      <c r="L40" s="71"/>
      <c r="M40" s="71"/>
      <c r="N40" s="71"/>
      <c r="O40" s="245"/>
      <c r="P40" s="30"/>
      <c r="Q40" s="30"/>
    </row>
    <row r="41" spans="1:17" ht="11.1" customHeight="1" x14ac:dyDescent="0.25">
      <c r="A41" s="69" t="s">
        <v>65</v>
      </c>
      <c r="B41" s="70">
        <v>2023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21">
        <f>SUM(C41:N41)</f>
        <v>0</v>
      </c>
      <c r="P41" s="30"/>
      <c r="Q41" s="30"/>
    </row>
    <row r="42" spans="1:17" ht="11.1" customHeight="1" x14ac:dyDescent="0.25">
      <c r="A42" s="69"/>
      <c r="B42" s="70">
        <v>2024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/>
      <c r="I42" s="71"/>
      <c r="J42" s="71"/>
      <c r="K42" s="71"/>
      <c r="L42" s="71"/>
      <c r="M42" s="71"/>
      <c r="N42" s="71"/>
      <c r="O42" s="245"/>
      <c r="P42" s="30"/>
      <c r="Q42" s="30"/>
    </row>
    <row r="43" spans="1:17" ht="11.1" customHeight="1" x14ac:dyDescent="0.25">
      <c r="A43" s="69" t="s">
        <v>21</v>
      </c>
      <c r="B43" s="70">
        <v>2023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1.1242920000000001</v>
      </c>
      <c r="L43" s="71">
        <v>1.3214250000000001</v>
      </c>
      <c r="M43" s="71">
        <v>1.1844840000000001</v>
      </c>
      <c r="N43" s="71">
        <v>9.393E-2</v>
      </c>
      <c r="O43" s="221">
        <f>SUM(C43:N43)</f>
        <v>3.7241310000000003</v>
      </c>
      <c r="P43" s="30"/>
      <c r="Q43" s="30"/>
    </row>
    <row r="44" spans="1:17" ht="11.1" customHeight="1" x14ac:dyDescent="0.25">
      <c r="A44" s="69"/>
      <c r="B44" s="70">
        <v>2024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/>
      <c r="I44" s="71"/>
      <c r="J44" s="71"/>
      <c r="K44" s="71"/>
      <c r="L44" s="71"/>
      <c r="M44" s="71"/>
      <c r="N44" s="71"/>
      <c r="O44" s="245"/>
      <c r="P44" s="30"/>
      <c r="Q44" s="30"/>
    </row>
    <row r="45" spans="1:17" ht="11.1" customHeight="1" x14ac:dyDescent="0.25">
      <c r="A45" s="69" t="s">
        <v>43</v>
      </c>
      <c r="B45" s="70">
        <v>2023</v>
      </c>
      <c r="C45" s="71">
        <v>331.95193577999999</v>
      </c>
      <c r="D45" s="71">
        <v>284.60330076000002</v>
      </c>
      <c r="E45" s="72">
        <v>119.90287763999997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21">
        <f>SUM(C45:N45)</f>
        <v>736.45811417999994</v>
      </c>
      <c r="P45" s="30"/>
      <c r="Q45" s="30"/>
    </row>
    <row r="46" spans="1:17" ht="11.1" customHeight="1" x14ac:dyDescent="0.25">
      <c r="A46" s="69"/>
      <c r="B46" s="70">
        <v>2024</v>
      </c>
      <c r="C46" s="71">
        <v>335.767</v>
      </c>
      <c r="D46" s="71">
        <v>304.58616000000001</v>
      </c>
      <c r="E46" s="72">
        <v>127.516475</v>
      </c>
      <c r="F46" s="71">
        <v>0</v>
      </c>
      <c r="G46" s="71">
        <v>0</v>
      </c>
      <c r="H46" s="71"/>
      <c r="I46" s="71"/>
      <c r="J46" s="71"/>
      <c r="K46" s="71"/>
      <c r="L46" s="71"/>
      <c r="M46" s="71"/>
      <c r="N46" s="71"/>
      <c r="O46" s="245"/>
      <c r="P46" s="30"/>
      <c r="Q46" s="30"/>
    </row>
    <row r="47" spans="1:17" ht="11.1" customHeight="1" x14ac:dyDescent="0.25">
      <c r="A47" s="69" t="s">
        <v>31</v>
      </c>
      <c r="B47" s="70">
        <v>2023</v>
      </c>
      <c r="C47" s="71">
        <v>0</v>
      </c>
      <c r="D47" s="71">
        <v>0</v>
      </c>
      <c r="E47" s="72">
        <v>0</v>
      </c>
      <c r="F47" s="71">
        <v>5.4941318162345825</v>
      </c>
      <c r="G47" s="71">
        <v>7.2902902946189654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4.7904</v>
      </c>
      <c r="N47" s="71">
        <v>7.9409999999999998</v>
      </c>
      <c r="O47" s="221">
        <f>SUM(C47:N47)</f>
        <v>25.515822110853545</v>
      </c>
      <c r="P47" s="30"/>
      <c r="Q47" s="30"/>
    </row>
    <row r="48" spans="1:17" ht="11.1" customHeight="1" x14ac:dyDescent="0.25">
      <c r="A48" s="69"/>
      <c r="B48" s="70">
        <v>2024</v>
      </c>
      <c r="C48" s="71">
        <v>0</v>
      </c>
      <c r="D48" s="71">
        <v>0</v>
      </c>
      <c r="E48" s="72">
        <v>0</v>
      </c>
      <c r="F48" s="71">
        <v>5.1561000000000003</v>
      </c>
      <c r="G48" s="71">
        <v>7.0648999999999997</v>
      </c>
      <c r="H48" s="71"/>
      <c r="I48" s="71"/>
      <c r="J48" s="71"/>
      <c r="K48" s="71"/>
      <c r="L48" s="71"/>
      <c r="M48" s="71"/>
      <c r="N48" s="71"/>
      <c r="O48" s="245"/>
      <c r="P48" s="30"/>
      <c r="Q48" s="30"/>
    </row>
    <row r="49" spans="1:18" ht="11.1" customHeight="1" x14ac:dyDescent="0.25">
      <c r="A49" s="69" t="s">
        <v>35</v>
      </c>
      <c r="B49" s="70">
        <v>2023</v>
      </c>
      <c r="C49" s="71">
        <v>0</v>
      </c>
      <c r="D49" s="75">
        <v>1377.0541999999998</v>
      </c>
      <c r="E49" s="72">
        <v>1083.5450000000001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485.07390000000004</v>
      </c>
      <c r="N49" s="71">
        <v>151.18990000000002</v>
      </c>
      <c r="O49" s="221">
        <f>SUM(C49:N49)</f>
        <v>3096.8629999999994</v>
      </c>
      <c r="P49" s="30"/>
      <c r="Q49" s="30"/>
    </row>
    <row r="50" spans="1:18" ht="11.1" customHeight="1" x14ac:dyDescent="0.25">
      <c r="A50" s="69"/>
      <c r="B50" s="70">
        <v>2024</v>
      </c>
      <c r="C50" s="71">
        <v>0</v>
      </c>
      <c r="D50" s="71">
        <v>1396.4676999999999</v>
      </c>
      <c r="E50" s="72">
        <v>1089.4242999999999</v>
      </c>
      <c r="F50" s="71">
        <v>0</v>
      </c>
      <c r="G50" s="71">
        <v>0</v>
      </c>
      <c r="H50" s="71"/>
      <c r="I50" s="71"/>
      <c r="J50" s="71"/>
      <c r="K50" s="71"/>
      <c r="L50" s="71"/>
      <c r="M50" s="71"/>
      <c r="N50" s="71"/>
      <c r="O50" s="245"/>
      <c r="P50" s="30"/>
      <c r="Q50" s="30"/>
    </row>
    <row r="51" spans="1:18" ht="11.1" customHeight="1" x14ac:dyDescent="0.25">
      <c r="A51" s="69" t="s">
        <v>36</v>
      </c>
      <c r="B51" s="70">
        <v>2023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21">
        <f>SUM(C51:N51)</f>
        <v>0</v>
      </c>
      <c r="P51" s="30"/>
      <c r="Q51" s="30"/>
    </row>
    <row r="52" spans="1:18" ht="11.1" customHeight="1" x14ac:dyDescent="0.25">
      <c r="A52" s="69"/>
      <c r="B52" s="70">
        <v>2024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/>
      <c r="I52" s="71"/>
      <c r="J52" s="71"/>
      <c r="K52" s="71"/>
      <c r="L52" s="71"/>
      <c r="M52" s="71"/>
      <c r="N52" s="71"/>
      <c r="O52" s="245"/>
      <c r="P52" s="30"/>
      <c r="Q52" s="30"/>
    </row>
    <row r="53" spans="1:18" ht="11.1" customHeight="1" x14ac:dyDescent="0.25">
      <c r="A53" s="69" t="s">
        <v>22</v>
      </c>
      <c r="B53" s="70">
        <v>2023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21">
        <f>SUM(C53:N53)</f>
        <v>0</v>
      </c>
      <c r="P53" s="30"/>
      <c r="Q53" s="30"/>
    </row>
    <row r="54" spans="1:18" ht="11.1" customHeight="1" x14ac:dyDescent="0.25">
      <c r="A54" s="69"/>
      <c r="B54" s="70">
        <v>2024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/>
      <c r="I54" s="71"/>
      <c r="J54" s="71"/>
      <c r="K54" s="71"/>
      <c r="L54" s="71"/>
      <c r="M54" s="71"/>
      <c r="N54" s="71"/>
      <c r="O54" s="245"/>
      <c r="P54" s="30"/>
      <c r="Q54" s="30"/>
    </row>
    <row r="55" spans="1:18" ht="11.1" customHeight="1" x14ac:dyDescent="0.25">
      <c r="A55" s="76" t="s">
        <v>30</v>
      </c>
      <c r="B55" s="70">
        <v>2023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21">
        <f>SUM(C55:N55)</f>
        <v>0</v>
      </c>
      <c r="P55" s="30"/>
      <c r="Q55" s="30"/>
    </row>
    <row r="56" spans="1:18" ht="11.1" customHeight="1" x14ac:dyDescent="0.25">
      <c r="A56" s="76"/>
      <c r="B56" s="70">
        <v>2024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/>
      <c r="I56" s="71"/>
      <c r="J56" s="71"/>
      <c r="K56" s="71"/>
      <c r="L56" s="71"/>
      <c r="M56" s="71"/>
      <c r="N56" s="71"/>
      <c r="O56" s="245"/>
      <c r="P56" s="30"/>
      <c r="Q56" s="30"/>
    </row>
    <row r="57" spans="1:18" ht="11.1" customHeight="1" x14ac:dyDescent="0.25">
      <c r="A57" s="69" t="s">
        <v>164</v>
      </c>
      <c r="B57" s="70">
        <v>2023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21">
        <f>SUM(C57:N57)</f>
        <v>0</v>
      </c>
      <c r="P57" s="30"/>
      <c r="Q57" s="30"/>
    </row>
    <row r="58" spans="1:18" ht="11.1" customHeight="1" x14ac:dyDescent="0.25">
      <c r="A58" s="77"/>
      <c r="B58" s="78">
        <v>2024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12"/>
      <c r="I58" s="112"/>
      <c r="J58" s="112"/>
      <c r="K58" s="112"/>
      <c r="L58" s="112"/>
      <c r="M58" s="112"/>
      <c r="N58" s="112"/>
      <c r="O58" s="246"/>
      <c r="P58" s="30"/>
      <c r="Q58" s="30"/>
    </row>
    <row r="59" spans="1:18" ht="9" customHeight="1" x14ac:dyDescent="0.3">
      <c r="A59" s="4" t="s">
        <v>170</v>
      </c>
      <c r="B59" s="86"/>
      <c r="C59" s="86"/>
      <c r="D59" s="86"/>
      <c r="E59" s="86"/>
      <c r="F59" s="86"/>
      <c r="G59" s="86"/>
      <c r="H59" s="86"/>
      <c r="I59" s="83"/>
      <c r="J59" s="87"/>
      <c r="K59" s="88"/>
      <c r="L59" s="83"/>
      <c r="M59" s="83"/>
      <c r="N59" s="83"/>
      <c r="O59" s="83"/>
      <c r="P59" s="83"/>
      <c r="Q59" s="84"/>
      <c r="R59" s="84"/>
    </row>
    <row r="60" spans="1:18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  <c r="Q60" s="91"/>
      <c r="R60" s="91"/>
    </row>
    <row r="61" spans="1:18" ht="9" customHeight="1" x14ac:dyDescent="0.3">
      <c r="A61" s="5" t="s">
        <v>87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1"/>
      <c r="R61" s="91"/>
    </row>
    <row r="62" spans="1:18" ht="14.1" customHeight="1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  <c r="R62" s="7"/>
    </row>
    <row r="63" spans="1:18" ht="14.1" customHeigh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8" ht="14.1" customHeight="1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4.1" customHeight="1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W14848 EGU15104:EGU16640 P35 EQQ15104:EQQ16640 H59:H65 DWY15104:DWY16640 P11 EQQ8960:EQQ14592 P5:P7 EQQ5632 P12:P22 EQQ5888:EQQ8448 EGU8960:EGU14592 EGU2560 EGU1024:EGU2304 EGU14848 P9:P10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 published="0"/>
  <dimension ref="A1:Y44"/>
  <sheetViews>
    <sheetView showGridLines="0" zoomScaleNormal="100" workbookViewId="0">
      <selection sqref="A1:P45"/>
    </sheetView>
  </sheetViews>
  <sheetFormatPr baseColWidth="10" defaultColWidth="8.33203125" defaultRowHeight="14.25" customHeight="1" x14ac:dyDescent="0.25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183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5">
      <c r="A2" s="27" t="s">
        <v>253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5">
      <c r="A4" s="218"/>
      <c r="B4" s="379" t="s">
        <v>70</v>
      </c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1"/>
    </row>
    <row r="5" spans="1:25" ht="14.1" customHeight="1" x14ac:dyDescent="0.25">
      <c r="A5" s="253" t="s">
        <v>45</v>
      </c>
      <c r="B5" s="383" t="s">
        <v>11</v>
      </c>
      <c r="C5" s="384"/>
      <c r="D5" s="384"/>
      <c r="E5" s="384"/>
      <c r="F5" s="385"/>
      <c r="G5" s="383" t="s">
        <v>12</v>
      </c>
      <c r="H5" s="384"/>
      <c r="I5" s="384"/>
      <c r="J5" s="384"/>
      <c r="K5" s="385"/>
      <c r="L5" s="383" t="s">
        <v>13</v>
      </c>
      <c r="M5" s="384"/>
      <c r="N5" s="384"/>
      <c r="O5" s="384"/>
      <c r="P5" s="385"/>
    </row>
    <row r="6" spans="1:25" ht="14.1" customHeight="1" x14ac:dyDescent="0.25">
      <c r="A6" s="212"/>
      <c r="B6" s="213">
        <v>2019</v>
      </c>
      <c r="C6" s="213" t="s">
        <v>80</v>
      </c>
      <c r="D6" s="213" t="s">
        <v>88</v>
      </c>
      <c r="E6" s="213" t="s">
        <v>168</v>
      </c>
      <c r="F6" s="213" t="s">
        <v>46</v>
      </c>
      <c r="G6" s="213">
        <v>2019</v>
      </c>
      <c r="H6" s="213" t="s">
        <v>80</v>
      </c>
      <c r="I6" s="213" t="s">
        <v>88</v>
      </c>
      <c r="J6" s="213" t="s">
        <v>168</v>
      </c>
      <c r="K6" s="213" t="s">
        <v>46</v>
      </c>
      <c r="L6" s="213">
        <v>2019</v>
      </c>
      <c r="M6" s="213" t="s">
        <v>80</v>
      </c>
      <c r="N6" s="213" t="s">
        <v>88</v>
      </c>
      <c r="O6" s="213" t="s">
        <v>168</v>
      </c>
      <c r="P6" s="213" t="s">
        <v>46</v>
      </c>
    </row>
    <row r="7" spans="1:25" ht="14.1" customHeight="1" x14ac:dyDescent="0.25">
      <c r="A7" s="9" t="s">
        <v>47</v>
      </c>
      <c r="B7" s="56">
        <v>6275</v>
      </c>
      <c r="C7" s="57">
        <v>3903</v>
      </c>
      <c r="D7" s="57">
        <v>4406</v>
      </c>
      <c r="E7" s="57">
        <v>5276</v>
      </c>
      <c r="F7" s="58">
        <v>19.745801180208812</v>
      </c>
      <c r="G7" s="56">
        <v>72335</v>
      </c>
      <c r="H7" s="57">
        <v>79824</v>
      </c>
      <c r="I7" s="57">
        <v>86707</v>
      </c>
      <c r="J7" s="57">
        <v>78359</v>
      </c>
      <c r="K7" s="58">
        <v>-9.6278270497191727</v>
      </c>
      <c r="L7" s="56">
        <v>25935</v>
      </c>
      <c r="M7" s="57">
        <v>24982</v>
      </c>
      <c r="N7" s="57">
        <v>24731</v>
      </c>
      <c r="O7" s="57">
        <v>25319</v>
      </c>
      <c r="P7" s="58">
        <v>2.3775827908293135</v>
      </c>
      <c r="R7" s="59"/>
      <c r="S7" s="59"/>
      <c r="U7" s="60"/>
      <c r="V7" s="60"/>
      <c r="W7" s="59"/>
      <c r="X7" s="59"/>
      <c r="Y7" s="59"/>
    </row>
    <row r="8" spans="1:25" ht="14.1" customHeight="1" x14ac:dyDescent="0.25">
      <c r="A8" s="9" t="s">
        <v>48</v>
      </c>
      <c r="B8" s="56">
        <v>5195</v>
      </c>
      <c r="C8" s="57">
        <v>3890.4</v>
      </c>
      <c r="D8" s="57">
        <v>4220</v>
      </c>
      <c r="E8" s="57">
        <v>4139</v>
      </c>
      <c r="F8" s="58">
        <v>-1.9194312796208535</v>
      </c>
      <c r="G8" s="56">
        <v>69136</v>
      </c>
      <c r="H8" s="57">
        <v>79547</v>
      </c>
      <c r="I8" s="57">
        <v>87578</v>
      </c>
      <c r="J8" s="57">
        <v>82869.600000000006</v>
      </c>
      <c r="K8" s="58">
        <v>-1.3804836831167622</v>
      </c>
      <c r="L8" s="56">
        <v>25276</v>
      </c>
      <c r="M8" s="57">
        <v>23784.2</v>
      </c>
      <c r="N8" s="57">
        <v>23644</v>
      </c>
      <c r="O8" s="57">
        <v>23108</v>
      </c>
      <c r="P8" s="58">
        <v>-2.2669599052613787</v>
      </c>
      <c r="R8" s="59"/>
      <c r="S8" s="59"/>
      <c r="U8" s="60"/>
      <c r="V8" s="60"/>
      <c r="W8" s="59"/>
      <c r="X8" s="59"/>
      <c r="Y8" s="59"/>
    </row>
    <row r="9" spans="1:25" ht="14.1" customHeight="1" x14ac:dyDescent="0.25">
      <c r="A9" s="9" t="s">
        <v>49</v>
      </c>
      <c r="B9" s="56">
        <v>6017</v>
      </c>
      <c r="C9" s="57">
        <v>3660.4</v>
      </c>
      <c r="D9" s="57">
        <v>5153</v>
      </c>
      <c r="E9" s="57">
        <v>4627</v>
      </c>
      <c r="F9" s="58">
        <v>-1.9194312796208535</v>
      </c>
      <c r="G9" s="56">
        <v>74505</v>
      </c>
      <c r="H9" s="57">
        <v>78647</v>
      </c>
      <c r="I9" s="57">
        <v>104001</v>
      </c>
      <c r="J9" s="57">
        <v>84048</v>
      </c>
      <c r="K9" s="58">
        <v>-1.9194312796208535</v>
      </c>
      <c r="L9" s="56">
        <v>27542</v>
      </c>
      <c r="M9" s="57">
        <v>24070</v>
      </c>
      <c r="N9" s="57">
        <v>29202</v>
      </c>
      <c r="O9" s="57">
        <v>24894</v>
      </c>
      <c r="P9" s="58">
        <v>-1.9194312796208535</v>
      </c>
      <c r="S9" s="59"/>
      <c r="U9" s="60"/>
      <c r="V9" s="60"/>
    </row>
    <row r="10" spans="1:25" ht="14.1" customHeight="1" x14ac:dyDescent="0.25">
      <c r="A10" s="9" t="s">
        <v>50</v>
      </c>
      <c r="B10" s="56">
        <v>5080</v>
      </c>
      <c r="C10" s="57">
        <v>4597</v>
      </c>
      <c r="D10" s="57">
        <v>4073</v>
      </c>
      <c r="E10" s="57">
        <v>4856</v>
      </c>
      <c r="F10" s="58">
        <v>-1.9194312796208535</v>
      </c>
      <c r="G10" s="56">
        <v>80345</v>
      </c>
      <c r="H10" s="57">
        <v>97411</v>
      </c>
      <c r="I10" s="57">
        <v>93093</v>
      </c>
      <c r="J10" s="57">
        <v>94288</v>
      </c>
      <c r="K10" s="58">
        <v>-1.9194312796208535</v>
      </c>
      <c r="L10" s="56">
        <v>26795</v>
      </c>
      <c r="M10" s="57">
        <v>23887</v>
      </c>
      <c r="N10" s="57">
        <v>26208</v>
      </c>
      <c r="O10" s="57">
        <v>27174</v>
      </c>
      <c r="P10" s="58">
        <v>-1.9194312796208535</v>
      </c>
      <c r="S10" s="59"/>
      <c r="U10" s="60"/>
      <c r="V10" s="60"/>
    </row>
    <row r="11" spans="1:25" ht="14.1" customHeight="1" x14ac:dyDescent="0.25">
      <c r="A11" s="9" t="s">
        <v>105</v>
      </c>
      <c r="B11" s="56">
        <v>6261</v>
      </c>
      <c r="C11" s="57">
        <v>5665</v>
      </c>
      <c r="D11" s="57">
        <v>6627</v>
      </c>
      <c r="E11" s="57">
        <v>6129</v>
      </c>
      <c r="F11" s="58">
        <v>-1.9194312796208535</v>
      </c>
      <c r="G11" s="56">
        <v>94005</v>
      </c>
      <c r="H11" s="57">
        <v>108627</v>
      </c>
      <c r="I11" s="57">
        <v>106531</v>
      </c>
      <c r="J11" s="57">
        <v>100708</v>
      </c>
      <c r="K11" s="58">
        <v>-1.9194312796208535</v>
      </c>
      <c r="L11" s="56">
        <v>29001</v>
      </c>
      <c r="M11" s="57">
        <v>27477</v>
      </c>
      <c r="N11" s="57">
        <v>29874</v>
      </c>
      <c r="O11" s="57">
        <v>28115</v>
      </c>
      <c r="P11" s="58">
        <v>-1.9194312796208535</v>
      </c>
      <c r="S11" s="59"/>
      <c r="U11" s="60"/>
      <c r="V11" s="60"/>
    </row>
    <row r="12" spans="1:25" ht="14.1" customHeight="1" x14ac:dyDescent="0.25">
      <c r="A12" s="9" t="s">
        <v>52</v>
      </c>
      <c r="B12" s="56">
        <v>6259</v>
      </c>
      <c r="C12" s="57">
        <v>5364</v>
      </c>
      <c r="D12" s="57">
        <v>5831</v>
      </c>
      <c r="E12" s="57"/>
      <c r="F12" s="58"/>
      <c r="G12" s="56">
        <v>89901</v>
      </c>
      <c r="H12" s="57">
        <v>104063</v>
      </c>
      <c r="I12" s="57">
        <v>99909</v>
      </c>
      <c r="J12" s="57"/>
      <c r="K12" s="58"/>
      <c r="L12" s="56">
        <v>28095</v>
      </c>
      <c r="M12" s="57">
        <v>27062</v>
      </c>
      <c r="N12" s="57">
        <v>28123</v>
      </c>
      <c r="O12" s="57"/>
      <c r="P12" s="58"/>
      <c r="S12" s="59"/>
      <c r="U12" s="60"/>
      <c r="V12" s="60"/>
    </row>
    <row r="13" spans="1:25" ht="14.1" customHeight="1" x14ac:dyDescent="0.25">
      <c r="A13" s="9" t="s">
        <v>53</v>
      </c>
      <c r="B13" s="56">
        <v>6139</v>
      </c>
      <c r="C13" s="57">
        <v>5430</v>
      </c>
      <c r="D13" s="57">
        <v>5018</v>
      </c>
      <c r="E13" s="57"/>
      <c r="F13" s="58"/>
      <c r="G13" s="56">
        <v>94603</v>
      </c>
      <c r="H13" s="57">
        <v>108439</v>
      </c>
      <c r="I13" s="57">
        <v>98821</v>
      </c>
      <c r="J13" s="57"/>
      <c r="K13" s="58"/>
      <c r="L13" s="56">
        <v>29452</v>
      </c>
      <c r="M13" s="57">
        <v>27611</v>
      </c>
      <c r="N13" s="57">
        <v>27174</v>
      </c>
      <c r="O13" s="57"/>
      <c r="P13" s="58"/>
      <c r="S13" s="59"/>
      <c r="U13" s="60"/>
      <c r="W13" s="59"/>
    </row>
    <row r="14" spans="1:25" ht="14.1" customHeight="1" x14ac:dyDescent="0.25">
      <c r="A14" s="9" t="s">
        <v>54</v>
      </c>
      <c r="B14" s="56">
        <v>6863</v>
      </c>
      <c r="C14" s="57">
        <v>5152</v>
      </c>
      <c r="D14" s="57">
        <v>4666</v>
      </c>
      <c r="E14" s="57"/>
      <c r="F14" s="58"/>
      <c r="G14" s="56">
        <v>92896</v>
      </c>
      <c r="H14" s="57">
        <v>103591</v>
      </c>
      <c r="I14" s="57">
        <v>100333</v>
      </c>
      <c r="J14" s="57"/>
      <c r="K14" s="58"/>
      <c r="L14" s="56">
        <v>30396</v>
      </c>
      <c r="M14" s="57">
        <v>27042</v>
      </c>
      <c r="N14" s="57">
        <v>26474</v>
      </c>
      <c r="O14" s="57"/>
      <c r="P14" s="58"/>
      <c r="S14" s="270"/>
      <c r="T14" s="270"/>
      <c r="U14" s="271"/>
      <c r="V14" s="271"/>
      <c r="W14" s="270"/>
      <c r="X14" s="270"/>
    </row>
    <row r="15" spans="1:25" ht="14.1" customHeight="1" x14ac:dyDescent="0.25">
      <c r="A15" s="9" t="s">
        <v>55</v>
      </c>
      <c r="B15" s="56">
        <v>5175</v>
      </c>
      <c r="C15" s="57">
        <v>5094</v>
      </c>
      <c r="D15" s="57">
        <v>4785</v>
      </c>
      <c r="E15" s="57"/>
      <c r="F15" s="58"/>
      <c r="G15" s="56">
        <v>85061</v>
      </c>
      <c r="H15" s="57">
        <v>102522</v>
      </c>
      <c r="I15" s="57">
        <v>90586</v>
      </c>
      <c r="J15" s="57"/>
      <c r="K15" s="58"/>
      <c r="L15" s="56">
        <v>27762</v>
      </c>
      <c r="M15" s="57">
        <v>26273</v>
      </c>
      <c r="N15" s="57">
        <v>24180</v>
      </c>
      <c r="O15" s="57"/>
      <c r="P15" s="58"/>
      <c r="S15" s="59"/>
      <c r="U15" s="60"/>
      <c r="V15" s="60"/>
    </row>
    <row r="16" spans="1:25" ht="14.1" customHeight="1" x14ac:dyDescent="0.25">
      <c r="A16" s="9" t="s">
        <v>56</v>
      </c>
      <c r="B16" s="56">
        <v>6472</v>
      </c>
      <c r="C16" s="57">
        <v>5586</v>
      </c>
      <c r="D16" s="57">
        <v>5021</v>
      </c>
      <c r="E16" s="57"/>
      <c r="F16" s="58"/>
      <c r="G16" s="56">
        <v>96632</v>
      </c>
      <c r="H16" s="57">
        <v>100479</v>
      </c>
      <c r="I16" s="57">
        <v>97685</v>
      </c>
      <c r="J16" s="57"/>
      <c r="K16" s="58"/>
      <c r="L16" s="56">
        <v>28373</v>
      </c>
      <c r="M16" s="57">
        <v>27348</v>
      </c>
      <c r="N16" s="57">
        <v>24299</v>
      </c>
      <c r="O16" s="57"/>
      <c r="P16" s="58"/>
      <c r="S16" s="59"/>
      <c r="U16" s="60"/>
    </row>
    <row r="17" spans="1:23" ht="14.1" customHeight="1" x14ac:dyDescent="0.25">
      <c r="A17" s="9" t="s">
        <v>37</v>
      </c>
      <c r="B17" s="56">
        <v>7035</v>
      </c>
      <c r="C17" s="57">
        <v>4971</v>
      </c>
      <c r="D17" s="57">
        <v>4840</v>
      </c>
      <c r="E17" s="57"/>
      <c r="F17" s="58"/>
      <c r="G17" s="56">
        <v>82636</v>
      </c>
      <c r="H17" s="57">
        <v>96928</v>
      </c>
      <c r="I17" s="57">
        <v>95185</v>
      </c>
      <c r="J17" s="57"/>
      <c r="K17" s="58"/>
      <c r="L17" s="56">
        <v>26279</v>
      </c>
      <c r="M17" s="57">
        <v>26277</v>
      </c>
      <c r="N17" s="57">
        <v>24645</v>
      </c>
      <c r="O17" s="57"/>
      <c r="P17" s="58"/>
      <c r="S17" s="59"/>
      <c r="U17" s="60"/>
      <c r="V17" s="60"/>
    </row>
    <row r="18" spans="1:23" ht="14.1" customHeight="1" x14ac:dyDescent="0.25">
      <c r="A18" s="14" t="s">
        <v>38</v>
      </c>
      <c r="B18" s="61">
        <v>8200</v>
      </c>
      <c r="C18" s="62">
        <v>4877.3333000000002</v>
      </c>
      <c r="D18" s="62">
        <v>5061</v>
      </c>
      <c r="E18" s="62"/>
      <c r="F18" s="58"/>
      <c r="G18" s="61">
        <v>122703</v>
      </c>
      <c r="H18" s="62">
        <v>127064.66666666701</v>
      </c>
      <c r="I18" s="62">
        <v>128433</v>
      </c>
      <c r="J18" s="62"/>
      <c r="K18" s="58"/>
      <c r="L18" s="61">
        <v>27479</v>
      </c>
      <c r="M18" s="62">
        <v>26887.666666666668</v>
      </c>
      <c r="N18" s="62">
        <v>25862</v>
      </c>
      <c r="O18" s="62"/>
      <c r="P18" s="58"/>
      <c r="S18" s="59"/>
    </row>
    <row r="19" spans="1:23" ht="14.1" customHeight="1" x14ac:dyDescent="0.25">
      <c r="A19" s="254" t="s">
        <v>186</v>
      </c>
      <c r="B19" s="255">
        <v>74971</v>
      </c>
      <c r="C19" s="256">
        <f>SUM(C6:C17)</f>
        <v>53312.800000000003</v>
      </c>
      <c r="D19" s="256">
        <f>SUM(D6:D11)</f>
        <v>24479</v>
      </c>
      <c r="E19" s="256">
        <f>SUM(E6:E18)</f>
        <v>25027</v>
      </c>
      <c r="F19" s="257">
        <f>((E19/D19)-1)*100</f>
        <v>2.2386535397687757</v>
      </c>
      <c r="G19" s="255">
        <v>1054758</v>
      </c>
      <c r="H19" s="256">
        <f>SUM(H6:H17)</f>
        <v>1060078</v>
      </c>
      <c r="I19" s="256">
        <f>SUM(I6:I11)</f>
        <v>477910</v>
      </c>
      <c r="J19" s="256">
        <f>SUM(J6:J18)</f>
        <v>440272.6</v>
      </c>
      <c r="K19" s="257">
        <f>((J19/I19)-1)*100</f>
        <v>-7.8754158732815878</v>
      </c>
      <c r="L19" s="255">
        <v>332385</v>
      </c>
      <c r="M19" s="256">
        <f>SUM(M6:M17)</f>
        <v>285813.2</v>
      </c>
      <c r="N19" s="256">
        <f>SUM(N6:N11)</f>
        <v>133659</v>
      </c>
      <c r="O19" s="256">
        <f>SUM(O6:O18)</f>
        <v>128610</v>
      </c>
      <c r="P19" s="257">
        <f>((O19/N19)-1)*100</f>
        <v>-3.7775233990977042</v>
      </c>
    </row>
    <row r="20" spans="1:23" ht="14.1" customHeight="1" x14ac:dyDescent="0.25">
      <c r="A20" s="254" t="s">
        <v>28</v>
      </c>
      <c r="B20" s="255">
        <v>74971</v>
      </c>
      <c r="C20" s="256">
        <f>SUM(C7:C18)</f>
        <v>58190.133300000001</v>
      </c>
      <c r="D20" s="256">
        <f>SUM(D7:D18)</f>
        <v>59701</v>
      </c>
      <c r="E20" s="256"/>
      <c r="F20" s="257"/>
      <c r="G20" s="255">
        <v>1054758</v>
      </c>
      <c r="H20" s="256">
        <f>SUM(H7:H18)</f>
        <v>1187142.666666667</v>
      </c>
      <c r="I20" s="256">
        <f>SUM(I7:I18)</f>
        <v>1188862</v>
      </c>
      <c r="J20" s="256"/>
      <c r="K20" s="257"/>
      <c r="L20" s="255">
        <v>332385</v>
      </c>
      <c r="M20" s="256">
        <f>SUM(M7:M18)</f>
        <v>312700.8666666667</v>
      </c>
      <c r="N20" s="256">
        <f>SUM(N7:N18)</f>
        <v>314416</v>
      </c>
      <c r="O20" s="256"/>
      <c r="P20" s="257"/>
    </row>
    <row r="21" spans="1:23" ht="14.25" customHeight="1" x14ac:dyDescent="0.25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27</v>
      </c>
    </row>
    <row r="22" spans="1:23" ht="0.75" customHeight="1" x14ac:dyDescent="0.25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4" spans="1:23" ht="14.25" customHeight="1" x14ac:dyDescent="0.25">
      <c r="A24" s="3" t="s">
        <v>86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3" ht="14.1" customHeight="1" x14ac:dyDescent="0.25">
      <c r="A25" s="218"/>
      <c r="B25" s="379" t="s">
        <v>71</v>
      </c>
      <c r="C25" s="380"/>
      <c r="D25" s="380"/>
      <c r="E25" s="380"/>
      <c r="F25" s="380"/>
      <c r="G25" s="380"/>
      <c r="H25" s="380"/>
      <c r="I25" s="380"/>
      <c r="J25" s="380"/>
      <c r="K25" s="380"/>
      <c r="L25" s="380"/>
      <c r="M25" s="380"/>
      <c r="N25" s="380"/>
      <c r="O25" s="380"/>
      <c r="P25" s="381"/>
    </row>
    <row r="26" spans="1:23" ht="14.1" customHeight="1" x14ac:dyDescent="0.25">
      <c r="A26" s="253" t="s">
        <v>45</v>
      </c>
      <c r="B26" s="382" t="s">
        <v>11</v>
      </c>
      <c r="C26" s="382"/>
      <c r="D26" s="382"/>
      <c r="E26" s="382"/>
      <c r="F26" s="382"/>
      <c r="G26" s="382" t="s">
        <v>12</v>
      </c>
      <c r="H26" s="382"/>
      <c r="I26" s="382"/>
      <c r="J26" s="382"/>
      <c r="K26" s="382"/>
      <c r="L26" s="382" t="s">
        <v>13</v>
      </c>
      <c r="M26" s="382"/>
      <c r="N26" s="382"/>
      <c r="O26" s="382"/>
      <c r="P26" s="382"/>
    </row>
    <row r="27" spans="1:23" ht="14.1" customHeight="1" x14ac:dyDescent="0.25">
      <c r="A27" s="212"/>
      <c r="B27" s="213">
        <v>2019</v>
      </c>
      <c r="C27" s="213" t="s">
        <v>80</v>
      </c>
      <c r="D27" s="213" t="s">
        <v>88</v>
      </c>
      <c r="E27" s="213" t="s">
        <v>168</v>
      </c>
      <c r="F27" s="213" t="s">
        <v>46</v>
      </c>
      <c r="G27" s="213">
        <v>2019</v>
      </c>
      <c r="H27" s="213" t="s">
        <v>80</v>
      </c>
      <c r="I27" s="213" t="s">
        <v>88</v>
      </c>
      <c r="J27" s="213" t="s">
        <v>168</v>
      </c>
      <c r="K27" s="213" t="s">
        <v>46</v>
      </c>
      <c r="L27" s="213">
        <v>2019</v>
      </c>
      <c r="M27" s="213" t="s">
        <v>80</v>
      </c>
      <c r="N27" s="213" t="s">
        <v>88</v>
      </c>
      <c r="O27" s="213" t="s">
        <v>168</v>
      </c>
      <c r="P27" s="213" t="s">
        <v>46</v>
      </c>
    </row>
    <row r="28" spans="1:23" ht="14.1" customHeight="1" x14ac:dyDescent="0.25">
      <c r="A28" s="9" t="s">
        <v>47</v>
      </c>
      <c r="B28" s="56">
        <v>84.103700000000003</v>
      </c>
      <c r="C28" s="11">
        <v>53.046999999999997</v>
      </c>
      <c r="D28" s="11">
        <v>53.455500000000001</v>
      </c>
      <c r="E28" s="11">
        <v>71.963499999999996</v>
      </c>
      <c r="F28" s="58">
        <v>34.623191252537147</v>
      </c>
      <c r="G28" s="56">
        <v>5310.3504999999996</v>
      </c>
      <c r="H28" s="11">
        <v>5907.2145999999993</v>
      </c>
      <c r="I28" s="11">
        <v>6713.54</v>
      </c>
      <c r="J28" s="11">
        <v>5864.3982000000005</v>
      </c>
      <c r="K28" s="58">
        <v>-12.648197523214277</v>
      </c>
      <c r="L28" s="56">
        <v>6447.8649999999998</v>
      </c>
      <c r="M28" s="11">
        <v>6354.7434999999996</v>
      </c>
      <c r="N28" s="11">
        <v>5957.8744999999999</v>
      </c>
      <c r="O28" s="11">
        <v>6473.1634999999997</v>
      </c>
      <c r="P28" s="58">
        <v>8.6488730167109118</v>
      </c>
      <c r="R28" s="59"/>
      <c r="S28" s="59"/>
      <c r="U28" s="59"/>
      <c r="W28" s="59"/>
    </row>
    <row r="29" spans="1:23" ht="14.1" customHeight="1" x14ac:dyDescent="0.25">
      <c r="A29" s="9" t="s">
        <v>48</v>
      </c>
      <c r="B29" s="56">
        <v>69.637050000000002</v>
      </c>
      <c r="C29" s="11">
        <v>51.2</v>
      </c>
      <c r="D29" s="57">
        <v>57.0642</v>
      </c>
      <c r="E29" s="57">
        <v>55.917999999999999</v>
      </c>
      <c r="F29" s="58">
        <v>-2.0086148583525198</v>
      </c>
      <c r="G29" s="56">
        <v>5038.6448399999999</v>
      </c>
      <c r="H29" s="11">
        <v>5840.2</v>
      </c>
      <c r="I29" s="57">
        <v>6810.8416999999999</v>
      </c>
      <c r="J29" s="57">
        <v>6356.47</v>
      </c>
      <c r="K29" s="58">
        <v>-1.1807894463323088</v>
      </c>
      <c r="L29" s="56">
        <v>6194.8548000000001</v>
      </c>
      <c r="M29" s="11">
        <v>6147.4</v>
      </c>
      <c r="N29" s="57">
        <v>5754.5239000000001</v>
      </c>
      <c r="O29" s="57">
        <v>5617.36</v>
      </c>
      <c r="P29" s="58">
        <v>-2.3835838096006645</v>
      </c>
      <c r="R29" s="59"/>
      <c r="S29" s="59"/>
      <c r="U29" s="59"/>
      <c r="W29" s="59"/>
    </row>
    <row r="30" spans="1:23" ht="14.1" customHeight="1" x14ac:dyDescent="0.25">
      <c r="A30" s="9" t="s">
        <v>49</v>
      </c>
      <c r="B30" s="66">
        <v>77.879000000000005</v>
      </c>
      <c r="C30" s="11">
        <v>49.47</v>
      </c>
      <c r="D30" s="57">
        <v>67.836500000000001</v>
      </c>
      <c r="E30" s="57">
        <v>61.88635</v>
      </c>
      <c r="F30" s="58">
        <v>-1.9194312796208535</v>
      </c>
      <c r="G30" s="56">
        <v>5461.8990000000003</v>
      </c>
      <c r="H30" s="11">
        <v>5891.4</v>
      </c>
      <c r="I30" s="57">
        <v>7934.1936999999998</v>
      </c>
      <c r="J30" s="57">
        <v>6356.5551999999998</v>
      </c>
      <c r="K30" s="58">
        <v>-1.9194312796208535</v>
      </c>
      <c r="L30" s="56">
        <v>6749.1540000000005</v>
      </c>
      <c r="M30" s="11">
        <v>6194.3</v>
      </c>
      <c r="N30" s="57">
        <v>6978.1453000000001</v>
      </c>
      <c r="O30" s="57">
        <v>6368.53</v>
      </c>
      <c r="P30" s="58">
        <v>-1.9194312796208535</v>
      </c>
      <c r="R30" s="59"/>
      <c r="S30" s="59"/>
      <c r="U30" s="59"/>
      <c r="W30" s="59"/>
    </row>
    <row r="31" spans="1:23" ht="14.1" customHeight="1" x14ac:dyDescent="0.25">
      <c r="A31" s="9" t="s">
        <v>50</v>
      </c>
      <c r="B31" s="56">
        <v>68.153000000000006</v>
      </c>
      <c r="C31" s="11">
        <v>61.545499999999997</v>
      </c>
      <c r="D31" s="57">
        <v>54.172199999999997</v>
      </c>
      <c r="E31" s="57">
        <v>67.744</v>
      </c>
      <c r="F31" s="58">
        <v>-1.9194312796208535</v>
      </c>
      <c r="G31" s="56">
        <v>6083.8469999999998</v>
      </c>
      <c r="H31" s="11">
        <v>7352.9870999999994</v>
      </c>
      <c r="I31" s="57">
        <v>7192.1166999999996</v>
      </c>
      <c r="J31" s="57">
        <v>7360.4695000000002</v>
      </c>
      <c r="K31" s="58">
        <v>-1.9194312796208535</v>
      </c>
      <c r="L31" s="56">
        <v>6576.4796999999999</v>
      </c>
      <c r="M31" s="11">
        <v>6052.1270000000004</v>
      </c>
      <c r="N31" s="57">
        <v>6283.0060000000003</v>
      </c>
      <c r="O31" s="57">
        <v>6999.9439000000002</v>
      </c>
      <c r="P31" s="58">
        <v>-1.9194312796208535</v>
      </c>
      <c r="R31" s="59"/>
      <c r="S31" s="59"/>
      <c r="U31" s="59"/>
    </row>
    <row r="32" spans="1:23" ht="14.1" customHeight="1" x14ac:dyDescent="0.25">
      <c r="A32" s="9" t="s">
        <v>105</v>
      </c>
      <c r="B32" s="56">
        <v>84.507999999999996</v>
      </c>
      <c r="C32" s="57">
        <v>72.617500000000007</v>
      </c>
      <c r="D32" s="57">
        <v>89.148499999999999</v>
      </c>
      <c r="E32" s="57">
        <v>84.721899999999991</v>
      </c>
      <c r="F32" s="58">
        <v>-1.9194312796208535</v>
      </c>
      <c r="G32" s="56">
        <v>7041.0680000000002</v>
      </c>
      <c r="H32" s="11">
        <v>8122.7717000000002</v>
      </c>
      <c r="I32" s="57">
        <v>8255.2394999999997</v>
      </c>
      <c r="J32" s="57">
        <v>7893.28</v>
      </c>
      <c r="K32" s="58">
        <v>-1.9194312796208535</v>
      </c>
      <c r="L32" s="56">
        <v>7118.0360000000001</v>
      </c>
      <c r="M32" s="57">
        <v>6950.1544999999996</v>
      </c>
      <c r="N32" s="57">
        <v>6864.8879999999999</v>
      </c>
      <c r="O32" s="57">
        <v>7146.80501</v>
      </c>
      <c r="P32" s="58">
        <v>-1.9194312796208535</v>
      </c>
      <c r="R32" s="59"/>
      <c r="S32" s="59"/>
      <c r="U32" s="59"/>
    </row>
    <row r="33" spans="1:21" ht="14.1" customHeight="1" x14ac:dyDescent="0.25">
      <c r="A33" s="9" t="s">
        <v>52</v>
      </c>
      <c r="B33" s="56">
        <v>85.433800000000005</v>
      </c>
      <c r="C33" s="57">
        <v>72.143500000000003</v>
      </c>
      <c r="D33" s="57">
        <v>80.407200000000003</v>
      </c>
      <c r="E33" s="57"/>
      <c r="F33" s="58"/>
      <c r="G33" s="56">
        <v>6839.2110000000002</v>
      </c>
      <c r="H33" s="57">
        <v>7937.4292999999998</v>
      </c>
      <c r="I33" s="57">
        <v>8043.8927800000001</v>
      </c>
      <c r="J33" s="57"/>
      <c r="K33" s="58"/>
      <c r="L33" s="56">
        <v>6861.7619999999997</v>
      </c>
      <c r="M33" s="57">
        <v>6833.277</v>
      </c>
      <c r="N33" s="57">
        <v>6883.6239999999998</v>
      </c>
      <c r="O33" s="57"/>
      <c r="P33" s="58"/>
      <c r="R33" s="59"/>
      <c r="S33" s="59"/>
      <c r="U33" s="59"/>
    </row>
    <row r="34" spans="1:21" ht="14.1" customHeight="1" x14ac:dyDescent="0.25">
      <c r="A34" s="9" t="s">
        <v>53</v>
      </c>
      <c r="B34" s="56">
        <v>87.769000000000005</v>
      </c>
      <c r="C34" s="11">
        <v>70.525499999999994</v>
      </c>
      <c r="D34" s="57">
        <v>71.126999999999995</v>
      </c>
      <c r="E34" s="57"/>
      <c r="F34" s="58"/>
      <c r="G34" s="56">
        <v>7148.348</v>
      </c>
      <c r="H34" s="11">
        <v>8295.8266999999996</v>
      </c>
      <c r="I34" s="57">
        <v>8078.3849</v>
      </c>
      <c r="J34" s="57"/>
      <c r="K34" s="58"/>
      <c r="L34" s="56">
        <v>7219.2640000000001</v>
      </c>
      <c r="M34" s="11">
        <v>7030.7550000000001</v>
      </c>
      <c r="N34" s="57">
        <v>6557.3370000000004</v>
      </c>
      <c r="O34" s="57"/>
      <c r="P34" s="58"/>
      <c r="R34" s="59"/>
      <c r="S34" s="59"/>
      <c r="U34" s="59"/>
    </row>
    <row r="35" spans="1:21" ht="14.1" customHeight="1" x14ac:dyDescent="0.25">
      <c r="A35" s="9" t="s">
        <v>54</v>
      </c>
      <c r="B35" s="56">
        <v>96.125399999999999</v>
      </c>
      <c r="C35" s="11">
        <v>68.704700000000003</v>
      </c>
      <c r="D35" s="57">
        <v>66.164500000000004</v>
      </c>
      <c r="E35" s="57"/>
      <c r="F35" s="58"/>
      <c r="G35" s="56">
        <v>6890.4336000000003</v>
      </c>
      <c r="H35" s="11">
        <v>7967.5677000000005</v>
      </c>
      <c r="I35" s="57">
        <v>8292.0771999999997</v>
      </c>
      <c r="J35" s="57"/>
      <c r="K35" s="58"/>
      <c r="L35" s="56">
        <v>7481.3849900000005</v>
      </c>
      <c r="M35" s="11">
        <v>6910.3010000000004</v>
      </c>
      <c r="N35" s="57">
        <v>6663.6710000000003</v>
      </c>
      <c r="O35" s="57"/>
      <c r="P35" s="58"/>
      <c r="R35" s="59"/>
      <c r="S35" s="59"/>
      <c r="U35" s="59"/>
    </row>
    <row r="36" spans="1:21" ht="14.1" customHeight="1" x14ac:dyDescent="0.25">
      <c r="A36" s="9" t="s">
        <v>55</v>
      </c>
      <c r="B36" s="56">
        <v>73.761920000000003</v>
      </c>
      <c r="C36" s="11">
        <v>68.432000000000002</v>
      </c>
      <c r="D36" s="57">
        <v>70.278999999999996</v>
      </c>
      <c r="E36" s="57"/>
      <c r="F36" s="58"/>
      <c r="G36" s="56">
        <v>6354.1637000000001</v>
      </c>
      <c r="H36" s="11">
        <v>7863.8806000000004</v>
      </c>
      <c r="I36" s="57">
        <v>7466.8604999999998</v>
      </c>
      <c r="J36" s="57"/>
      <c r="K36" s="58"/>
      <c r="L36" s="56">
        <v>6789.3554999999997</v>
      </c>
      <c r="M36" s="11">
        <v>6847</v>
      </c>
      <c r="N36" s="57">
        <v>6142.9425000000001</v>
      </c>
      <c r="O36" s="57"/>
      <c r="P36" s="58"/>
      <c r="S36" s="59"/>
      <c r="U36" s="60"/>
    </row>
    <row r="37" spans="1:21" ht="14.1" customHeight="1" x14ac:dyDescent="0.25">
      <c r="A37" s="9" t="s">
        <v>56</v>
      </c>
      <c r="B37" s="56">
        <v>91.194999999999993</v>
      </c>
      <c r="C37" s="57">
        <v>74.608500000000006</v>
      </c>
      <c r="D37" s="57">
        <v>73.401800000000009</v>
      </c>
      <c r="E37" s="57"/>
      <c r="F37" s="58"/>
      <c r="G37" s="56">
        <v>7119.6332999999995</v>
      </c>
      <c r="H37" s="57">
        <v>7649.2201999999997</v>
      </c>
      <c r="I37" s="57">
        <v>8147.3387000000002</v>
      </c>
      <c r="J37" s="57"/>
      <c r="K37" s="58"/>
      <c r="L37" s="56">
        <v>7014.2014600000002</v>
      </c>
      <c r="M37" s="57">
        <v>6971.5285000000003</v>
      </c>
      <c r="N37" s="57">
        <v>6247.9804999999997</v>
      </c>
      <c r="O37" s="57"/>
      <c r="P37" s="58"/>
      <c r="S37" s="59"/>
      <c r="U37" s="60"/>
    </row>
    <row r="38" spans="1:21" ht="14.1" customHeight="1" x14ac:dyDescent="0.25">
      <c r="A38" s="9" t="s">
        <v>37</v>
      </c>
      <c r="B38" s="56">
        <v>98.947500000000005</v>
      </c>
      <c r="C38" s="11">
        <v>67.355999999999995</v>
      </c>
      <c r="D38" s="57">
        <v>70.451999999999998</v>
      </c>
      <c r="E38" s="57"/>
      <c r="F38" s="58"/>
      <c r="G38" s="56">
        <v>6087.37745</v>
      </c>
      <c r="H38" s="11">
        <v>7536.8625000000002</v>
      </c>
      <c r="I38" s="57">
        <v>7774.4962999999998</v>
      </c>
      <c r="J38" s="57"/>
      <c r="K38" s="58"/>
      <c r="L38" s="56">
        <v>6448.6424999999999</v>
      </c>
      <c r="M38" s="11">
        <v>6579.9560000000001</v>
      </c>
      <c r="N38" s="57">
        <v>6269.6210000000001</v>
      </c>
      <c r="O38" s="57"/>
      <c r="P38" s="58"/>
      <c r="S38" s="59"/>
      <c r="U38" s="60"/>
    </row>
    <row r="39" spans="1:21" ht="14.1" customHeight="1" x14ac:dyDescent="0.25">
      <c r="A39" s="14" t="s">
        <v>38</v>
      </c>
      <c r="B39" s="61">
        <v>111.815</v>
      </c>
      <c r="C39" s="16">
        <v>65.2207333333333</v>
      </c>
      <c r="D39" s="62">
        <v>71.889399999999995</v>
      </c>
      <c r="E39" s="62"/>
      <c r="F39" s="58"/>
      <c r="G39" s="61">
        <v>8498.7610000000004</v>
      </c>
      <c r="H39" s="16">
        <v>9289.1314666666694</v>
      </c>
      <c r="I39" s="62">
        <v>9575.0446000000011</v>
      </c>
      <c r="J39" s="62"/>
      <c r="K39" s="58"/>
      <c r="L39" s="61">
        <v>6416.19</v>
      </c>
      <c r="M39" s="16">
        <v>6929.3519999999999</v>
      </c>
      <c r="N39" s="62">
        <v>6584.7079999999996</v>
      </c>
      <c r="O39" s="62"/>
      <c r="P39" s="58"/>
      <c r="S39" s="59"/>
    </row>
    <row r="40" spans="1:21" ht="14.1" customHeight="1" x14ac:dyDescent="0.25">
      <c r="A40" s="254" t="s">
        <v>186</v>
      </c>
      <c r="B40" s="255">
        <v>1029.3283700000002</v>
      </c>
      <c r="C40" s="256">
        <f>SUM(C27:C38)</f>
        <v>709.65020000000004</v>
      </c>
      <c r="D40" s="256">
        <f>SUM(D27:D32)</f>
        <v>321.67689999999999</v>
      </c>
      <c r="E40" s="256">
        <f>SUM(E27:E39)</f>
        <v>342.23374999999999</v>
      </c>
      <c r="F40" s="257">
        <f>((E40/D40)-1)*100</f>
        <v>6.3905272650911504</v>
      </c>
      <c r="G40" s="255">
        <v>77873.737389999995</v>
      </c>
      <c r="H40" s="256">
        <f>SUM(H27:H38)</f>
        <v>80365.36039999999</v>
      </c>
      <c r="I40" s="256">
        <f>SUM(I27:I32)</f>
        <v>36905.931599999996</v>
      </c>
      <c r="J40" s="256">
        <f>SUM(J27:J39)</f>
        <v>33831.172899999998</v>
      </c>
      <c r="K40" s="257">
        <f>((J40/I40)-1)*100</f>
        <v>-8.3313401577972854</v>
      </c>
      <c r="L40" s="255">
        <v>81317.189950000015</v>
      </c>
      <c r="M40" s="256">
        <f>SUM(M27:M38)</f>
        <v>72871.54250000001</v>
      </c>
      <c r="N40" s="256">
        <f>SUM(N27:N32)</f>
        <v>31838.437700000002</v>
      </c>
      <c r="O40" s="256">
        <f>SUM(O27:O39)</f>
        <v>32605.80241</v>
      </c>
      <c r="P40" s="257">
        <f>((O40/N40)-1)*100</f>
        <v>2.410183304942759</v>
      </c>
    </row>
    <row r="41" spans="1:21" ht="14.1" customHeight="1" x14ac:dyDescent="0.25">
      <c r="A41" s="254" t="s">
        <v>28</v>
      </c>
      <c r="B41" s="255">
        <v>1029.3283700000002</v>
      </c>
      <c r="C41" s="256">
        <f>SUM(C28:C39)</f>
        <v>774.87093333333337</v>
      </c>
      <c r="D41" s="256">
        <f>SUM(D28:D39)</f>
        <v>825.39779999999996</v>
      </c>
      <c r="E41" s="256"/>
      <c r="F41" s="257"/>
      <c r="G41" s="255">
        <v>77873.737389999995</v>
      </c>
      <c r="H41" s="256">
        <f>SUM(H28:H39)</f>
        <v>89654.491866666664</v>
      </c>
      <c r="I41" s="256">
        <f>SUM(I28:I39)</f>
        <v>94284.026579999976</v>
      </c>
      <c r="J41" s="256"/>
      <c r="K41" s="257"/>
      <c r="L41" s="255">
        <v>81317.189950000015</v>
      </c>
      <c r="M41" s="256">
        <f>SUM(M28:M39)</f>
        <v>79800.894500000009</v>
      </c>
      <c r="N41" s="256">
        <f>SUM(N28:N39)</f>
        <v>77188.3217</v>
      </c>
      <c r="O41" s="256"/>
      <c r="P41" s="257"/>
    </row>
    <row r="42" spans="1:21" ht="9" customHeight="1" x14ac:dyDescent="0.25">
      <c r="A42" s="4" t="s">
        <v>83</v>
      </c>
    </row>
    <row r="43" spans="1:21" ht="9" customHeight="1" x14ac:dyDescent="0.25">
      <c r="A43" s="5" t="s">
        <v>66</v>
      </c>
    </row>
    <row r="44" spans="1:21" ht="9" customHeight="1" x14ac:dyDescent="0.25">
      <c r="A44" s="5" t="s">
        <v>87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O69"/>
  <sheetViews>
    <sheetView showGridLines="0" zoomScaleNormal="100" workbookViewId="0">
      <selection sqref="A1:O68"/>
    </sheetView>
  </sheetViews>
  <sheetFormatPr baseColWidth="10" defaultColWidth="7.33203125" defaultRowHeight="14.1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6640625" style="31" customWidth="1"/>
    <col min="16" max="16384" width="7.33203125" style="31"/>
  </cols>
  <sheetData>
    <row r="1" spans="1:15" ht="17.100000000000001" customHeight="1" x14ac:dyDescent="0.25">
      <c r="A1" s="29" t="s">
        <v>184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</row>
    <row r="3" spans="1:15" ht="4.5" customHeight="1" x14ac:dyDescent="0.25">
      <c r="A3" s="53"/>
      <c r="B3" s="53"/>
      <c r="C3" s="166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5">
      <c r="A4" s="334" t="s">
        <v>25</v>
      </c>
      <c r="B4" s="334" t="s">
        <v>58</v>
      </c>
      <c r="C4" s="335" t="s">
        <v>47</v>
      </c>
      <c r="D4" s="335" t="s">
        <v>48</v>
      </c>
      <c r="E4" s="335" t="s">
        <v>49</v>
      </c>
      <c r="F4" s="335" t="s">
        <v>50</v>
      </c>
      <c r="G4" s="335" t="s">
        <v>51</v>
      </c>
      <c r="H4" s="335" t="s">
        <v>52</v>
      </c>
      <c r="I4" s="335" t="s">
        <v>53</v>
      </c>
      <c r="J4" s="335" t="s">
        <v>54</v>
      </c>
      <c r="K4" s="335" t="s">
        <v>55</v>
      </c>
      <c r="L4" s="335" t="s">
        <v>56</v>
      </c>
      <c r="M4" s="335" t="s">
        <v>37</v>
      </c>
      <c r="N4" s="335" t="s">
        <v>38</v>
      </c>
      <c r="O4" s="334" t="s">
        <v>28</v>
      </c>
    </row>
    <row r="5" spans="1:15" ht="14.1" customHeight="1" x14ac:dyDescent="0.25">
      <c r="A5" s="386" t="s">
        <v>29</v>
      </c>
      <c r="B5" s="339">
        <v>2023</v>
      </c>
      <c r="C5" s="340">
        <v>44042</v>
      </c>
      <c r="D5" s="340">
        <v>43592.59375</v>
      </c>
      <c r="E5" s="340">
        <v>42957.421875</v>
      </c>
      <c r="F5" s="340">
        <v>42836.70703125</v>
      </c>
      <c r="G5" s="340">
        <v>44125.061874999999</v>
      </c>
      <c r="H5" s="340">
        <v>45270.370200000012</v>
      </c>
      <c r="I5" s="340">
        <v>44702.716037499995</v>
      </c>
      <c r="J5" s="340">
        <v>43930.754056250007</v>
      </c>
      <c r="K5" s="340">
        <v>44271.445984374994</v>
      </c>
      <c r="L5" s="340">
        <v>43294.350820312495</v>
      </c>
      <c r="M5" s="340">
        <v>44798.42</v>
      </c>
      <c r="N5" s="340">
        <v>43999.385410156247</v>
      </c>
      <c r="O5" s="228">
        <f>SUM(C5:N5)</f>
        <v>527821.2270398438</v>
      </c>
    </row>
    <row r="6" spans="1:15" ht="14.1" customHeight="1" x14ac:dyDescent="0.25">
      <c r="A6" s="387"/>
      <c r="B6" s="337" t="s">
        <v>115</v>
      </c>
      <c r="C6" s="338">
        <f t="shared" ref="C6:D6" si="0">C9+C11+C13+C15+C17+C25+C27+C29+C31+C33+C35+C37+C39+C41+C43+C45+C47+C49+C55+C57+C59+C61+C63+C65</f>
        <v>43726</v>
      </c>
      <c r="D6" s="338">
        <f t="shared" si="0"/>
        <v>42973.306640625</v>
      </c>
      <c r="E6" s="338">
        <f>E9+E11+E13+E15+E17+E25+E27+E29+E31+E33+E35+E37+E39+E41+E43+E45+E47+E49+E55+E57+E59+E61+E63+E65</f>
        <v>43349.6533203125</v>
      </c>
      <c r="F6" s="338">
        <f>F9+F11+F13+F15+F17+F25+F27+F29+F31+F33+F35+F37+F39+F41+F43+F45+F47+F49+F55+F57+F59+F61+F63+F65</f>
        <v>42870.06</v>
      </c>
      <c r="G6" s="338">
        <f>G9+G11+G13+G15+G17+G25+G27+G29+G31+G33+G35+G37+G39+G41+G43+G45+G47+G49+G55+G57+G59+G61+G63+G65</f>
        <v>43228</v>
      </c>
      <c r="H6" s="338"/>
      <c r="I6" s="338"/>
      <c r="J6" s="338"/>
      <c r="K6" s="338"/>
      <c r="L6" s="338"/>
      <c r="M6" s="338"/>
      <c r="N6" s="338"/>
      <c r="O6" s="338"/>
    </row>
    <row r="7" spans="1:15" ht="3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7"/>
    </row>
    <row r="8" spans="1:15" ht="11.1" customHeight="1" x14ac:dyDescent="0.25">
      <c r="A8" s="36" t="s">
        <v>30</v>
      </c>
      <c r="B8" s="37">
        <v>2023</v>
      </c>
      <c r="C8" s="50">
        <v>53</v>
      </c>
      <c r="D8" s="50">
        <v>50</v>
      </c>
      <c r="E8" s="50">
        <v>57</v>
      </c>
      <c r="F8" s="50">
        <v>52</v>
      </c>
      <c r="G8" s="50">
        <v>58</v>
      </c>
      <c r="H8" s="50">
        <v>38</v>
      </c>
      <c r="I8" s="50">
        <v>48</v>
      </c>
      <c r="J8" s="50">
        <v>43</v>
      </c>
      <c r="K8" s="50">
        <v>45.5</v>
      </c>
      <c r="L8" s="50">
        <v>54.25</v>
      </c>
      <c r="M8" s="50">
        <v>48</v>
      </c>
      <c r="N8" s="50">
        <v>51.125</v>
      </c>
      <c r="O8" s="228">
        <f>SUM(C8:N8)</f>
        <v>597.875</v>
      </c>
    </row>
    <row r="9" spans="1:15" ht="11.1" customHeight="1" x14ac:dyDescent="0.25">
      <c r="A9" s="36"/>
      <c r="B9" s="37">
        <v>2024</v>
      </c>
      <c r="C9" s="50">
        <v>54</v>
      </c>
      <c r="D9" s="50">
        <v>54.5</v>
      </c>
      <c r="E9" s="50">
        <v>54.25</v>
      </c>
      <c r="F9" s="50">
        <v>53.3</v>
      </c>
      <c r="G9" s="50">
        <v>54</v>
      </c>
      <c r="H9" s="50"/>
      <c r="I9" s="50"/>
      <c r="J9" s="50"/>
      <c r="K9" s="50"/>
      <c r="L9" s="50"/>
      <c r="M9" s="50"/>
      <c r="N9" s="50"/>
      <c r="O9" s="247"/>
    </row>
    <row r="10" spans="1:15" ht="11.1" customHeight="1" x14ac:dyDescent="0.25">
      <c r="A10" s="36" t="s">
        <v>31</v>
      </c>
      <c r="B10" s="37">
        <v>2023</v>
      </c>
      <c r="C10" s="50">
        <v>1761</v>
      </c>
      <c r="D10" s="50">
        <v>1488</v>
      </c>
      <c r="E10" s="50">
        <v>1472</v>
      </c>
      <c r="F10" s="50">
        <v>1437</v>
      </c>
      <c r="G10" s="50">
        <v>1341</v>
      </c>
      <c r="H10" s="50">
        <v>1427</v>
      </c>
      <c r="I10" s="50">
        <v>1384</v>
      </c>
      <c r="J10" s="50">
        <v>1355.5</v>
      </c>
      <c r="K10" s="50">
        <v>1319.75</v>
      </c>
      <c r="L10" s="50">
        <v>1334.5</v>
      </c>
      <c r="M10" s="50">
        <v>1484</v>
      </c>
      <c r="N10" s="50">
        <v>1409.25</v>
      </c>
      <c r="O10" s="228">
        <f>SUM(C10:N10)</f>
        <v>17213</v>
      </c>
    </row>
    <row r="11" spans="1:15" ht="11.1" customHeight="1" x14ac:dyDescent="0.25">
      <c r="A11" s="36"/>
      <c r="B11" s="37">
        <v>2024</v>
      </c>
      <c r="C11" s="50">
        <v>1677</v>
      </c>
      <c r="D11" s="50">
        <v>1504.5</v>
      </c>
      <c r="E11" s="50">
        <v>1590.75</v>
      </c>
      <c r="F11" s="50">
        <v>1588.41</v>
      </c>
      <c r="G11" s="50">
        <v>1590</v>
      </c>
      <c r="H11" s="50"/>
      <c r="I11" s="50"/>
      <c r="J11" s="50"/>
      <c r="K11" s="50"/>
      <c r="L11" s="50"/>
      <c r="M11" s="50"/>
      <c r="N11" s="50"/>
      <c r="O11" s="247"/>
    </row>
    <row r="12" spans="1:15" ht="11.1" customHeight="1" x14ac:dyDescent="0.25">
      <c r="A12" s="36" t="s">
        <v>112</v>
      </c>
      <c r="B12" s="37">
        <v>2023</v>
      </c>
      <c r="C12" s="50">
        <v>685</v>
      </c>
      <c r="D12" s="50">
        <v>624</v>
      </c>
      <c r="E12" s="50">
        <v>665</v>
      </c>
      <c r="F12" s="50">
        <v>733</v>
      </c>
      <c r="G12" s="50">
        <v>722</v>
      </c>
      <c r="H12" s="50">
        <v>762</v>
      </c>
      <c r="I12" s="50">
        <v>742</v>
      </c>
      <c r="J12" s="50">
        <v>752</v>
      </c>
      <c r="K12" s="50">
        <v>747</v>
      </c>
      <c r="L12" s="50">
        <v>686</v>
      </c>
      <c r="M12" s="50">
        <v>742</v>
      </c>
      <c r="N12" s="50">
        <v>714</v>
      </c>
      <c r="O12" s="228">
        <f>SUM(C12:N12)</f>
        <v>8574</v>
      </c>
    </row>
    <row r="13" spans="1:15" ht="11.1" customHeight="1" x14ac:dyDescent="0.25">
      <c r="A13" s="36"/>
      <c r="B13" s="37">
        <v>2024</v>
      </c>
      <c r="C13" s="50">
        <v>658</v>
      </c>
      <c r="D13" s="50">
        <v>699</v>
      </c>
      <c r="E13" s="50">
        <v>678.5</v>
      </c>
      <c r="F13" s="50">
        <v>670</v>
      </c>
      <c r="G13" s="50">
        <v>676</v>
      </c>
      <c r="H13" s="50"/>
      <c r="I13" s="50"/>
      <c r="J13" s="50"/>
      <c r="K13" s="50"/>
      <c r="L13" s="50"/>
      <c r="M13" s="50"/>
      <c r="N13" s="50"/>
      <c r="O13" s="247"/>
    </row>
    <row r="14" spans="1:15" ht="11.1" customHeight="1" x14ac:dyDescent="0.25">
      <c r="A14" s="36" t="s">
        <v>32</v>
      </c>
      <c r="B14" s="37">
        <v>2023</v>
      </c>
      <c r="C14" s="50">
        <v>12516</v>
      </c>
      <c r="D14" s="50">
        <v>12839</v>
      </c>
      <c r="E14" s="50">
        <v>11653</v>
      </c>
      <c r="F14" s="50">
        <v>11454</v>
      </c>
      <c r="G14" s="50">
        <v>12855</v>
      </c>
      <c r="H14" s="50">
        <v>14126</v>
      </c>
      <c r="I14" s="50">
        <v>13490.5</v>
      </c>
      <c r="J14" s="50">
        <v>13808.25</v>
      </c>
      <c r="K14" s="50">
        <v>13649.375</v>
      </c>
      <c r="L14" s="50">
        <v>12200.25</v>
      </c>
      <c r="M14" s="50">
        <v>13490.5</v>
      </c>
      <c r="N14" s="50">
        <v>12845.375</v>
      </c>
      <c r="O14" s="228">
        <f>SUM(C14:N14)</f>
        <v>154927.25</v>
      </c>
    </row>
    <row r="15" spans="1:15" ht="11.1" customHeight="1" x14ac:dyDescent="0.25">
      <c r="A15" s="36"/>
      <c r="B15" s="37">
        <v>2024</v>
      </c>
      <c r="C15" s="50">
        <v>12336</v>
      </c>
      <c r="D15" s="50">
        <v>11553.5</v>
      </c>
      <c r="E15" s="50">
        <v>11944.75</v>
      </c>
      <c r="F15" s="50">
        <v>11944.75</v>
      </c>
      <c r="G15" s="50">
        <v>11945</v>
      </c>
      <c r="H15" s="50"/>
      <c r="I15" s="50"/>
      <c r="J15" s="50"/>
      <c r="K15" s="50"/>
      <c r="L15" s="50"/>
      <c r="M15" s="50"/>
      <c r="N15" s="50"/>
      <c r="O15" s="247"/>
    </row>
    <row r="16" spans="1:15" ht="11.1" customHeight="1" x14ac:dyDescent="0.25">
      <c r="A16" s="39" t="s">
        <v>0</v>
      </c>
      <c r="B16" s="37">
        <v>2023</v>
      </c>
      <c r="C16" s="50">
        <v>3649</v>
      </c>
      <c r="D16" s="50">
        <v>3605.5</v>
      </c>
      <c r="E16" s="50">
        <v>3611.359375</v>
      </c>
      <c r="F16" s="50">
        <v>3663.4296875</v>
      </c>
      <c r="G16" s="50">
        <v>3682</v>
      </c>
      <c r="H16" s="50">
        <v>3660.6301000000003</v>
      </c>
      <c r="I16" s="50">
        <v>3676.2535265624997</v>
      </c>
      <c r="J16" s="50">
        <v>3662.6527507812502</v>
      </c>
      <c r="K16" s="50">
        <v>3674.164076171875</v>
      </c>
      <c r="L16" s="50">
        <v>3655.4461914062499</v>
      </c>
      <c r="M16" s="50">
        <v>3675.2</v>
      </c>
      <c r="N16" s="50">
        <v>3615.3230957031246</v>
      </c>
      <c r="O16" s="228">
        <f>SUM(C16:N16)</f>
        <v>43830.958803125002</v>
      </c>
    </row>
    <row r="17" spans="1:15" ht="11.1" customHeight="1" x14ac:dyDescent="0.25">
      <c r="A17" s="39"/>
      <c r="B17" s="37">
        <v>2024</v>
      </c>
      <c r="C17" s="50">
        <f>C19+C21+C23</f>
        <v>3681</v>
      </c>
      <c r="D17" s="50">
        <f>D19+D21+D23</f>
        <v>3667.39453125</v>
      </c>
      <c r="E17" s="50">
        <f>E19+E21+E23</f>
        <v>3674.197265625</v>
      </c>
      <c r="F17" s="50">
        <v>3651</v>
      </c>
      <c r="G17" s="50">
        <v>3668</v>
      </c>
      <c r="H17" s="50"/>
      <c r="I17" s="50"/>
      <c r="J17" s="50"/>
      <c r="K17" s="50"/>
      <c r="L17" s="50"/>
      <c r="M17" s="50"/>
      <c r="N17" s="50"/>
      <c r="O17" s="247"/>
    </row>
    <row r="18" spans="1:15" ht="11.1" customHeight="1" x14ac:dyDescent="0.25">
      <c r="A18" s="36" t="s">
        <v>44</v>
      </c>
      <c r="B18" s="37">
        <v>2023</v>
      </c>
      <c r="C18" s="50">
        <v>3323</v>
      </c>
      <c r="D18" s="50">
        <v>3305.5</v>
      </c>
      <c r="E18" s="50">
        <v>3314.25</v>
      </c>
      <c r="F18" s="50">
        <v>3309.875</v>
      </c>
      <c r="G18" s="50">
        <v>3313</v>
      </c>
      <c r="H18" s="50">
        <v>3306</v>
      </c>
      <c r="I18" s="50">
        <v>3309.578125</v>
      </c>
      <c r="J18" s="50">
        <v>3307</v>
      </c>
      <c r="K18" s="50">
        <v>3308</v>
      </c>
      <c r="L18" s="50">
        <v>3310.6</v>
      </c>
      <c r="M18" s="50">
        <v>3309</v>
      </c>
      <c r="N18" s="50">
        <v>3309.8</v>
      </c>
      <c r="O18" s="228">
        <f>SUM(C18:N18)</f>
        <v>39725.603125000001</v>
      </c>
    </row>
    <row r="19" spans="1:15" ht="11.1" customHeight="1" x14ac:dyDescent="0.25">
      <c r="A19" s="36"/>
      <c r="B19" s="37">
        <v>2024</v>
      </c>
      <c r="C19" s="50">
        <v>3314</v>
      </c>
      <c r="D19" s="50">
        <v>3312.0625</v>
      </c>
      <c r="E19" s="50">
        <v>3313.03125</v>
      </c>
      <c r="F19" s="50">
        <v>3308</v>
      </c>
      <c r="G19" s="50">
        <v>3312</v>
      </c>
      <c r="H19" s="50"/>
      <c r="I19" s="50"/>
      <c r="J19" s="50"/>
      <c r="K19" s="50"/>
      <c r="L19" s="50"/>
      <c r="M19" s="50"/>
      <c r="N19" s="50"/>
      <c r="O19" s="247"/>
    </row>
    <row r="20" spans="1:15" ht="11.1" customHeight="1" x14ac:dyDescent="0.25">
      <c r="A20" s="36" t="s">
        <v>1</v>
      </c>
      <c r="B20" s="37">
        <v>2023</v>
      </c>
      <c r="C20" s="50">
        <v>321</v>
      </c>
      <c r="D20" s="50">
        <v>296</v>
      </c>
      <c r="E20" s="50">
        <v>292.765625</v>
      </c>
      <c r="F20" s="50">
        <v>349.3828125</v>
      </c>
      <c r="G20" s="50">
        <v>364</v>
      </c>
      <c r="H20" s="50">
        <v>350.4</v>
      </c>
      <c r="I20" s="50">
        <v>362.40996093749999</v>
      </c>
      <c r="J20" s="50">
        <v>351.40498046875001</v>
      </c>
      <c r="K20" s="50">
        <v>361.907470703125</v>
      </c>
      <c r="L20" s="50">
        <v>340.64208984375</v>
      </c>
      <c r="M20" s="50">
        <v>362</v>
      </c>
      <c r="N20" s="50">
        <v>361.321044921875</v>
      </c>
      <c r="O20" s="228">
        <f>SUM(C20:N20)</f>
        <v>4113.2339843749996</v>
      </c>
    </row>
    <row r="21" spans="1:15" ht="11.1" customHeight="1" x14ac:dyDescent="0.25">
      <c r="A21" s="36"/>
      <c r="B21" s="37">
        <v>2024</v>
      </c>
      <c r="C21" s="50">
        <v>363</v>
      </c>
      <c r="D21" s="50">
        <v>351.07421875</v>
      </c>
      <c r="E21" s="50">
        <v>357.037109375</v>
      </c>
      <c r="F21" s="50">
        <v>349</v>
      </c>
      <c r="G21" s="50">
        <v>355</v>
      </c>
      <c r="H21" s="50"/>
      <c r="I21" s="50"/>
      <c r="J21" s="50"/>
      <c r="K21" s="50"/>
      <c r="L21" s="50"/>
      <c r="M21" s="50"/>
      <c r="N21" s="50"/>
      <c r="O21" s="247"/>
    </row>
    <row r="22" spans="1:15" ht="11.1" customHeight="1" x14ac:dyDescent="0.25">
      <c r="A22" s="36" t="s">
        <v>2</v>
      </c>
      <c r="B22" s="37">
        <v>2023</v>
      </c>
      <c r="C22" s="50">
        <v>5</v>
      </c>
      <c r="D22" s="50">
        <v>4</v>
      </c>
      <c r="E22" s="50">
        <v>4.34375</v>
      </c>
      <c r="F22" s="50">
        <v>4.171875</v>
      </c>
      <c r="G22" s="50">
        <v>4</v>
      </c>
      <c r="H22" s="50">
        <v>4.2301000000000002</v>
      </c>
      <c r="I22" s="50">
        <v>4.2654406250000001</v>
      </c>
      <c r="J22" s="50">
        <v>4.2477703125000001</v>
      </c>
      <c r="K22" s="50">
        <v>4.2566054687500001</v>
      </c>
      <c r="L22" s="50">
        <v>4.2041015625</v>
      </c>
      <c r="M22" s="50">
        <v>4.2</v>
      </c>
      <c r="N22" s="50">
        <v>4.2020507812499996</v>
      </c>
      <c r="O22" s="228">
        <f>SUM(C22:N22)</f>
        <v>51.121693750000006</v>
      </c>
    </row>
    <row r="23" spans="1:15" ht="11.1" customHeight="1" x14ac:dyDescent="0.25">
      <c r="A23" s="36"/>
      <c r="B23" s="37">
        <v>2024</v>
      </c>
      <c r="C23" s="50">
        <v>4</v>
      </c>
      <c r="D23" s="50">
        <v>4.2578125</v>
      </c>
      <c r="E23" s="50">
        <v>4.12890625</v>
      </c>
      <c r="F23" s="50">
        <v>5.4</v>
      </c>
      <c r="G23" s="50">
        <v>4</v>
      </c>
      <c r="H23" s="50"/>
      <c r="I23" s="50"/>
      <c r="J23" s="50"/>
      <c r="K23" s="50"/>
      <c r="L23" s="50"/>
      <c r="M23" s="50"/>
      <c r="N23" s="50"/>
      <c r="O23" s="247"/>
    </row>
    <row r="24" spans="1:15" ht="11.1" customHeight="1" x14ac:dyDescent="0.25">
      <c r="A24" s="36" t="s">
        <v>3</v>
      </c>
      <c r="B24" s="37">
        <v>2023</v>
      </c>
      <c r="C24" s="50">
        <v>139</v>
      </c>
      <c r="D24" s="50">
        <v>135</v>
      </c>
      <c r="E24" s="50">
        <v>106.875</v>
      </c>
      <c r="F24" s="50">
        <v>120.9375</v>
      </c>
      <c r="G24" s="50">
        <v>110</v>
      </c>
      <c r="H24" s="50">
        <v>94.31</v>
      </c>
      <c r="I24" s="50">
        <v>102.3503125</v>
      </c>
      <c r="J24" s="50">
        <v>98.330156250000002</v>
      </c>
      <c r="K24" s="50">
        <v>100.34023437499999</v>
      </c>
      <c r="L24" s="50">
        <v>118.30078125</v>
      </c>
      <c r="M24" s="50">
        <v>102</v>
      </c>
      <c r="N24" s="50">
        <v>110.150390625</v>
      </c>
      <c r="O24" s="228">
        <f>SUM(C24:N24)</f>
        <v>1337.5943749999999</v>
      </c>
    </row>
    <row r="25" spans="1:15" ht="11.1" customHeight="1" x14ac:dyDescent="0.25">
      <c r="A25" s="36"/>
      <c r="B25" s="37">
        <v>2024</v>
      </c>
      <c r="C25" s="50">
        <v>135</v>
      </c>
      <c r="D25" s="50">
        <v>113.90625</v>
      </c>
      <c r="E25" s="50">
        <v>124.453125</v>
      </c>
      <c r="F25" s="50">
        <v>119</v>
      </c>
      <c r="G25" s="50">
        <v>123</v>
      </c>
      <c r="H25" s="50"/>
      <c r="I25" s="50"/>
      <c r="J25" s="50"/>
      <c r="K25" s="50"/>
      <c r="L25" s="50"/>
      <c r="M25" s="50"/>
      <c r="N25" s="50"/>
      <c r="O25" s="247"/>
    </row>
    <row r="26" spans="1:15" ht="11.1" customHeight="1" x14ac:dyDescent="0.25">
      <c r="A26" s="36" t="s">
        <v>4</v>
      </c>
      <c r="B26" s="37">
        <v>2023</v>
      </c>
      <c r="C26" s="50">
        <v>4129</v>
      </c>
      <c r="D26" s="50">
        <v>4101</v>
      </c>
      <c r="E26" s="50">
        <v>4163</v>
      </c>
      <c r="F26" s="50">
        <v>4295</v>
      </c>
      <c r="G26" s="50">
        <v>4375</v>
      </c>
      <c r="H26" s="50">
        <v>4161</v>
      </c>
      <c r="I26" s="50">
        <v>4268</v>
      </c>
      <c r="J26" s="50">
        <v>3214.5</v>
      </c>
      <c r="K26" s="50">
        <v>3741.25</v>
      </c>
      <c r="L26" s="50">
        <v>4233.5</v>
      </c>
      <c r="M26" s="50">
        <v>4268</v>
      </c>
      <c r="N26" s="50">
        <v>4250.75</v>
      </c>
      <c r="O26" s="228">
        <f>SUM(C26:N26)</f>
        <v>49200</v>
      </c>
    </row>
    <row r="27" spans="1:15" ht="11.1" customHeight="1" x14ac:dyDescent="0.25">
      <c r="A27" s="36"/>
      <c r="B27" s="37">
        <v>2024</v>
      </c>
      <c r="C27" s="50">
        <v>4131</v>
      </c>
      <c r="D27" s="50">
        <v>4229</v>
      </c>
      <c r="E27" s="50">
        <v>4180</v>
      </c>
      <c r="F27" s="50">
        <v>4173</v>
      </c>
      <c r="G27" s="50">
        <v>4178</v>
      </c>
      <c r="H27" s="50"/>
      <c r="I27" s="50"/>
      <c r="J27" s="50"/>
      <c r="K27" s="50"/>
      <c r="L27" s="50"/>
      <c r="M27" s="50"/>
      <c r="N27" s="50"/>
      <c r="O27" s="247"/>
    </row>
    <row r="28" spans="1:15" ht="11.1" customHeight="1" x14ac:dyDescent="0.25">
      <c r="A28" s="36" t="s">
        <v>5</v>
      </c>
      <c r="B28" s="37">
        <v>2023</v>
      </c>
      <c r="C28" s="50">
        <v>5020</v>
      </c>
      <c r="D28" s="50">
        <v>5273.59375</v>
      </c>
      <c r="E28" s="50">
        <v>5146.796875</v>
      </c>
      <c r="F28" s="50">
        <v>5241.89453125</v>
      </c>
      <c r="G28" s="50">
        <v>5139</v>
      </c>
      <c r="H28" s="50">
        <v>5089</v>
      </c>
      <c r="I28" s="50">
        <v>5113.82</v>
      </c>
      <c r="J28" s="50">
        <v>5101.41</v>
      </c>
      <c r="K28" s="50">
        <v>5107.6149999999998</v>
      </c>
      <c r="L28" s="50">
        <v>5200.2312890624999</v>
      </c>
      <c r="M28" s="50">
        <v>5113.82</v>
      </c>
      <c r="N28" s="50">
        <v>5157.0256445312498</v>
      </c>
      <c r="O28" s="228">
        <f>SUM(C28:N28)</f>
        <v>61704.207089843738</v>
      </c>
    </row>
    <row r="29" spans="1:15" ht="11.1" customHeight="1" x14ac:dyDescent="0.25">
      <c r="A29" s="36"/>
      <c r="B29" s="37">
        <v>2024</v>
      </c>
      <c r="C29" s="50">
        <v>5147</v>
      </c>
      <c r="D29" s="50">
        <v>5194.345703125</v>
      </c>
      <c r="E29" s="50">
        <v>5170.6728515625</v>
      </c>
      <c r="F29" s="50">
        <v>5149</v>
      </c>
      <c r="G29" s="50">
        <v>5165</v>
      </c>
      <c r="H29" s="50"/>
      <c r="I29" s="50"/>
      <c r="J29" s="50"/>
      <c r="K29" s="50"/>
      <c r="L29" s="50"/>
      <c r="M29" s="50"/>
      <c r="N29" s="50"/>
      <c r="O29" s="247"/>
    </row>
    <row r="30" spans="1:15" ht="11.1" customHeight="1" x14ac:dyDescent="0.25">
      <c r="A30" s="36" t="s">
        <v>41</v>
      </c>
      <c r="B30" s="37">
        <v>2023</v>
      </c>
      <c r="C30" s="50">
        <v>169</v>
      </c>
      <c r="D30" s="50">
        <v>142</v>
      </c>
      <c r="E30" s="50">
        <v>191</v>
      </c>
      <c r="F30" s="50">
        <v>225</v>
      </c>
      <c r="G30" s="50">
        <v>285</v>
      </c>
      <c r="H30" s="50">
        <v>306</v>
      </c>
      <c r="I30" s="50">
        <v>295.5</v>
      </c>
      <c r="J30" s="50">
        <v>300.75</v>
      </c>
      <c r="K30" s="50">
        <v>298.125</v>
      </c>
      <c r="L30" s="50">
        <v>210.75</v>
      </c>
      <c r="M30" s="50">
        <v>295.5</v>
      </c>
      <c r="N30" s="50">
        <v>253.125</v>
      </c>
      <c r="O30" s="228">
        <f>SUM(C30:N30)</f>
        <v>2971.75</v>
      </c>
    </row>
    <row r="31" spans="1:15" ht="11.1" customHeight="1" x14ac:dyDescent="0.25">
      <c r="A31" s="36"/>
      <c r="B31" s="37">
        <v>2024</v>
      </c>
      <c r="C31" s="50">
        <v>167</v>
      </c>
      <c r="D31" s="50">
        <v>208</v>
      </c>
      <c r="E31" s="50">
        <v>187.5</v>
      </c>
      <c r="F31" s="50">
        <v>162</v>
      </c>
      <c r="G31" s="50">
        <v>181</v>
      </c>
      <c r="H31" s="50"/>
      <c r="I31" s="50"/>
      <c r="J31" s="50"/>
      <c r="K31" s="50"/>
      <c r="L31" s="50"/>
      <c r="M31" s="50"/>
      <c r="N31" s="50"/>
      <c r="O31" s="247"/>
    </row>
    <row r="32" spans="1:15" ht="11.1" customHeight="1" x14ac:dyDescent="0.25">
      <c r="A32" s="36" t="s">
        <v>42</v>
      </c>
      <c r="B32" s="37">
        <v>2023</v>
      </c>
      <c r="C32" s="50">
        <v>2539</v>
      </c>
      <c r="D32" s="50">
        <v>1919</v>
      </c>
      <c r="E32" s="50">
        <v>1912</v>
      </c>
      <c r="F32" s="50">
        <v>1434</v>
      </c>
      <c r="G32" s="50">
        <v>1549</v>
      </c>
      <c r="H32" s="50">
        <v>1794</v>
      </c>
      <c r="I32" s="50">
        <v>1671.5</v>
      </c>
      <c r="J32" s="50">
        <v>1732.75</v>
      </c>
      <c r="K32" s="50">
        <v>1702.125</v>
      </c>
      <c r="L32" s="50">
        <v>1703.5</v>
      </c>
      <c r="M32" s="50">
        <v>1671.5</v>
      </c>
      <c r="N32" s="50">
        <v>1687.5</v>
      </c>
      <c r="O32" s="228">
        <f>SUM(C32:N32)</f>
        <v>21315.875</v>
      </c>
    </row>
    <row r="33" spans="1:15" ht="11.1" customHeight="1" x14ac:dyDescent="0.25">
      <c r="A33" s="36"/>
      <c r="B33" s="37">
        <v>2024</v>
      </c>
      <c r="C33" s="50">
        <v>2123</v>
      </c>
      <c r="D33" s="50">
        <v>1673</v>
      </c>
      <c r="E33" s="50">
        <v>1898</v>
      </c>
      <c r="F33" s="50">
        <v>1807</v>
      </c>
      <c r="G33" s="50">
        <v>1875</v>
      </c>
      <c r="H33" s="50"/>
      <c r="I33" s="50"/>
      <c r="J33" s="50"/>
      <c r="K33" s="50"/>
      <c r="L33" s="50"/>
      <c r="M33" s="50"/>
      <c r="N33" s="50"/>
      <c r="O33" s="247"/>
    </row>
    <row r="34" spans="1:15" ht="11.1" customHeight="1" x14ac:dyDescent="0.25">
      <c r="A34" s="36" t="s">
        <v>43</v>
      </c>
      <c r="B34" s="37">
        <v>2023</v>
      </c>
      <c r="C34" s="50">
        <v>240</v>
      </c>
      <c r="D34" s="50">
        <v>260</v>
      </c>
      <c r="E34" s="50">
        <v>248</v>
      </c>
      <c r="F34" s="50">
        <v>269</v>
      </c>
      <c r="G34" s="50">
        <v>278</v>
      </c>
      <c r="H34" s="50">
        <v>350</v>
      </c>
      <c r="I34" s="50">
        <v>314</v>
      </c>
      <c r="J34" s="50">
        <v>332</v>
      </c>
      <c r="K34" s="50">
        <v>323</v>
      </c>
      <c r="L34" s="50">
        <v>263.75</v>
      </c>
      <c r="M34" s="50">
        <v>314</v>
      </c>
      <c r="N34" s="50">
        <v>288.875</v>
      </c>
      <c r="O34" s="228">
        <f>SUM(C34:N34)</f>
        <v>3480.625</v>
      </c>
    </row>
    <row r="35" spans="1:15" ht="11.1" customHeight="1" x14ac:dyDescent="0.25">
      <c r="A35" s="36"/>
      <c r="B35" s="37">
        <v>2024</v>
      </c>
      <c r="C35" s="50">
        <v>249</v>
      </c>
      <c r="D35" s="50">
        <v>258.5</v>
      </c>
      <c r="E35" s="50">
        <v>253.75</v>
      </c>
      <c r="F35" s="50">
        <v>244</v>
      </c>
      <c r="G35" s="50">
        <v>251</v>
      </c>
      <c r="H35" s="50"/>
      <c r="I35" s="50"/>
      <c r="J35" s="50"/>
      <c r="K35" s="50"/>
      <c r="L35" s="50"/>
      <c r="M35" s="50"/>
      <c r="N35" s="50"/>
      <c r="O35" s="247"/>
    </row>
    <row r="36" spans="1:15" ht="11.1" customHeight="1" x14ac:dyDescent="0.25">
      <c r="A36" s="36" t="s">
        <v>18</v>
      </c>
      <c r="B36" s="37">
        <v>2023</v>
      </c>
      <c r="C36" s="50">
        <v>1146</v>
      </c>
      <c r="D36" s="50">
        <v>1156</v>
      </c>
      <c r="E36" s="50">
        <v>1156</v>
      </c>
      <c r="F36" s="50">
        <v>1161</v>
      </c>
      <c r="G36" s="50">
        <v>1175</v>
      </c>
      <c r="H36" s="50">
        <v>1141</v>
      </c>
      <c r="I36" s="50">
        <v>1158</v>
      </c>
      <c r="J36" s="50">
        <v>1149.5</v>
      </c>
      <c r="K36" s="50">
        <v>1153.75</v>
      </c>
      <c r="L36" s="50">
        <v>1162</v>
      </c>
      <c r="M36" s="50">
        <v>1158</v>
      </c>
      <c r="N36" s="50">
        <v>1160</v>
      </c>
      <c r="O36" s="228">
        <f>SUM(C36:N36)</f>
        <v>13876.25</v>
      </c>
    </row>
    <row r="37" spans="1:15" ht="11.1" customHeight="1" x14ac:dyDescent="0.25">
      <c r="A37" s="36"/>
      <c r="B37" s="37">
        <v>2024</v>
      </c>
      <c r="C37" s="50">
        <v>1153</v>
      </c>
      <c r="D37" s="50">
        <v>1158.5</v>
      </c>
      <c r="E37" s="50">
        <v>1155.75</v>
      </c>
      <c r="F37" s="50">
        <v>1108</v>
      </c>
      <c r="G37" s="50">
        <v>1144</v>
      </c>
      <c r="H37" s="50"/>
      <c r="I37" s="50"/>
      <c r="J37" s="50"/>
      <c r="K37" s="50"/>
      <c r="L37" s="50"/>
      <c r="M37" s="50"/>
      <c r="N37" s="50"/>
      <c r="O37" s="247"/>
    </row>
    <row r="38" spans="1:15" ht="11.1" customHeight="1" x14ac:dyDescent="0.25">
      <c r="A38" s="36" t="s">
        <v>19</v>
      </c>
      <c r="B38" s="37">
        <v>2023</v>
      </c>
      <c r="C38" s="50">
        <v>696</v>
      </c>
      <c r="D38" s="50">
        <v>782.5</v>
      </c>
      <c r="E38" s="50">
        <v>739.140625</v>
      </c>
      <c r="F38" s="50">
        <v>760.8203125</v>
      </c>
      <c r="G38" s="50">
        <v>745</v>
      </c>
      <c r="H38" s="50">
        <v>726</v>
      </c>
      <c r="I38" s="50">
        <v>735.2802734375</v>
      </c>
      <c r="J38" s="50">
        <v>730.64013671875</v>
      </c>
      <c r="K38" s="50">
        <v>732.960205078125</v>
      </c>
      <c r="L38" s="50">
        <v>756.75537109375</v>
      </c>
      <c r="M38" s="50">
        <v>735.2</v>
      </c>
      <c r="N38" s="50">
        <v>745.97768554687502</v>
      </c>
      <c r="O38" s="228">
        <f>SUM(C38:N38)</f>
        <v>8886.2746093749993</v>
      </c>
    </row>
    <row r="39" spans="1:15" ht="11.1" customHeight="1" x14ac:dyDescent="0.25">
      <c r="A39" s="36"/>
      <c r="B39" s="37">
        <v>2024</v>
      </c>
      <c r="C39" s="50">
        <v>709</v>
      </c>
      <c r="D39" s="50">
        <v>749.98046875</v>
      </c>
      <c r="E39" s="50">
        <v>729.490234375</v>
      </c>
      <c r="F39" s="50">
        <v>711</v>
      </c>
      <c r="G39" s="50">
        <v>725</v>
      </c>
      <c r="H39" s="50"/>
      <c r="I39" s="50"/>
      <c r="J39" s="50"/>
      <c r="K39" s="50"/>
      <c r="L39" s="50"/>
      <c r="M39" s="50"/>
      <c r="N39" s="50"/>
      <c r="O39" s="247"/>
    </row>
    <row r="40" spans="1:15" ht="11.1" customHeight="1" x14ac:dyDescent="0.25">
      <c r="A40" s="36" t="s">
        <v>20</v>
      </c>
      <c r="B40" s="37">
        <v>2023</v>
      </c>
      <c r="C40" s="50">
        <v>5931</v>
      </c>
      <c r="D40" s="50">
        <v>5060</v>
      </c>
      <c r="E40" s="50">
        <v>5495.734375</v>
      </c>
      <c r="F40" s="50">
        <v>5277.8671875</v>
      </c>
      <c r="G40" s="50">
        <v>5441</v>
      </c>
      <c r="H40" s="50">
        <v>5697.4</v>
      </c>
      <c r="I40" s="50">
        <v>5569.3337890624998</v>
      </c>
      <c r="J40" s="50">
        <v>5633.3668945312493</v>
      </c>
      <c r="K40" s="50">
        <v>5601.350341796875</v>
      </c>
      <c r="L40" s="50">
        <v>5318.71728515625</v>
      </c>
      <c r="M40" s="50">
        <v>5569</v>
      </c>
      <c r="N40" s="50">
        <v>5443.858642578125</v>
      </c>
      <c r="O40" s="228">
        <f>SUM(C40:N40)</f>
        <v>66038.628515624994</v>
      </c>
    </row>
    <row r="41" spans="1:15" ht="11.1" customHeight="1" x14ac:dyDescent="0.25">
      <c r="A41" s="36"/>
      <c r="B41" s="37">
        <v>2024</v>
      </c>
      <c r="C41" s="50">
        <v>5896</v>
      </c>
      <c r="D41" s="50">
        <v>5386.80078125</v>
      </c>
      <c r="E41" s="50">
        <v>5641.400390625</v>
      </c>
      <c r="F41" s="50">
        <v>5597</v>
      </c>
      <c r="G41" s="50">
        <v>5630</v>
      </c>
      <c r="H41" s="50"/>
      <c r="I41" s="50"/>
      <c r="J41" s="50"/>
      <c r="K41" s="50"/>
      <c r="L41" s="50"/>
      <c r="M41" s="50"/>
      <c r="N41" s="50"/>
      <c r="O41" s="247"/>
    </row>
    <row r="42" spans="1:15" ht="11.1" customHeight="1" x14ac:dyDescent="0.25">
      <c r="A42" s="36" t="s">
        <v>21</v>
      </c>
      <c r="B42" s="37">
        <v>2023</v>
      </c>
      <c r="C42" s="50">
        <v>64</v>
      </c>
      <c r="D42" s="50">
        <v>54</v>
      </c>
      <c r="E42" s="50">
        <v>59.046875</v>
      </c>
      <c r="F42" s="50">
        <v>56.5234375</v>
      </c>
      <c r="G42" s="50">
        <v>58</v>
      </c>
      <c r="H42" s="50">
        <v>56.4</v>
      </c>
      <c r="I42" s="50">
        <v>57.408007812500003</v>
      </c>
      <c r="J42" s="50">
        <v>56.904003906249997</v>
      </c>
      <c r="K42" s="50">
        <v>57.156005859375</v>
      </c>
      <c r="L42" s="50">
        <v>56.99658203125</v>
      </c>
      <c r="M42" s="50">
        <v>57</v>
      </c>
      <c r="N42" s="50">
        <v>56.998291015625</v>
      </c>
      <c r="O42" s="228">
        <f>SUM(C42:N42)</f>
        <v>690.43320312499998</v>
      </c>
    </row>
    <row r="43" spans="1:15" ht="11.1" customHeight="1" x14ac:dyDescent="0.25">
      <c r="A43" s="36"/>
      <c r="B43" s="37">
        <v>2024</v>
      </c>
      <c r="C43" s="50">
        <v>62</v>
      </c>
      <c r="D43" s="50">
        <v>57.78515625</v>
      </c>
      <c r="E43" s="50">
        <v>59.892578125</v>
      </c>
      <c r="F43" s="50">
        <v>56.4</v>
      </c>
      <c r="G43" s="50">
        <v>59</v>
      </c>
      <c r="H43" s="50"/>
      <c r="I43" s="50"/>
      <c r="J43" s="50"/>
      <c r="K43" s="50"/>
      <c r="L43" s="50"/>
      <c r="M43" s="50"/>
      <c r="N43" s="50"/>
      <c r="O43" s="247"/>
    </row>
    <row r="44" spans="1:15" ht="11.1" customHeight="1" x14ac:dyDescent="0.25">
      <c r="A44" s="36" t="s">
        <v>22</v>
      </c>
      <c r="B44" s="37">
        <v>2023</v>
      </c>
      <c r="C44" s="50">
        <v>50</v>
      </c>
      <c r="D44" s="50">
        <v>54.5</v>
      </c>
      <c r="E44" s="50">
        <v>52.359375</v>
      </c>
      <c r="F44" s="50">
        <v>53.4296875</v>
      </c>
      <c r="G44" s="50">
        <v>53</v>
      </c>
      <c r="H44" s="50">
        <v>50.4</v>
      </c>
      <c r="I44" s="50">
        <v>51.513476562500003</v>
      </c>
      <c r="J44" s="50">
        <v>50.956738281249997</v>
      </c>
      <c r="K44" s="50">
        <v>51.235107421875</v>
      </c>
      <c r="L44" s="50">
        <v>53.22900390625</v>
      </c>
      <c r="M44" s="50">
        <v>51</v>
      </c>
      <c r="N44" s="50">
        <v>52.114501953125</v>
      </c>
      <c r="O44" s="228">
        <f>SUM(C44:N44)</f>
        <v>623.73789062499998</v>
      </c>
    </row>
    <row r="45" spans="1:15" ht="11.1" customHeight="1" x14ac:dyDescent="0.25">
      <c r="A45" s="36"/>
      <c r="B45" s="37">
        <v>2024</v>
      </c>
      <c r="C45" s="50">
        <v>52</v>
      </c>
      <c r="D45" s="50">
        <v>52.89453125</v>
      </c>
      <c r="E45" s="50">
        <v>52.447265625</v>
      </c>
      <c r="F45" s="50">
        <v>49</v>
      </c>
      <c r="G45" s="50">
        <v>52</v>
      </c>
      <c r="H45" s="50"/>
      <c r="I45" s="50"/>
      <c r="J45" s="50"/>
      <c r="K45" s="50"/>
      <c r="L45" s="50"/>
      <c r="M45" s="50"/>
      <c r="N45" s="50"/>
      <c r="O45" s="247"/>
    </row>
    <row r="46" spans="1:15" ht="11.1" customHeight="1" x14ac:dyDescent="0.25">
      <c r="A46" s="36" t="s">
        <v>161</v>
      </c>
      <c r="B46" s="37">
        <v>2023</v>
      </c>
      <c r="C46" s="50">
        <v>2403</v>
      </c>
      <c r="D46" s="50">
        <v>3087</v>
      </c>
      <c r="E46" s="50">
        <v>3360</v>
      </c>
      <c r="F46" s="50">
        <v>3532</v>
      </c>
      <c r="G46" s="50">
        <v>2996</v>
      </c>
      <c r="H46" s="50">
        <v>2482</v>
      </c>
      <c r="I46" s="50">
        <v>2739</v>
      </c>
      <c r="J46" s="50">
        <v>2610.5</v>
      </c>
      <c r="K46" s="50">
        <v>2674.75</v>
      </c>
      <c r="L46" s="50">
        <v>3243.75</v>
      </c>
      <c r="M46" s="50">
        <v>2739</v>
      </c>
      <c r="N46" s="50">
        <v>2991.375</v>
      </c>
      <c r="O46" s="228">
        <f>SUM(C46:N46)</f>
        <v>34858.375</v>
      </c>
    </row>
    <row r="47" spans="1:15" ht="11.1" customHeight="1" x14ac:dyDescent="0.25">
      <c r="A47" s="36"/>
      <c r="B47" s="37">
        <v>2024</v>
      </c>
      <c r="C47" s="50">
        <v>2550</v>
      </c>
      <c r="D47" s="50">
        <v>3446</v>
      </c>
      <c r="E47" s="50">
        <v>2998</v>
      </c>
      <c r="F47" s="50">
        <v>2903</v>
      </c>
      <c r="G47" s="50">
        <v>2974</v>
      </c>
      <c r="H47" s="50"/>
      <c r="I47" s="50"/>
      <c r="J47" s="50"/>
      <c r="K47" s="50"/>
      <c r="L47" s="50"/>
      <c r="M47" s="50"/>
      <c r="N47" s="50"/>
      <c r="O47" s="247"/>
    </row>
    <row r="48" spans="1:15" ht="11.1" customHeight="1" x14ac:dyDescent="0.25">
      <c r="A48" s="36" t="s">
        <v>33</v>
      </c>
      <c r="B48" s="37">
        <v>2023</v>
      </c>
      <c r="C48" s="50">
        <v>583</v>
      </c>
      <c r="D48" s="50">
        <v>655</v>
      </c>
      <c r="E48" s="50">
        <v>619.21875</v>
      </c>
      <c r="F48" s="50">
        <v>637.109375</v>
      </c>
      <c r="G48" s="50">
        <v>624</v>
      </c>
      <c r="H48" s="50">
        <v>604</v>
      </c>
      <c r="I48" s="50">
        <v>613.845703125</v>
      </c>
      <c r="J48" s="50">
        <v>608.9228515625</v>
      </c>
      <c r="K48" s="50">
        <v>611.38427734375</v>
      </c>
      <c r="L48" s="50">
        <v>633.7548828125</v>
      </c>
      <c r="M48" s="50">
        <v>613</v>
      </c>
      <c r="N48" s="50">
        <v>623.37744140625</v>
      </c>
      <c r="O48" s="228">
        <f>SUM(C48:N48)</f>
        <v>7426.61328125</v>
      </c>
    </row>
    <row r="49" spans="1:15" ht="11.1" customHeight="1" x14ac:dyDescent="0.25">
      <c r="A49" s="36"/>
      <c r="B49" s="37">
        <v>2024</v>
      </c>
      <c r="C49" s="50">
        <f>C51+C53</f>
        <v>579</v>
      </c>
      <c r="D49" s="50">
        <f>D51+D53</f>
        <v>628.1640625</v>
      </c>
      <c r="E49" s="50">
        <f>E51+E53</f>
        <v>603.58203125</v>
      </c>
      <c r="F49" s="50">
        <f>F51+F53</f>
        <v>571</v>
      </c>
      <c r="G49" s="50">
        <v>595</v>
      </c>
      <c r="H49" s="50"/>
      <c r="I49" s="50"/>
      <c r="J49" s="50"/>
      <c r="K49" s="50"/>
      <c r="L49" s="50"/>
      <c r="M49" s="50"/>
      <c r="N49" s="50"/>
      <c r="O49" s="247"/>
    </row>
    <row r="50" spans="1:15" ht="11.1" customHeight="1" x14ac:dyDescent="0.25">
      <c r="A50" s="36" t="s">
        <v>162</v>
      </c>
      <c r="B50" s="37">
        <v>2023</v>
      </c>
      <c r="C50" s="50">
        <v>277</v>
      </c>
      <c r="D50" s="50">
        <v>317.5</v>
      </c>
      <c r="E50" s="50">
        <v>297.421875</v>
      </c>
      <c r="F50" s="50">
        <v>307.4609375</v>
      </c>
      <c r="G50" s="50">
        <v>300</v>
      </c>
      <c r="H50" s="50">
        <v>285</v>
      </c>
      <c r="I50" s="50">
        <v>292.4658203125</v>
      </c>
      <c r="J50" s="50">
        <v>288.73291015625</v>
      </c>
      <c r="K50" s="50">
        <v>290.599365234375</v>
      </c>
      <c r="L50" s="50">
        <v>305.57861328125</v>
      </c>
      <c r="M50" s="50">
        <v>292</v>
      </c>
      <c r="N50" s="50">
        <v>298.789306640625</v>
      </c>
      <c r="O50" s="228">
        <f>SUM(C50:N50)</f>
        <v>3552.548828125</v>
      </c>
    </row>
    <row r="51" spans="1:15" ht="11.1" customHeight="1" x14ac:dyDescent="0.25">
      <c r="A51" s="36"/>
      <c r="B51" s="37">
        <v>2024</v>
      </c>
      <c r="C51" s="50">
        <v>267</v>
      </c>
      <c r="D51" s="50">
        <v>302.44140625</v>
      </c>
      <c r="E51" s="50">
        <v>284.720703125</v>
      </c>
      <c r="F51" s="50">
        <v>270</v>
      </c>
      <c r="G51" s="50">
        <v>281</v>
      </c>
      <c r="H51" s="50"/>
      <c r="I51" s="50"/>
      <c r="J51" s="50"/>
      <c r="K51" s="50"/>
      <c r="L51" s="50"/>
      <c r="M51" s="50"/>
      <c r="N51" s="50"/>
      <c r="O51" s="247"/>
    </row>
    <row r="52" spans="1:15" ht="11.1" customHeight="1" x14ac:dyDescent="0.25">
      <c r="A52" s="36" t="s">
        <v>163</v>
      </c>
      <c r="B52" s="37">
        <v>2023</v>
      </c>
      <c r="C52" s="50">
        <v>306</v>
      </c>
      <c r="D52" s="50">
        <v>337.5</v>
      </c>
      <c r="E52" s="50">
        <v>321.796875</v>
      </c>
      <c r="F52" s="50">
        <v>329.6484375</v>
      </c>
      <c r="G52" s="50">
        <v>324</v>
      </c>
      <c r="H52" s="50">
        <v>319</v>
      </c>
      <c r="I52" s="50">
        <v>321.3798828125</v>
      </c>
      <c r="J52" s="50">
        <v>320.18994140625</v>
      </c>
      <c r="K52" s="50">
        <v>320.784912109375</v>
      </c>
      <c r="L52" s="50">
        <v>328.17626953125</v>
      </c>
      <c r="M52" s="50">
        <v>321</v>
      </c>
      <c r="N52" s="50">
        <v>324.588134765625</v>
      </c>
      <c r="O52" s="228">
        <f>SUM(C52:N52)</f>
        <v>3874.064453125</v>
      </c>
    </row>
    <row r="53" spans="1:15" ht="11.1" customHeight="1" x14ac:dyDescent="0.25">
      <c r="A53" s="36"/>
      <c r="B53" s="37">
        <v>2024</v>
      </c>
      <c r="C53" s="50">
        <v>312</v>
      </c>
      <c r="D53" s="50">
        <v>325.72265625</v>
      </c>
      <c r="E53" s="50">
        <v>318.861328125</v>
      </c>
      <c r="F53" s="50">
        <v>301</v>
      </c>
      <c r="G53" s="50">
        <v>314</v>
      </c>
      <c r="H53" s="50"/>
      <c r="I53" s="50"/>
      <c r="J53" s="50"/>
      <c r="K53" s="50"/>
      <c r="L53" s="50"/>
      <c r="M53" s="50"/>
      <c r="N53" s="50"/>
      <c r="O53" s="247"/>
    </row>
    <row r="54" spans="1:15" ht="11.1" customHeight="1" x14ac:dyDescent="0.25">
      <c r="A54" s="36" t="s">
        <v>34</v>
      </c>
      <c r="B54" s="37">
        <v>2023</v>
      </c>
      <c r="C54" s="50">
        <v>545</v>
      </c>
      <c r="D54" s="50">
        <v>605</v>
      </c>
      <c r="E54" s="50">
        <v>635</v>
      </c>
      <c r="F54" s="50">
        <v>650</v>
      </c>
      <c r="G54" s="50">
        <v>645</v>
      </c>
      <c r="H54" s="50">
        <v>640</v>
      </c>
      <c r="I54" s="50">
        <v>642.5</v>
      </c>
      <c r="J54" s="50">
        <v>641.25</v>
      </c>
      <c r="K54" s="50">
        <v>641.875</v>
      </c>
      <c r="L54" s="50">
        <v>633.75</v>
      </c>
      <c r="M54" s="50">
        <v>642.5</v>
      </c>
      <c r="N54" s="50">
        <v>638.125</v>
      </c>
      <c r="O54" s="228">
        <f>SUM(C54:N54)</f>
        <v>7560</v>
      </c>
    </row>
    <row r="55" spans="1:15" ht="11.1" customHeight="1" x14ac:dyDescent="0.25">
      <c r="A55" s="36"/>
      <c r="B55" s="37">
        <v>2024</v>
      </c>
      <c r="C55" s="50">
        <v>595</v>
      </c>
      <c r="D55" s="50">
        <v>642.5</v>
      </c>
      <c r="E55" s="50">
        <v>618.75</v>
      </c>
      <c r="F55" s="50">
        <v>607</v>
      </c>
      <c r="G55" s="50">
        <v>616</v>
      </c>
      <c r="H55" s="50"/>
      <c r="I55" s="50"/>
      <c r="J55" s="50"/>
      <c r="K55" s="50"/>
      <c r="L55" s="50"/>
      <c r="M55" s="50"/>
      <c r="N55" s="50"/>
      <c r="O55" s="247"/>
    </row>
    <row r="56" spans="1:15" ht="11.1" customHeight="1" x14ac:dyDescent="0.25">
      <c r="A56" s="36" t="s">
        <v>35</v>
      </c>
      <c r="B56" s="37">
        <v>2023</v>
      </c>
      <c r="C56" s="50">
        <v>1540</v>
      </c>
      <c r="D56" s="50">
        <v>1500</v>
      </c>
      <c r="E56" s="50">
        <v>1419</v>
      </c>
      <c r="F56" s="50">
        <v>1588</v>
      </c>
      <c r="G56" s="50">
        <v>1804</v>
      </c>
      <c r="H56" s="50">
        <v>1875</v>
      </c>
      <c r="I56" s="50">
        <v>1839.5</v>
      </c>
      <c r="J56" s="50">
        <v>1857.25</v>
      </c>
      <c r="K56" s="50">
        <v>1848.375</v>
      </c>
      <c r="L56" s="50">
        <v>1577.75</v>
      </c>
      <c r="M56" s="50">
        <v>1839.5</v>
      </c>
      <c r="N56" s="50">
        <v>1708.625</v>
      </c>
      <c r="O56" s="228">
        <f>SUM(C56:N56)</f>
        <v>20397</v>
      </c>
    </row>
    <row r="57" spans="1:15" ht="11.1" customHeight="1" x14ac:dyDescent="0.25">
      <c r="A57" s="36"/>
      <c r="B57" s="37">
        <v>2024</v>
      </c>
      <c r="C57" s="50">
        <v>1586</v>
      </c>
      <c r="D57" s="50">
        <v>1503.5</v>
      </c>
      <c r="E57" s="50">
        <v>1544.75</v>
      </c>
      <c r="F57" s="50">
        <v>1536</v>
      </c>
      <c r="G57" s="50">
        <v>1543</v>
      </c>
      <c r="H57" s="50"/>
      <c r="I57" s="50"/>
      <c r="J57" s="50"/>
      <c r="K57" s="50"/>
      <c r="L57" s="50"/>
      <c r="M57" s="50"/>
      <c r="N57" s="50"/>
      <c r="O57" s="247"/>
    </row>
    <row r="58" spans="1:15" ht="11.1" customHeight="1" x14ac:dyDescent="0.25">
      <c r="A58" s="36" t="s">
        <v>36</v>
      </c>
      <c r="B58" s="37">
        <v>2023</v>
      </c>
      <c r="C58" s="50">
        <v>170</v>
      </c>
      <c r="D58" s="50">
        <v>181.5</v>
      </c>
      <c r="E58" s="50">
        <v>175.546875</v>
      </c>
      <c r="F58" s="50">
        <v>178.5234375</v>
      </c>
      <c r="G58" s="50">
        <v>176</v>
      </c>
      <c r="H58" s="50">
        <v>173</v>
      </c>
      <c r="I58" s="50">
        <v>174.6455078125</v>
      </c>
      <c r="J58" s="50">
        <v>173.82275390625</v>
      </c>
      <c r="K58" s="50">
        <v>174.234130859375</v>
      </c>
      <c r="L58" s="50">
        <v>177.96533203125</v>
      </c>
      <c r="M58" s="50">
        <v>174</v>
      </c>
      <c r="N58" s="50">
        <v>175.982666015625</v>
      </c>
      <c r="O58" s="228">
        <f>SUM(C58:N58)</f>
        <v>2105.220703125</v>
      </c>
    </row>
    <row r="59" spans="1:15" ht="11.1" customHeight="1" x14ac:dyDescent="0.25">
      <c r="A59" s="36"/>
      <c r="B59" s="37">
        <v>2024</v>
      </c>
      <c r="C59" s="50">
        <v>176</v>
      </c>
      <c r="D59" s="50">
        <v>177.03515625</v>
      </c>
      <c r="E59" s="50">
        <v>176.517578125</v>
      </c>
      <c r="F59" s="50">
        <v>160</v>
      </c>
      <c r="G59" s="50">
        <v>172</v>
      </c>
      <c r="H59" s="50"/>
      <c r="I59" s="50"/>
      <c r="J59" s="50"/>
      <c r="K59" s="50"/>
      <c r="L59" s="50"/>
      <c r="M59" s="50"/>
      <c r="N59" s="50"/>
      <c r="O59" s="247"/>
    </row>
    <row r="60" spans="1:15" ht="11.1" customHeight="1" x14ac:dyDescent="0.25">
      <c r="A60" s="40" t="s">
        <v>64</v>
      </c>
      <c r="B60" s="37">
        <v>2023</v>
      </c>
      <c r="C60" s="50">
        <v>9</v>
      </c>
      <c r="D60" s="50">
        <v>16</v>
      </c>
      <c r="E60" s="50">
        <v>16</v>
      </c>
      <c r="F60" s="50">
        <v>12</v>
      </c>
      <c r="G60" s="50">
        <v>10</v>
      </c>
      <c r="H60" s="50">
        <v>13</v>
      </c>
      <c r="I60" s="50">
        <v>11.5</v>
      </c>
      <c r="J60" s="50">
        <v>12.25</v>
      </c>
      <c r="K60" s="50">
        <v>11.875</v>
      </c>
      <c r="L60" s="50">
        <v>15</v>
      </c>
      <c r="M60" s="50">
        <v>11.5</v>
      </c>
      <c r="N60" s="50">
        <v>16.25</v>
      </c>
      <c r="O60" s="228">
        <f>SUM(C60:N60)</f>
        <v>154.375</v>
      </c>
    </row>
    <row r="61" spans="1:15" ht="11.1" customHeight="1" x14ac:dyDescent="0.25">
      <c r="A61" s="40"/>
      <c r="B61" s="37">
        <v>2024</v>
      </c>
      <c r="C61" s="50">
        <v>10</v>
      </c>
      <c r="D61" s="50">
        <v>14.5</v>
      </c>
      <c r="E61" s="50">
        <v>12.25</v>
      </c>
      <c r="F61" s="50">
        <v>10.199999999999999</v>
      </c>
      <c r="G61" s="50">
        <v>12</v>
      </c>
      <c r="H61" s="50"/>
      <c r="I61" s="50"/>
      <c r="J61" s="50"/>
      <c r="K61" s="50"/>
      <c r="L61" s="50"/>
      <c r="M61" s="50"/>
      <c r="N61" s="50"/>
      <c r="O61" s="247"/>
    </row>
    <row r="62" spans="1:15" ht="11.1" customHeight="1" x14ac:dyDescent="0.25">
      <c r="A62" s="36" t="s">
        <v>164</v>
      </c>
      <c r="B62" s="37">
        <v>2023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28">
        <f>SUM(C62:N62)</f>
        <v>0</v>
      </c>
    </row>
    <row r="63" spans="1:15" ht="11.1" customHeight="1" x14ac:dyDescent="0.25">
      <c r="A63" s="36"/>
      <c r="B63" s="37">
        <v>2024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/>
      <c r="I63" s="50"/>
      <c r="J63" s="50"/>
      <c r="K63" s="50"/>
      <c r="L63" s="50"/>
      <c r="M63" s="50"/>
      <c r="N63" s="50"/>
      <c r="O63" s="247"/>
    </row>
    <row r="64" spans="1:15" ht="11.1" customHeight="1" x14ac:dyDescent="0.25">
      <c r="A64" s="36" t="s">
        <v>65</v>
      </c>
      <c r="B64" s="37">
        <v>2023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28">
        <f>SUM(C64:N64)</f>
        <v>0</v>
      </c>
    </row>
    <row r="65" spans="1:15" ht="11.1" customHeight="1" x14ac:dyDescent="0.25">
      <c r="A65" s="54"/>
      <c r="B65" s="42">
        <v>2024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/>
      <c r="I65" s="51"/>
      <c r="J65" s="51"/>
      <c r="K65" s="51"/>
      <c r="L65" s="51"/>
      <c r="M65" s="51"/>
      <c r="N65" s="51"/>
      <c r="O65" s="258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9" customHeight="1" x14ac:dyDescent="0.3">
      <c r="A68" s="5" t="s">
        <v>87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G1025:EEG1537 O5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O69"/>
  <sheetViews>
    <sheetView showGridLines="0" zoomScaleNormal="100" workbookViewId="0">
      <selection sqref="A1:O69"/>
    </sheetView>
  </sheetViews>
  <sheetFormatPr baseColWidth="10" defaultColWidth="5.109375" defaultRowHeight="14.1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6640625" style="31" customWidth="1"/>
    <col min="16" max="16384" width="5.109375" style="31"/>
  </cols>
  <sheetData>
    <row r="1" spans="1:15" ht="17.100000000000001" customHeight="1" x14ac:dyDescent="0.25">
      <c r="A1" s="29" t="s">
        <v>254</v>
      </c>
      <c r="B1" s="30"/>
      <c r="C1" s="30"/>
      <c r="D1" s="30"/>
      <c r="E1" s="30"/>
      <c r="F1" s="30"/>
    </row>
    <row r="2" spans="1:15" ht="12" customHeight="1" x14ac:dyDescent="0.25">
      <c r="A2" s="32" t="s">
        <v>40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334" t="s">
        <v>25</v>
      </c>
      <c r="B4" s="334" t="s">
        <v>58</v>
      </c>
      <c r="C4" s="335" t="s">
        <v>47</v>
      </c>
      <c r="D4" s="335" t="s">
        <v>48</v>
      </c>
      <c r="E4" s="335" t="s">
        <v>49</v>
      </c>
      <c r="F4" s="335" t="s">
        <v>50</v>
      </c>
      <c r="G4" s="335" t="s">
        <v>51</v>
      </c>
      <c r="H4" s="335" t="s">
        <v>52</v>
      </c>
      <c r="I4" s="335" t="s">
        <v>53</v>
      </c>
      <c r="J4" s="335" t="s">
        <v>54</v>
      </c>
      <c r="K4" s="335" t="s">
        <v>55</v>
      </c>
      <c r="L4" s="335" t="s">
        <v>56</v>
      </c>
      <c r="M4" s="335" t="s">
        <v>37</v>
      </c>
      <c r="N4" s="335" t="s">
        <v>38</v>
      </c>
      <c r="O4" s="334" t="s">
        <v>28</v>
      </c>
    </row>
    <row r="5" spans="1:15" ht="14.1" customHeight="1" x14ac:dyDescent="0.25">
      <c r="A5" s="386" t="s">
        <v>29</v>
      </c>
      <c r="B5" s="339">
        <v>2023</v>
      </c>
      <c r="C5" s="340">
        <v>642.90900000000011</v>
      </c>
      <c r="D5" s="340">
        <v>631.04763000000003</v>
      </c>
      <c r="E5" s="340">
        <v>632.14185156249994</v>
      </c>
      <c r="F5" s="340">
        <v>641.32028578125016</v>
      </c>
      <c r="G5" s="340">
        <v>643.65949402534443</v>
      </c>
      <c r="H5" s="340">
        <v>666.1406641421313</v>
      </c>
      <c r="I5" s="340">
        <v>656.90007908373775</v>
      </c>
      <c r="J5" s="340">
        <v>639.02037161293458</v>
      </c>
      <c r="K5" s="340">
        <v>647.46022534833605</v>
      </c>
      <c r="L5" s="340">
        <v>642.0423153422737</v>
      </c>
      <c r="M5" s="340">
        <v>659.92100000000016</v>
      </c>
      <c r="N5" s="340">
        <v>659.98165767113699</v>
      </c>
      <c r="O5" s="228">
        <f>SUM(C5:N5)</f>
        <v>7762.5445745696461</v>
      </c>
    </row>
    <row r="6" spans="1:15" ht="14.1" customHeight="1" x14ac:dyDescent="0.25">
      <c r="A6" s="387"/>
      <c r="B6" s="337" t="s">
        <v>115</v>
      </c>
      <c r="C6" s="338">
        <f t="shared" ref="C6:D6" si="0">C9+C11+C13+C15+C17+C25+C27+C29+C31+C33+C35+C37+C39+C41+C43+C45+C47+C49+C55+C57+C59+C61+C63+C65</f>
        <v>683.77329999999995</v>
      </c>
      <c r="D6" s="338">
        <f t="shared" si="0"/>
        <v>639.23106867187494</v>
      </c>
      <c r="E6" s="338">
        <f>E9+E11+E13+E15+E17+E25+E27+E29+E31+E33+E35+E37+E39+E41+E43+E45+E47+E49+E55+E57+E59+E61+E63+E65</f>
        <v>661.50218433593739</v>
      </c>
      <c r="F6" s="338">
        <f>F9+F11+F13+F15+F17+F25+F27+F29+F31+F33+F35+F37+F39+F41+F43+F45+F47+F49+F55+F57+F59+F61+F63+F65</f>
        <v>644.8201206406253</v>
      </c>
      <c r="G6" s="338">
        <f>G9+G11+G13+G15+G17+G25+G27+G29+G31+G33+G35+G37+G39+G41+G43+G45+G47+G49+G55+G57+G59+G61+G63+G65</f>
        <v>657.33299999999986</v>
      </c>
      <c r="H6" s="338"/>
      <c r="I6" s="338"/>
      <c r="J6" s="338"/>
      <c r="K6" s="338"/>
      <c r="L6" s="338"/>
      <c r="M6" s="338"/>
      <c r="N6" s="338"/>
      <c r="O6" s="338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7"/>
    </row>
    <row r="8" spans="1:15" ht="11.1" customHeight="1" x14ac:dyDescent="0.25">
      <c r="A8" s="36" t="s">
        <v>30</v>
      </c>
      <c r="B8" s="37">
        <v>2023</v>
      </c>
      <c r="C8" s="38">
        <v>0.92300000000000004</v>
      </c>
      <c r="D8" s="38">
        <v>0.83250000000000002</v>
      </c>
      <c r="E8" s="38">
        <v>0.87796875000000008</v>
      </c>
      <c r="F8" s="38">
        <v>0.85523437499999999</v>
      </c>
      <c r="G8" s="38">
        <v>0.872</v>
      </c>
      <c r="H8" s="38">
        <v>0.86424000000000001</v>
      </c>
      <c r="I8" s="38">
        <v>0.86826257812499996</v>
      </c>
      <c r="J8" s="38">
        <v>0.86625128906250004</v>
      </c>
      <c r="K8" s="38">
        <v>0.86725693359375</v>
      </c>
      <c r="L8" s="38">
        <v>0.8594970703125</v>
      </c>
      <c r="M8" s="2">
        <v>0.86799999999999999</v>
      </c>
      <c r="N8" s="38">
        <v>0.86374853515624994</v>
      </c>
      <c r="O8" s="226">
        <f>SUM(C8:N8)</f>
        <v>10.417959531249998</v>
      </c>
    </row>
    <row r="9" spans="1:15" ht="11.1" customHeight="1" x14ac:dyDescent="0.25">
      <c r="A9" s="36"/>
      <c r="B9" s="37">
        <v>2024</v>
      </c>
      <c r="C9" s="38">
        <v>0.878</v>
      </c>
      <c r="D9" s="38">
        <v>0.86660156250000009</v>
      </c>
      <c r="E9" s="38">
        <v>0.8723007812500001</v>
      </c>
      <c r="F9" s="38">
        <v>0.87234400000000001</v>
      </c>
      <c r="G9" s="38">
        <v>0.872</v>
      </c>
      <c r="H9" s="38"/>
      <c r="I9" s="38"/>
      <c r="J9" s="38"/>
      <c r="K9" s="38"/>
      <c r="L9" s="38"/>
      <c r="M9" s="2"/>
      <c r="N9" s="38"/>
      <c r="O9" s="247"/>
    </row>
    <row r="10" spans="1:15" ht="11.1" customHeight="1" x14ac:dyDescent="0.25">
      <c r="A10" s="36" t="s">
        <v>31</v>
      </c>
      <c r="B10" s="37">
        <v>2023</v>
      </c>
      <c r="C10" s="38">
        <v>35.335999999999999</v>
      </c>
      <c r="D10" s="38">
        <v>32.28</v>
      </c>
      <c r="E10" s="38">
        <v>33.56</v>
      </c>
      <c r="F10" s="38">
        <v>34.53</v>
      </c>
      <c r="G10" s="38">
        <v>26.05</v>
      </c>
      <c r="H10" s="38">
        <v>30.51</v>
      </c>
      <c r="I10" s="38">
        <v>28.28</v>
      </c>
      <c r="J10" s="38">
        <v>29.395000000000003</v>
      </c>
      <c r="K10" s="38">
        <v>28.837500000000002</v>
      </c>
      <c r="L10" s="38">
        <v>29.355</v>
      </c>
      <c r="M10" s="2">
        <v>28.28</v>
      </c>
      <c r="N10" s="38">
        <v>30.817500000000003</v>
      </c>
      <c r="O10" s="226">
        <f>SUM(C10:N10)</f>
        <v>367.23099999999999</v>
      </c>
    </row>
    <row r="11" spans="1:15" ht="11.1" customHeight="1" x14ac:dyDescent="0.25">
      <c r="A11" s="36"/>
      <c r="B11" s="37">
        <v>2024</v>
      </c>
      <c r="C11" s="38">
        <v>41.393000000000001</v>
      </c>
      <c r="D11" s="38">
        <v>35.045000000000002</v>
      </c>
      <c r="E11" s="38">
        <v>38.219000000000001</v>
      </c>
      <c r="F11" s="38">
        <v>37.402000000000001</v>
      </c>
      <c r="G11" s="38">
        <v>38.015000000000001</v>
      </c>
      <c r="H11" s="38"/>
      <c r="I11" s="38"/>
      <c r="J11" s="38"/>
      <c r="K11" s="38"/>
      <c r="L11" s="38"/>
      <c r="M11" s="2"/>
      <c r="N11" s="38"/>
      <c r="O11" s="247"/>
    </row>
    <row r="12" spans="1:15" ht="11.1" customHeight="1" x14ac:dyDescent="0.25">
      <c r="A12" s="36" t="s">
        <v>112</v>
      </c>
      <c r="B12" s="37">
        <v>2023</v>
      </c>
      <c r="C12" s="38">
        <v>8.5039999999999996</v>
      </c>
      <c r="D12" s="38">
        <v>7.2099999999999991</v>
      </c>
      <c r="E12" s="38">
        <v>8.4</v>
      </c>
      <c r="F12" s="38">
        <v>9.2949999999999999</v>
      </c>
      <c r="G12" s="38">
        <v>9.2050000000000001</v>
      </c>
      <c r="H12" s="38">
        <v>9.7800000000000011</v>
      </c>
      <c r="I12" s="38">
        <v>9.4924999999999997</v>
      </c>
      <c r="J12" s="38">
        <v>9.6362500000000004</v>
      </c>
      <c r="K12" s="38">
        <v>9.5643750000000001</v>
      </c>
      <c r="L12" s="38">
        <v>8.5274999999999999</v>
      </c>
      <c r="M12" s="2">
        <v>9.4924999999999997</v>
      </c>
      <c r="N12" s="38">
        <v>9.01</v>
      </c>
      <c r="O12" s="226">
        <f>SUM(C12:N12)</f>
        <v>108.117125</v>
      </c>
    </row>
    <row r="13" spans="1:15" ht="11.1" customHeight="1" x14ac:dyDescent="0.25">
      <c r="A13" s="36"/>
      <c r="B13" s="37">
        <v>2024</v>
      </c>
      <c r="C13" s="38">
        <v>11.038</v>
      </c>
      <c r="D13" s="38">
        <v>8.8475000000000001</v>
      </c>
      <c r="E13" s="38">
        <v>9.9427500000000002</v>
      </c>
      <c r="F13" s="38">
        <v>9.782</v>
      </c>
      <c r="G13" s="38">
        <v>9.9030000000000005</v>
      </c>
      <c r="H13" s="38"/>
      <c r="I13" s="38"/>
      <c r="J13" s="38"/>
      <c r="K13" s="38"/>
      <c r="L13" s="38"/>
      <c r="M13" s="2"/>
      <c r="N13" s="38"/>
      <c r="O13" s="247"/>
    </row>
    <row r="14" spans="1:15" ht="11.1" customHeight="1" x14ac:dyDescent="0.25">
      <c r="A14" s="36" t="s">
        <v>32</v>
      </c>
      <c r="B14" s="37">
        <v>2023</v>
      </c>
      <c r="C14" s="38">
        <v>154.79500000000002</v>
      </c>
      <c r="D14" s="38">
        <v>161.07</v>
      </c>
      <c r="E14" s="38">
        <v>149.215</v>
      </c>
      <c r="F14" s="38">
        <v>147.04</v>
      </c>
      <c r="G14" s="38">
        <v>165.31899999999999</v>
      </c>
      <c r="H14" s="38">
        <v>185.70699999999999</v>
      </c>
      <c r="I14" s="38">
        <v>175.51299999999998</v>
      </c>
      <c r="J14" s="38">
        <v>160.61000000000001</v>
      </c>
      <c r="K14" s="38">
        <v>168.0615</v>
      </c>
      <c r="L14" s="38">
        <v>155.66099999999997</v>
      </c>
      <c r="M14" s="2">
        <v>175.51300000000001</v>
      </c>
      <c r="N14" s="38">
        <v>178.58699999999999</v>
      </c>
      <c r="O14" s="226">
        <f>SUM(C14:N14)</f>
        <v>1977.0914999999998</v>
      </c>
    </row>
    <row r="15" spans="1:15" ht="11.1" customHeight="1" x14ac:dyDescent="0.25">
      <c r="A15" s="36"/>
      <c r="B15" s="37">
        <v>2024</v>
      </c>
      <c r="C15" s="38">
        <v>160.02500000000001</v>
      </c>
      <c r="D15" s="38">
        <v>148.1275</v>
      </c>
      <c r="E15" s="38">
        <v>154.07625000000002</v>
      </c>
      <c r="F15" s="38">
        <v>152.34800000000001</v>
      </c>
      <c r="G15" s="38">
        <v>153.64400000000001</v>
      </c>
      <c r="H15" s="38"/>
      <c r="I15" s="38"/>
      <c r="J15" s="38"/>
      <c r="K15" s="38"/>
      <c r="L15" s="38"/>
      <c r="M15" s="2"/>
      <c r="N15" s="38"/>
      <c r="O15" s="247"/>
    </row>
    <row r="16" spans="1:15" ht="11.1" customHeight="1" x14ac:dyDescent="0.25">
      <c r="A16" s="39" t="s">
        <v>0</v>
      </c>
      <c r="B16" s="37">
        <v>2023</v>
      </c>
      <c r="C16" s="38">
        <f>C18+C20+C22</f>
        <v>69.313999999999993</v>
      </c>
      <c r="D16" s="38">
        <f t="shared" ref="D16:N16" si="1">D18+D20+D22</f>
        <v>68.781139999999994</v>
      </c>
      <c r="E16" s="38">
        <f t="shared" si="1"/>
        <v>69.050618749999998</v>
      </c>
      <c r="F16" s="38">
        <f t="shared" si="1"/>
        <v>68.967859375000003</v>
      </c>
      <c r="G16" s="38">
        <f t="shared" si="1"/>
        <v>69.015000000000001</v>
      </c>
      <c r="H16" s="38">
        <f t="shared" si="1"/>
        <v>65.487629999999996</v>
      </c>
      <c r="I16" s="38">
        <f t="shared" si="1"/>
        <v>67.251579453125004</v>
      </c>
      <c r="J16" s="38">
        <f t="shared" si="1"/>
        <v>66.3696047265625</v>
      </c>
      <c r="K16" s="38">
        <f t="shared" si="1"/>
        <v>66.810592089843752</v>
      </c>
      <c r="L16" s="38">
        <f t="shared" si="1"/>
        <v>68.953786757812509</v>
      </c>
      <c r="M16" s="38">
        <f t="shared" si="1"/>
        <v>67.25</v>
      </c>
      <c r="N16" s="38">
        <f t="shared" si="1"/>
        <v>68.10189337890624</v>
      </c>
      <c r="O16" s="226">
        <f>SUM(C16:N16)</f>
        <v>815.35370453124995</v>
      </c>
    </row>
    <row r="17" spans="1:15" ht="11.1" customHeight="1" x14ac:dyDescent="0.25">
      <c r="A17" s="39"/>
      <c r="B17" s="37">
        <v>2024</v>
      </c>
      <c r="C17" s="38">
        <f>C19+C21+C23</f>
        <v>72.048000000000002</v>
      </c>
      <c r="D17" s="38">
        <f t="shared" ref="D17:F17" si="2">D19+D21+D23</f>
        <v>69.009239062500001</v>
      </c>
      <c r="E17" s="38">
        <f t="shared" si="2"/>
        <v>70.528619531249987</v>
      </c>
      <c r="F17" s="38">
        <f t="shared" si="2"/>
        <v>70.528619531249987</v>
      </c>
      <c r="G17" s="38">
        <v>70.528999999999996</v>
      </c>
      <c r="H17" s="38"/>
      <c r="I17" s="38"/>
      <c r="J17" s="38"/>
      <c r="K17" s="38"/>
      <c r="L17" s="38"/>
      <c r="M17" s="2"/>
      <c r="N17" s="38"/>
      <c r="O17" s="247"/>
    </row>
    <row r="18" spans="1:15" ht="11.1" customHeight="1" x14ac:dyDescent="0.25">
      <c r="A18" s="36" t="s">
        <v>44</v>
      </c>
      <c r="B18" s="37">
        <v>2023</v>
      </c>
      <c r="C18" s="38">
        <v>61.058999999999997</v>
      </c>
      <c r="D18" s="38">
        <v>60.737499999999997</v>
      </c>
      <c r="E18" s="38">
        <v>60.898375000000001</v>
      </c>
      <c r="F18" s="38">
        <v>60.817937499999999</v>
      </c>
      <c r="G18" s="38">
        <v>60.878</v>
      </c>
      <c r="H18" s="38">
        <v>59.365000000000002</v>
      </c>
      <c r="I18" s="38">
        <v>60.121632812500003</v>
      </c>
      <c r="J18" s="38">
        <v>59.743316406250003</v>
      </c>
      <c r="K18" s="38">
        <v>59.932474609375006</v>
      </c>
      <c r="L18" s="38">
        <v>60.833019531250002</v>
      </c>
      <c r="M18" s="2">
        <v>60.121000000000002</v>
      </c>
      <c r="N18" s="38">
        <v>60.477009765624999</v>
      </c>
      <c r="O18" s="226">
        <f>SUM(C18:N18)</f>
        <v>724.98426562500003</v>
      </c>
    </row>
    <row r="19" spans="1:15" ht="11.1" customHeight="1" x14ac:dyDescent="0.25">
      <c r="A19" s="36"/>
      <c r="B19" s="37">
        <v>2024</v>
      </c>
      <c r="C19" s="38">
        <v>62.898000000000003</v>
      </c>
      <c r="D19" s="38">
        <v>60.85815625</v>
      </c>
      <c r="E19" s="38">
        <v>61.878078125000002</v>
      </c>
      <c r="F19" s="38">
        <v>61.878078125000002</v>
      </c>
      <c r="G19" s="38">
        <v>61.878</v>
      </c>
      <c r="H19" s="38"/>
      <c r="I19" s="38"/>
      <c r="J19" s="38"/>
      <c r="K19" s="38"/>
      <c r="L19" s="38"/>
      <c r="M19" s="2"/>
      <c r="N19" s="38"/>
      <c r="O19" s="247"/>
    </row>
    <row r="20" spans="1:15" ht="11.1" customHeight="1" x14ac:dyDescent="0.25">
      <c r="A20" s="36" t="s">
        <v>1</v>
      </c>
      <c r="B20" s="37">
        <v>2023</v>
      </c>
      <c r="C20" s="38">
        <v>8.1829999999999998</v>
      </c>
      <c r="D20" s="38">
        <v>7.9675000000000002</v>
      </c>
      <c r="E20" s="38">
        <v>8.07534375</v>
      </c>
      <c r="F20" s="38">
        <v>8.0214218749999997</v>
      </c>
      <c r="G20" s="38">
        <v>8.0619999999999994</v>
      </c>
      <c r="H20" s="38">
        <v>6.0449999999999999</v>
      </c>
      <c r="I20" s="38">
        <v>7.0534316406249999</v>
      </c>
      <c r="J20" s="38">
        <v>6.5492158203124999</v>
      </c>
      <c r="K20" s="38">
        <v>6.8013237304687504</v>
      </c>
      <c r="L20" s="38">
        <v>8.0315322265624989</v>
      </c>
      <c r="M20" s="2">
        <v>7.0529999999999999</v>
      </c>
      <c r="N20" s="38">
        <v>7.542266113281249</v>
      </c>
      <c r="O20" s="226">
        <f>SUM(C20:N20)</f>
        <v>89.385035156249998</v>
      </c>
    </row>
    <row r="21" spans="1:15" ht="11.1" customHeight="1" x14ac:dyDescent="0.25">
      <c r="A21" s="36"/>
      <c r="B21" s="37">
        <v>2024</v>
      </c>
      <c r="C21" s="38">
        <v>9.0749999999999993</v>
      </c>
      <c r="D21" s="38">
        <v>8.0483828124999999</v>
      </c>
      <c r="E21" s="38">
        <v>8.5616914062499987</v>
      </c>
      <c r="F21" s="38">
        <v>8.5616914062499987</v>
      </c>
      <c r="G21" s="38">
        <v>8.5619999999999994</v>
      </c>
      <c r="H21" s="38"/>
      <c r="I21" s="38"/>
      <c r="J21" s="38"/>
      <c r="K21" s="38"/>
      <c r="L21" s="38"/>
      <c r="M21" s="2"/>
      <c r="N21" s="38"/>
      <c r="O21" s="247"/>
    </row>
    <row r="22" spans="1:15" ht="11.1" customHeight="1" x14ac:dyDescent="0.25">
      <c r="A22" s="36" t="s">
        <v>2</v>
      </c>
      <c r="B22" s="37">
        <v>2023</v>
      </c>
      <c r="C22" s="38">
        <v>7.1999999999999995E-2</v>
      </c>
      <c r="D22" s="38">
        <v>7.6139999999999999E-2</v>
      </c>
      <c r="E22" s="38">
        <v>7.6899999999999996E-2</v>
      </c>
      <c r="F22" s="38">
        <v>0.1285</v>
      </c>
      <c r="G22" s="38">
        <v>7.4999999999999997E-2</v>
      </c>
      <c r="H22" s="38">
        <v>7.7630000000000005E-2</v>
      </c>
      <c r="I22" s="38">
        <v>7.6515E-2</v>
      </c>
      <c r="J22" s="38">
        <v>7.7072500000000002E-2</v>
      </c>
      <c r="K22" s="38">
        <v>7.6793749999999994E-2</v>
      </c>
      <c r="L22" s="38">
        <v>8.9235000000000009E-2</v>
      </c>
      <c r="M22" s="2">
        <v>7.5999999999999998E-2</v>
      </c>
      <c r="N22" s="38">
        <v>8.261750000000001E-2</v>
      </c>
      <c r="O22" s="226">
        <f>SUM(C22:N22)</f>
        <v>0.98440374999999991</v>
      </c>
    </row>
    <row r="23" spans="1:15" ht="11.1" customHeight="1" x14ac:dyDescent="0.25">
      <c r="A23" s="36"/>
      <c r="B23" s="37">
        <v>2024</v>
      </c>
      <c r="C23" s="38">
        <v>7.4999999999999997E-2</v>
      </c>
      <c r="D23" s="38">
        <v>0.1027</v>
      </c>
      <c r="E23" s="38">
        <v>8.8849999999999998E-2</v>
      </c>
      <c r="F23" s="38">
        <v>8.8849999999999998E-2</v>
      </c>
      <c r="G23" s="38">
        <v>8.8999999999999996E-2</v>
      </c>
      <c r="H23" s="38"/>
      <c r="I23" s="38"/>
      <c r="J23" s="38"/>
      <c r="K23" s="38"/>
      <c r="L23" s="38"/>
      <c r="M23" s="2"/>
      <c r="N23" s="38"/>
      <c r="O23" s="247"/>
    </row>
    <row r="24" spans="1:15" ht="11.1" customHeight="1" x14ac:dyDescent="0.25">
      <c r="A24" s="36" t="s">
        <v>3</v>
      </c>
      <c r="B24" s="37">
        <v>2023</v>
      </c>
      <c r="C24" s="38">
        <v>2.2589999999999999</v>
      </c>
      <c r="D24" s="38">
        <v>2.2829999999999999</v>
      </c>
      <c r="E24" s="38">
        <v>2.0044531249999999</v>
      </c>
      <c r="F24" s="38">
        <v>2.1437265624999999</v>
      </c>
      <c r="G24" s="38">
        <v>2.0390000000000001</v>
      </c>
      <c r="H24" s="38">
        <v>1.6781999999999999</v>
      </c>
      <c r="I24" s="38">
        <v>1.8587357421874999</v>
      </c>
      <c r="J24" s="38">
        <v>1.7684678710937498</v>
      </c>
      <c r="K24" s="38">
        <v>1.8136018066406248</v>
      </c>
      <c r="L24" s="38">
        <v>2.11761279296875</v>
      </c>
      <c r="M24" s="2">
        <v>1.8580000000000001</v>
      </c>
      <c r="N24" s="38">
        <v>1.9878063964843751</v>
      </c>
      <c r="O24" s="226">
        <f>SUM(C24:N24)</f>
        <v>23.811604296875004</v>
      </c>
    </row>
    <row r="25" spans="1:15" ht="11.1" customHeight="1" x14ac:dyDescent="0.25">
      <c r="A25" s="36"/>
      <c r="B25" s="37">
        <v>2024</v>
      </c>
      <c r="C25" s="38">
        <v>2.4580000000000002</v>
      </c>
      <c r="D25" s="38">
        <v>2.0740898437499999</v>
      </c>
      <c r="E25" s="38">
        <v>2.2660449218750003</v>
      </c>
      <c r="F25" s="38">
        <v>2.2660449218750003</v>
      </c>
      <c r="G25" s="38">
        <v>2.266</v>
      </c>
      <c r="H25" s="38"/>
      <c r="I25" s="38"/>
      <c r="J25" s="38"/>
      <c r="K25" s="38"/>
      <c r="L25" s="38"/>
      <c r="M25" s="2"/>
      <c r="N25" s="38"/>
      <c r="O25" s="247"/>
    </row>
    <row r="26" spans="1:15" ht="11.1" customHeight="1" x14ac:dyDescent="0.25">
      <c r="A26" s="36" t="s">
        <v>4</v>
      </c>
      <c r="B26" s="37">
        <v>2023</v>
      </c>
      <c r="C26" s="38">
        <v>43.686</v>
      </c>
      <c r="D26" s="38">
        <v>43.938000000000002</v>
      </c>
      <c r="E26" s="38">
        <v>42.82</v>
      </c>
      <c r="F26" s="38">
        <v>45.370000000000005</v>
      </c>
      <c r="G26" s="38">
        <v>46.27</v>
      </c>
      <c r="H26" s="38">
        <v>42.602000000000004</v>
      </c>
      <c r="I26" s="38">
        <v>44.436</v>
      </c>
      <c r="J26" s="38">
        <v>40.518999999999998</v>
      </c>
      <c r="K26" s="38">
        <v>42.477499999999999</v>
      </c>
      <c r="L26" s="38">
        <v>44.599500000000006</v>
      </c>
      <c r="M26" s="2">
        <v>44.436</v>
      </c>
      <c r="N26" s="38">
        <v>44.517750000000007</v>
      </c>
      <c r="O26" s="226">
        <f>SUM(C26:N26)</f>
        <v>525.67175000000009</v>
      </c>
    </row>
    <row r="27" spans="1:15" ht="11.1" customHeight="1" x14ac:dyDescent="0.25">
      <c r="A27" s="36"/>
      <c r="B27" s="37">
        <v>2024</v>
      </c>
      <c r="C27" s="38">
        <v>46.478999999999999</v>
      </c>
      <c r="D27" s="38">
        <v>44.094999999999999</v>
      </c>
      <c r="E27" s="38">
        <v>45.286999999999999</v>
      </c>
      <c r="F27" s="38">
        <v>45.286999999999999</v>
      </c>
      <c r="G27" s="38">
        <v>45.286999999999999</v>
      </c>
      <c r="H27" s="38"/>
      <c r="I27" s="38"/>
      <c r="J27" s="38"/>
      <c r="K27" s="38"/>
      <c r="L27" s="38"/>
      <c r="M27" s="2"/>
      <c r="N27" s="38"/>
      <c r="O27" s="247"/>
    </row>
    <row r="28" spans="1:15" ht="11.1" customHeight="1" x14ac:dyDescent="0.25">
      <c r="A28" s="36" t="s">
        <v>5</v>
      </c>
      <c r="B28" s="37">
        <v>2023</v>
      </c>
      <c r="C28" s="38">
        <v>78.745000000000005</v>
      </c>
      <c r="D28" s="38">
        <v>71.401375000000002</v>
      </c>
      <c r="E28" s="38">
        <v>75.073644531250011</v>
      </c>
      <c r="F28" s="38">
        <v>73.237509765625006</v>
      </c>
      <c r="G28" s="38">
        <v>74.614999999999995</v>
      </c>
      <c r="H28" s="38">
        <v>76.347999999999999</v>
      </c>
      <c r="I28" s="38">
        <v>75.481305419921881</v>
      </c>
      <c r="J28" s="38">
        <v>75.914652709960933</v>
      </c>
      <c r="K28" s="38">
        <v>75.697979064941407</v>
      </c>
      <c r="L28" s="38">
        <v>79.581785034179703</v>
      </c>
      <c r="M28" s="2">
        <v>79.480999999999995</v>
      </c>
      <c r="N28" s="38">
        <v>74.531392517089841</v>
      </c>
      <c r="O28" s="226">
        <f>SUM(C28:N28)</f>
        <v>910.10864404296876</v>
      </c>
    </row>
    <row r="29" spans="1:15" ht="11.1" customHeight="1" x14ac:dyDescent="0.25">
      <c r="A29" s="36"/>
      <c r="B29" s="37">
        <v>2024</v>
      </c>
      <c r="C29" s="38">
        <v>84.073999999999998</v>
      </c>
      <c r="D29" s="38">
        <v>74.155577148437516</v>
      </c>
      <c r="E29" s="38">
        <v>79.11478857421875</v>
      </c>
      <c r="F29" s="38">
        <v>77.209000000000003</v>
      </c>
      <c r="G29" s="38">
        <v>78.638000000000005</v>
      </c>
      <c r="H29" s="38"/>
      <c r="I29" s="38"/>
      <c r="J29" s="38"/>
      <c r="K29" s="38"/>
      <c r="L29" s="38"/>
      <c r="M29" s="2"/>
      <c r="N29" s="38"/>
      <c r="O29" s="247"/>
    </row>
    <row r="30" spans="1:15" ht="11.1" customHeight="1" x14ac:dyDescent="0.25">
      <c r="A30" s="36" t="s">
        <v>41</v>
      </c>
      <c r="B30" s="37">
        <v>2023</v>
      </c>
      <c r="C30" s="38">
        <v>1.899</v>
      </c>
      <c r="D30" s="38">
        <v>1.5150000000000001</v>
      </c>
      <c r="E30" s="38">
        <v>2.0389999999999997</v>
      </c>
      <c r="F30" s="38">
        <v>2.7170000000000001</v>
      </c>
      <c r="G30" s="38">
        <v>3.05</v>
      </c>
      <c r="H30" s="38">
        <v>2.9785191421312858</v>
      </c>
      <c r="I30" s="38">
        <v>3.014425275144101</v>
      </c>
      <c r="J30" s="38">
        <v>2.9964722086376936</v>
      </c>
      <c r="K30" s="38">
        <v>3.0054487418908975</v>
      </c>
      <c r="L30" s="38">
        <v>2.3303328520392288</v>
      </c>
      <c r="M30" s="2">
        <v>3.0139999999999998</v>
      </c>
      <c r="N30" s="38">
        <v>2.6721664260196141</v>
      </c>
      <c r="O30" s="226">
        <f>SUM(C30:N30)</f>
        <v>31.231364645862822</v>
      </c>
    </row>
    <row r="31" spans="1:15" ht="11.1" customHeight="1" x14ac:dyDescent="0.25">
      <c r="A31" s="36"/>
      <c r="B31" s="37">
        <v>2024</v>
      </c>
      <c r="C31" s="38">
        <v>1.9370000000000001</v>
      </c>
      <c r="D31" s="38">
        <v>2.3780000000000001</v>
      </c>
      <c r="E31" s="38">
        <v>2.1575000000000002</v>
      </c>
      <c r="F31" s="38">
        <v>2.0941000000000001</v>
      </c>
      <c r="G31" s="38">
        <v>2.1419999999999999</v>
      </c>
      <c r="H31" s="38"/>
      <c r="I31" s="38"/>
      <c r="J31" s="38"/>
      <c r="K31" s="38"/>
      <c r="L31" s="38"/>
      <c r="M31" s="2"/>
      <c r="N31" s="38"/>
      <c r="O31" s="247"/>
    </row>
    <row r="32" spans="1:15" ht="11.1" customHeight="1" x14ac:dyDescent="0.25">
      <c r="A32" s="36" t="s">
        <v>42</v>
      </c>
      <c r="B32" s="37">
        <v>2023</v>
      </c>
      <c r="C32" s="38">
        <v>38.246000000000002</v>
      </c>
      <c r="D32" s="38">
        <v>28.877090000000003</v>
      </c>
      <c r="E32" s="38">
        <v>27.21</v>
      </c>
      <c r="F32" s="38">
        <v>22.625109999999999</v>
      </c>
      <c r="G32" s="38">
        <v>23.975000000000001</v>
      </c>
      <c r="H32" s="38">
        <v>27.189499999999999</v>
      </c>
      <c r="I32" s="38">
        <v>25.582189999999997</v>
      </c>
      <c r="J32" s="38">
        <v>26.385844999999996</v>
      </c>
      <c r="K32" s="38">
        <v>25.984017499999997</v>
      </c>
      <c r="L32" s="38">
        <v>25.671769999999999</v>
      </c>
      <c r="M32" s="2">
        <v>25.582000000000001</v>
      </c>
      <c r="N32" s="38">
        <v>25.626885000000001</v>
      </c>
      <c r="O32" s="226">
        <f>SUM(C32:N32)</f>
        <v>322.95540749999998</v>
      </c>
    </row>
    <row r="33" spans="1:15" ht="11.1" customHeight="1" x14ac:dyDescent="0.25">
      <c r="A33" s="36"/>
      <c r="B33" s="37">
        <v>2024</v>
      </c>
      <c r="C33" s="38">
        <v>31.468</v>
      </c>
      <c r="D33" s="38">
        <v>24.917555</v>
      </c>
      <c r="E33" s="38">
        <v>28.192777499999998</v>
      </c>
      <c r="F33" s="38">
        <v>27.018000000000001</v>
      </c>
      <c r="G33" s="38">
        <v>27.899000000000001</v>
      </c>
      <c r="H33" s="38"/>
      <c r="I33" s="38"/>
      <c r="J33" s="38"/>
      <c r="K33" s="38"/>
      <c r="L33" s="38"/>
      <c r="M33" s="2"/>
      <c r="N33" s="38"/>
      <c r="O33" s="247"/>
    </row>
    <row r="34" spans="1:15" ht="11.1" customHeight="1" x14ac:dyDescent="0.25">
      <c r="A34" s="36" t="s">
        <v>43</v>
      </c>
      <c r="B34" s="37">
        <v>2023</v>
      </c>
      <c r="C34" s="38">
        <v>3.9670000000000001</v>
      </c>
      <c r="D34" s="38">
        <v>4.8032500000000002</v>
      </c>
      <c r="E34" s="38">
        <v>4.3855234374999998</v>
      </c>
      <c r="F34" s="38">
        <v>3.09438671875</v>
      </c>
      <c r="G34" s="38">
        <v>3.0630000000000002</v>
      </c>
      <c r="H34" s="38">
        <v>4.3639999999999999</v>
      </c>
      <c r="I34" s="38">
        <v>3.7133696289062499</v>
      </c>
      <c r="J34" s="38">
        <v>4.0386848144531253</v>
      </c>
      <c r="K34" s="38">
        <v>3.8760272216796876</v>
      </c>
      <c r="L34" s="38">
        <v>3.8364748535156252</v>
      </c>
      <c r="M34" s="2">
        <v>3.7130000000000001</v>
      </c>
      <c r="N34" s="38">
        <v>3.7747374267578127</v>
      </c>
      <c r="O34" s="226">
        <f>SUM(C34:N34)</f>
        <v>46.629454101562494</v>
      </c>
    </row>
    <row r="35" spans="1:15" ht="11.1" customHeight="1" x14ac:dyDescent="0.25">
      <c r="A35" s="36"/>
      <c r="B35" s="37">
        <v>2024</v>
      </c>
      <c r="C35" s="38">
        <v>5.3849999999999998</v>
      </c>
      <c r="D35" s="38">
        <v>3.7399550781249999</v>
      </c>
      <c r="E35" s="38">
        <v>4.5624775390624999</v>
      </c>
      <c r="F35" s="38">
        <v>4.3148</v>
      </c>
      <c r="G35" s="38">
        <v>4.5010000000000003</v>
      </c>
      <c r="H35" s="38"/>
      <c r="I35" s="38"/>
      <c r="J35" s="38"/>
      <c r="K35" s="38"/>
      <c r="L35" s="38"/>
      <c r="M35" s="2"/>
      <c r="N35" s="38"/>
      <c r="O35" s="247"/>
    </row>
    <row r="36" spans="1:15" ht="11.1" customHeight="1" x14ac:dyDescent="0.25">
      <c r="A36" s="36" t="s">
        <v>18</v>
      </c>
      <c r="B36" s="37">
        <v>2023</v>
      </c>
      <c r="C36" s="38">
        <v>22.812000000000001</v>
      </c>
      <c r="D36" s="38">
        <v>22.667999999999999</v>
      </c>
      <c r="E36" s="38">
        <v>22.896999999999998</v>
      </c>
      <c r="F36" s="38">
        <v>24.007999999999999</v>
      </c>
      <c r="G36" s="38">
        <v>24.64</v>
      </c>
      <c r="H36" s="38">
        <v>22.513625000000001</v>
      </c>
      <c r="I36" s="38">
        <v>25.576812499999999</v>
      </c>
      <c r="J36" s="38">
        <v>26.54521875</v>
      </c>
      <c r="K36" s="38">
        <v>25.561015625</v>
      </c>
      <c r="L36" s="38">
        <v>24.803249999999998</v>
      </c>
      <c r="M36" s="2">
        <v>24.576000000000001</v>
      </c>
      <c r="N36" s="38">
        <v>23.689624999999999</v>
      </c>
      <c r="O36" s="226">
        <f>SUM(C36:N36)</f>
        <v>290.29054687499996</v>
      </c>
    </row>
    <row r="37" spans="1:15" ht="11.1" customHeight="1" x14ac:dyDescent="0.25">
      <c r="A37" s="36"/>
      <c r="B37" s="37">
        <v>2024</v>
      </c>
      <c r="C37" s="38">
        <v>33.792299999999997</v>
      </c>
      <c r="D37" s="38">
        <v>24.952500000000001</v>
      </c>
      <c r="E37" s="38">
        <v>29.372399999999999</v>
      </c>
      <c r="F37" s="38">
        <v>27.608000000000001</v>
      </c>
      <c r="G37" s="38">
        <v>28.931000000000001</v>
      </c>
      <c r="H37" s="38"/>
      <c r="I37" s="38"/>
      <c r="J37" s="38"/>
      <c r="K37" s="38"/>
      <c r="L37" s="38"/>
      <c r="M37" s="2"/>
      <c r="N37" s="38"/>
      <c r="O37" s="247"/>
    </row>
    <row r="38" spans="1:15" ht="11.1" customHeight="1" x14ac:dyDescent="0.25">
      <c r="A38" s="36" t="s">
        <v>19</v>
      </c>
      <c r="B38" s="37">
        <v>2023</v>
      </c>
      <c r="C38" s="38">
        <v>9.6219999999999999</v>
      </c>
      <c r="D38" s="38">
        <v>10.772500000000001</v>
      </c>
      <c r="E38" s="38">
        <v>10.197656250000001</v>
      </c>
      <c r="F38" s="38">
        <v>10.485078125000001</v>
      </c>
      <c r="G38" s="38">
        <v>10.27</v>
      </c>
      <c r="H38" s="38">
        <v>10.0365</v>
      </c>
      <c r="I38" s="38">
        <v>10.153005859375</v>
      </c>
      <c r="J38" s="38">
        <v>8.0947529296875</v>
      </c>
      <c r="K38" s="38">
        <v>9.1238793945312509</v>
      </c>
      <c r="L38" s="38">
        <v>10.431186523437502</v>
      </c>
      <c r="M38" s="2">
        <v>10.153</v>
      </c>
      <c r="N38" s="38">
        <v>10.292093261718751</v>
      </c>
      <c r="O38" s="226">
        <f>SUM(C38:N38)</f>
        <v>119.63165234375002</v>
      </c>
    </row>
    <row r="39" spans="1:15" ht="11.1" customHeight="1" x14ac:dyDescent="0.25">
      <c r="A39" s="36"/>
      <c r="B39" s="37">
        <v>2024</v>
      </c>
      <c r="C39" s="38">
        <v>8.1969999999999992</v>
      </c>
      <c r="D39" s="38">
        <v>10.341367187500001</v>
      </c>
      <c r="E39" s="38">
        <v>9.2691835937500002</v>
      </c>
      <c r="F39" s="38">
        <v>8.0670000000000002</v>
      </c>
      <c r="G39" s="38">
        <v>8.9689999999999994</v>
      </c>
      <c r="H39" s="38"/>
      <c r="I39" s="38"/>
      <c r="J39" s="38"/>
      <c r="K39" s="38"/>
      <c r="L39" s="38"/>
      <c r="M39" s="2"/>
      <c r="N39" s="38"/>
      <c r="O39" s="247"/>
    </row>
    <row r="40" spans="1:15" ht="11.1" customHeight="1" x14ac:dyDescent="0.25">
      <c r="A40" s="36" t="s">
        <v>20</v>
      </c>
      <c r="B40" s="37">
        <v>2023</v>
      </c>
      <c r="C40" s="38">
        <v>92.087999999999994</v>
      </c>
      <c r="D40" s="38">
        <v>81.185249999999996</v>
      </c>
      <c r="E40" s="38">
        <v>86.636710937499998</v>
      </c>
      <c r="F40" s="38">
        <v>83.910980468749997</v>
      </c>
      <c r="G40" s="38">
        <v>85.954999999999998</v>
      </c>
      <c r="H40" s="38">
        <v>93.364000000000004</v>
      </c>
      <c r="I40" s="38">
        <v>89.659639160156246</v>
      </c>
      <c r="J40" s="38">
        <v>91.511819580078125</v>
      </c>
      <c r="K40" s="38">
        <v>90.585729370117178</v>
      </c>
      <c r="L40" s="38">
        <v>84.422054931640631</v>
      </c>
      <c r="M40" s="2">
        <v>89.659000000000006</v>
      </c>
      <c r="N40" s="38">
        <v>87.040527465820318</v>
      </c>
      <c r="O40" s="226">
        <f>SUM(C40:N40)</f>
        <v>1056.0187119140624</v>
      </c>
    </row>
    <row r="41" spans="1:15" ht="11.1" customHeight="1" x14ac:dyDescent="0.25">
      <c r="A41" s="36"/>
      <c r="B41" s="37">
        <v>2024</v>
      </c>
      <c r="C41" s="38">
        <v>94.635999999999996</v>
      </c>
      <c r="D41" s="38">
        <v>85.273845703125005</v>
      </c>
      <c r="E41" s="38">
        <v>89.9549228515625</v>
      </c>
      <c r="F41" s="38">
        <v>87.039000000000001</v>
      </c>
      <c r="G41" s="38">
        <v>89.225999999999999</v>
      </c>
      <c r="H41" s="38"/>
      <c r="I41" s="38"/>
      <c r="J41" s="38"/>
      <c r="K41" s="38"/>
      <c r="L41" s="38"/>
      <c r="M41" s="2"/>
      <c r="N41" s="38"/>
      <c r="O41" s="247"/>
    </row>
    <row r="42" spans="1:15" ht="11.1" customHeight="1" x14ac:dyDescent="0.25">
      <c r="A42" s="36" t="s">
        <v>21</v>
      </c>
      <c r="B42" s="37">
        <v>2023</v>
      </c>
      <c r="C42" s="38">
        <v>1.401</v>
      </c>
      <c r="D42" s="38">
        <v>1.3554999999999999</v>
      </c>
      <c r="E42" s="38">
        <v>1.3783906250000002</v>
      </c>
      <c r="F42" s="38">
        <v>1.3669453125</v>
      </c>
      <c r="G42" s="38">
        <v>1.3759999999999999</v>
      </c>
      <c r="H42" s="38">
        <v>1.3045</v>
      </c>
      <c r="I42" s="38">
        <v>1.3400146484375002</v>
      </c>
      <c r="J42" s="38">
        <v>1.3222573242187501</v>
      </c>
      <c r="K42" s="38">
        <v>1.3311359863281251</v>
      </c>
      <c r="L42" s="38">
        <v>1.3690913085937499</v>
      </c>
      <c r="M42" s="2">
        <v>1.347</v>
      </c>
      <c r="N42" s="38">
        <v>1.3580456542968751</v>
      </c>
      <c r="O42" s="226">
        <f>SUM(C42:N42)</f>
        <v>16.249880859374997</v>
      </c>
    </row>
    <row r="43" spans="1:15" ht="11.1" customHeight="1" x14ac:dyDescent="0.25">
      <c r="A43" s="36"/>
      <c r="B43" s="37">
        <v>2024</v>
      </c>
      <c r="C43" s="38">
        <v>1.5780000000000001</v>
      </c>
      <c r="D43" s="38">
        <v>1.3726679687500001</v>
      </c>
      <c r="E43" s="38">
        <v>1.4753339843750002</v>
      </c>
      <c r="F43" s="38">
        <v>1.3843000000000001</v>
      </c>
      <c r="G43" s="38">
        <v>1.4530000000000001</v>
      </c>
      <c r="H43" s="38"/>
      <c r="I43" s="38"/>
      <c r="J43" s="38"/>
      <c r="K43" s="38"/>
      <c r="L43" s="38"/>
      <c r="M43" s="2"/>
      <c r="N43" s="38"/>
      <c r="O43" s="247"/>
    </row>
    <row r="44" spans="1:15" ht="11.1" customHeight="1" x14ac:dyDescent="0.25">
      <c r="A44" s="36" t="s">
        <v>22</v>
      </c>
      <c r="B44" s="37">
        <v>2023</v>
      </c>
      <c r="C44" s="38">
        <v>1.173</v>
      </c>
      <c r="D44" s="38">
        <v>1.349</v>
      </c>
      <c r="E44" s="38">
        <v>1.2613281249999999</v>
      </c>
      <c r="F44" s="38">
        <v>1.3051640624999998</v>
      </c>
      <c r="G44" s="38">
        <v>1.272</v>
      </c>
      <c r="H44" s="38">
        <v>1.3045</v>
      </c>
      <c r="I44" s="38">
        <v>1.2883935546875001</v>
      </c>
      <c r="J44" s="38">
        <v>1.29644677734375</v>
      </c>
      <c r="K44" s="38">
        <v>1.2924201660156251</v>
      </c>
      <c r="L44" s="38">
        <v>1.2969448242187498</v>
      </c>
      <c r="M44" s="2">
        <v>1.288</v>
      </c>
      <c r="N44" s="38">
        <v>1.2924724121093749</v>
      </c>
      <c r="O44" s="226">
        <f>SUM(C44:N44)</f>
        <v>15.419669921874998</v>
      </c>
    </row>
    <row r="45" spans="1:15" ht="11.1" customHeight="1" x14ac:dyDescent="0.25">
      <c r="A45" s="36"/>
      <c r="B45" s="37">
        <v>2024</v>
      </c>
      <c r="C45" s="38">
        <v>1.2609999999999999</v>
      </c>
      <c r="D45" s="38">
        <v>1.2832460937499999</v>
      </c>
      <c r="E45" s="38">
        <v>1.272123046875</v>
      </c>
      <c r="F45" s="38">
        <v>1.2494000000000001</v>
      </c>
      <c r="G45" s="38">
        <v>1.266</v>
      </c>
      <c r="H45" s="38"/>
      <c r="I45" s="38"/>
      <c r="J45" s="38"/>
      <c r="K45" s="38"/>
      <c r="L45" s="38"/>
      <c r="M45" s="2"/>
      <c r="N45" s="38"/>
      <c r="O45" s="247"/>
    </row>
    <row r="46" spans="1:15" ht="11.1" customHeight="1" x14ac:dyDescent="0.25">
      <c r="A46" s="36" t="s">
        <v>161</v>
      </c>
      <c r="B46" s="37">
        <v>2023</v>
      </c>
      <c r="C46" s="38">
        <v>38.721000000000004</v>
      </c>
      <c r="D46" s="38">
        <v>50.876999999999995</v>
      </c>
      <c r="E46" s="38">
        <v>54.572000000000003</v>
      </c>
      <c r="F46" s="38">
        <v>66.97</v>
      </c>
      <c r="G46" s="38">
        <v>51.012</v>
      </c>
      <c r="H46" s="38">
        <v>43.197000000000003</v>
      </c>
      <c r="I46" s="38">
        <v>47.104500000000002</v>
      </c>
      <c r="J46" s="38">
        <v>45.150750000000002</v>
      </c>
      <c r="K46" s="38">
        <v>46.127625000000002</v>
      </c>
      <c r="L46" s="38">
        <v>55.857749999999996</v>
      </c>
      <c r="M46" s="2">
        <v>47.104500000000002</v>
      </c>
      <c r="N46" s="38">
        <v>51.481124999999999</v>
      </c>
      <c r="O46" s="226">
        <f>SUM(C46:N46)</f>
        <v>598.17525000000012</v>
      </c>
    </row>
    <row r="47" spans="1:15" ht="11.1" customHeight="1" x14ac:dyDescent="0.25">
      <c r="A47" s="36"/>
      <c r="B47" s="37">
        <v>2024</v>
      </c>
      <c r="C47" s="38">
        <v>42.055999999999997</v>
      </c>
      <c r="D47" s="38">
        <v>60.771000000000001</v>
      </c>
      <c r="E47" s="38">
        <v>51.413499999999999</v>
      </c>
      <c r="F47" s="38">
        <v>49.417000000000002</v>
      </c>
      <c r="G47" s="38">
        <v>50.914000000000001</v>
      </c>
      <c r="H47" s="38"/>
      <c r="I47" s="38"/>
      <c r="J47" s="38"/>
      <c r="K47" s="38"/>
      <c r="L47" s="38"/>
      <c r="M47" s="2"/>
      <c r="N47" s="38"/>
      <c r="O47" s="247"/>
    </row>
    <row r="48" spans="1:15" ht="11.1" customHeight="1" x14ac:dyDescent="0.25">
      <c r="A48" s="36" t="s">
        <v>33</v>
      </c>
      <c r="B48" s="37">
        <v>2023</v>
      </c>
      <c r="C48" s="38">
        <f>C50+C52</f>
        <v>7.2460000000000004</v>
      </c>
      <c r="D48" s="38">
        <f t="shared" ref="D48:N48" si="3">D50+D52</f>
        <v>8.0201250000000002</v>
      </c>
      <c r="E48" s="38">
        <f t="shared" si="3"/>
        <v>7.6337382812500003</v>
      </c>
      <c r="F48" s="38">
        <f t="shared" si="3"/>
        <v>7.8269316406250002</v>
      </c>
      <c r="G48" s="38">
        <f t="shared" si="3"/>
        <v>7.6820000000000004</v>
      </c>
      <c r="H48" s="38">
        <f t="shared" si="3"/>
        <v>7.5782500000000006</v>
      </c>
      <c r="I48" s="38">
        <f t="shared" si="3"/>
        <v>7.6301433105468748</v>
      </c>
      <c r="J48" s="38">
        <f t="shared" si="3"/>
        <v>7.6041966552734372</v>
      </c>
      <c r="K48" s="38">
        <f t="shared" si="3"/>
        <v>7.6171699829101565</v>
      </c>
      <c r="L48" s="38">
        <f t="shared" si="3"/>
        <v>7.7907078857421874</v>
      </c>
      <c r="M48" s="38">
        <f t="shared" si="3"/>
        <v>7.6319999999999997</v>
      </c>
      <c r="N48" s="38">
        <f t="shared" si="3"/>
        <v>7.7113539428710931</v>
      </c>
      <c r="O48" s="226">
        <f>SUM(C48:N48)</f>
        <v>91.972616699218761</v>
      </c>
    </row>
    <row r="49" spans="1:15" ht="11.1" customHeight="1" x14ac:dyDescent="0.25">
      <c r="A49" s="36"/>
      <c r="B49" s="37">
        <v>2024</v>
      </c>
      <c r="C49" s="38">
        <f>C51+C53</f>
        <v>7.641</v>
      </c>
      <c r="D49" s="38">
        <f t="shared" ref="D49:G49" si="4">D51+D53</f>
        <v>7.7303349609374994</v>
      </c>
      <c r="E49" s="38">
        <f t="shared" si="4"/>
        <v>7.6856674804687497</v>
      </c>
      <c r="F49" s="38">
        <f t="shared" si="4"/>
        <v>7.5622199999999999</v>
      </c>
      <c r="G49" s="38">
        <f t="shared" si="4"/>
        <v>7.6550000000000002</v>
      </c>
      <c r="H49" s="38"/>
      <c r="I49" s="38"/>
      <c r="J49" s="38"/>
      <c r="K49" s="38"/>
      <c r="L49" s="38"/>
      <c r="M49" s="2"/>
      <c r="N49" s="38"/>
      <c r="O49" s="247"/>
    </row>
    <row r="50" spans="1:15" ht="11.1" customHeight="1" x14ac:dyDescent="0.25">
      <c r="A50" s="36" t="s">
        <v>162</v>
      </c>
      <c r="B50" s="37">
        <v>2023</v>
      </c>
      <c r="C50" s="38">
        <v>3.3570000000000002</v>
      </c>
      <c r="D50" s="38">
        <v>3.8099999999999996</v>
      </c>
      <c r="E50" s="38">
        <v>3.5837109374999998</v>
      </c>
      <c r="F50" s="38">
        <v>3.6968554687499999</v>
      </c>
      <c r="G50" s="38">
        <v>3.6120000000000001</v>
      </c>
      <c r="H50" s="38">
        <v>3.5470000000000002</v>
      </c>
      <c r="I50" s="38">
        <v>3.57949853515625</v>
      </c>
      <c r="J50" s="38">
        <v>3.5632492675781249</v>
      </c>
      <c r="K50" s="38">
        <v>3.5713739013671875</v>
      </c>
      <c r="L50" s="38">
        <v>3.6756408691406248</v>
      </c>
      <c r="M50" s="2">
        <v>3.5790000000000002</v>
      </c>
      <c r="N50" s="38">
        <v>3.6273204345703123</v>
      </c>
      <c r="O50" s="226">
        <f>SUM(C50:N50)</f>
        <v>43.202649414062499</v>
      </c>
    </row>
    <row r="51" spans="1:15" ht="11.1" customHeight="1" x14ac:dyDescent="0.25">
      <c r="A51" s="36"/>
      <c r="B51" s="37">
        <v>2024</v>
      </c>
      <c r="C51" s="38">
        <v>3.5830000000000002</v>
      </c>
      <c r="D51" s="38">
        <v>3.6402832031249996</v>
      </c>
      <c r="E51" s="38">
        <v>3.6116416015624999</v>
      </c>
      <c r="F51" s="38">
        <v>3.5874000000000001</v>
      </c>
      <c r="G51" s="38">
        <v>3.6059999999999999</v>
      </c>
      <c r="H51" s="38"/>
      <c r="I51" s="38"/>
      <c r="J51" s="38"/>
      <c r="K51" s="38"/>
      <c r="L51" s="38"/>
      <c r="M51" s="2"/>
      <c r="N51" s="38"/>
      <c r="O51" s="247"/>
    </row>
    <row r="52" spans="1:15" ht="11.1" customHeight="1" x14ac:dyDescent="0.25">
      <c r="A52" s="36" t="s">
        <v>163</v>
      </c>
      <c r="B52" s="37">
        <v>2023</v>
      </c>
      <c r="C52" s="38">
        <v>3.8889999999999998</v>
      </c>
      <c r="D52" s="38">
        <v>4.2101249999999997</v>
      </c>
      <c r="E52" s="38">
        <v>4.0500273437500001</v>
      </c>
      <c r="F52" s="38">
        <v>4.1300761718750003</v>
      </c>
      <c r="G52" s="38">
        <v>4.07</v>
      </c>
      <c r="H52" s="38">
        <v>4.03125</v>
      </c>
      <c r="I52" s="38">
        <v>4.0506447753906247</v>
      </c>
      <c r="J52" s="38">
        <v>4.0409473876953124</v>
      </c>
      <c r="K52" s="38">
        <v>4.045796081542969</v>
      </c>
      <c r="L52" s="38">
        <v>4.1150670166015626</v>
      </c>
      <c r="M52" s="2">
        <v>4.0529999999999999</v>
      </c>
      <c r="N52" s="38">
        <v>4.0840335083007808</v>
      </c>
      <c r="O52" s="226">
        <f>SUM(C52:N52)</f>
        <v>48.769967285156241</v>
      </c>
    </row>
    <row r="53" spans="1:15" ht="11.1" customHeight="1" x14ac:dyDescent="0.25">
      <c r="A53" s="36"/>
      <c r="B53" s="37">
        <v>2024</v>
      </c>
      <c r="C53" s="38">
        <v>4.0579999999999998</v>
      </c>
      <c r="D53" s="38">
        <v>4.0900517578124997</v>
      </c>
      <c r="E53" s="38">
        <v>4.0740258789062498</v>
      </c>
      <c r="F53" s="38">
        <v>3.9748199999999998</v>
      </c>
      <c r="G53" s="38">
        <v>4.0490000000000004</v>
      </c>
      <c r="H53" s="38"/>
      <c r="I53" s="38"/>
      <c r="J53" s="38"/>
      <c r="K53" s="38"/>
      <c r="L53" s="38"/>
      <c r="M53" s="2"/>
      <c r="N53" s="38"/>
      <c r="O53" s="247"/>
    </row>
    <row r="54" spans="1:15" ht="11.1" customHeight="1" x14ac:dyDescent="0.25">
      <c r="A54" s="36" t="s">
        <v>34</v>
      </c>
      <c r="B54" s="37">
        <v>2023</v>
      </c>
      <c r="C54" s="38">
        <v>9.1869999999999994</v>
      </c>
      <c r="D54" s="38">
        <v>10.16</v>
      </c>
      <c r="E54" s="38">
        <v>10.66</v>
      </c>
      <c r="F54" s="38">
        <v>10.92</v>
      </c>
      <c r="G54" s="38">
        <v>10.84</v>
      </c>
      <c r="H54" s="38">
        <v>10.76</v>
      </c>
      <c r="I54" s="38">
        <v>10.8</v>
      </c>
      <c r="J54" s="38">
        <v>10.780000000000001</v>
      </c>
      <c r="K54" s="38">
        <v>10.790000000000001</v>
      </c>
      <c r="L54" s="38">
        <v>10.645</v>
      </c>
      <c r="M54" s="2">
        <v>10.817</v>
      </c>
      <c r="N54" s="38">
        <v>10.731</v>
      </c>
      <c r="O54" s="226">
        <f>SUM(C54:N54)</f>
        <v>127.09</v>
      </c>
    </row>
    <row r="55" spans="1:15" ht="11.1" customHeight="1" x14ac:dyDescent="0.25">
      <c r="A55" s="36"/>
      <c r="B55" s="37">
        <v>2024</v>
      </c>
      <c r="C55" s="38">
        <v>10.128</v>
      </c>
      <c r="D55" s="38">
        <v>10.79</v>
      </c>
      <c r="E55" s="38">
        <v>10.459</v>
      </c>
      <c r="F55" s="38">
        <v>10.0579</v>
      </c>
      <c r="G55" s="38">
        <v>10.359</v>
      </c>
      <c r="H55" s="38"/>
      <c r="I55" s="38"/>
      <c r="J55" s="38"/>
      <c r="K55" s="38"/>
      <c r="L55" s="38"/>
      <c r="M55" s="2"/>
      <c r="N55" s="38"/>
      <c r="O55" s="247"/>
    </row>
    <row r="56" spans="1:15" ht="11.1" customHeight="1" x14ac:dyDescent="0.25">
      <c r="A56" s="36" t="s">
        <v>35</v>
      </c>
      <c r="B56" s="37">
        <v>2023</v>
      </c>
      <c r="C56" s="38">
        <v>20.129000000000001</v>
      </c>
      <c r="D56" s="38">
        <v>18.510000000000002</v>
      </c>
      <c r="E56" s="38">
        <v>19.265000000000001</v>
      </c>
      <c r="F56" s="38">
        <v>21.57</v>
      </c>
      <c r="G56" s="38">
        <v>24.116</v>
      </c>
      <c r="H56" s="38">
        <v>25.671999999999997</v>
      </c>
      <c r="I56" s="38">
        <v>24.893999999999998</v>
      </c>
      <c r="J56" s="38">
        <v>25.282999999999998</v>
      </c>
      <c r="K56" s="38">
        <v>25.088499999999996</v>
      </c>
      <c r="L56" s="38">
        <v>20.865250000000003</v>
      </c>
      <c r="M56" s="2">
        <v>24.893999999999995</v>
      </c>
      <c r="N56" s="38">
        <v>22.879624999999997</v>
      </c>
      <c r="O56" s="226">
        <f>SUM(C56:N56)</f>
        <v>273.16637499999996</v>
      </c>
    </row>
    <row r="57" spans="1:15" ht="11.1" customHeight="1" x14ac:dyDescent="0.25">
      <c r="A57" s="36"/>
      <c r="B57" s="37">
        <v>2024</v>
      </c>
      <c r="C57" s="38">
        <v>24.297999999999998</v>
      </c>
      <c r="D57" s="38">
        <v>20.4175</v>
      </c>
      <c r="E57" s="38">
        <v>22.357749999999999</v>
      </c>
      <c r="F57" s="38">
        <v>20.347200000000001</v>
      </c>
      <c r="G57" s="38">
        <v>21.855</v>
      </c>
      <c r="H57" s="38"/>
      <c r="I57" s="38"/>
      <c r="J57" s="38"/>
      <c r="K57" s="38"/>
      <c r="L57" s="38"/>
      <c r="M57" s="2"/>
      <c r="N57" s="38"/>
      <c r="O57" s="247"/>
    </row>
    <row r="58" spans="1:15" ht="11.1" customHeight="1" x14ac:dyDescent="0.25">
      <c r="A58" s="36" t="s">
        <v>36</v>
      </c>
      <c r="B58" s="37">
        <v>2023</v>
      </c>
      <c r="C58" s="38">
        <v>2.738</v>
      </c>
      <c r="D58" s="38">
        <v>2.9389000000000003</v>
      </c>
      <c r="E58" s="38">
        <v>2.8385062500000005</v>
      </c>
      <c r="F58" s="38">
        <v>2.8887031250000001</v>
      </c>
      <c r="G58" s="38">
        <v>2.851</v>
      </c>
      <c r="H58" s="38">
        <v>2.7658</v>
      </c>
      <c r="I58" s="38">
        <v>2.8084277343749999</v>
      </c>
      <c r="J58" s="38">
        <v>2.7871138671875002</v>
      </c>
      <c r="K58" s="38">
        <v>2.7977708007812501</v>
      </c>
      <c r="L58" s="38">
        <v>2.8792912109375006</v>
      </c>
      <c r="M58" s="2">
        <v>2.8079999999999998</v>
      </c>
      <c r="N58" s="38">
        <v>2.8436456054687502</v>
      </c>
      <c r="O58" s="226">
        <f>SUM(C58:N58)</f>
        <v>33.945158593750001</v>
      </c>
    </row>
    <row r="59" spans="1:15" ht="11.1" customHeight="1" x14ac:dyDescent="0.25">
      <c r="A59" s="36"/>
      <c r="B59" s="37">
        <v>2024</v>
      </c>
      <c r="C59" s="38">
        <v>2.8380000000000001</v>
      </c>
      <c r="D59" s="38">
        <v>2.8636046875000005</v>
      </c>
      <c r="E59" s="38">
        <v>2.8508023437500003</v>
      </c>
      <c r="F59" s="38">
        <v>2.7942</v>
      </c>
      <c r="G59" s="38">
        <v>2.8370000000000002</v>
      </c>
      <c r="H59" s="38"/>
      <c r="I59" s="38"/>
      <c r="J59" s="38"/>
      <c r="K59" s="38"/>
      <c r="L59" s="38"/>
      <c r="M59" s="2"/>
      <c r="N59" s="38"/>
      <c r="O59" s="247"/>
    </row>
    <row r="60" spans="1:15" ht="11.1" customHeight="1" x14ac:dyDescent="0.25">
      <c r="A60" s="40" t="s">
        <v>64</v>
      </c>
      <c r="B60" s="37">
        <v>2023</v>
      </c>
      <c r="C60" s="38">
        <v>0.11799999999999999</v>
      </c>
      <c r="D60" s="38">
        <v>0.22</v>
      </c>
      <c r="E60" s="38">
        <v>0.1653125</v>
      </c>
      <c r="F60" s="38">
        <v>0.19265625</v>
      </c>
      <c r="G60" s="38">
        <v>0.17199999999999999</v>
      </c>
      <c r="H60" s="38">
        <v>0.13539999999999999</v>
      </c>
      <c r="I60" s="38">
        <v>0.15377421875</v>
      </c>
      <c r="J60" s="38">
        <v>0.14458710937499999</v>
      </c>
      <c r="K60" s="38">
        <v>0.1491806640625</v>
      </c>
      <c r="L60" s="38">
        <v>0.187529296875</v>
      </c>
      <c r="M60" s="2">
        <v>0.153</v>
      </c>
      <c r="N60" s="38">
        <v>0.1702646484375</v>
      </c>
      <c r="O60" s="226">
        <f>SUM(C60:N60)</f>
        <v>1.9617046874999997</v>
      </c>
    </row>
    <row r="61" spans="1:15" ht="11.1" customHeight="1" x14ac:dyDescent="0.25">
      <c r="A61" s="40"/>
      <c r="B61" s="37">
        <v>2024</v>
      </c>
      <c r="C61" s="38">
        <v>0.16500000000000001</v>
      </c>
      <c r="D61" s="38">
        <v>0.178984375</v>
      </c>
      <c r="E61" s="38">
        <v>0.1719921875</v>
      </c>
      <c r="F61" s="38">
        <v>0.1719921875</v>
      </c>
      <c r="G61" s="38">
        <v>0.17199999999999999</v>
      </c>
      <c r="H61" s="38"/>
      <c r="I61" s="38"/>
      <c r="J61" s="38"/>
      <c r="K61" s="38"/>
      <c r="L61" s="38"/>
      <c r="M61" s="2"/>
      <c r="N61" s="38"/>
      <c r="O61" s="247"/>
    </row>
    <row r="62" spans="1:15" ht="11.1" customHeight="1" x14ac:dyDescent="0.25">
      <c r="A62" s="36" t="s">
        <v>164</v>
      </c>
      <c r="B62" s="37">
        <v>2023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2">
        <v>0</v>
      </c>
      <c r="N62" s="38">
        <v>0</v>
      </c>
      <c r="O62" s="226">
        <f>SUM(C62:N62)</f>
        <v>0</v>
      </c>
    </row>
    <row r="63" spans="1:15" ht="11.1" customHeight="1" x14ac:dyDescent="0.25">
      <c r="A63" s="36"/>
      <c r="B63" s="37">
        <v>2024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/>
      <c r="I63" s="38"/>
      <c r="J63" s="38"/>
      <c r="K63" s="38"/>
      <c r="L63" s="38"/>
      <c r="M63" s="2"/>
      <c r="N63" s="38"/>
      <c r="O63" s="247"/>
    </row>
    <row r="64" spans="1:15" ht="11.1" customHeight="1" x14ac:dyDescent="0.25">
      <c r="A64" s="36" t="s">
        <v>65</v>
      </c>
      <c r="B64" s="37">
        <v>2023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2">
        <v>0</v>
      </c>
      <c r="N64" s="38">
        <v>0</v>
      </c>
      <c r="O64" s="226">
        <f>SUM(C64:N64)</f>
        <v>0</v>
      </c>
    </row>
    <row r="65" spans="1:15" ht="11.1" customHeight="1" x14ac:dyDescent="0.25">
      <c r="A65" s="41"/>
      <c r="B65" s="42">
        <v>2024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/>
      <c r="I65" s="43"/>
      <c r="J65" s="43"/>
      <c r="K65" s="43"/>
      <c r="L65" s="43"/>
      <c r="M65" s="154"/>
      <c r="N65" s="52"/>
      <c r="O65" s="258"/>
    </row>
    <row r="66" spans="1:15" ht="9.9499999999999993" customHeight="1" x14ac:dyDescent="0.25">
      <c r="A66" s="4" t="s">
        <v>83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56"/>
      <c r="N66" s="2"/>
      <c r="O66" s="35"/>
    </row>
    <row r="67" spans="1:15" ht="9" customHeight="1" x14ac:dyDescent="0.3">
      <c r="A67" s="4" t="s">
        <v>39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" customHeight="1" x14ac:dyDescent="0.3">
      <c r="A68" s="5" t="s">
        <v>87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5">
      <c r="A69" s="4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W1025 O5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O68"/>
  <sheetViews>
    <sheetView showGridLines="0" zoomScaleNormal="100" workbookViewId="0">
      <selection sqref="A1:O68"/>
    </sheetView>
  </sheetViews>
  <sheetFormatPr baseColWidth="10" defaultColWidth="6.44140625" defaultRowHeight="14.1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6640625" style="31" customWidth="1"/>
    <col min="16" max="16384" width="6.44140625" style="31"/>
  </cols>
  <sheetData>
    <row r="1" spans="1:15" ht="17.100000000000001" customHeight="1" x14ac:dyDescent="0.25">
      <c r="A1" s="29" t="s">
        <v>185</v>
      </c>
      <c r="B1" s="30"/>
      <c r="C1" s="30"/>
      <c r="D1" s="30"/>
      <c r="E1" s="30"/>
      <c r="F1" s="30"/>
    </row>
    <row r="2" spans="1:15" ht="12" customHeight="1" x14ac:dyDescent="0.25">
      <c r="A2" s="32" t="s">
        <v>23</v>
      </c>
      <c r="E2" s="30"/>
      <c r="F2" s="30"/>
    </row>
    <row r="3" spans="1:15" ht="6" customHeight="1" x14ac:dyDescent="0.25">
      <c r="A3" s="1"/>
    </row>
    <row r="4" spans="1:15" ht="15.95" customHeight="1" x14ac:dyDescent="0.25">
      <c r="A4" s="334" t="s">
        <v>25</v>
      </c>
      <c r="B4" s="334" t="s">
        <v>58</v>
      </c>
      <c r="C4" s="335" t="s">
        <v>47</v>
      </c>
      <c r="D4" s="335" t="s">
        <v>48</v>
      </c>
      <c r="E4" s="335" t="s">
        <v>49</v>
      </c>
      <c r="F4" s="335" t="s">
        <v>50</v>
      </c>
      <c r="G4" s="335" t="s">
        <v>165</v>
      </c>
      <c r="H4" s="335" t="s">
        <v>52</v>
      </c>
      <c r="I4" s="335" t="s">
        <v>53</v>
      </c>
      <c r="J4" s="335" t="s">
        <v>54</v>
      </c>
      <c r="K4" s="335" t="s">
        <v>55</v>
      </c>
      <c r="L4" s="335" t="s">
        <v>56</v>
      </c>
      <c r="M4" s="335" t="s">
        <v>37</v>
      </c>
      <c r="N4" s="335" t="s">
        <v>38</v>
      </c>
      <c r="O4" s="334" t="s">
        <v>28</v>
      </c>
    </row>
    <row r="5" spans="1:15" ht="14.1" customHeight="1" x14ac:dyDescent="0.25">
      <c r="A5" s="386" t="s">
        <v>29</v>
      </c>
      <c r="B5" s="339">
        <v>2023</v>
      </c>
      <c r="C5" s="340">
        <v>169332</v>
      </c>
      <c r="D5" s="340">
        <v>179331</v>
      </c>
      <c r="E5" s="340">
        <v>193708.25</v>
      </c>
      <c r="F5" s="340">
        <v>201216.125</v>
      </c>
      <c r="G5" s="340">
        <v>210431.96875</v>
      </c>
      <c r="H5" s="340">
        <v>202855.70500000002</v>
      </c>
      <c r="I5" s="340">
        <v>201643.83687499995</v>
      </c>
      <c r="J5" s="340">
        <v>201049.77093749997</v>
      </c>
      <c r="K5" s="340">
        <v>201346.80390625002</v>
      </c>
      <c r="L5" s="340">
        <v>197171.8359375</v>
      </c>
      <c r="M5" s="340">
        <v>201634.99062500001</v>
      </c>
      <c r="N5" s="340">
        <v>241870.91328124999</v>
      </c>
      <c r="O5" s="341">
        <f>SUM(C5:N5)</f>
        <v>2401593.2003124999</v>
      </c>
    </row>
    <row r="6" spans="1:15" ht="14.1" customHeight="1" x14ac:dyDescent="0.25">
      <c r="A6" s="387"/>
      <c r="B6" s="337" t="s">
        <v>115</v>
      </c>
      <c r="C6" s="338">
        <f t="shared" ref="C6:D6" si="0">C9+C11+C13+C15+C17+C25+C27+C29+C31+C33+C35+C37+C39+C41+C43+C45+C47+C49+C55+C57+C59+C61+C63+C65</f>
        <v>180791</v>
      </c>
      <c r="D6" s="338">
        <f t="shared" si="0"/>
        <v>181462.1875</v>
      </c>
      <c r="E6" s="338">
        <f>E9+E11+E13+E15+E17+E25+E27+E29+E31+E33+E35+E37+E39+E41+E43+E45+E47+E49+E55+E57+E59+E61+E63+E65</f>
        <v>181126.59375</v>
      </c>
      <c r="F6" s="338">
        <f>F9+F11+F13+F15+F17+F25+F27+F29+F31+F33+F35+F37+F39+F41+F43+F45+F47+F49+F55+F57+F59+F61+F63+F65</f>
        <v>199721.92289999998</v>
      </c>
      <c r="G6" s="338">
        <f>G9+G11+G13+G15+G17+G25+G27+G29+G31+G33+G35+G37+G39+G41+G43+G45+G47+G49+G55+G57+G59+G61+G63+G65</f>
        <v>205778</v>
      </c>
      <c r="H6" s="338"/>
      <c r="I6" s="338"/>
      <c r="J6" s="338"/>
      <c r="K6" s="338"/>
      <c r="L6" s="338"/>
      <c r="M6" s="338"/>
      <c r="N6" s="338"/>
      <c r="O6" s="338"/>
    </row>
    <row r="7" spans="1:15" ht="3.95" customHeight="1" x14ac:dyDescent="0.25">
      <c r="A7" s="33"/>
      <c r="B7" s="34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260"/>
    </row>
    <row r="8" spans="1:15" ht="11.1" customHeight="1" x14ac:dyDescent="0.25">
      <c r="A8" s="36" t="s">
        <v>30</v>
      </c>
      <c r="B8" s="37">
        <v>2023</v>
      </c>
      <c r="C8" s="158">
        <v>178</v>
      </c>
      <c r="D8" s="158">
        <v>168</v>
      </c>
      <c r="E8" s="158">
        <v>152</v>
      </c>
      <c r="F8" s="158">
        <v>148</v>
      </c>
      <c r="G8" s="158">
        <v>172</v>
      </c>
      <c r="H8" s="158">
        <v>166</v>
      </c>
      <c r="I8" s="158">
        <v>169</v>
      </c>
      <c r="J8" s="158">
        <v>167.5</v>
      </c>
      <c r="K8" s="158">
        <v>168.25</v>
      </c>
      <c r="L8" s="158">
        <v>160</v>
      </c>
      <c r="M8" s="159">
        <v>169</v>
      </c>
      <c r="N8" s="158">
        <v>164.5</v>
      </c>
      <c r="O8" s="259">
        <f>SUM(C8:N8)</f>
        <v>1982.25</v>
      </c>
    </row>
    <row r="9" spans="1:15" ht="11.1" customHeight="1" x14ac:dyDescent="0.25">
      <c r="A9" s="36"/>
      <c r="B9" s="37">
        <v>2024</v>
      </c>
      <c r="C9" s="158">
        <v>166</v>
      </c>
      <c r="D9" s="158">
        <v>150</v>
      </c>
      <c r="E9" s="158">
        <v>158</v>
      </c>
      <c r="F9" s="158">
        <v>149</v>
      </c>
      <c r="G9" s="158">
        <v>156</v>
      </c>
      <c r="H9" s="158"/>
      <c r="I9" s="158"/>
      <c r="J9" s="158"/>
      <c r="K9" s="158"/>
      <c r="L9" s="158"/>
      <c r="M9" s="159"/>
      <c r="N9" s="158"/>
      <c r="O9" s="260"/>
    </row>
    <row r="10" spans="1:15" ht="11.1" customHeight="1" x14ac:dyDescent="0.25">
      <c r="A10" s="36" t="s">
        <v>31</v>
      </c>
      <c r="B10" s="37">
        <v>2023</v>
      </c>
      <c r="C10" s="158">
        <v>2553</v>
      </c>
      <c r="D10" s="158">
        <v>2040</v>
      </c>
      <c r="E10" s="158">
        <v>2505</v>
      </c>
      <c r="F10" s="158">
        <v>2339</v>
      </c>
      <c r="G10" s="158">
        <v>2328</v>
      </c>
      <c r="H10" s="158">
        <v>2396</v>
      </c>
      <c r="I10" s="158">
        <v>2362</v>
      </c>
      <c r="J10" s="158">
        <v>2379</v>
      </c>
      <c r="K10" s="158">
        <v>2370.5</v>
      </c>
      <c r="L10" s="158">
        <v>2303</v>
      </c>
      <c r="M10" s="159">
        <v>2362</v>
      </c>
      <c r="N10" s="158">
        <v>2332.5</v>
      </c>
      <c r="O10" s="259">
        <f>SUM(C10:N10)</f>
        <v>28270</v>
      </c>
    </row>
    <row r="11" spans="1:15" ht="11.1" customHeight="1" x14ac:dyDescent="0.25">
      <c r="A11" s="36"/>
      <c r="B11" s="37">
        <v>2024</v>
      </c>
      <c r="C11" s="158">
        <v>2366</v>
      </c>
      <c r="D11" s="158">
        <v>2422</v>
      </c>
      <c r="E11" s="158">
        <v>2394</v>
      </c>
      <c r="F11" s="158">
        <v>2304</v>
      </c>
      <c r="G11" s="158">
        <v>2372</v>
      </c>
      <c r="H11" s="158"/>
      <c r="I11" s="158"/>
      <c r="J11" s="158"/>
      <c r="K11" s="158"/>
      <c r="L11" s="158"/>
      <c r="M11" s="159"/>
      <c r="N11" s="158"/>
      <c r="O11" s="260"/>
    </row>
    <row r="12" spans="1:15" ht="11.1" customHeight="1" x14ac:dyDescent="0.25">
      <c r="A12" s="36" t="s">
        <v>112</v>
      </c>
      <c r="B12" s="37">
        <v>2023</v>
      </c>
      <c r="C12" s="158">
        <v>3036</v>
      </c>
      <c r="D12" s="158">
        <v>2874</v>
      </c>
      <c r="E12" s="158">
        <v>2926</v>
      </c>
      <c r="F12" s="158">
        <v>2944</v>
      </c>
      <c r="G12" s="158">
        <v>3902</v>
      </c>
      <c r="H12" s="158">
        <v>2943</v>
      </c>
      <c r="I12" s="158">
        <v>3422.5</v>
      </c>
      <c r="J12" s="158">
        <v>3182.75</v>
      </c>
      <c r="K12" s="158">
        <v>3302.625</v>
      </c>
      <c r="L12" s="158">
        <v>3161.5</v>
      </c>
      <c r="M12" s="159">
        <v>3422.5</v>
      </c>
      <c r="N12" s="158">
        <v>3292</v>
      </c>
      <c r="O12" s="259">
        <f>SUM(C12:N12)</f>
        <v>38408.875</v>
      </c>
    </row>
    <row r="13" spans="1:15" ht="11.1" customHeight="1" x14ac:dyDescent="0.25">
      <c r="A13" s="36"/>
      <c r="B13" s="37">
        <v>2024</v>
      </c>
      <c r="C13" s="158">
        <v>2945</v>
      </c>
      <c r="D13" s="158">
        <v>2935</v>
      </c>
      <c r="E13" s="158">
        <v>2940</v>
      </c>
      <c r="F13" s="158">
        <v>2902</v>
      </c>
      <c r="G13" s="158">
        <v>2931</v>
      </c>
      <c r="H13" s="158"/>
      <c r="I13" s="158"/>
      <c r="J13" s="158"/>
      <c r="K13" s="158"/>
      <c r="L13" s="158"/>
      <c r="M13" s="159"/>
      <c r="N13" s="158"/>
      <c r="O13" s="260"/>
    </row>
    <row r="14" spans="1:15" ht="11.1" customHeight="1" x14ac:dyDescent="0.25">
      <c r="A14" s="36" t="s">
        <v>32</v>
      </c>
      <c r="B14" s="37">
        <v>2023</v>
      </c>
      <c r="C14" s="158">
        <v>15338</v>
      </c>
      <c r="D14" s="158">
        <v>16006</v>
      </c>
      <c r="E14" s="158">
        <v>12091</v>
      </c>
      <c r="F14" s="158">
        <v>9445</v>
      </c>
      <c r="G14" s="158">
        <v>8679</v>
      </c>
      <c r="H14" s="158">
        <v>9806</v>
      </c>
      <c r="I14" s="158">
        <v>9242.5</v>
      </c>
      <c r="J14" s="158">
        <v>9524.25</v>
      </c>
      <c r="K14" s="158">
        <v>9383.375</v>
      </c>
      <c r="L14" s="158">
        <v>11555.25</v>
      </c>
      <c r="M14" s="159">
        <v>9242.5</v>
      </c>
      <c r="N14" s="158">
        <v>12898.875</v>
      </c>
      <c r="O14" s="259">
        <f>SUM(C14:N14)</f>
        <v>133211.75</v>
      </c>
    </row>
    <row r="15" spans="1:15" ht="11.1" customHeight="1" x14ac:dyDescent="0.25">
      <c r="A15" s="36"/>
      <c r="B15" s="37">
        <v>2024</v>
      </c>
      <c r="C15" s="158">
        <v>14478</v>
      </c>
      <c r="D15" s="158">
        <v>15768</v>
      </c>
      <c r="E15" s="158">
        <v>15123</v>
      </c>
      <c r="F15" s="158">
        <v>15123</v>
      </c>
      <c r="G15" s="158">
        <v>15123</v>
      </c>
      <c r="H15" s="158"/>
      <c r="I15" s="158"/>
      <c r="J15" s="158"/>
      <c r="K15" s="158"/>
      <c r="L15" s="158"/>
      <c r="M15" s="159"/>
      <c r="N15" s="158"/>
      <c r="O15" s="260"/>
    </row>
    <row r="16" spans="1:15" ht="11.1" customHeight="1" x14ac:dyDescent="0.25">
      <c r="A16" s="39" t="s">
        <v>0</v>
      </c>
      <c r="B16" s="37">
        <v>2023</v>
      </c>
      <c r="C16" s="158">
        <f>C18+C20+C22</f>
        <v>6733</v>
      </c>
      <c r="D16" s="158">
        <f t="shared" ref="D16:N16" si="1">D18+D20+D22</f>
        <v>6821.5</v>
      </c>
      <c r="E16" s="158">
        <f t="shared" si="1"/>
        <v>6777.125</v>
      </c>
      <c r="F16" s="158">
        <f t="shared" si="1"/>
        <v>6799.3125</v>
      </c>
      <c r="G16" s="158">
        <v>6783</v>
      </c>
      <c r="H16" s="158">
        <f t="shared" si="1"/>
        <v>6816.7300000000005</v>
      </c>
      <c r="I16" s="158">
        <f t="shared" si="1"/>
        <v>6799.7009374999998</v>
      </c>
      <c r="J16" s="158">
        <f t="shared" si="1"/>
        <v>6808.2154687500006</v>
      </c>
      <c r="K16" s="158">
        <f t="shared" si="1"/>
        <v>6803.9582031249993</v>
      </c>
      <c r="L16" s="158">
        <f t="shared" si="1"/>
        <v>6795.15234375</v>
      </c>
      <c r="M16" s="158">
        <f t="shared" si="1"/>
        <v>6797.9449999999997</v>
      </c>
      <c r="N16" s="158">
        <f t="shared" si="1"/>
        <v>7396.5486718749999</v>
      </c>
      <c r="O16" s="259">
        <f>SUM(C16:N16)</f>
        <v>82132.188125000015</v>
      </c>
    </row>
    <row r="17" spans="1:15" ht="11.1" customHeight="1" x14ac:dyDescent="0.25">
      <c r="A17" s="39"/>
      <c r="B17" s="37">
        <v>2024</v>
      </c>
      <c r="C17" s="158">
        <f>C19+C21+C23</f>
        <v>6777</v>
      </c>
      <c r="D17" s="158">
        <f t="shared" ref="D17:F17" si="2">D19+D21+D23</f>
        <v>6788.21875</v>
      </c>
      <c r="E17" s="158">
        <f t="shared" si="2"/>
        <v>6782.609375</v>
      </c>
      <c r="F17" s="158">
        <f t="shared" si="2"/>
        <v>6616</v>
      </c>
      <c r="G17" s="158">
        <v>6741</v>
      </c>
      <c r="H17" s="158"/>
      <c r="I17" s="158"/>
      <c r="J17" s="158"/>
      <c r="K17" s="158"/>
      <c r="L17" s="158"/>
      <c r="M17" s="159"/>
      <c r="N17" s="158"/>
      <c r="O17" s="260"/>
    </row>
    <row r="18" spans="1:15" ht="11.1" customHeight="1" x14ac:dyDescent="0.25">
      <c r="A18" s="36" t="s">
        <v>44</v>
      </c>
      <c r="B18" s="37">
        <v>2023</v>
      </c>
      <c r="C18" s="158">
        <v>3071</v>
      </c>
      <c r="D18" s="158">
        <v>3093</v>
      </c>
      <c r="E18" s="158">
        <v>3081.75</v>
      </c>
      <c r="F18" s="158">
        <v>3087.375</v>
      </c>
      <c r="G18" s="158">
        <v>3083</v>
      </c>
      <c r="H18" s="158">
        <v>3070.4</v>
      </c>
      <c r="I18" s="158">
        <v>3076.7781249999998</v>
      </c>
      <c r="J18" s="158">
        <v>3073.5890625000002</v>
      </c>
      <c r="K18" s="158">
        <v>3075.18359375</v>
      </c>
      <c r="L18" s="158">
        <v>3086.3203125</v>
      </c>
      <c r="M18" s="159">
        <v>3076</v>
      </c>
      <c r="N18" s="158">
        <v>3581.16015625</v>
      </c>
      <c r="O18" s="259">
        <f>SUM(C18:N18)</f>
        <v>37455.556250000001</v>
      </c>
    </row>
    <row r="19" spans="1:15" ht="11.1" customHeight="1" x14ac:dyDescent="0.25">
      <c r="A19" s="36"/>
      <c r="B19" s="37">
        <v>2024</v>
      </c>
      <c r="C19" s="158">
        <v>3082</v>
      </c>
      <c r="D19" s="158">
        <v>3084.5625</v>
      </c>
      <c r="E19" s="158">
        <v>3083.28125</v>
      </c>
      <c r="F19" s="158">
        <v>3008</v>
      </c>
      <c r="G19" s="158">
        <v>3064</v>
      </c>
      <c r="H19" s="158"/>
      <c r="I19" s="158"/>
      <c r="J19" s="158"/>
      <c r="K19" s="158"/>
      <c r="L19" s="158"/>
      <c r="M19" s="159"/>
      <c r="N19" s="158"/>
      <c r="O19" s="260"/>
    </row>
    <row r="20" spans="1:15" ht="11.1" customHeight="1" x14ac:dyDescent="0.25">
      <c r="A20" s="36" t="s">
        <v>1</v>
      </c>
      <c r="B20" s="37">
        <v>2023</v>
      </c>
      <c r="C20" s="158">
        <v>2542</v>
      </c>
      <c r="D20" s="158">
        <v>2524.5</v>
      </c>
      <c r="E20" s="158">
        <v>2533.375</v>
      </c>
      <c r="F20" s="158">
        <v>2528.9375</v>
      </c>
      <c r="G20" s="158">
        <v>2532</v>
      </c>
      <c r="H20" s="158">
        <v>2547.69</v>
      </c>
      <c r="I20" s="158">
        <v>2539.9778125000003</v>
      </c>
      <c r="J20" s="158">
        <v>2543.8339062499999</v>
      </c>
      <c r="K20" s="158">
        <v>2541.9058593750001</v>
      </c>
      <c r="L20" s="158">
        <v>2529.76953125</v>
      </c>
      <c r="M20" s="159">
        <v>2539</v>
      </c>
      <c r="N20" s="158">
        <v>2634.384765625</v>
      </c>
      <c r="O20" s="259">
        <f>SUM(C20:N20)</f>
        <v>30537.374374999999</v>
      </c>
    </row>
    <row r="21" spans="1:15" ht="11.1" customHeight="1" x14ac:dyDescent="0.25">
      <c r="A21" s="36"/>
      <c r="B21" s="37">
        <v>2024</v>
      </c>
      <c r="C21" s="158">
        <v>2533</v>
      </c>
      <c r="D21" s="158">
        <v>2531.15625</v>
      </c>
      <c r="E21" s="158">
        <v>2532.078125</v>
      </c>
      <c r="F21" s="158">
        <v>2499</v>
      </c>
      <c r="G21" s="158">
        <v>2524</v>
      </c>
      <c r="H21" s="158"/>
      <c r="I21" s="158"/>
      <c r="J21" s="158"/>
      <c r="K21" s="158"/>
      <c r="L21" s="158"/>
      <c r="M21" s="159"/>
      <c r="N21" s="158"/>
      <c r="O21" s="260"/>
    </row>
    <row r="22" spans="1:15" ht="11.1" customHeight="1" x14ac:dyDescent="0.25">
      <c r="A22" s="36" t="s">
        <v>2</v>
      </c>
      <c r="B22" s="37">
        <v>2023</v>
      </c>
      <c r="C22" s="158">
        <v>1120</v>
      </c>
      <c r="D22" s="158">
        <v>1204</v>
      </c>
      <c r="E22" s="158">
        <v>1162</v>
      </c>
      <c r="F22" s="158">
        <v>1183</v>
      </c>
      <c r="G22" s="158">
        <v>1167</v>
      </c>
      <c r="H22" s="158">
        <v>1198.6400000000001</v>
      </c>
      <c r="I22" s="158">
        <v>1182.9450000000002</v>
      </c>
      <c r="J22" s="158">
        <v>1190.7925</v>
      </c>
      <c r="K22" s="158">
        <v>1186.8687500000001</v>
      </c>
      <c r="L22" s="158">
        <v>1179.0625</v>
      </c>
      <c r="M22" s="159">
        <v>1182.9450000000002</v>
      </c>
      <c r="N22" s="158">
        <v>1181.0037500000001</v>
      </c>
      <c r="O22" s="259">
        <f>SUM(C22:N22)</f>
        <v>14138.2575</v>
      </c>
    </row>
    <row r="23" spans="1:15" ht="11.1" customHeight="1" x14ac:dyDescent="0.25">
      <c r="A23" s="36"/>
      <c r="B23" s="37">
        <v>2024</v>
      </c>
      <c r="C23" s="158">
        <v>1162</v>
      </c>
      <c r="D23" s="158">
        <v>1172.5</v>
      </c>
      <c r="E23" s="158">
        <v>1167.25</v>
      </c>
      <c r="F23" s="158">
        <v>1109</v>
      </c>
      <c r="G23" s="158">
        <v>1153</v>
      </c>
      <c r="H23" s="158"/>
      <c r="I23" s="158"/>
      <c r="J23" s="158"/>
      <c r="K23" s="158"/>
      <c r="L23" s="158"/>
      <c r="M23" s="159"/>
      <c r="N23" s="158"/>
      <c r="O23" s="260"/>
    </row>
    <row r="24" spans="1:15" ht="11.1" customHeight="1" x14ac:dyDescent="0.25">
      <c r="A24" s="36" t="s">
        <v>3</v>
      </c>
      <c r="B24" s="37">
        <v>2023</v>
      </c>
      <c r="C24" s="158">
        <v>1341</v>
      </c>
      <c r="D24" s="158">
        <v>1312.5</v>
      </c>
      <c r="E24" s="158">
        <v>1326.875</v>
      </c>
      <c r="F24" s="158">
        <v>1319.6875</v>
      </c>
      <c r="G24" s="158">
        <v>1325</v>
      </c>
      <c r="H24" s="158">
        <v>1039.78</v>
      </c>
      <c r="I24" s="158">
        <v>1182.4290624999999</v>
      </c>
      <c r="J24" s="158">
        <v>1111.10453125</v>
      </c>
      <c r="K24" s="158">
        <v>1146.766796875</v>
      </c>
      <c r="L24" s="158">
        <v>1321.03515625</v>
      </c>
      <c r="M24" s="159">
        <v>1182</v>
      </c>
      <c r="N24" s="158">
        <v>1251.517578125</v>
      </c>
      <c r="O24" s="259">
        <f>SUM(C24:N24)</f>
        <v>14859.695625</v>
      </c>
    </row>
    <row r="25" spans="1:15" ht="11.1" customHeight="1" x14ac:dyDescent="0.25">
      <c r="A25" s="36"/>
      <c r="B25" s="37">
        <v>2024</v>
      </c>
      <c r="C25" s="158">
        <v>1327</v>
      </c>
      <c r="D25" s="158">
        <v>1323.28125</v>
      </c>
      <c r="E25" s="158">
        <v>1325.140625</v>
      </c>
      <c r="F25" s="158">
        <v>1303</v>
      </c>
      <c r="G25" s="158">
        <v>1320</v>
      </c>
      <c r="H25" s="158"/>
      <c r="I25" s="158"/>
      <c r="J25" s="158"/>
      <c r="K25" s="158"/>
      <c r="L25" s="158"/>
      <c r="M25" s="159"/>
      <c r="N25" s="158"/>
      <c r="O25" s="260"/>
    </row>
    <row r="26" spans="1:15" ht="11.1" customHeight="1" x14ac:dyDescent="0.25">
      <c r="A26" s="36" t="s">
        <v>4</v>
      </c>
      <c r="B26" s="37">
        <v>2023</v>
      </c>
      <c r="C26" s="158">
        <v>1901</v>
      </c>
      <c r="D26" s="158">
        <v>1550</v>
      </c>
      <c r="E26" s="158">
        <v>1534</v>
      </c>
      <c r="F26" s="158">
        <v>1676</v>
      </c>
      <c r="G26" s="158">
        <v>1852</v>
      </c>
      <c r="H26" s="158">
        <v>1542</v>
      </c>
      <c r="I26" s="158">
        <v>1697</v>
      </c>
      <c r="J26" s="158">
        <v>1619.5</v>
      </c>
      <c r="K26" s="158">
        <v>1658.25</v>
      </c>
      <c r="L26" s="158">
        <v>1653</v>
      </c>
      <c r="M26" s="159">
        <v>1697</v>
      </c>
      <c r="N26" s="158">
        <v>1675</v>
      </c>
      <c r="O26" s="259">
        <f>SUM(C26:N26)</f>
        <v>20054.75</v>
      </c>
    </row>
    <row r="27" spans="1:15" ht="11.1" customHeight="1" x14ac:dyDescent="0.25">
      <c r="A27" s="36"/>
      <c r="B27" s="37">
        <v>2024</v>
      </c>
      <c r="C27" s="158">
        <v>1662</v>
      </c>
      <c r="D27" s="158">
        <v>1605</v>
      </c>
      <c r="E27" s="158">
        <v>1633.5</v>
      </c>
      <c r="F27" s="158">
        <v>1597</v>
      </c>
      <c r="G27" s="158">
        <v>1624</v>
      </c>
      <c r="H27" s="158"/>
      <c r="I27" s="158"/>
      <c r="J27" s="158"/>
      <c r="K27" s="158"/>
      <c r="L27" s="158"/>
      <c r="M27" s="159"/>
      <c r="N27" s="158"/>
      <c r="O27" s="260"/>
    </row>
    <row r="28" spans="1:15" ht="11.1" customHeight="1" x14ac:dyDescent="0.25">
      <c r="A28" s="36" t="s">
        <v>5</v>
      </c>
      <c r="B28" s="37">
        <v>2023</v>
      </c>
      <c r="C28" s="158">
        <v>88004</v>
      </c>
      <c r="D28" s="158">
        <v>97752.5</v>
      </c>
      <c r="E28" s="158">
        <v>113878.125</v>
      </c>
      <c r="F28" s="158">
        <v>124815.3125</v>
      </c>
      <c r="G28" s="158">
        <v>133112</v>
      </c>
      <c r="H28" s="158">
        <v>125369.4</v>
      </c>
      <c r="I28" s="158">
        <v>124240.9109375</v>
      </c>
      <c r="J28" s="158">
        <v>124805.15546874999</v>
      </c>
      <c r="K28" s="158">
        <v>124523.033203125</v>
      </c>
      <c r="L28" s="158">
        <v>118389.58984375</v>
      </c>
      <c r="M28" s="159">
        <v>124240</v>
      </c>
      <c r="N28" s="158">
        <v>150814.794921875</v>
      </c>
      <c r="O28" s="259">
        <f>SUM(C28:N28)</f>
        <v>1449944.8218749999</v>
      </c>
    </row>
    <row r="29" spans="1:15" ht="11.1" customHeight="1" x14ac:dyDescent="0.25">
      <c r="A29" s="36"/>
      <c r="B29" s="37">
        <v>2024</v>
      </c>
      <c r="C29" s="158">
        <v>99878</v>
      </c>
      <c r="D29" s="158">
        <v>98346.71875</v>
      </c>
      <c r="E29" s="158">
        <v>99112.359375</v>
      </c>
      <c r="F29" s="158">
        <v>118753.4</v>
      </c>
      <c r="G29" s="158">
        <v>124023</v>
      </c>
      <c r="H29" s="158"/>
      <c r="I29" s="158"/>
      <c r="J29" s="158"/>
      <c r="K29" s="158"/>
      <c r="L29" s="158"/>
      <c r="M29" s="159"/>
      <c r="N29" s="158"/>
      <c r="O29" s="260"/>
    </row>
    <row r="30" spans="1:15" ht="11.1" customHeight="1" x14ac:dyDescent="0.25">
      <c r="A30" s="36" t="s">
        <v>41</v>
      </c>
      <c r="B30" s="37">
        <v>2023</v>
      </c>
      <c r="C30" s="158">
        <v>1373</v>
      </c>
      <c r="D30" s="158">
        <v>1328</v>
      </c>
      <c r="E30" s="158">
        <v>1566</v>
      </c>
      <c r="F30" s="158">
        <v>1291</v>
      </c>
      <c r="G30" s="158">
        <v>1534</v>
      </c>
      <c r="H30" s="158">
        <v>1621</v>
      </c>
      <c r="I30" s="158">
        <v>1577.5</v>
      </c>
      <c r="J30" s="158">
        <v>1599.25</v>
      </c>
      <c r="K30" s="158">
        <v>1588.375</v>
      </c>
      <c r="L30" s="158">
        <v>1429.75</v>
      </c>
      <c r="M30" s="159">
        <v>1577.5</v>
      </c>
      <c r="N30" s="158">
        <v>1903.625</v>
      </c>
      <c r="O30" s="259">
        <f>SUM(C30:N30)</f>
        <v>18389</v>
      </c>
    </row>
    <row r="31" spans="1:15" ht="11.1" customHeight="1" x14ac:dyDescent="0.25">
      <c r="A31" s="36"/>
      <c r="B31" s="37">
        <v>2024</v>
      </c>
      <c r="C31" s="158">
        <v>1422</v>
      </c>
      <c r="D31" s="158">
        <v>1428.5</v>
      </c>
      <c r="E31" s="158">
        <v>1425.25</v>
      </c>
      <c r="F31" s="158">
        <v>1399</v>
      </c>
      <c r="G31" s="158">
        <v>1419</v>
      </c>
      <c r="H31" s="158"/>
      <c r="I31" s="158"/>
      <c r="J31" s="158"/>
      <c r="K31" s="158"/>
      <c r="L31" s="158"/>
      <c r="M31" s="159"/>
      <c r="N31" s="158"/>
      <c r="O31" s="260"/>
    </row>
    <row r="32" spans="1:15" ht="11.1" customHeight="1" x14ac:dyDescent="0.25">
      <c r="A32" s="36" t="s">
        <v>42</v>
      </c>
      <c r="B32" s="37">
        <v>2023</v>
      </c>
      <c r="C32" s="158">
        <v>2240</v>
      </c>
      <c r="D32" s="158">
        <v>1776</v>
      </c>
      <c r="E32" s="158">
        <v>2700</v>
      </c>
      <c r="F32" s="158">
        <v>2482</v>
      </c>
      <c r="G32" s="158">
        <v>3038</v>
      </c>
      <c r="H32" s="158">
        <v>3101</v>
      </c>
      <c r="I32" s="158">
        <v>3069.5</v>
      </c>
      <c r="J32" s="158">
        <v>2885.25</v>
      </c>
      <c r="K32" s="158">
        <v>2977.375</v>
      </c>
      <c r="L32" s="158">
        <v>2499</v>
      </c>
      <c r="M32" s="159">
        <v>3069.5</v>
      </c>
      <c r="N32" s="158">
        <v>2784.25</v>
      </c>
      <c r="O32" s="259">
        <f>SUM(C32:N32)</f>
        <v>32621.875</v>
      </c>
    </row>
    <row r="33" spans="1:15" ht="11.1" customHeight="1" x14ac:dyDescent="0.25">
      <c r="A33" s="36"/>
      <c r="B33" s="37">
        <v>2024</v>
      </c>
      <c r="C33" s="158">
        <v>2239</v>
      </c>
      <c r="D33" s="158">
        <v>2591</v>
      </c>
      <c r="E33" s="158">
        <v>2415</v>
      </c>
      <c r="F33" s="158">
        <v>2383</v>
      </c>
      <c r="G33" s="158">
        <v>2407</v>
      </c>
      <c r="H33" s="158"/>
      <c r="I33" s="158"/>
      <c r="J33" s="158"/>
      <c r="K33" s="158"/>
      <c r="L33" s="158"/>
      <c r="M33" s="159"/>
      <c r="N33" s="158"/>
      <c r="O33" s="260"/>
    </row>
    <row r="34" spans="1:15" ht="11.1" customHeight="1" x14ac:dyDescent="0.25">
      <c r="A34" s="36" t="s">
        <v>43</v>
      </c>
      <c r="B34" s="37">
        <v>2023</v>
      </c>
      <c r="C34" s="158">
        <v>290</v>
      </c>
      <c r="D34" s="158">
        <v>230</v>
      </c>
      <c r="E34" s="158">
        <v>210</v>
      </c>
      <c r="F34" s="158">
        <v>220</v>
      </c>
      <c r="G34" s="158">
        <v>213</v>
      </c>
      <c r="H34" s="158">
        <v>316.87</v>
      </c>
      <c r="I34" s="158">
        <v>264.685</v>
      </c>
      <c r="J34" s="158">
        <v>290.77750000000003</v>
      </c>
      <c r="K34" s="158">
        <v>277.73125000000005</v>
      </c>
      <c r="L34" s="158">
        <v>218.125</v>
      </c>
      <c r="M34" s="159">
        <v>264.685</v>
      </c>
      <c r="N34" s="158">
        <v>241.405</v>
      </c>
      <c r="O34" s="259">
        <f>SUM(C34:N34)</f>
        <v>3037.2787500000004</v>
      </c>
    </row>
    <row r="35" spans="1:15" ht="11.1" customHeight="1" x14ac:dyDescent="0.25">
      <c r="A35" s="36"/>
      <c r="B35" s="37">
        <v>2024</v>
      </c>
      <c r="C35" s="158">
        <v>243</v>
      </c>
      <c r="D35" s="158">
        <v>215</v>
      </c>
      <c r="E35" s="158">
        <v>229</v>
      </c>
      <c r="F35" s="158">
        <v>207</v>
      </c>
      <c r="G35" s="158">
        <v>224</v>
      </c>
      <c r="H35" s="158"/>
      <c r="I35" s="158"/>
      <c r="J35" s="158"/>
      <c r="K35" s="158"/>
      <c r="L35" s="158"/>
      <c r="M35" s="159"/>
      <c r="N35" s="158"/>
      <c r="O35" s="260"/>
    </row>
    <row r="36" spans="1:15" ht="11.1" customHeight="1" x14ac:dyDescent="0.25">
      <c r="A36" s="36" t="s">
        <v>18</v>
      </c>
      <c r="B36" s="37">
        <v>2023</v>
      </c>
      <c r="C36" s="158">
        <v>946</v>
      </c>
      <c r="D36" s="158">
        <v>1332</v>
      </c>
      <c r="E36" s="158">
        <v>1072</v>
      </c>
      <c r="F36" s="158">
        <v>1190</v>
      </c>
      <c r="G36" s="158">
        <v>1289</v>
      </c>
      <c r="H36" s="158">
        <v>842</v>
      </c>
      <c r="I36" s="158">
        <v>1065.5</v>
      </c>
      <c r="J36" s="158">
        <v>953.75</v>
      </c>
      <c r="K36" s="158">
        <v>1009.625</v>
      </c>
      <c r="L36" s="158">
        <v>1220.75</v>
      </c>
      <c r="M36" s="159">
        <v>1065.5</v>
      </c>
      <c r="N36" s="158">
        <v>1143.125</v>
      </c>
      <c r="O36" s="259">
        <f>SUM(C36:N36)</f>
        <v>13129.25</v>
      </c>
    </row>
    <row r="37" spans="1:15" ht="11.1" customHeight="1" x14ac:dyDescent="0.25">
      <c r="A37" s="36"/>
      <c r="B37" s="37">
        <v>2024</v>
      </c>
      <c r="C37" s="158">
        <v>1117</v>
      </c>
      <c r="D37" s="158">
        <v>1131</v>
      </c>
      <c r="E37" s="158">
        <v>1124</v>
      </c>
      <c r="F37" s="158">
        <v>1085</v>
      </c>
      <c r="G37" s="158">
        <v>1114</v>
      </c>
      <c r="H37" s="158"/>
      <c r="I37" s="158"/>
      <c r="J37" s="158"/>
      <c r="K37" s="158"/>
      <c r="L37" s="158"/>
      <c r="M37" s="159"/>
      <c r="N37" s="158"/>
      <c r="O37" s="260"/>
    </row>
    <row r="38" spans="1:15" ht="11.1" customHeight="1" x14ac:dyDescent="0.25">
      <c r="A38" s="36" t="s">
        <v>19</v>
      </c>
      <c r="B38" s="37">
        <v>2023</v>
      </c>
      <c r="C38" s="158">
        <v>276</v>
      </c>
      <c r="D38" s="158">
        <v>287.5</v>
      </c>
      <c r="E38" s="158">
        <v>281.875</v>
      </c>
      <c r="F38" s="158">
        <v>284.6875</v>
      </c>
      <c r="G38" s="158">
        <v>283</v>
      </c>
      <c r="H38" s="158">
        <v>204.6</v>
      </c>
      <c r="I38" s="158">
        <v>243.58906250000001</v>
      </c>
      <c r="J38" s="158">
        <v>224.09453124999999</v>
      </c>
      <c r="K38" s="158">
        <v>233.841796875</v>
      </c>
      <c r="L38" s="158">
        <v>284.16015625</v>
      </c>
      <c r="M38" s="159">
        <v>243</v>
      </c>
      <c r="N38" s="158">
        <v>263.580078125</v>
      </c>
      <c r="O38" s="259">
        <f>SUM(C38:N38)</f>
        <v>3109.9281249999999</v>
      </c>
    </row>
    <row r="39" spans="1:15" ht="11.1" customHeight="1" x14ac:dyDescent="0.25">
      <c r="A39" s="36"/>
      <c r="B39" s="37">
        <v>2024</v>
      </c>
      <c r="C39" s="158">
        <v>282</v>
      </c>
      <c r="D39" s="158">
        <v>283.28125</v>
      </c>
      <c r="E39" s="158">
        <v>282.640625</v>
      </c>
      <c r="F39" s="158">
        <v>270</v>
      </c>
      <c r="G39" s="158">
        <v>279</v>
      </c>
      <c r="H39" s="158"/>
      <c r="I39" s="158"/>
      <c r="J39" s="158"/>
      <c r="K39" s="158"/>
      <c r="L39" s="158"/>
      <c r="M39" s="159"/>
      <c r="N39" s="158"/>
      <c r="O39" s="260"/>
    </row>
    <row r="40" spans="1:15" ht="11.1" customHeight="1" x14ac:dyDescent="0.25">
      <c r="A40" s="36" t="s">
        <v>20</v>
      </c>
      <c r="B40" s="37">
        <v>2023</v>
      </c>
      <c r="C40" s="158">
        <v>28013</v>
      </c>
      <c r="D40" s="158">
        <v>28075</v>
      </c>
      <c r="E40" s="158">
        <v>28043.75</v>
      </c>
      <c r="F40" s="158">
        <v>28059.375</v>
      </c>
      <c r="G40" s="158">
        <v>28048</v>
      </c>
      <c r="H40" s="158">
        <v>29125.599999999999</v>
      </c>
      <c r="I40" s="158">
        <v>28586.628124999999</v>
      </c>
      <c r="J40" s="158">
        <v>28856.114062499997</v>
      </c>
      <c r="K40" s="158">
        <v>28721.37109375</v>
      </c>
      <c r="L40" s="158">
        <v>28056.4453125</v>
      </c>
      <c r="M40" s="159">
        <v>28586</v>
      </c>
      <c r="N40" s="158">
        <v>38321.22265625</v>
      </c>
      <c r="O40" s="259">
        <f>SUM(C40:N40)</f>
        <v>350492.50624999998</v>
      </c>
    </row>
    <row r="41" spans="1:15" ht="11.1" customHeight="1" x14ac:dyDescent="0.25">
      <c r="A41" s="36"/>
      <c r="B41" s="37">
        <v>2024</v>
      </c>
      <c r="C41" s="158">
        <v>28044</v>
      </c>
      <c r="D41" s="158">
        <v>28051.5625</v>
      </c>
      <c r="E41" s="158">
        <v>28047.78125</v>
      </c>
      <c r="F41" s="158">
        <v>27891</v>
      </c>
      <c r="G41" s="158">
        <v>28009</v>
      </c>
      <c r="H41" s="158"/>
      <c r="I41" s="158"/>
      <c r="J41" s="158"/>
      <c r="K41" s="158"/>
      <c r="L41" s="158"/>
      <c r="M41" s="159"/>
      <c r="N41" s="158"/>
      <c r="O41" s="260"/>
    </row>
    <row r="42" spans="1:15" ht="11.1" customHeight="1" x14ac:dyDescent="0.25">
      <c r="A42" s="36" t="s">
        <v>21</v>
      </c>
      <c r="B42" s="37">
        <v>2023</v>
      </c>
      <c r="C42" s="158">
        <v>1869</v>
      </c>
      <c r="D42" s="158">
        <v>1822.5</v>
      </c>
      <c r="E42" s="158">
        <v>1845.875</v>
      </c>
      <c r="F42" s="158">
        <v>1834.1875</v>
      </c>
      <c r="G42" s="158">
        <v>1843</v>
      </c>
      <c r="H42" s="158">
        <v>1860.47</v>
      </c>
      <c r="I42" s="158">
        <v>1851.7115625000001</v>
      </c>
      <c r="J42" s="158">
        <v>1856.09078125</v>
      </c>
      <c r="K42" s="158">
        <v>1853.901171875</v>
      </c>
      <c r="L42" s="158">
        <v>1836.37890625</v>
      </c>
      <c r="M42" s="159">
        <v>1850</v>
      </c>
      <c r="N42" s="158">
        <v>1010.689453125</v>
      </c>
      <c r="O42" s="259">
        <f>SUM(C42:N42)</f>
        <v>21333.804375</v>
      </c>
    </row>
    <row r="43" spans="1:15" ht="11.1" customHeight="1" x14ac:dyDescent="0.25">
      <c r="A43" s="36"/>
      <c r="B43" s="37">
        <v>2024</v>
      </c>
      <c r="C43" s="158">
        <v>1846</v>
      </c>
      <c r="D43" s="158">
        <v>1840.03125</v>
      </c>
      <c r="E43" s="158">
        <v>1843.015625</v>
      </c>
      <c r="F43" s="158">
        <v>1792</v>
      </c>
      <c r="G43" s="158">
        <v>1830</v>
      </c>
      <c r="H43" s="158"/>
      <c r="I43" s="158"/>
      <c r="J43" s="158"/>
      <c r="K43" s="158"/>
      <c r="L43" s="158"/>
      <c r="M43" s="159"/>
      <c r="N43" s="158"/>
      <c r="O43" s="260"/>
    </row>
    <row r="44" spans="1:15" ht="11.1" customHeight="1" x14ac:dyDescent="0.25">
      <c r="A44" s="36" t="s">
        <v>22</v>
      </c>
      <c r="B44" s="37">
        <v>2023</v>
      </c>
      <c r="C44" s="158">
        <v>1670</v>
      </c>
      <c r="D44" s="158">
        <v>1461</v>
      </c>
      <c r="E44" s="158">
        <v>1565.25</v>
      </c>
      <c r="F44" s="158">
        <v>1513.125</v>
      </c>
      <c r="G44" s="158">
        <v>1552</v>
      </c>
      <c r="H44" s="158">
        <v>1610.7850000000001</v>
      </c>
      <c r="I44" s="158">
        <v>1581.5018749999999</v>
      </c>
      <c r="J44" s="158">
        <v>1596.1434374999999</v>
      </c>
      <c r="K44" s="158">
        <v>1588.8226562499999</v>
      </c>
      <c r="L44" s="158">
        <v>1522.8984375</v>
      </c>
      <c r="M44" s="159">
        <v>1581</v>
      </c>
      <c r="N44" s="158">
        <v>1551.94921875</v>
      </c>
      <c r="O44" s="259">
        <f>SUM(C44:N44)</f>
        <v>18794.475624999999</v>
      </c>
    </row>
    <row r="45" spans="1:15" ht="11.1" customHeight="1" x14ac:dyDescent="0.25">
      <c r="A45" s="36"/>
      <c r="B45" s="37">
        <v>2024</v>
      </c>
      <c r="C45" s="158">
        <v>1565</v>
      </c>
      <c r="D45" s="158">
        <v>1539.1875</v>
      </c>
      <c r="E45" s="158">
        <v>1552.09375</v>
      </c>
      <c r="F45" s="158">
        <v>1493</v>
      </c>
      <c r="G45" s="158">
        <v>1537</v>
      </c>
      <c r="H45" s="158"/>
      <c r="I45" s="158"/>
      <c r="J45" s="158"/>
      <c r="K45" s="158"/>
      <c r="L45" s="158"/>
      <c r="M45" s="159"/>
      <c r="N45" s="158"/>
      <c r="O45" s="260"/>
    </row>
    <row r="46" spans="1:15" ht="11.1" customHeight="1" x14ac:dyDescent="0.25">
      <c r="A46" s="36" t="s">
        <v>161</v>
      </c>
      <c r="B46" s="37">
        <v>2023</v>
      </c>
      <c r="C46" s="158">
        <v>2448</v>
      </c>
      <c r="D46" s="158">
        <v>2913</v>
      </c>
      <c r="E46" s="158">
        <v>3238</v>
      </c>
      <c r="F46" s="158">
        <v>3140</v>
      </c>
      <c r="G46" s="158">
        <v>2745</v>
      </c>
      <c r="H46" s="158">
        <v>2502</v>
      </c>
      <c r="I46" s="158">
        <v>2623.5</v>
      </c>
      <c r="J46" s="158">
        <v>2562.75</v>
      </c>
      <c r="K46" s="158">
        <v>2593.125</v>
      </c>
      <c r="L46" s="158">
        <v>3009</v>
      </c>
      <c r="M46" s="159">
        <v>2623</v>
      </c>
      <c r="N46" s="158">
        <v>2816</v>
      </c>
      <c r="O46" s="259">
        <f>SUM(C46:N46)</f>
        <v>33213.375</v>
      </c>
    </row>
    <row r="47" spans="1:15" ht="11.1" customHeight="1" x14ac:dyDescent="0.25">
      <c r="A47" s="36"/>
      <c r="B47" s="37">
        <v>2024</v>
      </c>
      <c r="C47" s="158">
        <v>2866</v>
      </c>
      <c r="D47" s="158">
        <v>3189</v>
      </c>
      <c r="E47" s="158">
        <v>3027.5</v>
      </c>
      <c r="F47" s="158">
        <v>2971</v>
      </c>
      <c r="G47" s="158">
        <v>3013</v>
      </c>
      <c r="H47" s="158"/>
      <c r="I47" s="158"/>
      <c r="J47" s="158"/>
      <c r="K47" s="158"/>
      <c r="L47" s="158"/>
      <c r="M47" s="159"/>
      <c r="N47" s="158"/>
      <c r="O47" s="260"/>
    </row>
    <row r="48" spans="1:15" ht="11.1" customHeight="1" x14ac:dyDescent="0.25">
      <c r="A48" s="36" t="s">
        <v>33</v>
      </c>
      <c r="B48" s="37">
        <v>2023</v>
      </c>
      <c r="C48" s="158">
        <f>C50+C52</f>
        <v>926</v>
      </c>
      <c r="D48" s="158">
        <f t="shared" ref="D48:N48" si="3">D50+D52</f>
        <v>930</v>
      </c>
      <c r="E48" s="158">
        <f t="shared" si="3"/>
        <v>927.5</v>
      </c>
      <c r="F48" s="158">
        <f t="shared" si="3"/>
        <v>928.75</v>
      </c>
      <c r="G48" s="158">
        <v>928</v>
      </c>
      <c r="H48" s="158">
        <f t="shared" si="3"/>
        <v>894.78</v>
      </c>
      <c r="I48" s="158">
        <f t="shared" si="3"/>
        <v>911.29624999999999</v>
      </c>
      <c r="J48" s="158">
        <f t="shared" si="3"/>
        <v>903.03812500000004</v>
      </c>
      <c r="K48" s="158">
        <f t="shared" si="3"/>
        <v>907.16718749999995</v>
      </c>
      <c r="L48" s="158">
        <f t="shared" si="3"/>
        <v>928.515625</v>
      </c>
      <c r="M48" s="158">
        <f t="shared" si="3"/>
        <v>910.36062500000003</v>
      </c>
      <c r="N48" s="158">
        <f t="shared" si="3"/>
        <v>919.43812500000001</v>
      </c>
      <c r="O48" s="259">
        <f>SUM(C48:N48)</f>
        <v>11014.8459375</v>
      </c>
    </row>
    <row r="49" spans="1:15" ht="11.1" customHeight="1" x14ac:dyDescent="0.25">
      <c r="A49" s="36"/>
      <c r="B49" s="37">
        <v>2024</v>
      </c>
      <c r="C49" s="158">
        <f>C51+C53</f>
        <v>928</v>
      </c>
      <c r="D49" s="158">
        <f t="shared" ref="D49:F49" si="4">D51+D53</f>
        <v>928.125</v>
      </c>
      <c r="E49" s="158">
        <f t="shared" si="4"/>
        <v>928.0625</v>
      </c>
      <c r="F49" s="158">
        <f t="shared" si="4"/>
        <v>923.86490000000003</v>
      </c>
      <c r="G49" s="158">
        <v>927</v>
      </c>
      <c r="H49" s="158"/>
      <c r="I49" s="158"/>
      <c r="J49" s="158"/>
      <c r="K49" s="158"/>
      <c r="L49" s="158"/>
      <c r="M49" s="159"/>
      <c r="N49" s="158"/>
      <c r="O49" s="260"/>
    </row>
    <row r="50" spans="1:15" ht="11.1" customHeight="1" x14ac:dyDescent="0.25">
      <c r="A50" s="36" t="s">
        <v>162</v>
      </c>
      <c r="B50" s="37">
        <v>2023</v>
      </c>
      <c r="C50" s="158">
        <v>413</v>
      </c>
      <c r="D50" s="158">
        <v>405</v>
      </c>
      <c r="E50" s="158">
        <v>408.75</v>
      </c>
      <c r="F50" s="158">
        <v>406.875</v>
      </c>
      <c r="G50" s="158">
        <v>408</v>
      </c>
      <c r="H50" s="158">
        <v>396.44</v>
      </c>
      <c r="I50" s="158">
        <v>402.36062500000003</v>
      </c>
      <c r="J50" s="158">
        <v>399.40031250000004</v>
      </c>
      <c r="K50" s="158">
        <v>400.88046875000003</v>
      </c>
      <c r="L50" s="158">
        <v>407.2265625</v>
      </c>
      <c r="M50" s="159">
        <v>402.36062500000003</v>
      </c>
      <c r="N50" s="158">
        <v>404.79359375000001</v>
      </c>
      <c r="O50" s="259">
        <f>SUM(C50:N50)</f>
        <v>4855.0871874999993</v>
      </c>
    </row>
    <row r="51" spans="1:15" ht="11.1" customHeight="1" x14ac:dyDescent="0.25">
      <c r="A51" s="36"/>
      <c r="B51" s="37">
        <v>2024</v>
      </c>
      <c r="C51" s="158">
        <v>409</v>
      </c>
      <c r="D51" s="158">
        <v>407.8125</v>
      </c>
      <c r="E51" s="158">
        <v>408.40625</v>
      </c>
      <c r="F51" s="158">
        <v>406.05889999999999</v>
      </c>
      <c r="G51" s="158">
        <v>408</v>
      </c>
      <c r="H51" s="158"/>
      <c r="I51" s="158"/>
      <c r="J51" s="158"/>
      <c r="K51" s="158"/>
      <c r="L51" s="158"/>
      <c r="M51" s="159"/>
      <c r="N51" s="158"/>
      <c r="O51" s="260"/>
    </row>
    <row r="52" spans="1:15" ht="11.1" customHeight="1" x14ac:dyDescent="0.25">
      <c r="A52" s="36" t="s">
        <v>163</v>
      </c>
      <c r="B52" s="37">
        <v>2023</v>
      </c>
      <c r="C52" s="158">
        <v>513</v>
      </c>
      <c r="D52" s="158">
        <v>525</v>
      </c>
      <c r="E52" s="158">
        <v>518.75</v>
      </c>
      <c r="F52" s="158">
        <v>521.875</v>
      </c>
      <c r="G52" s="158">
        <v>520</v>
      </c>
      <c r="H52" s="158">
        <v>498.34</v>
      </c>
      <c r="I52" s="158">
        <v>508.93562499999996</v>
      </c>
      <c r="J52" s="158">
        <v>503.6378125</v>
      </c>
      <c r="K52" s="158">
        <v>506.28671874999998</v>
      </c>
      <c r="L52" s="158">
        <v>521.2890625</v>
      </c>
      <c r="M52" s="159">
        <v>508</v>
      </c>
      <c r="N52" s="158">
        <v>514.64453125</v>
      </c>
      <c r="O52" s="259">
        <f>SUM(C52:N52)</f>
        <v>6159.75875</v>
      </c>
    </row>
    <row r="53" spans="1:15" ht="11.1" customHeight="1" x14ac:dyDescent="0.25">
      <c r="A53" s="36"/>
      <c r="B53" s="37">
        <v>2024</v>
      </c>
      <c r="C53" s="158">
        <v>519</v>
      </c>
      <c r="D53" s="158">
        <v>520.3125</v>
      </c>
      <c r="E53" s="158">
        <v>519.65625</v>
      </c>
      <c r="F53" s="158">
        <v>517.80600000000004</v>
      </c>
      <c r="G53" s="158">
        <v>519</v>
      </c>
      <c r="H53" s="158"/>
      <c r="I53" s="158"/>
      <c r="J53" s="158"/>
      <c r="K53" s="158"/>
      <c r="L53" s="158"/>
      <c r="M53" s="159"/>
      <c r="N53" s="158"/>
      <c r="O53" s="260"/>
    </row>
    <row r="54" spans="1:15" ht="11.1" customHeight="1" x14ac:dyDescent="0.25">
      <c r="A54" s="36" t="s">
        <v>34</v>
      </c>
      <c r="B54" s="37">
        <v>2023</v>
      </c>
      <c r="C54" s="158">
        <v>0</v>
      </c>
      <c r="D54" s="158">
        <v>0</v>
      </c>
      <c r="E54" s="158">
        <v>0</v>
      </c>
      <c r="F54" s="158">
        <v>0</v>
      </c>
      <c r="G54" s="158">
        <v>0</v>
      </c>
      <c r="H54" s="158">
        <v>0</v>
      </c>
      <c r="I54" s="158">
        <v>0</v>
      </c>
      <c r="J54" s="158">
        <v>0</v>
      </c>
      <c r="K54" s="158">
        <v>0</v>
      </c>
      <c r="L54" s="158">
        <v>0</v>
      </c>
      <c r="M54" s="159">
        <v>0</v>
      </c>
      <c r="N54" s="158">
        <v>0</v>
      </c>
      <c r="O54" s="259">
        <f>SUM(C54:N54)</f>
        <v>0</v>
      </c>
    </row>
    <row r="55" spans="1:15" ht="11.1" customHeight="1" x14ac:dyDescent="0.25">
      <c r="A55" s="36"/>
      <c r="B55" s="37">
        <v>2024</v>
      </c>
      <c r="C55" s="158">
        <v>0</v>
      </c>
      <c r="D55" s="158">
        <v>0</v>
      </c>
      <c r="E55" s="158">
        <v>0</v>
      </c>
      <c r="F55" s="158">
        <v>0</v>
      </c>
      <c r="G55" s="158">
        <v>0</v>
      </c>
      <c r="H55" s="158"/>
      <c r="I55" s="158"/>
      <c r="J55" s="158"/>
      <c r="K55" s="158"/>
      <c r="L55" s="158"/>
      <c r="M55" s="159"/>
      <c r="N55" s="158"/>
      <c r="O55" s="260"/>
    </row>
    <row r="56" spans="1:15" ht="11.1" customHeight="1" x14ac:dyDescent="0.25">
      <c r="A56" s="36" t="s">
        <v>35</v>
      </c>
      <c r="B56" s="37">
        <v>2023</v>
      </c>
      <c r="C56" s="158">
        <v>334</v>
      </c>
      <c r="D56" s="158">
        <v>338</v>
      </c>
      <c r="E56" s="158">
        <v>326</v>
      </c>
      <c r="F56" s="158">
        <v>312</v>
      </c>
      <c r="G56" s="158">
        <v>242</v>
      </c>
      <c r="H56" s="158">
        <v>219</v>
      </c>
      <c r="I56" s="158">
        <v>230.5</v>
      </c>
      <c r="J56" s="158">
        <v>224.75</v>
      </c>
      <c r="K56" s="158">
        <v>227.625</v>
      </c>
      <c r="L56" s="158">
        <v>304.5</v>
      </c>
      <c r="M56" s="159">
        <v>230.5</v>
      </c>
      <c r="N56" s="158">
        <v>267.5</v>
      </c>
      <c r="O56" s="259">
        <f>SUM(C56:N56)</f>
        <v>3256.375</v>
      </c>
    </row>
    <row r="57" spans="1:15" ht="11.1" customHeight="1" x14ac:dyDescent="0.25">
      <c r="A57" s="36"/>
      <c r="B57" s="37">
        <v>2024</v>
      </c>
      <c r="C57" s="158">
        <v>333</v>
      </c>
      <c r="D57" s="158">
        <v>319</v>
      </c>
      <c r="E57" s="158">
        <v>326</v>
      </c>
      <c r="F57" s="158">
        <v>301</v>
      </c>
      <c r="G57" s="158">
        <v>320</v>
      </c>
      <c r="H57" s="158"/>
      <c r="I57" s="158"/>
      <c r="J57" s="158"/>
      <c r="K57" s="158"/>
      <c r="L57" s="158"/>
      <c r="M57" s="159"/>
      <c r="N57" s="158"/>
      <c r="O57" s="260"/>
    </row>
    <row r="58" spans="1:15" ht="11.1" customHeight="1" x14ac:dyDescent="0.25">
      <c r="A58" s="36" t="s">
        <v>36</v>
      </c>
      <c r="B58" s="37">
        <v>2023</v>
      </c>
      <c r="C58" s="158">
        <v>6326</v>
      </c>
      <c r="D58" s="158">
        <v>6553.5</v>
      </c>
      <c r="E58" s="158">
        <v>6439.875</v>
      </c>
      <c r="F58" s="158">
        <v>6496.6875</v>
      </c>
      <c r="G58" s="158">
        <v>6454</v>
      </c>
      <c r="H58" s="158">
        <v>6835.69</v>
      </c>
      <c r="I58" s="158">
        <v>6644.8840624999993</v>
      </c>
      <c r="J58" s="158">
        <v>5740.2870312499999</v>
      </c>
      <c r="K58" s="158">
        <v>6192.5855468749996</v>
      </c>
      <c r="L58" s="158">
        <v>6486.03515625</v>
      </c>
      <c r="M58" s="159">
        <v>6644</v>
      </c>
      <c r="N58" s="158">
        <v>6865.017578125</v>
      </c>
      <c r="O58" s="259">
        <f>SUM(C58:N58)</f>
        <v>77678.561875000014</v>
      </c>
    </row>
    <row r="59" spans="1:15" ht="11.1" customHeight="1" x14ac:dyDescent="0.25">
      <c r="A59" s="36"/>
      <c r="B59" s="37">
        <v>2024</v>
      </c>
      <c r="C59" s="158">
        <v>6440</v>
      </c>
      <c r="D59" s="158">
        <v>6468.28125</v>
      </c>
      <c r="E59" s="158">
        <v>6454.140625</v>
      </c>
      <c r="F59" s="158">
        <v>6348.4</v>
      </c>
      <c r="G59" s="158">
        <v>6428</v>
      </c>
      <c r="H59" s="158"/>
      <c r="I59" s="158"/>
      <c r="J59" s="158"/>
      <c r="K59" s="158"/>
      <c r="L59" s="158"/>
      <c r="M59" s="159"/>
      <c r="N59" s="158"/>
      <c r="O59" s="260"/>
    </row>
    <row r="60" spans="1:15" ht="11.1" customHeight="1" x14ac:dyDescent="0.25">
      <c r="A60" s="40" t="s">
        <v>64</v>
      </c>
      <c r="B60" s="37">
        <v>2023</v>
      </c>
      <c r="C60" s="158">
        <v>1806</v>
      </c>
      <c r="D60" s="158">
        <v>1879</v>
      </c>
      <c r="E60" s="158">
        <v>2092</v>
      </c>
      <c r="F60" s="158">
        <v>1716</v>
      </c>
      <c r="G60" s="158">
        <v>2005</v>
      </c>
      <c r="H60" s="158">
        <v>1765</v>
      </c>
      <c r="I60" s="158">
        <v>1885</v>
      </c>
      <c r="J60" s="158">
        <v>1825</v>
      </c>
      <c r="K60" s="158">
        <v>1855</v>
      </c>
      <c r="L60" s="158">
        <v>1923</v>
      </c>
      <c r="M60" s="159">
        <v>1885</v>
      </c>
      <c r="N60" s="158">
        <v>1904</v>
      </c>
      <c r="O60" s="259">
        <f>SUM(C60:N60)</f>
        <v>22540</v>
      </c>
    </row>
    <row r="61" spans="1:15" ht="11.1" customHeight="1" x14ac:dyDescent="0.25">
      <c r="A61" s="40"/>
      <c r="B61" s="37">
        <v>2024</v>
      </c>
      <c r="C61" s="158">
        <v>1926</v>
      </c>
      <c r="D61" s="158">
        <v>1904</v>
      </c>
      <c r="E61" s="158">
        <v>1915</v>
      </c>
      <c r="F61" s="158">
        <v>1901.44</v>
      </c>
      <c r="G61" s="158">
        <v>1912</v>
      </c>
      <c r="H61" s="158"/>
      <c r="I61" s="158"/>
      <c r="J61" s="158"/>
      <c r="K61" s="158"/>
      <c r="L61" s="158"/>
      <c r="M61" s="159"/>
      <c r="N61" s="158"/>
      <c r="O61" s="260"/>
    </row>
    <row r="62" spans="1:15" ht="11.1" customHeight="1" x14ac:dyDescent="0.25">
      <c r="A62" s="36" t="s">
        <v>164</v>
      </c>
      <c r="B62" s="37">
        <v>2023</v>
      </c>
      <c r="C62" s="158">
        <v>971</v>
      </c>
      <c r="D62" s="158">
        <v>964</v>
      </c>
      <c r="E62" s="158">
        <v>980</v>
      </c>
      <c r="F62" s="158">
        <v>833</v>
      </c>
      <c r="G62" s="158">
        <v>277</v>
      </c>
      <c r="H62" s="158">
        <v>345</v>
      </c>
      <c r="I62" s="158">
        <v>311</v>
      </c>
      <c r="J62" s="158">
        <v>328</v>
      </c>
      <c r="K62" s="158">
        <v>319.5</v>
      </c>
      <c r="L62" s="158">
        <v>763.5</v>
      </c>
      <c r="M62" s="159">
        <v>311</v>
      </c>
      <c r="N62" s="158">
        <v>537.25</v>
      </c>
      <c r="O62" s="259">
        <f>SUM(C62:N62)</f>
        <v>6940.25</v>
      </c>
    </row>
    <row r="63" spans="1:15" ht="11.1" customHeight="1" x14ac:dyDescent="0.25">
      <c r="A63" s="36"/>
      <c r="B63" s="37">
        <v>2024</v>
      </c>
      <c r="C63" s="158">
        <v>972</v>
      </c>
      <c r="D63" s="158">
        <v>906.5</v>
      </c>
      <c r="E63" s="158">
        <v>939.25</v>
      </c>
      <c r="F63" s="158">
        <v>906.48900000000003</v>
      </c>
      <c r="G63" s="158">
        <v>931</v>
      </c>
      <c r="H63" s="158"/>
      <c r="I63" s="158"/>
      <c r="J63" s="158"/>
      <c r="K63" s="158"/>
      <c r="L63" s="158"/>
      <c r="M63" s="159"/>
      <c r="N63" s="158"/>
      <c r="O63" s="260"/>
    </row>
    <row r="64" spans="1:15" ht="11.1" customHeight="1" x14ac:dyDescent="0.25">
      <c r="A64" s="36" t="s">
        <v>65</v>
      </c>
      <c r="B64" s="37">
        <v>2023</v>
      </c>
      <c r="C64" s="158">
        <v>760</v>
      </c>
      <c r="D64" s="158">
        <v>917</v>
      </c>
      <c r="E64" s="158">
        <v>1230</v>
      </c>
      <c r="F64" s="158">
        <v>1429</v>
      </c>
      <c r="G64" s="158">
        <v>1829</v>
      </c>
      <c r="H64" s="158">
        <v>1533</v>
      </c>
      <c r="I64" s="158">
        <v>1681</v>
      </c>
      <c r="J64" s="158">
        <v>1607</v>
      </c>
      <c r="K64" s="158">
        <v>1644</v>
      </c>
      <c r="L64" s="158">
        <v>1351.25</v>
      </c>
      <c r="M64" s="159">
        <v>1681</v>
      </c>
      <c r="N64" s="158">
        <v>1516.125</v>
      </c>
      <c r="O64" s="259">
        <f>SUM(C64:N64)</f>
        <v>17178.375</v>
      </c>
    </row>
    <row r="65" spans="1:15" ht="11.1" customHeight="1" x14ac:dyDescent="0.25">
      <c r="A65" s="41"/>
      <c r="B65" s="42">
        <v>2024</v>
      </c>
      <c r="C65" s="160">
        <v>969</v>
      </c>
      <c r="D65" s="160">
        <v>1329.5</v>
      </c>
      <c r="E65" s="160">
        <v>1149.25</v>
      </c>
      <c r="F65" s="160">
        <v>1102.329</v>
      </c>
      <c r="G65" s="160">
        <v>1138</v>
      </c>
      <c r="H65" s="160"/>
      <c r="I65" s="160"/>
      <c r="J65" s="160"/>
      <c r="K65" s="160"/>
      <c r="L65" s="160"/>
      <c r="M65" s="161"/>
      <c r="N65" s="160"/>
      <c r="O65" s="261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E16384 EEE1792:EEE16128 O5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O68"/>
  <sheetViews>
    <sheetView showGridLines="0" zoomScaleNormal="100" workbookViewId="0">
      <selection sqref="A1:O70"/>
    </sheetView>
  </sheetViews>
  <sheetFormatPr baseColWidth="10" defaultColWidth="4.6640625" defaultRowHeight="14.1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6640625" style="31" customWidth="1"/>
    <col min="16" max="16384" width="4.6640625" style="31"/>
  </cols>
  <sheetData>
    <row r="1" spans="1:15" ht="17.100000000000001" customHeight="1" x14ac:dyDescent="0.25">
      <c r="A1" s="29" t="s">
        <v>256</v>
      </c>
      <c r="B1" s="30"/>
      <c r="C1" s="30"/>
      <c r="D1" s="30"/>
      <c r="E1" s="30"/>
      <c r="F1" s="30"/>
    </row>
    <row r="2" spans="1:15" ht="12" customHeight="1" x14ac:dyDescent="0.25">
      <c r="A2" s="32" t="s">
        <v>77</v>
      </c>
      <c r="B2" s="30"/>
      <c r="C2" s="30"/>
      <c r="D2" s="30"/>
      <c r="E2" s="30"/>
      <c r="F2" s="30"/>
    </row>
    <row r="3" spans="1:15" ht="5.0999999999999996" customHeight="1" x14ac:dyDescent="0.25">
      <c r="A3" s="1"/>
    </row>
    <row r="4" spans="1:15" ht="15.95" customHeight="1" x14ac:dyDescent="0.25">
      <c r="A4" s="334" t="s">
        <v>25</v>
      </c>
      <c r="B4" s="334" t="s">
        <v>58</v>
      </c>
      <c r="C4" s="335" t="s">
        <v>47</v>
      </c>
      <c r="D4" s="335" t="s">
        <v>48</v>
      </c>
      <c r="E4" s="335" t="s">
        <v>49</v>
      </c>
      <c r="F4" s="335" t="s">
        <v>50</v>
      </c>
      <c r="G4" s="335" t="s">
        <v>51</v>
      </c>
      <c r="H4" s="335" t="s">
        <v>52</v>
      </c>
      <c r="I4" s="335" t="s">
        <v>53</v>
      </c>
      <c r="J4" s="335" t="s">
        <v>54</v>
      </c>
      <c r="K4" s="335" t="s">
        <v>55</v>
      </c>
      <c r="L4" s="335" t="s">
        <v>56</v>
      </c>
      <c r="M4" s="335" t="s">
        <v>37</v>
      </c>
      <c r="N4" s="335" t="s">
        <v>38</v>
      </c>
      <c r="O4" s="334" t="s">
        <v>28</v>
      </c>
    </row>
    <row r="5" spans="1:15" ht="14.1" customHeight="1" x14ac:dyDescent="0.25">
      <c r="A5" s="386" t="s">
        <v>29</v>
      </c>
      <c r="B5" s="339">
        <v>2023</v>
      </c>
      <c r="C5" s="340">
        <v>11503.551999999998</v>
      </c>
      <c r="D5" s="340">
        <v>12491.029285000002</v>
      </c>
      <c r="E5" s="340">
        <v>13234.226767674754</v>
      </c>
      <c r="F5" s="340">
        <v>14652.435129642001</v>
      </c>
      <c r="G5" s="340">
        <v>14622.841632734129</v>
      </c>
      <c r="H5" s="340">
        <v>14459.480927983319</v>
      </c>
      <c r="I5" s="340">
        <v>13591.161280358729</v>
      </c>
      <c r="J5" s="340">
        <v>13825.321104171026</v>
      </c>
      <c r="K5" s="340">
        <v>13708.241192264877</v>
      </c>
      <c r="L5" s="340">
        <v>13375.133203762718</v>
      </c>
      <c r="M5" s="340">
        <v>13591.154999999999</v>
      </c>
      <c r="N5" s="340">
        <v>18091.144101881331</v>
      </c>
      <c r="O5" s="340">
        <f>SUM(C5:N5)</f>
        <v>167145.72162547288</v>
      </c>
    </row>
    <row r="6" spans="1:15" ht="14.1" customHeight="1" x14ac:dyDescent="0.25">
      <c r="A6" s="387"/>
      <c r="B6" s="337" t="s">
        <v>115</v>
      </c>
      <c r="C6" s="338">
        <f t="shared" ref="C6:D6" si="0">C9+C11+C13+C15+C17+C25+C27+C29+C31+C33+C35+C37+C39+C41+C43+C45+C47+C49+C55+C57+C59+C61+C63+C65</f>
        <v>11805.602999999999</v>
      </c>
      <c r="D6" s="338">
        <f t="shared" si="0"/>
        <v>12893.330948658377</v>
      </c>
      <c r="E6" s="338">
        <f>E9+E11+E13+E15+E17+E25+E27+E29+E31+E33+E35+E37+E39+E41+E43+E45+E47+E49+E55+E57+E59+E61+E63+E65</f>
        <v>12349.466974329189</v>
      </c>
      <c r="F6" s="338">
        <f>F9+F11+F13+F15+F17+F25+F27+F29+F31+F33+F35+F37+F39+F41+F43+F45+F47+F49+F55+F57+F59+F61+F63+F65</f>
        <v>13460.410871406249</v>
      </c>
      <c r="G6" s="338">
        <f>G9+G11+G13+G15+G17+G25+G27+G29+G31+G33+G35+G37+G39+G41+G43+G45+G47+G49+G55+G57+G59+G61+G63+G65</f>
        <v>13727.203999999998</v>
      </c>
      <c r="H6" s="338"/>
      <c r="I6" s="338"/>
      <c r="J6" s="338"/>
      <c r="K6" s="338"/>
      <c r="L6" s="338"/>
      <c r="M6" s="338"/>
      <c r="N6" s="338"/>
      <c r="O6" s="338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0"/>
    </row>
    <row r="8" spans="1:15" ht="11.1" customHeight="1" x14ac:dyDescent="0.25">
      <c r="A8" s="36" t="s">
        <v>30</v>
      </c>
      <c r="B8" s="37">
        <v>2023</v>
      </c>
      <c r="C8" s="38">
        <v>8.7200000000000006</v>
      </c>
      <c r="D8" s="38">
        <v>8.24</v>
      </c>
      <c r="E8" s="38">
        <v>7.4499999999999993</v>
      </c>
      <c r="F8" s="38">
        <v>7.25</v>
      </c>
      <c r="G8" s="38">
        <v>8.43</v>
      </c>
      <c r="H8" s="38">
        <v>8.14</v>
      </c>
      <c r="I8" s="38">
        <v>8.2850000000000001</v>
      </c>
      <c r="J8" s="38">
        <v>8.2125000000000004</v>
      </c>
      <c r="K8" s="38">
        <v>8.2487500000000011</v>
      </c>
      <c r="L8" s="38">
        <v>7.8424999999999994</v>
      </c>
      <c r="M8" s="156">
        <v>8.2850000000000001</v>
      </c>
      <c r="N8" s="38">
        <v>8.0637499999999989</v>
      </c>
      <c r="O8" s="225">
        <f>SUM(C8:N8)</f>
        <v>97.167500000000004</v>
      </c>
    </row>
    <row r="9" spans="1:15" ht="11.1" customHeight="1" x14ac:dyDescent="0.25">
      <c r="A9" s="36"/>
      <c r="B9" s="37">
        <v>2024</v>
      </c>
      <c r="C9" s="38">
        <v>8.1359999999999992</v>
      </c>
      <c r="D9" s="38">
        <v>7.35</v>
      </c>
      <c r="E9" s="38">
        <v>7.7429999999999994</v>
      </c>
      <c r="F9" s="38">
        <v>9.0440000000000005</v>
      </c>
      <c r="G9" s="38">
        <v>8.0679999999999996</v>
      </c>
      <c r="H9" s="38"/>
      <c r="I9" s="38"/>
      <c r="J9" s="38"/>
      <c r="K9" s="38"/>
      <c r="L9" s="38"/>
      <c r="M9" s="156"/>
      <c r="N9" s="38"/>
      <c r="O9" s="260"/>
    </row>
    <row r="10" spans="1:15" ht="11.1" customHeight="1" x14ac:dyDescent="0.25">
      <c r="A10" s="36" t="s">
        <v>31</v>
      </c>
      <c r="B10" s="37">
        <v>2023</v>
      </c>
      <c r="C10" s="38">
        <v>166.43</v>
      </c>
      <c r="D10" s="38">
        <v>129.76</v>
      </c>
      <c r="E10" s="38">
        <v>155.45999999999998</v>
      </c>
      <c r="F10" s="38">
        <v>159.41</v>
      </c>
      <c r="G10" s="38">
        <v>149.18</v>
      </c>
      <c r="H10" s="38">
        <v>153.10999999999999</v>
      </c>
      <c r="I10" s="38">
        <v>151.14499999999998</v>
      </c>
      <c r="J10" s="38">
        <v>152.1275</v>
      </c>
      <c r="K10" s="38">
        <v>151.63624999999999</v>
      </c>
      <c r="L10" s="38">
        <v>148.45249999999999</v>
      </c>
      <c r="M10" s="156">
        <v>151.14499999999998</v>
      </c>
      <c r="N10" s="38">
        <v>149.79874999999998</v>
      </c>
      <c r="O10" s="225">
        <f>SUM(C10:N10)</f>
        <v>1817.6549999999997</v>
      </c>
    </row>
    <row r="11" spans="1:15" ht="11.1" customHeight="1" x14ac:dyDescent="0.25">
      <c r="A11" s="36"/>
      <c r="B11" s="37">
        <v>2024</v>
      </c>
      <c r="C11" s="38">
        <v>160.55000000000001</v>
      </c>
      <c r="D11" s="38">
        <v>157.435</v>
      </c>
      <c r="E11" s="38">
        <v>158.99250000000001</v>
      </c>
      <c r="F11" s="38">
        <v>162.31399999999999</v>
      </c>
      <c r="G11" s="38">
        <v>159.82300000000001</v>
      </c>
      <c r="H11" s="38"/>
      <c r="I11" s="38"/>
      <c r="J11" s="38"/>
      <c r="K11" s="38"/>
      <c r="L11" s="38"/>
      <c r="M11" s="156"/>
      <c r="N11" s="38"/>
      <c r="O11" s="260"/>
    </row>
    <row r="12" spans="1:15" ht="11.1" customHeight="1" x14ac:dyDescent="0.25">
      <c r="A12" s="36" t="s">
        <v>112</v>
      </c>
      <c r="B12" s="37">
        <v>2023</v>
      </c>
      <c r="C12" s="38">
        <v>195.13</v>
      </c>
      <c r="D12" s="38">
        <v>186.79000000000002</v>
      </c>
      <c r="E12" s="38">
        <v>187.25</v>
      </c>
      <c r="F12" s="38">
        <v>182.61500000000001</v>
      </c>
      <c r="G12" s="38">
        <v>246.46</v>
      </c>
      <c r="H12" s="38">
        <v>222.95999999999998</v>
      </c>
      <c r="I12" s="38">
        <v>234.70999999999998</v>
      </c>
      <c r="J12" s="38">
        <v>228.83499999999998</v>
      </c>
      <c r="K12" s="38">
        <v>231.77249999999998</v>
      </c>
      <c r="L12" s="38">
        <v>200.77875</v>
      </c>
      <c r="M12" s="156">
        <v>234.70999999999995</v>
      </c>
      <c r="N12" s="38">
        <v>217.74437499999999</v>
      </c>
      <c r="O12" s="225">
        <f>SUM(C12:N12)</f>
        <v>2569.7556250000007</v>
      </c>
    </row>
    <row r="13" spans="1:15" ht="11.1" customHeight="1" x14ac:dyDescent="0.25">
      <c r="A13" s="36"/>
      <c r="B13" s="37">
        <v>2024</v>
      </c>
      <c r="C13" s="38">
        <v>189.72300000000001</v>
      </c>
      <c r="D13" s="38">
        <v>184.9325</v>
      </c>
      <c r="E13" s="38">
        <v>187.32775000000001</v>
      </c>
      <c r="F13" s="38">
        <v>190.14699999999999</v>
      </c>
      <c r="G13" s="38">
        <v>188.03299999999999</v>
      </c>
      <c r="H13" s="38"/>
      <c r="I13" s="38"/>
      <c r="J13" s="38"/>
      <c r="K13" s="38"/>
      <c r="L13" s="38"/>
      <c r="M13" s="156"/>
      <c r="N13" s="38"/>
      <c r="O13" s="260"/>
    </row>
    <row r="14" spans="1:15" ht="11.1" customHeight="1" x14ac:dyDescent="0.25">
      <c r="A14" s="36" t="s">
        <v>32</v>
      </c>
      <c r="B14" s="37">
        <v>2023</v>
      </c>
      <c r="C14" s="38">
        <v>886.09</v>
      </c>
      <c r="D14" s="38">
        <v>899.09799999999996</v>
      </c>
      <c r="E14" s="38">
        <v>598.92000000000007</v>
      </c>
      <c r="F14" s="38">
        <v>545.88</v>
      </c>
      <c r="G14" s="38">
        <v>536.24</v>
      </c>
      <c r="H14" s="38">
        <v>564.54</v>
      </c>
      <c r="I14" s="38">
        <v>550.39</v>
      </c>
      <c r="J14" s="38">
        <v>557.46499999999992</v>
      </c>
      <c r="K14" s="38">
        <v>553.92750000000001</v>
      </c>
      <c r="L14" s="38">
        <v>645.03449999999998</v>
      </c>
      <c r="M14" s="156">
        <v>550.39</v>
      </c>
      <c r="N14" s="38">
        <v>695.71225000000004</v>
      </c>
      <c r="O14" s="225">
        <f>SUM(C14:N14)</f>
        <v>7583.6872500000009</v>
      </c>
    </row>
    <row r="15" spans="1:15" ht="11.1" customHeight="1" x14ac:dyDescent="0.25">
      <c r="A15" s="36"/>
      <c r="B15" s="37">
        <v>2024</v>
      </c>
      <c r="C15" s="38">
        <v>894.70500000000004</v>
      </c>
      <c r="D15" s="38">
        <v>852.4</v>
      </c>
      <c r="E15" s="38">
        <v>873.55250000000001</v>
      </c>
      <c r="F15" s="38">
        <v>880.34100000000001</v>
      </c>
      <c r="G15" s="38">
        <v>875.25</v>
      </c>
      <c r="H15" s="38"/>
      <c r="I15" s="38"/>
      <c r="J15" s="38"/>
      <c r="K15" s="38"/>
      <c r="L15" s="38"/>
      <c r="M15" s="156"/>
      <c r="N15" s="38"/>
      <c r="O15" s="260"/>
    </row>
    <row r="16" spans="1:15" ht="11.1" customHeight="1" x14ac:dyDescent="0.25">
      <c r="A16" s="39" t="s">
        <v>0</v>
      </c>
      <c r="B16" s="37">
        <v>2023</v>
      </c>
      <c r="C16" s="38">
        <f>C18+C20+C22</f>
        <v>349.41200000000003</v>
      </c>
      <c r="D16" s="38">
        <f t="shared" ref="D16:N16" si="1">D18+D20+D22</f>
        <v>355.42510499999997</v>
      </c>
      <c r="E16" s="38">
        <f t="shared" si="1"/>
        <v>352.41877875</v>
      </c>
      <c r="F16" s="38">
        <f t="shared" si="1"/>
        <v>353.92194187500002</v>
      </c>
      <c r="G16" s="38">
        <v>352.79500000000002</v>
      </c>
      <c r="H16" s="38">
        <f t="shared" si="1"/>
        <v>350.48499999999996</v>
      </c>
      <c r="I16" s="38">
        <f t="shared" si="1"/>
        <v>351.639784765625</v>
      </c>
      <c r="J16" s="38">
        <f t="shared" si="1"/>
        <v>351.06239238281245</v>
      </c>
      <c r="K16" s="38">
        <f t="shared" si="1"/>
        <v>351.35108857421869</v>
      </c>
      <c r="L16" s="38">
        <f t="shared" si="1"/>
        <v>353.64009878906245</v>
      </c>
      <c r="M16" s="38">
        <f t="shared" si="1"/>
        <v>351.64100000000002</v>
      </c>
      <c r="N16" s="38">
        <f t="shared" si="1"/>
        <v>352.64054939453126</v>
      </c>
      <c r="O16" s="225">
        <f>SUM(C16:N16)</f>
        <v>4226.4327395312503</v>
      </c>
    </row>
    <row r="17" spans="1:15" ht="11.1" customHeight="1" x14ac:dyDescent="0.25">
      <c r="A17" s="39"/>
      <c r="B17" s="37">
        <v>2024</v>
      </c>
      <c r="C17" s="38">
        <f>C19+C21+C23</f>
        <v>354.41699999999997</v>
      </c>
      <c r="D17" s="38">
        <f t="shared" ref="D17:F17" si="2">D19+D21+D23</f>
        <v>353.17036031249995</v>
      </c>
      <c r="E17" s="38">
        <f t="shared" si="2"/>
        <v>353.79368015624993</v>
      </c>
      <c r="F17" s="38">
        <f t="shared" si="2"/>
        <v>357.74170312500002</v>
      </c>
      <c r="G17" s="38">
        <v>354.78100000000001</v>
      </c>
      <c r="H17" s="38"/>
      <c r="I17" s="38"/>
      <c r="J17" s="38"/>
      <c r="K17" s="38"/>
      <c r="L17" s="38"/>
      <c r="M17" s="156"/>
      <c r="N17" s="38"/>
      <c r="O17" s="260"/>
    </row>
    <row r="18" spans="1:15" ht="11.1" customHeight="1" x14ac:dyDescent="0.25">
      <c r="A18" s="36" t="s">
        <v>44</v>
      </c>
      <c r="B18" s="37">
        <v>2023</v>
      </c>
      <c r="C18" s="38">
        <v>146.41500000000002</v>
      </c>
      <c r="D18" s="38">
        <v>148</v>
      </c>
      <c r="E18" s="38">
        <v>147.20750000000001</v>
      </c>
      <c r="F18" s="38">
        <v>147.60374999999999</v>
      </c>
      <c r="G18" s="38">
        <v>147.30699999999999</v>
      </c>
      <c r="H18" s="38">
        <v>148.65799999999999</v>
      </c>
      <c r="I18" s="38">
        <v>147.98228125</v>
      </c>
      <c r="J18" s="38">
        <v>148.32014062499999</v>
      </c>
      <c r="K18" s="38">
        <v>148.1512109375</v>
      </c>
      <c r="L18" s="38">
        <v>147.529453125</v>
      </c>
      <c r="M18" s="156">
        <v>147.983</v>
      </c>
      <c r="N18" s="38">
        <v>147.75622656249999</v>
      </c>
      <c r="O18" s="225">
        <f>SUM(C18:N18)</f>
        <v>1772.9135624999999</v>
      </c>
    </row>
    <row r="19" spans="1:15" ht="11.1" customHeight="1" x14ac:dyDescent="0.25">
      <c r="A19" s="36"/>
      <c r="B19" s="37">
        <v>2024</v>
      </c>
      <c r="C19" s="38">
        <v>147.20699999999999</v>
      </c>
      <c r="D19" s="38">
        <v>147.40562499999999</v>
      </c>
      <c r="E19" s="38">
        <v>147.30631249999999</v>
      </c>
      <c r="F19" s="38">
        <v>149.047</v>
      </c>
      <c r="G19" s="38">
        <v>147.74100000000001</v>
      </c>
      <c r="H19" s="38"/>
      <c r="I19" s="38"/>
      <c r="J19" s="38"/>
      <c r="K19" s="38"/>
      <c r="L19" s="38"/>
      <c r="M19" s="156"/>
      <c r="N19" s="38"/>
      <c r="O19" s="260"/>
    </row>
    <row r="20" spans="1:15" ht="11.1" customHeight="1" x14ac:dyDescent="0.25">
      <c r="A20" s="36" t="s">
        <v>1</v>
      </c>
      <c r="B20" s="37">
        <v>2023</v>
      </c>
      <c r="C20" s="38">
        <v>137.14500000000001</v>
      </c>
      <c r="D20" s="38">
        <v>137.40949999999998</v>
      </c>
      <c r="E20" s="38">
        <v>137.27737499999998</v>
      </c>
      <c r="F20" s="38">
        <v>137.34343749999999</v>
      </c>
      <c r="G20" s="38">
        <v>137.29400000000001</v>
      </c>
      <c r="H20" s="38">
        <v>135.47999999999999</v>
      </c>
      <c r="I20" s="38">
        <v>136.38694531249996</v>
      </c>
      <c r="J20" s="38">
        <v>135.93347265624999</v>
      </c>
      <c r="K20" s="38">
        <v>136.16020898437498</v>
      </c>
      <c r="L20" s="38">
        <v>137.33105078124998</v>
      </c>
      <c r="M20" s="156">
        <v>136.386</v>
      </c>
      <c r="N20" s="38">
        <v>136.858525390625</v>
      </c>
      <c r="O20" s="225">
        <f>SUM(C20:N20)</f>
        <v>1641.005515625</v>
      </c>
    </row>
    <row r="21" spans="1:15" ht="11.1" customHeight="1" x14ac:dyDescent="0.25">
      <c r="A21" s="36"/>
      <c r="B21" s="37">
        <v>2024</v>
      </c>
      <c r="C21" s="38">
        <v>139.27699999999999</v>
      </c>
      <c r="D21" s="38">
        <v>137.31040624999997</v>
      </c>
      <c r="E21" s="38">
        <v>138.29370312499998</v>
      </c>
      <c r="F21" s="38">
        <v>138.29370312499998</v>
      </c>
      <c r="G21" s="38">
        <v>138.29400000000001</v>
      </c>
      <c r="H21" s="38"/>
      <c r="I21" s="38"/>
      <c r="J21" s="38"/>
      <c r="K21" s="38"/>
      <c r="L21" s="38"/>
      <c r="M21" s="156"/>
      <c r="N21" s="38"/>
      <c r="O21" s="260"/>
    </row>
    <row r="22" spans="1:15" ht="11.1" customHeight="1" x14ac:dyDescent="0.25">
      <c r="A22" s="36" t="s">
        <v>2</v>
      </c>
      <c r="B22" s="37">
        <v>2023</v>
      </c>
      <c r="C22" s="38">
        <v>65.852000000000004</v>
      </c>
      <c r="D22" s="38">
        <v>70.015604999999994</v>
      </c>
      <c r="E22" s="38">
        <v>67.933903749999999</v>
      </c>
      <c r="F22" s="38">
        <v>68.974754375000003</v>
      </c>
      <c r="G22" s="38">
        <v>68.194000000000003</v>
      </c>
      <c r="H22" s="38">
        <v>66.346999999999994</v>
      </c>
      <c r="I22" s="38">
        <v>67.270558203125006</v>
      </c>
      <c r="J22" s="38">
        <v>66.808779101562493</v>
      </c>
      <c r="K22" s="38">
        <v>67.039668652343749</v>
      </c>
      <c r="L22" s="38">
        <v>68.779594882812503</v>
      </c>
      <c r="M22" s="156">
        <v>67.272000000000006</v>
      </c>
      <c r="N22" s="38">
        <v>68.025797441406255</v>
      </c>
      <c r="O22" s="225">
        <f>SUM(C22:N22)</f>
        <v>812.51366140624998</v>
      </c>
    </row>
    <row r="23" spans="1:15" ht="11.1" customHeight="1" x14ac:dyDescent="0.25">
      <c r="A23" s="36"/>
      <c r="B23" s="37">
        <v>2024</v>
      </c>
      <c r="C23" s="38">
        <v>67.933000000000007</v>
      </c>
      <c r="D23" s="38">
        <v>68.454329062499994</v>
      </c>
      <c r="E23" s="38">
        <v>68.193664531249993</v>
      </c>
      <c r="F23" s="38">
        <v>70.400999999999996</v>
      </c>
      <c r="G23" s="38">
        <v>68.745000000000005</v>
      </c>
      <c r="H23" s="38"/>
      <c r="I23" s="38"/>
      <c r="J23" s="38"/>
      <c r="K23" s="38"/>
      <c r="L23" s="38"/>
      <c r="M23" s="156"/>
      <c r="N23" s="38"/>
      <c r="O23" s="260"/>
    </row>
    <row r="24" spans="1:15" ht="11.1" customHeight="1" x14ac:dyDescent="0.25">
      <c r="A24" s="36" t="s">
        <v>3</v>
      </c>
      <c r="B24" s="37">
        <v>2023</v>
      </c>
      <c r="C24" s="38">
        <v>73.319000000000003</v>
      </c>
      <c r="D24" s="38">
        <v>71.699624999999997</v>
      </c>
      <c r="E24" s="38">
        <v>72.509468749999996</v>
      </c>
      <c r="F24" s="38">
        <v>72.104546874999997</v>
      </c>
      <c r="G24" s="38">
        <v>72.408000000000001</v>
      </c>
      <c r="H24" s="38">
        <v>70.358000000000004</v>
      </c>
      <c r="I24" s="38">
        <v>71.383119140624999</v>
      </c>
      <c r="J24" s="38">
        <v>70.870559570312508</v>
      </c>
      <c r="K24" s="38">
        <v>71.126839355468746</v>
      </c>
      <c r="L24" s="38">
        <v>72.180469726562507</v>
      </c>
      <c r="M24" s="156">
        <v>71.382999999999996</v>
      </c>
      <c r="N24" s="38">
        <v>71.781734863281258</v>
      </c>
      <c r="O24" s="225">
        <f>SUM(C24:N24)</f>
        <v>861.12436328125</v>
      </c>
    </row>
    <row r="25" spans="1:15" ht="11.1" customHeight="1" x14ac:dyDescent="0.25">
      <c r="A25" s="36"/>
      <c r="B25" s="37">
        <v>2024</v>
      </c>
      <c r="C25" s="38">
        <v>70.509</v>
      </c>
      <c r="D25" s="38">
        <v>72.30700781249999</v>
      </c>
      <c r="E25" s="38">
        <v>71.408003906250002</v>
      </c>
      <c r="F25" s="38">
        <v>73.049000000000007</v>
      </c>
      <c r="G25" s="38">
        <v>71.817999999999998</v>
      </c>
      <c r="H25" s="38"/>
      <c r="I25" s="38"/>
      <c r="J25" s="38"/>
      <c r="K25" s="38"/>
      <c r="L25" s="38"/>
      <c r="M25" s="156"/>
      <c r="N25" s="38"/>
      <c r="O25" s="260"/>
    </row>
    <row r="26" spans="1:15" ht="11.1" customHeight="1" x14ac:dyDescent="0.25">
      <c r="A26" s="36" t="s">
        <v>4</v>
      </c>
      <c r="B26" s="37">
        <v>2023</v>
      </c>
      <c r="C26" s="38">
        <v>73.826999999999998</v>
      </c>
      <c r="D26" s="38">
        <v>53.502245000000002</v>
      </c>
      <c r="E26" s="38">
        <v>49.933842674755624</v>
      </c>
      <c r="F26" s="38">
        <v>54.744797142000003</v>
      </c>
      <c r="G26" s="38">
        <v>64.843000000000004</v>
      </c>
      <c r="H26" s="38">
        <v>51.530991999113887</v>
      </c>
      <c r="I26" s="38">
        <v>58.187227826356946</v>
      </c>
      <c r="J26" s="38">
        <v>54.85910991273542</v>
      </c>
      <c r="K26" s="38">
        <v>56.523168869546183</v>
      </c>
      <c r="L26" s="38">
        <v>55.756087117588905</v>
      </c>
      <c r="M26" s="156">
        <v>58.186999999999998</v>
      </c>
      <c r="N26" s="38">
        <v>56.971543558794451</v>
      </c>
      <c r="O26" s="225">
        <f>SUM(C26:N26)</f>
        <v>688.86601410089145</v>
      </c>
    </row>
    <row r="27" spans="1:15" ht="11.1" customHeight="1" x14ac:dyDescent="0.25">
      <c r="A27" s="36"/>
      <c r="B27" s="37">
        <v>2024</v>
      </c>
      <c r="C27" s="38">
        <v>71.087000000000003</v>
      </c>
      <c r="D27" s="38">
        <v>52.339319908377817</v>
      </c>
      <c r="E27" s="38">
        <v>61.71315995418891</v>
      </c>
      <c r="F27" s="38">
        <v>64.072000000000003</v>
      </c>
      <c r="G27" s="38">
        <v>62.302999999999997</v>
      </c>
      <c r="H27" s="38"/>
      <c r="I27" s="38"/>
      <c r="J27" s="38"/>
      <c r="K27" s="38"/>
      <c r="L27" s="38"/>
      <c r="M27" s="156"/>
      <c r="N27" s="38"/>
      <c r="O27" s="260"/>
    </row>
    <row r="28" spans="1:15" ht="11.1" customHeight="1" x14ac:dyDescent="0.25">
      <c r="A28" s="36" t="s">
        <v>5</v>
      </c>
      <c r="B28" s="37">
        <v>2023</v>
      </c>
      <c r="C28" s="38">
        <v>6563.2439999999997</v>
      </c>
      <c r="D28" s="38">
        <v>7527.6631749999997</v>
      </c>
      <c r="E28" s="38">
        <v>8445.4539687500001</v>
      </c>
      <c r="F28" s="38">
        <v>9986.5585718750008</v>
      </c>
      <c r="G28" s="38">
        <v>9880.73</v>
      </c>
      <c r="H28" s="38">
        <v>9667.64</v>
      </c>
      <c r="I28" s="38">
        <v>8824.1850597656248</v>
      </c>
      <c r="J28" s="38">
        <v>9045.9125298828112</v>
      </c>
      <c r="K28" s="38">
        <v>8935.0487948242189</v>
      </c>
      <c r="L28" s="38">
        <v>8585.1014587890604</v>
      </c>
      <c r="M28" s="156">
        <v>8824.1849999999995</v>
      </c>
      <c r="N28" s="38">
        <v>12704.6432293945</v>
      </c>
      <c r="O28" s="225">
        <f>SUM(C28:N28)</f>
        <v>108990.36578828121</v>
      </c>
    </row>
    <row r="29" spans="1:15" ht="11.1" customHeight="1" x14ac:dyDescent="0.25">
      <c r="A29" s="36"/>
      <c r="B29" s="37">
        <v>2024</v>
      </c>
      <c r="C29" s="38">
        <v>6812.1270000000004</v>
      </c>
      <c r="D29" s="38">
        <v>7916.0062703125004</v>
      </c>
      <c r="E29" s="38">
        <v>7364.0666351562504</v>
      </c>
      <c r="F29" s="38">
        <v>8406.4179999999997</v>
      </c>
      <c r="G29" s="38">
        <v>8624.6540000000005</v>
      </c>
      <c r="H29" s="38"/>
      <c r="I29" s="38"/>
      <c r="J29" s="38"/>
      <c r="K29" s="38"/>
      <c r="L29" s="38"/>
      <c r="M29" s="156"/>
      <c r="N29" s="38"/>
      <c r="O29" s="260"/>
    </row>
    <row r="30" spans="1:15" ht="11.1" customHeight="1" x14ac:dyDescent="0.25">
      <c r="A30" s="36" t="s">
        <v>41</v>
      </c>
      <c r="B30" s="37">
        <v>2023</v>
      </c>
      <c r="C30" s="38">
        <v>107.84</v>
      </c>
      <c r="D30" s="38">
        <v>107.25019999999999</v>
      </c>
      <c r="E30" s="38">
        <v>122.48819999999999</v>
      </c>
      <c r="F30" s="38">
        <v>95.550600000000003</v>
      </c>
      <c r="G30" s="38">
        <v>116.003</v>
      </c>
      <c r="H30" s="38">
        <v>115.60096840896718</v>
      </c>
      <c r="I30" s="38">
        <v>115.80175405724955</v>
      </c>
      <c r="J30" s="38">
        <v>115.70136123310837</v>
      </c>
      <c r="K30" s="38">
        <v>115.75155764517896</v>
      </c>
      <c r="L30" s="38">
        <v>110.32288492638298</v>
      </c>
      <c r="M30" s="156">
        <v>115.801</v>
      </c>
      <c r="N30" s="38">
        <v>123.061942463191</v>
      </c>
      <c r="O30" s="225">
        <f>SUM(C30:N30)</f>
        <v>1361.1734687340781</v>
      </c>
    </row>
    <row r="31" spans="1:15" ht="11.1" customHeight="1" x14ac:dyDescent="0.25">
      <c r="A31" s="36"/>
      <c r="B31" s="37">
        <v>2024</v>
      </c>
      <c r="C31" s="38">
        <v>112.526</v>
      </c>
      <c r="D31" s="38">
        <v>109.01939999999999</v>
      </c>
      <c r="E31" s="38">
        <v>110.77269999999999</v>
      </c>
      <c r="F31" s="38">
        <v>115.31699999999999</v>
      </c>
      <c r="G31" s="38">
        <v>111.90900000000001</v>
      </c>
      <c r="H31" s="38"/>
      <c r="I31" s="38"/>
      <c r="J31" s="38"/>
      <c r="K31" s="38"/>
      <c r="L31" s="38"/>
      <c r="M31" s="156"/>
      <c r="N31" s="38"/>
      <c r="O31" s="260"/>
    </row>
    <row r="32" spans="1:15" ht="11.1" customHeight="1" x14ac:dyDescent="0.25">
      <c r="A32" s="36" t="s">
        <v>42</v>
      </c>
      <c r="B32" s="37">
        <v>2023</v>
      </c>
      <c r="C32" s="38">
        <v>94.742000000000004</v>
      </c>
      <c r="D32" s="38">
        <v>77.536259999999999</v>
      </c>
      <c r="E32" s="38">
        <v>129.70893999999998</v>
      </c>
      <c r="F32" s="38">
        <v>119.30863000000001</v>
      </c>
      <c r="G32" s="38">
        <v>140.54599999999999</v>
      </c>
      <c r="H32" s="38">
        <v>150.21314999999998</v>
      </c>
      <c r="I32" s="38">
        <v>145.37951499999997</v>
      </c>
      <c r="J32" s="38">
        <v>147.79633249999998</v>
      </c>
      <c r="K32" s="38">
        <v>146.58792374999996</v>
      </c>
      <c r="L32" s="38">
        <v>116.77492749999999</v>
      </c>
      <c r="M32" s="156">
        <v>145.37899999999999</v>
      </c>
      <c r="N32" s="38">
        <v>131.07696375</v>
      </c>
      <c r="O32" s="225">
        <f>SUM(C32:N32)</f>
        <v>1545.0496424999999</v>
      </c>
    </row>
    <row r="33" spans="1:15" ht="11.1" customHeight="1" x14ac:dyDescent="0.25">
      <c r="A33" s="36"/>
      <c r="B33" s="37">
        <v>2024</v>
      </c>
      <c r="C33" s="38">
        <v>100.66200000000001</v>
      </c>
      <c r="D33" s="38">
        <v>94.508785000000003</v>
      </c>
      <c r="E33" s="38">
        <v>97.585392500000012</v>
      </c>
      <c r="F33" s="38">
        <v>99.78</v>
      </c>
      <c r="G33" s="38">
        <v>98.134</v>
      </c>
      <c r="H33" s="38"/>
      <c r="I33" s="38"/>
      <c r="J33" s="38"/>
      <c r="K33" s="38"/>
      <c r="L33" s="38"/>
      <c r="M33" s="156"/>
      <c r="N33" s="38"/>
      <c r="O33" s="260"/>
    </row>
    <row r="34" spans="1:15" ht="11.1" customHeight="1" x14ac:dyDescent="0.25">
      <c r="A34" s="36" t="s">
        <v>43</v>
      </c>
      <c r="B34" s="37">
        <v>2023</v>
      </c>
      <c r="C34" s="38">
        <v>7.8570000000000002</v>
      </c>
      <c r="D34" s="38">
        <v>10.026999999999999</v>
      </c>
      <c r="E34" s="38">
        <v>12.957750000000001</v>
      </c>
      <c r="F34" s="38">
        <v>13.07</v>
      </c>
      <c r="G34" s="38">
        <v>11.39</v>
      </c>
      <c r="H34" s="38">
        <v>13.074</v>
      </c>
      <c r="I34" s="38">
        <v>12.231999999999999</v>
      </c>
      <c r="J34" s="38">
        <v>12.652999999999999</v>
      </c>
      <c r="K34" s="38">
        <v>12.442499999999999</v>
      </c>
      <c r="L34" s="38">
        <v>11.8611875</v>
      </c>
      <c r="M34" s="156">
        <v>12.231999999999999</v>
      </c>
      <c r="N34" s="38">
        <v>12.04659375</v>
      </c>
      <c r="O34" s="225">
        <f>SUM(C34:N34)</f>
        <v>141.84303125</v>
      </c>
    </row>
    <row r="35" spans="1:15" ht="11.1" customHeight="1" x14ac:dyDescent="0.25">
      <c r="A35" s="36"/>
      <c r="B35" s="37">
        <v>2024</v>
      </c>
      <c r="C35" s="38">
        <v>10.291</v>
      </c>
      <c r="D35" s="38">
        <v>13.013875000000001</v>
      </c>
      <c r="E35" s="38">
        <v>11.652437500000001</v>
      </c>
      <c r="F35" s="38">
        <v>13.417</v>
      </c>
      <c r="G35" s="38">
        <v>12.093999999999999</v>
      </c>
      <c r="H35" s="38"/>
      <c r="I35" s="38"/>
      <c r="J35" s="38"/>
      <c r="K35" s="38"/>
      <c r="L35" s="38"/>
      <c r="M35" s="156"/>
      <c r="N35" s="38"/>
      <c r="O35" s="260"/>
    </row>
    <row r="36" spans="1:15" ht="11.1" customHeight="1" x14ac:dyDescent="0.25">
      <c r="A36" s="36" t="s">
        <v>18</v>
      </c>
      <c r="B36" s="37">
        <v>2023</v>
      </c>
      <c r="C36" s="38">
        <v>53.317999999999998</v>
      </c>
      <c r="D36" s="38">
        <v>80.716000000000008</v>
      </c>
      <c r="E36" s="38">
        <v>60.141999999999996</v>
      </c>
      <c r="F36" s="38">
        <v>70.983999999999995</v>
      </c>
      <c r="G36" s="38">
        <v>79.602999999999994</v>
      </c>
      <c r="H36" s="38">
        <v>49.143717575241723</v>
      </c>
      <c r="I36" s="38">
        <v>64.373358787620859</v>
      </c>
      <c r="J36" s="38">
        <v>56.758538181431291</v>
      </c>
      <c r="K36" s="38">
        <v>60.565948484526075</v>
      </c>
      <c r="L36" s="38">
        <v>72.861249999999998</v>
      </c>
      <c r="M36" s="156">
        <v>64.373000000000005</v>
      </c>
      <c r="N36" s="38">
        <v>68.617125000000001</v>
      </c>
      <c r="O36" s="225">
        <f>SUM(C36:N36)</f>
        <v>781.45593802882001</v>
      </c>
    </row>
    <row r="37" spans="1:15" ht="11.1" customHeight="1" x14ac:dyDescent="0.25">
      <c r="A37" s="36"/>
      <c r="B37" s="37">
        <v>2024</v>
      </c>
      <c r="C37" s="38">
        <v>58.725000000000001</v>
      </c>
      <c r="D37" s="38">
        <v>65.562999999999988</v>
      </c>
      <c r="E37" s="38">
        <v>62.143999999999991</v>
      </c>
      <c r="F37" s="38">
        <v>64.019000000000005</v>
      </c>
      <c r="G37" s="38">
        <v>62.613</v>
      </c>
      <c r="H37" s="38"/>
      <c r="I37" s="38"/>
      <c r="J37" s="38"/>
      <c r="K37" s="38"/>
      <c r="L37" s="38"/>
      <c r="M37" s="156"/>
      <c r="N37" s="38"/>
      <c r="O37" s="260"/>
    </row>
    <row r="38" spans="1:15" ht="11.1" customHeight="1" x14ac:dyDescent="0.25">
      <c r="A38" s="36" t="s">
        <v>19</v>
      </c>
      <c r="B38" s="37">
        <v>2023</v>
      </c>
      <c r="C38" s="38">
        <v>14.659000000000001</v>
      </c>
      <c r="D38" s="38">
        <v>15.115500000000001</v>
      </c>
      <c r="E38" s="38">
        <v>14.887625</v>
      </c>
      <c r="F38" s="38">
        <v>15.0015625</v>
      </c>
      <c r="G38" s="38">
        <v>14.916</v>
      </c>
      <c r="H38" s="38">
        <v>12.067</v>
      </c>
      <c r="I38" s="38">
        <v>13.491554687499999</v>
      </c>
      <c r="J38" s="38">
        <v>12.77927734375</v>
      </c>
      <c r="K38" s="38">
        <v>13.135416015624999</v>
      </c>
      <c r="L38" s="38">
        <v>14.98019921875</v>
      </c>
      <c r="M38" s="156">
        <v>13.491</v>
      </c>
      <c r="N38" s="38">
        <v>14.235599609375001</v>
      </c>
      <c r="O38" s="225">
        <f>SUM(C38:N38)</f>
        <v>168.75973437499999</v>
      </c>
    </row>
    <row r="39" spans="1:15" ht="11.1" customHeight="1" x14ac:dyDescent="0.25">
      <c r="A39" s="36"/>
      <c r="B39" s="37">
        <v>2024</v>
      </c>
      <c r="C39" s="38">
        <v>17.887</v>
      </c>
      <c r="D39" s="38">
        <v>14.944593749999999</v>
      </c>
      <c r="E39" s="38">
        <v>16.415796874999998</v>
      </c>
      <c r="F39" s="38">
        <v>17.068000000000001</v>
      </c>
      <c r="G39" s="38">
        <v>16.579000000000001</v>
      </c>
      <c r="H39" s="38"/>
      <c r="I39" s="38"/>
      <c r="J39" s="38"/>
      <c r="K39" s="38"/>
      <c r="L39" s="38"/>
      <c r="M39" s="156"/>
      <c r="N39" s="38"/>
      <c r="O39" s="260"/>
    </row>
    <row r="40" spans="1:15" ht="11.1" customHeight="1" x14ac:dyDescent="0.25">
      <c r="A40" s="36" t="s">
        <v>20</v>
      </c>
      <c r="B40" s="37">
        <v>2023</v>
      </c>
      <c r="C40" s="38">
        <v>1920.9559999999999</v>
      </c>
      <c r="D40" s="38">
        <v>1924.5349999999999</v>
      </c>
      <c r="E40" s="38">
        <v>1922.7437499999999</v>
      </c>
      <c r="F40" s="38">
        <v>1923.6393749999997</v>
      </c>
      <c r="G40" s="38">
        <v>1922.9680000000001</v>
      </c>
      <c r="H40" s="38">
        <v>1992.37</v>
      </c>
      <c r="I40" s="38">
        <v>1957.6688281249999</v>
      </c>
      <c r="J40" s="38">
        <v>1975.0194140624999</v>
      </c>
      <c r="K40" s="38">
        <v>1966.3441210937499</v>
      </c>
      <c r="L40" s="38">
        <v>1923.4714453124998</v>
      </c>
      <c r="M40" s="156">
        <v>1957.6679999999999</v>
      </c>
      <c r="N40" s="38">
        <v>2440.5697226562502</v>
      </c>
      <c r="O40" s="225">
        <f>SUM(C40:N40)</f>
        <v>23827.95365625</v>
      </c>
    </row>
    <row r="41" spans="1:15" ht="11.1" customHeight="1" x14ac:dyDescent="0.25">
      <c r="A41" s="36"/>
      <c r="B41" s="37">
        <v>2024</v>
      </c>
      <c r="C41" s="38">
        <v>1922.7429999999999</v>
      </c>
      <c r="D41" s="38">
        <v>1923.1915624999997</v>
      </c>
      <c r="E41" s="38">
        <v>1922.9672812499998</v>
      </c>
      <c r="F41" s="38">
        <v>1944.0940000000001</v>
      </c>
      <c r="G41" s="38">
        <v>2028.249</v>
      </c>
      <c r="H41" s="38"/>
      <c r="I41" s="38"/>
      <c r="J41" s="38"/>
      <c r="K41" s="38"/>
      <c r="L41" s="38"/>
      <c r="M41" s="156"/>
      <c r="N41" s="38"/>
      <c r="O41" s="260"/>
    </row>
    <row r="42" spans="1:15" ht="11.1" customHeight="1" x14ac:dyDescent="0.25">
      <c r="A42" s="36" t="s">
        <v>21</v>
      </c>
      <c r="B42" s="37">
        <v>2023</v>
      </c>
      <c r="C42" s="38">
        <v>89.981999999999999</v>
      </c>
      <c r="D42" s="38">
        <v>87.537000000000006</v>
      </c>
      <c r="E42" s="38">
        <v>88.759500000000003</v>
      </c>
      <c r="F42" s="38">
        <v>88.148250000000004</v>
      </c>
      <c r="G42" s="38">
        <v>88.606999999999999</v>
      </c>
      <c r="H42" s="38">
        <v>92.38</v>
      </c>
      <c r="I42" s="38">
        <v>90.493343750000008</v>
      </c>
      <c r="J42" s="38">
        <v>91.436671875000002</v>
      </c>
      <c r="K42" s="38">
        <v>90.965007812500005</v>
      </c>
      <c r="L42" s="38">
        <v>88.262859375000005</v>
      </c>
      <c r="M42" s="156">
        <v>90.492999999999995</v>
      </c>
      <c r="N42" s="38">
        <v>89.3779296875</v>
      </c>
      <c r="O42" s="225">
        <f>SUM(C42:N42)</f>
        <v>1076.4425625000001</v>
      </c>
    </row>
    <row r="43" spans="1:15" ht="11.1" customHeight="1" x14ac:dyDescent="0.25">
      <c r="A43" s="36"/>
      <c r="B43" s="37">
        <v>2024</v>
      </c>
      <c r="C43" s="38">
        <v>88.759</v>
      </c>
      <c r="D43" s="38">
        <v>88.453875000000011</v>
      </c>
      <c r="E43" s="38">
        <v>88.606437499999998</v>
      </c>
      <c r="F43" s="38">
        <v>91.046999999999997</v>
      </c>
      <c r="G43" s="38">
        <v>89.216999999999999</v>
      </c>
      <c r="H43" s="38"/>
      <c r="I43" s="38"/>
      <c r="J43" s="38"/>
      <c r="K43" s="38"/>
      <c r="L43" s="38"/>
      <c r="M43" s="156"/>
      <c r="N43" s="38"/>
      <c r="O43" s="260"/>
    </row>
    <row r="44" spans="1:15" ht="11.1" customHeight="1" x14ac:dyDescent="0.25">
      <c r="A44" s="36" t="s">
        <v>22</v>
      </c>
      <c r="B44" s="37">
        <v>2023</v>
      </c>
      <c r="C44" s="38">
        <v>72.989000000000004</v>
      </c>
      <c r="D44" s="38">
        <v>63.6995</v>
      </c>
      <c r="E44" s="38">
        <v>68.344374999999999</v>
      </c>
      <c r="F44" s="38">
        <v>66.021937500000007</v>
      </c>
      <c r="G44" s="38">
        <v>67.763999999999996</v>
      </c>
      <c r="H44" s="38">
        <v>67.337000000000003</v>
      </c>
      <c r="I44" s="38">
        <v>67.550382812500004</v>
      </c>
      <c r="J44" s="38">
        <v>67.443691406249997</v>
      </c>
      <c r="K44" s="38">
        <v>67.497037109375</v>
      </c>
      <c r="L44" s="38">
        <v>66.457394531250003</v>
      </c>
      <c r="M44" s="156">
        <v>67.551000000000002</v>
      </c>
      <c r="N44" s="38">
        <v>67.00419726562501</v>
      </c>
      <c r="O44" s="225">
        <f>SUM(C44:N44)</f>
        <v>809.65951562500004</v>
      </c>
    </row>
    <row r="45" spans="1:15" ht="11.1" customHeight="1" x14ac:dyDescent="0.25">
      <c r="A45" s="36"/>
      <c r="B45" s="37">
        <v>2024</v>
      </c>
      <c r="C45" s="38">
        <v>68.343999999999994</v>
      </c>
      <c r="D45" s="38">
        <v>67.183156249999996</v>
      </c>
      <c r="E45" s="38">
        <v>67.763578124999995</v>
      </c>
      <c r="F45" s="38">
        <v>70.414000000000001</v>
      </c>
      <c r="G45" s="38">
        <v>68.426000000000002</v>
      </c>
      <c r="H45" s="38"/>
      <c r="I45" s="38"/>
      <c r="J45" s="38"/>
      <c r="K45" s="38"/>
      <c r="L45" s="38"/>
      <c r="M45" s="156"/>
      <c r="N45" s="38"/>
      <c r="O45" s="260"/>
    </row>
    <row r="46" spans="1:15" ht="11.1" customHeight="1" x14ac:dyDescent="0.25">
      <c r="A46" s="36" t="s">
        <v>161</v>
      </c>
      <c r="B46" s="37">
        <v>2023</v>
      </c>
      <c r="C46" s="38">
        <v>129.98599999999999</v>
      </c>
      <c r="D46" s="38">
        <v>159.57</v>
      </c>
      <c r="E46" s="38">
        <v>174.51600000000002</v>
      </c>
      <c r="F46" s="38">
        <v>152.34200000000001</v>
      </c>
      <c r="G46" s="38">
        <v>128.328</v>
      </c>
      <c r="H46" s="38">
        <v>116.67699999999999</v>
      </c>
      <c r="I46" s="38">
        <v>122.5025</v>
      </c>
      <c r="J46" s="38">
        <v>119.58975</v>
      </c>
      <c r="K46" s="38">
        <v>121.04612499999999</v>
      </c>
      <c r="L46" s="38">
        <v>153.68899999999999</v>
      </c>
      <c r="M46" s="156">
        <v>122.502</v>
      </c>
      <c r="N46" s="38">
        <v>138.09549999999999</v>
      </c>
      <c r="O46" s="225">
        <f>SUM(C46:N46)</f>
        <v>1638.843875</v>
      </c>
    </row>
    <row r="47" spans="1:15" ht="11.1" customHeight="1" x14ac:dyDescent="0.25">
      <c r="A47" s="36"/>
      <c r="B47" s="37">
        <v>2024</v>
      </c>
      <c r="C47" s="38">
        <v>144.69300000000001</v>
      </c>
      <c r="D47" s="38">
        <v>163.42900000000003</v>
      </c>
      <c r="E47" s="38">
        <v>154.06100000000004</v>
      </c>
      <c r="F47" s="38">
        <v>156.417</v>
      </c>
      <c r="G47" s="38">
        <v>154.65</v>
      </c>
      <c r="H47" s="38"/>
      <c r="I47" s="38"/>
      <c r="J47" s="38"/>
      <c r="K47" s="38"/>
      <c r="L47" s="38"/>
      <c r="M47" s="156"/>
      <c r="N47" s="38"/>
      <c r="O47" s="260"/>
    </row>
    <row r="48" spans="1:15" ht="11.1" customHeight="1" x14ac:dyDescent="0.25">
      <c r="A48" s="36" t="s">
        <v>33</v>
      </c>
      <c r="B48" s="37">
        <v>2023</v>
      </c>
      <c r="C48" s="38">
        <f>C50+C52</f>
        <v>38.296999999999997</v>
      </c>
      <c r="D48" s="38">
        <f t="shared" ref="D48:N48" si="3">D50+D52</f>
        <v>38.6265</v>
      </c>
      <c r="E48" s="38">
        <f t="shared" si="3"/>
        <v>38.461874999999999</v>
      </c>
      <c r="F48" s="38">
        <f t="shared" si="3"/>
        <v>38.5441875</v>
      </c>
      <c r="G48" s="38">
        <v>38.481999999999999</v>
      </c>
      <c r="H48" s="38">
        <f t="shared" si="3"/>
        <v>36.372999999999998</v>
      </c>
      <c r="I48" s="38">
        <f t="shared" si="3"/>
        <v>37.427726562499998</v>
      </c>
      <c r="J48" s="38">
        <f t="shared" si="3"/>
        <v>36.900363281250002</v>
      </c>
      <c r="K48" s="38">
        <f t="shared" si="3"/>
        <v>37.164044921875004</v>
      </c>
      <c r="L48" s="38">
        <f t="shared" si="3"/>
        <v>38.528753906250003</v>
      </c>
      <c r="M48" s="38">
        <f t="shared" si="3"/>
        <v>37.420999999999999</v>
      </c>
      <c r="N48" s="38">
        <f t="shared" si="3"/>
        <v>37.974876953125005</v>
      </c>
      <c r="O48" s="225">
        <f>SUM(C48:N48)</f>
        <v>454.20132812500003</v>
      </c>
    </row>
    <row r="49" spans="1:15" ht="11.1" customHeight="1" x14ac:dyDescent="0.25">
      <c r="A49" s="36"/>
      <c r="B49" s="37">
        <v>2024</v>
      </c>
      <c r="C49" s="38">
        <f>C51+C53</f>
        <v>43.460999999999999</v>
      </c>
      <c r="D49" s="38">
        <f t="shared" ref="D49:F49" si="4">D51+D53</f>
        <v>38.503031249999999</v>
      </c>
      <c r="E49" s="38">
        <f t="shared" si="4"/>
        <v>40.982015624999995</v>
      </c>
      <c r="F49" s="38">
        <f t="shared" si="4"/>
        <v>42.786999999999999</v>
      </c>
      <c r="G49" s="38">
        <v>41.433</v>
      </c>
      <c r="H49" s="38"/>
      <c r="I49" s="38"/>
      <c r="J49" s="38"/>
      <c r="K49" s="38"/>
      <c r="L49" s="38"/>
      <c r="M49" s="156"/>
      <c r="N49" s="38"/>
      <c r="O49" s="260"/>
    </row>
    <row r="50" spans="1:15" ht="11.1" customHeight="1" x14ac:dyDescent="0.25">
      <c r="A50" s="36" t="s">
        <v>162</v>
      </c>
      <c r="B50" s="37">
        <v>2023</v>
      </c>
      <c r="C50" s="38">
        <v>16.771999999999998</v>
      </c>
      <c r="D50" s="38">
        <v>16.576499999999999</v>
      </c>
      <c r="E50" s="38">
        <v>16.674374999999998</v>
      </c>
      <c r="F50" s="38">
        <v>16.625437499999997</v>
      </c>
      <c r="G50" s="38">
        <v>16.661999999999999</v>
      </c>
      <c r="H50" s="38">
        <v>15.336</v>
      </c>
      <c r="I50" s="38">
        <v>15.999070312499999</v>
      </c>
      <c r="J50" s="38">
        <v>15.66753515625</v>
      </c>
      <c r="K50" s="38">
        <v>15.833302734375</v>
      </c>
      <c r="L50" s="38">
        <v>16.634613281249997</v>
      </c>
      <c r="M50" s="156">
        <v>15.993</v>
      </c>
      <c r="N50" s="38">
        <v>16.313806640625</v>
      </c>
      <c r="O50" s="225">
        <f>SUM(C50:N50)</f>
        <v>195.08764062500001</v>
      </c>
    </row>
    <row r="51" spans="1:15" ht="11.1" customHeight="1" x14ac:dyDescent="0.25">
      <c r="A51" s="36"/>
      <c r="B51" s="37">
        <v>2024</v>
      </c>
      <c r="C51" s="38">
        <v>19.673999999999999</v>
      </c>
      <c r="D51" s="38">
        <v>16.649906249999997</v>
      </c>
      <c r="E51" s="38">
        <v>18.161953124999997</v>
      </c>
      <c r="F51" s="38">
        <v>19.047000000000001</v>
      </c>
      <c r="G51" s="38">
        <v>18.382999999999999</v>
      </c>
      <c r="H51" s="38"/>
      <c r="I51" s="38"/>
      <c r="J51" s="38"/>
      <c r="K51" s="38"/>
      <c r="L51" s="38"/>
      <c r="M51" s="156"/>
      <c r="N51" s="38"/>
      <c r="O51" s="260"/>
    </row>
    <row r="52" spans="1:15" ht="11.1" customHeight="1" x14ac:dyDescent="0.25">
      <c r="A52" s="36" t="s">
        <v>163</v>
      </c>
      <c r="B52" s="37">
        <v>2023</v>
      </c>
      <c r="C52" s="38">
        <v>21.524999999999999</v>
      </c>
      <c r="D52" s="38">
        <v>22.05</v>
      </c>
      <c r="E52" s="38">
        <v>21.787500000000001</v>
      </c>
      <c r="F52" s="38">
        <v>21.918750000000003</v>
      </c>
      <c r="G52" s="38">
        <v>21.82</v>
      </c>
      <c r="H52" s="38">
        <v>21.036999999999999</v>
      </c>
      <c r="I52" s="38">
        <v>21.428656250000003</v>
      </c>
      <c r="J52" s="38">
        <v>21.232828125000001</v>
      </c>
      <c r="K52" s="38">
        <v>21.3307421875</v>
      </c>
      <c r="L52" s="38">
        <v>21.894140625000002</v>
      </c>
      <c r="M52" s="156">
        <v>21.428000000000001</v>
      </c>
      <c r="N52" s="38">
        <v>21.661070312500001</v>
      </c>
      <c r="O52" s="225">
        <f>SUM(C52:N52)</f>
        <v>259.11368750000003</v>
      </c>
    </row>
    <row r="53" spans="1:15" ht="11.1" customHeight="1" x14ac:dyDescent="0.25">
      <c r="A53" s="36"/>
      <c r="B53" s="37">
        <v>2024</v>
      </c>
      <c r="C53" s="38">
        <v>23.786999999999999</v>
      </c>
      <c r="D53" s="38">
        <v>21.853125000000002</v>
      </c>
      <c r="E53" s="38">
        <v>22.820062499999999</v>
      </c>
      <c r="F53" s="38">
        <v>23.74</v>
      </c>
      <c r="G53" s="38">
        <v>23.05</v>
      </c>
      <c r="H53" s="38"/>
      <c r="I53" s="38"/>
      <c r="J53" s="38"/>
      <c r="K53" s="38"/>
      <c r="L53" s="38"/>
      <c r="M53" s="156"/>
      <c r="N53" s="38"/>
      <c r="O53" s="260"/>
    </row>
    <row r="54" spans="1:15" ht="11.1" customHeight="1" x14ac:dyDescent="0.25">
      <c r="A54" s="36" t="s">
        <v>34</v>
      </c>
      <c r="B54" s="37">
        <v>2023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56">
        <v>0</v>
      </c>
      <c r="N54" s="38">
        <v>0</v>
      </c>
      <c r="O54" s="225">
        <f>SUM(C54:N54)</f>
        <v>0</v>
      </c>
    </row>
    <row r="55" spans="1:15" ht="11.1" customHeight="1" x14ac:dyDescent="0.25">
      <c r="A55" s="36"/>
      <c r="B55" s="37">
        <v>2024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/>
      <c r="I55" s="38"/>
      <c r="J55" s="38"/>
      <c r="K55" s="38"/>
      <c r="L55" s="38"/>
      <c r="M55" s="156"/>
      <c r="N55" s="38"/>
      <c r="O55" s="260"/>
    </row>
    <row r="56" spans="1:15" ht="11.1" customHeight="1" x14ac:dyDescent="0.25">
      <c r="A56" s="36" t="s">
        <v>35</v>
      </c>
      <c r="B56" s="37">
        <v>2023</v>
      </c>
      <c r="C56" s="38">
        <v>12.087</v>
      </c>
      <c r="D56" s="38">
        <v>12.33</v>
      </c>
      <c r="E56" s="38">
        <v>11.85</v>
      </c>
      <c r="F56" s="38">
        <v>11.22</v>
      </c>
      <c r="G56" s="38">
        <v>8.81</v>
      </c>
      <c r="H56" s="38">
        <v>8.4149999999999991</v>
      </c>
      <c r="I56" s="38">
        <v>8.6125000000000007</v>
      </c>
      <c r="J56" s="38">
        <v>8.5137499999999999</v>
      </c>
      <c r="K56" s="38">
        <v>8.5631249999999994</v>
      </c>
      <c r="L56" s="38">
        <v>11.0525</v>
      </c>
      <c r="M56" s="156">
        <v>8.6125000000000007</v>
      </c>
      <c r="N56" s="38">
        <v>9.8324999999999996</v>
      </c>
      <c r="O56" s="225">
        <f>SUM(C56:N56)</f>
        <v>119.89887499999999</v>
      </c>
    </row>
    <row r="57" spans="1:15" ht="11.1" customHeight="1" x14ac:dyDescent="0.25">
      <c r="A57" s="36"/>
      <c r="B57" s="37">
        <v>2024</v>
      </c>
      <c r="C57" s="38">
        <v>14.086</v>
      </c>
      <c r="D57" s="38">
        <v>11.535</v>
      </c>
      <c r="E57" s="38">
        <v>12.810500000000001</v>
      </c>
      <c r="F57" s="38">
        <v>13.478</v>
      </c>
      <c r="G57" s="38">
        <v>12.977</v>
      </c>
      <c r="H57" s="38"/>
      <c r="I57" s="38"/>
      <c r="J57" s="38"/>
      <c r="K57" s="38"/>
      <c r="L57" s="38"/>
      <c r="M57" s="156"/>
      <c r="N57" s="38"/>
      <c r="O57" s="260"/>
    </row>
    <row r="58" spans="1:15" ht="11.1" customHeight="1" x14ac:dyDescent="0.25">
      <c r="A58" s="36" t="s">
        <v>36</v>
      </c>
      <c r="B58" s="37">
        <v>2023</v>
      </c>
      <c r="C58" s="38">
        <v>392.69400000000002</v>
      </c>
      <c r="D58" s="38">
        <v>408.80951500000003</v>
      </c>
      <c r="E58" s="38">
        <v>400.75194375000001</v>
      </c>
      <c r="F58" s="38">
        <v>404.78072937500002</v>
      </c>
      <c r="G58" s="38">
        <v>401.75900000000001</v>
      </c>
      <c r="H58" s="38">
        <v>456.68099999999998</v>
      </c>
      <c r="I58" s="38">
        <v>429.22007007812499</v>
      </c>
      <c r="J58" s="38">
        <v>442.95053503906252</v>
      </c>
      <c r="K58" s="38">
        <v>436.08530255859375</v>
      </c>
      <c r="L58" s="38">
        <v>404.02533207031252</v>
      </c>
      <c r="M58" s="156">
        <v>429.22300000000001</v>
      </c>
      <c r="N58" s="38">
        <v>416.62416603515624</v>
      </c>
      <c r="O58" s="225">
        <f>SUM(C58:N58)</f>
        <v>5023.6045939062496</v>
      </c>
    </row>
    <row r="59" spans="1:15" ht="11.1" customHeight="1" x14ac:dyDescent="0.25">
      <c r="A59" s="36"/>
      <c r="B59" s="37">
        <v>2024</v>
      </c>
      <c r="C59" s="38">
        <v>400.75200000000001</v>
      </c>
      <c r="D59" s="38">
        <v>402.76633656249999</v>
      </c>
      <c r="E59" s="38">
        <v>401.75916828125003</v>
      </c>
      <c r="F59" s="38">
        <v>401.75916828125008</v>
      </c>
      <c r="G59" s="38">
        <v>401.75900000000001</v>
      </c>
      <c r="H59" s="38"/>
      <c r="I59" s="38"/>
      <c r="J59" s="38"/>
      <c r="K59" s="38"/>
      <c r="L59" s="38"/>
      <c r="M59" s="156"/>
      <c r="N59" s="38"/>
      <c r="O59" s="260"/>
    </row>
    <row r="60" spans="1:15" ht="11.1" customHeight="1" x14ac:dyDescent="0.25">
      <c r="A60" s="40" t="s">
        <v>64</v>
      </c>
      <c r="B60" s="37">
        <v>2023</v>
      </c>
      <c r="C60" s="38">
        <v>138.29300000000001</v>
      </c>
      <c r="D60" s="38">
        <v>147.166</v>
      </c>
      <c r="E60" s="38">
        <v>168.03199999999998</v>
      </c>
      <c r="F60" s="38">
        <v>130.57499999999999</v>
      </c>
      <c r="G60" s="38">
        <v>148.83600000000001</v>
      </c>
      <c r="H60" s="38">
        <v>140.80099999999999</v>
      </c>
      <c r="I60" s="38">
        <v>144.8185</v>
      </c>
      <c r="J60" s="38">
        <v>142.80975000000001</v>
      </c>
      <c r="K60" s="38">
        <v>143.81412499999999</v>
      </c>
      <c r="L60" s="38">
        <v>148.65224999999998</v>
      </c>
      <c r="M60" s="156">
        <v>144.8185</v>
      </c>
      <c r="N60" s="38">
        <v>146.73537499999998</v>
      </c>
      <c r="O60" s="225">
        <f>SUM(C60:N60)</f>
        <v>1745.3515000000002</v>
      </c>
    </row>
    <row r="61" spans="1:15" ht="11.1" customHeight="1" x14ac:dyDescent="0.25">
      <c r="A61" s="40"/>
      <c r="B61" s="37">
        <v>2024</v>
      </c>
      <c r="C61" s="38">
        <v>141.16300000000001</v>
      </c>
      <c r="D61" s="38">
        <v>149.30349999999999</v>
      </c>
      <c r="E61" s="38">
        <v>145.23325</v>
      </c>
      <c r="F61" s="38">
        <v>147.089</v>
      </c>
      <c r="G61" s="38">
        <v>145.697</v>
      </c>
      <c r="H61" s="38"/>
      <c r="I61" s="38"/>
      <c r="J61" s="38"/>
      <c r="K61" s="38"/>
      <c r="L61" s="38"/>
      <c r="M61" s="156"/>
      <c r="N61" s="38"/>
      <c r="O61" s="260"/>
    </row>
    <row r="62" spans="1:15" ht="11.1" customHeight="1" x14ac:dyDescent="0.25">
      <c r="A62" s="36" t="s">
        <v>164</v>
      </c>
      <c r="B62" s="37">
        <v>2023</v>
      </c>
      <c r="C62" s="38">
        <v>62.351999999999997</v>
      </c>
      <c r="D62" s="38">
        <v>61.782659999999993</v>
      </c>
      <c r="E62" s="38">
        <v>63.466749999999998</v>
      </c>
      <c r="F62" s="38">
        <v>64.744</v>
      </c>
      <c r="G62" s="38">
        <v>18.744</v>
      </c>
      <c r="H62" s="38">
        <v>21.4741</v>
      </c>
      <c r="I62" s="38">
        <v>20.109055000000001</v>
      </c>
      <c r="J62" s="38">
        <v>20.791577500000002</v>
      </c>
      <c r="K62" s="38">
        <v>20.45031625</v>
      </c>
      <c r="L62" s="38">
        <v>52.184354999999996</v>
      </c>
      <c r="M62" s="156">
        <v>20.109000000000002</v>
      </c>
      <c r="N62" s="38">
        <v>36.146677499999996</v>
      </c>
      <c r="O62" s="225">
        <f>SUM(C62:N62)</f>
        <v>462.35449125000002</v>
      </c>
    </row>
    <row r="63" spans="1:15" ht="11.1" customHeight="1" x14ac:dyDescent="0.25">
      <c r="A63" s="36"/>
      <c r="B63" s="37">
        <v>2024</v>
      </c>
      <c r="C63" s="38">
        <v>62.533999999999999</v>
      </c>
      <c r="D63" s="38">
        <v>64.105374999999995</v>
      </c>
      <c r="E63" s="38">
        <v>63.319687500000001</v>
      </c>
      <c r="F63" s="38">
        <v>64.076999999999998</v>
      </c>
      <c r="G63" s="38">
        <v>63.509</v>
      </c>
      <c r="H63" s="38"/>
      <c r="I63" s="38"/>
      <c r="J63" s="38"/>
      <c r="K63" s="38"/>
      <c r="L63" s="38"/>
      <c r="M63" s="156"/>
      <c r="N63" s="38"/>
      <c r="O63" s="260"/>
    </row>
    <row r="64" spans="1:15" ht="11.1" customHeight="1" x14ac:dyDescent="0.25">
      <c r="A64" s="36" t="s">
        <v>65</v>
      </c>
      <c r="B64" s="37">
        <v>2023</v>
      </c>
      <c r="C64" s="38">
        <v>51.328000000000003</v>
      </c>
      <c r="D64" s="38">
        <v>64.150000000000006</v>
      </c>
      <c r="E64" s="38">
        <v>87.72</v>
      </c>
      <c r="F64" s="38">
        <v>96.02</v>
      </c>
      <c r="G64" s="38">
        <v>125</v>
      </c>
      <c r="H64" s="38">
        <v>98.11</v>
      </c>
      <c r="I64" s="38">
        <v>111.55500000000001</v>
      </c>
      <c r="J64" s="38">
        <v>104.83250000000001</v>
      </c>
      <c r="K64" s="38">
        <v>108.19375000000001</v>
      </c>
      <c r="L64" s="38">
        <v>93.222499999999997</v>
      </c>
      <c r="M64" s="156">
        <v>111.55500000000001</v>
      </c>
      <c r="N64" s="38">
        <v>102.38875</v>
      </c>
      <c r="O64" s="225">
        <f>SUM(C64:N64)</f>
        <v>1154.0755000000001</v>
      </c>
    </row>
    <row r="65" spans="1:15" ht="11.1" customHeight="1" x14ac:dyDescent="0.25">
      <c r="A65" s="41"/>
      <c r="B65" s="42">
        <v>2024</v>
      </c>
      <c r="C65" s="43">
        <v>57.722999999999999</v>
      </c>
      <c r="D65" s="43">
        <v>91.87</v>
      </c>
      <c r="E65" s="43">
        <v>74.796500000000009</v>
      </c>
      <c r="F65" s="43">
        <v>76.521000000000001</v>
      </c>
      <c r="G65" s="43">
        <v>75.227999999999994</v>
      </c>
      <c r="H65" s="43"/>
      <c r="I65" s="43"/>
      <c r="J65" s="43"/>
      <c r="K65" s="43"/>
      <c r="L65" s="43"/>
      <c r="M65" s="154"/>
      <c r="N65" s="43"/>
      <c r="O65" s="261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5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55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S1792:EES16128 O5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O68"/>
  <sheetViews>
    <sheetView showGridLines="0" zoomScaleNormal="100" workbookViewId="0">
      <selection sqref="A1:P70"/>
    </sheetView>
  </sheetViews>
  <sheetFormatPr baseColWidth="10" defaultColWidth="6.109375" defaultRowHeight="14.1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6640625" style="31" customWidth="1"/>
    <col min="16" max="16384" width="6.109375" style="31"/>
  </cols>
  <sheetData>
    <row r="1" spans="1:15" ht="17.100000000000001" customHeight="1" x14ac:dyDescent="0.25">
      <c r="A1" s="29" t="s">
        <v>255</v>
      </c>
      <c r="B1" s="30"/>
      <c r="C1" s="30"/>
      <c r="D1" s="30"/>
      <c r="E1" s="30"/>
      <c r="F1" s="30"/>
    </row>
    <row r="2" spans="1:15" ht="12" customHeight="1" x14ac:dyDescent="0.25">
      <c r="A2" s="32" t="s">
        <v>76</v>
      </c>
      <c r="B2" s="30"/>
      <c r="C2" s="30"/>
      <c r="D2" s="30"/>
      <c r="E2" s="30"/>
      <c r="F2" s="30"/>
    </row>
    <row r="3" spans="1:15" ht="6.95" customHeight="1" x14ac:dyDescent="0.25">
      <c r="A3" s="1"/>
    </row>
    <row r="4" spans="1:15" ht="15.95" customHeight="1" x14ac:dyDescent="0.25">
      <c r="A4" s="334" t="s">
        <v>25</v>
      </c>
      <c r="B4" s="334" t="s">
        <v>58</v>
      </c>
      <c r="C4" s="335" t="s">
        <v>47</v>
      </c>
      <c r="D4" s="335" t="s">
        <v>48</v>
      </c>
      <c r="E4" s="335" t="s">
        <v>49</v>
      </c>
      <c r="F4" s="335" t="s">
        <v>50</v>
      </c>
      <c r="G4" s="335" t="s">
        <v>51</v>
      </c>
      <c r="H4" s="335" t="s">
        <v>52</v>
      </c>
      <c r="I4" s="335" t="s">
        <v>53</v>
      </c>
      <c r="J4" s="335" t="s">
        <v>54</v>
      </c>
      <c r="K4" s="335" t="s">
        <v>55</v>
      </c>
      <c r="L4" s="335" t="s">
        <v>56</v>
      </c>
      <c r="M4" s="335" t="s">
        <v>37</v>
      </c>
      <c r="N4" s="335" t="s">
        <v>38</v>
      </c>
      <c r="O4" s="336" t="s">
        <v>28</v>
      </c>
    </row>
    <row r="5" spans="1:15" ht="14.1" customHeight="1" x14ac:dyDescent="0.25">
      <c r="A5" s="386" t="s">
        <v>29</v>
      </c>
      <c r="B5" s="339">
        <v>2023</v>
      </c>
      <c r="C5" s="340">
        <v>82898</v>
      </c>
      <c r="D5" s="340">
        <v>80504</v>
      </c>
      <c r="E5" s="340">
        <v>84677.328125</v>
      </c>
      <c r="F5" s="340">
        <v>82300.1640625</v>
      </c>
      <c r="G5" s="340">
        <v>83806.037109375</v>
      </c>
      <c r="H5" s="340">
        <v>82486.790999999997</v>
      </c>
      <c r="I5" s="340">
        <v>83633.414054687499</v>
      </c>
      <c r="J5" s="340">
        <v>86487.102527343683</v>
      </c>
      <c r="K5" s="340">
        <v>85598.258291015605</v>
      </c>
      <c r="L5" s="340">
        <v>83140.63232421875</v>
      </c>
      <c r="M5" s="340">
        <v>83962.5</v>
      </c>
      <c r="N5" s="340">
        <v>81679.066162109302</v>
      </c>
      <c r="O5" s="340">
        <f>SUM(C5:N5)</f>
        <v>1001173.2936562498</v>
      </c>
    </row>
    <row r="6" spans="1:15" ht="14.1" customHeight="1" x14ac:dyDescent="0.25">
      <c r="A6" s="387"/>
      <c r="B6" s="337" t="s">
        <v>115</v>
      </c>
      <c r="C6" s="338">
        <f t="shared" ref="C6:D6" si="0">C9+C11+C13+C15+C17+C25+C27+C29+C31+C33+C35+C37+C39+C41+C43+C45+C47+C49+C55+C57+C59+C61+C63+C65</f>
        <v>82468</v>
      </c>
      <c r="D6" s="338">
        <f t="shared" si="0"/>
        <v>82016.74609375</v>
      </c>
      <c r="E6" s="338">
        <f>E9+E11+E13+E15+E17+E25+E27+E29+E31+E33+E35+E37+E39+E41+E43+E45+E47+E49+E55+E57+E59+E61+E63+E65</f>
        <v>82242.373046875</v>
      </c>
      <c r="F6" s="338">
        <f>F9+F11+F13+F15+F17+F25+F27+F29+F31+F33+F35+F37+F39+F41+F43+F45+F47+F49+F55+F57+F59+F61+F63+F65</f>
        <v>82578.373046875</v>
      </c>
      <c r="G6" s="338">
        <f>G9+G11+G13+G15+G17+G25+G27+G29+G31+G33+G35+G37+G39+G41+G43+G45+G47+G49+G55+G57+G59+G61+G63+G65</f>
        <v>82627</v>
      </c>
      <c r="H6" s="338"/>
      <c r="I6" s="338"/>
      <c r="J6" s="338"/>
      <c r="K6" s="338"/>
      <c r="L6" s="338"/>
      <c r="M6" s="338"/>
      <c r="N6" s="338"/>
      <c r="O6" s="338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0"/>
    </row>
    <row r="8" spans="1:15" ht="11.1" customHeight="1" x14ac:dyDescent="0.25">
      <c r="A8" s="36" t="s">
        <v>30</v>
      </c>
      <c r="B8" s="37">
        <v>2023</v>
      </c>
      <c r="C8" s="50">
        <v>159</v>
      </c>
      <c r="D8" s="50">
        <v>167</v>
      </c>
      <c r="E8" s="50">
        <v>168</v>
      </c>
      <c r="F8" s="50">
        <v>154</v>
      </c>
      <c r="G8" s="50">
        <v>169</v>
      </c>
      <c r="H8" s="50">
        <v>172</v>
      </c>
      <c r="I8" s="50">
        <v>180.5</v>
      </c>
      <c r="J8" s="50">
        <v>171.25</v>
      </c>
      <c r="K8" s="50">
        <v>163.875</v>
      </c>
      <c r="L8" s="50">
        <v>163.5</v>
      </c>
      <c r="M8" s="162">
        <v>170.5</v>
      </c>
      <c r="N8" s="50">
        <v>167</v>
      </c>
      <c r="O8" s="225">
        <f>SUM(C8:N8)</f>
        <v>2005.625</v>
      </c>
    </row>
    <row r="9" spans="1:15" ht="11.1" customHeight="1" x14ac:dyDescent="0.25">
      <c r="A9" s="36"/>
      <c r="B9" s="37">
        <v>2024</v>
      </c>
      <c r="C9" s="50">
        <v>191</v>
      </c>
      <c r="D9" s="50">
        <v>189</v>
      </c>
      <c r="E9" s="50">
        <v>190</v>
      </c>
      <c r="F9" s="50">
        <v>204</v>
      </c>
      <c r="G9" s="50">
        <v>194</v>
      </c>
      <c r="H9" s="50"/>
      <c r="I9" s="50"/>
      <c r="J9" s="50"/>
      <c r="K9" s="50"/>
      <c r="L9" s="50"/>
      <c r="M9" s="162"/>
      <c r="N9" s="50"/>
      <c r="O9" s="260"/>
    </row>
    <row r="10" spans="1:15" ht="11.1" customHeight="1" x14ac:dyDescent="0.25">
      <c r="A10" s="36" t="s">
        <v>31</v>
      </c>
      <c r="B10" s="37">
        <v>2023</v>
      </c>
      <c r="C10" s="50">
        <v>2974</v>
      </c>
      <c r="D10" s="50">
        <v>3512</v>
      </c>
      <c r="E10" s="50">
        <v>3537</v>
      </c>
      <c r="F10" s="50">
        <v>3292</v>
      </c>
      <c r="G10" s="50">
        <v>4019</v>
      </c>
      <c r="H10" s="50">
        <v>4169</v>
      </c>
      <c r="I10" s="50">
        <v>4094</v>
      </c>
      <c r="J10" s="50">
        <v>4131.5</v>
      </c>
      <c r="K10" s="50">
        <v>4112.75</v>
      </c>
      <c r="L10" s="50">
        <v>3590</v>
      </c>
      <c r="M10" s="162">
        <v>4094</v>
      </c>
      <c r="N10" s="50">
        <v>3842</v>
      </c>
      <c r="O10" s="225">
        <f>SUM(C10:N10)</f>
        <v>45367.25</v>
      </c>
    </row>
    <row r="11" spans="1:15" ht="11.1" customHeight="1" x14ac:dyDescent="0.25">
      <c r="A11" s="36"/>
      <c r="B11" s="37">
        <v>2024</v>
      </c>
      <c r="C11" s="50">
        <v>3041</v>
      </c>
      <c r="D11" s="50">
        <v>3414.5</v>
      </c>
      <c r="E11" s="50">
        <v>3227.75</v>
      </c>
      <c r="F11" s="50">
        <v>3241.75</v>
      </c>
      <c r="G11" s="50">
        <v>3231</v>
      </c>
      <c r="H11" s="50"/>
      <c r="I11" s="50"/>
      <c r="J11" s="50"/>
      <c r="K11" s="50"/>
      <c r="L11" s="50"/>
      <c r="M11" s="162"/>
      <c r="N11" s="50"/>
      <c r="O11" s="260"/>
    </row>
    <row r="12" spans="1:15" ht="11.1" customHeight="1" x14ac:dyDescent="0.25">
      <c r="A12" s="36" t="s">
        <v>112</v>
      </c>
      <c r="B12" s="37">
        <v>2023</v>
      </c>
      <c r="C12" s="50">
        <v>4712</v>
      </c>
      <c r="D12" s="50">
        <v>2874</v>
      </c>
      <c r="E12" s="50">
        <v>4416</v>
      </c>
      <c r="F12" s="50">
        <v>4097</v>
      </c>
      <c r="G12" s="50">
        <v>4201</v>
      </c>
      <c r="H12" s="50">
        <v>4059</v>
      </c>
      <c r="I12" s="50">
        <v>4130</v>
      </c>
      <c r="J12" s="50">
        <v>4094.5</v>
      </c>
      <c r="K12" s="50">
        <v>4112.25</v>
      </c>
      <c r="L12" s="50">
        <v>3897</v>
      </c>
      <c r="M12" s="162">
        <v>4130</v>
      </c>
      <c r="N12" s="50">
        <v>3813.5</v>
      </c>
      <c r="O12" s="225">
        <f>SUM(C12:N12)</f>
        <v>48536.25</v>
      </c>
    </row>
    <row r="13" spans="1:15" ht="11.1" customHeight="1" x14ac:dyDescent="0.25">
      <c r="A13" s="36"/>
      <c r="B13" s="37">
        <v>2024</v>
      </c>
      <c r="C13" s="50">
        <v>4001</v>
      </c>
      <c r="D13" s="50">
        <v>4256.5</v>
      </c>
      <c r="E13" s="50">
        <v>4128.75</v>
      </c>
      <c r="F13" s="50">
        <v>4142.75</v>
      </c>
      <c r="G13" s="50">
        <v>4132</v>
      </c>
      <c r="H13" s="50"/>
      <c r="I13" s="50"/>
      <c r="J13" s="50"/>
      <c r="K13" s="50"/>
      <c r="L13" s="50"/>
      <c r="M13" s="162"/>
      <c r="N13" s="50"/>
      <c r="O13" s="260"/>
    </row>
    <row r="14" spans="1:15" ht="11.1" customHeight="1" x14ac:dyDescent="0.25">
      <c r="A14" s="36" t="s">
        <v>32</v>
      </c>
      <c r="B14" s="37">
        <v>2023</v>
      </c>
      <c r="C14" s="50">
        <v>4487</v>
      </c>
      <c r="D14" s="50">
        <v>4138</v>
      </c>
      <c r="E14" s="50">
        <v>4415</v>
      </c>
      <c r="F14" s="50">
        <v>3228</v>
      </c>
      <c r="G14" s="50">
        <v>3516</v>
      </c>
      <c r="H14" s="50">
        <v>2918</v>
      </c>
      <c r="I14" s="50">
        <v>3694</v>
      </c>
      <c r="J14" s="50">
        <v>3738</v>
      </c>
      <c r="K14" s="50">
        <v>4266</v>
      </c>
      <c r="L14" s="50">
        <v>4144</v>
      </c>
      <c r="M14" s="162">
        <v>4039</v>
      </c>
      <c r="N14" s="50">
        <v>3919</v>
      </c>
      <c r="O14" s="225">
        <f>SUM(C14:N14)</f>
        <v>46502</v>
      </c>
    </row>
    <row r="15" spans="1:15" ht="11.1" customHeight="1" x14ac:dyDescent="0.25">
      <c r="A15" s="36"/>
      <c r="B15" s="37">
        <v>2024</v>
      </c>
      <c r="C15" s="50">
        <v>4347</v>
      </c>
      <c r="D15" s="50">
        <v>3821.5</v>
      </c>
      <c r="E15" s="50">
        <v>4084.25</v>
      </c>
      <c r="F15" s="50">
        <v>4098.25</v>
      </c>
      <c r="G15" s="50">
        <v>4088</v>
      </c>
      <c r="H15" s="50"/>
      <c r="I15" s="50"/>
      <c r="J15" s="50"/>
      <c r="K15" s="50"/>
      <c r="L15" s="50"/>
      <c r="M15" s="162"/>
      <c r="N15" s="50"/>
      <c r="O15" s="260"/>
    </row>
    <row r="16" spans="1:15" ht="11.1" customHeight="1" x14ac:dyDescent="0.25">
      <c r="A16" s="39" t="s">
        <v>0</v>
      </c>
      <c r="B16" s="37">
        <v>2023</v>
      </c>
      <c r="C16" s="50">
        <v>3174</v>
      </c>
      <c r="D16" s="50">
        <v>3218.5</v>
      </c>
      <c r="E16" s="50">
        <v>3196.4375</v>
      </c>
      <c r="F16" s="50">
        <v>3207.46875</v>
      </c>
      <c r="G16" s="50">
        <v>3199</v>
      </c>
      <c r="H16" s="50">
        <v>3215.0699999999997</v>
      </c>
      <c r="I16" s="50">
        <v>3207.1326562499999</v>
      </c>
      <c r="J16" s="50">
        <v>3211.1013281249998</v>
      </c>
      <c r="K16" s="50">
        <v>3209.1169921874998</v>
      </c>
      <c r="L16" s="50">
        <v>3205.400390625</v>
      </c>
      <c r="M16" s="50">
        <v>3205</v>
      </c>
      <c r="N16" s="50">
        <v>3205.2001953125</v>
      </c>
      <c r="O16" s="225">
        <f>SUM(C16:N16)</f>
        <v>38453.427812499998</v>
      </c>
    </row>
    <row r="17" spans="1:15" ht="11.1" customHeight="1" x14ac:dyDescent="0.25">
      <c r="A17" s="39"/>
      <c r="B17" s="37">
        <v>2024</v>
      </c>
      <c r="C17" s="50">
        <v>3197</v>
      </c>
      <c r="D17" s="50">
        <v>3201.953125</v>
      </c>
      <c r="E17" s="50">
        <v>3199.4765625</v>
      </c>
      <c r="F17" s="50">
        <v>3213.4765625</v>
      </c>
      <c r="G17" s="50">
        <v>3203</v>
      </c>
      <c r="H17" s="50"/>
      <c r="I17" s="50"/>
      <c r="J17" s="50"/>
      <c r="K17" s="50"/>
      <c r="L17" s="50"/>
      <c r="M17" s="162"/>
      <c r="N17" s="50"/>
      <c r="O17" s="260"/>
    </row>
    <row r="18" spans="1:15" ht="11.1" customHeight="1" x14ac:dyDescent="0.25">
      <c r="A18" s="36" t="s">
        <v>44</v>
      </c>
      <c r="B18" s="37">
        <v>2023</v>
      </c>
      <c r="C18" s="50">
        <v>1142</v>
      </c>
      <c r="D18" s="50">
        <v>1120</v>
      </c>
      <c r="E18" s="50">
        <v>1131.0625</v>
      </c>
      <c r="F18" s="50">
        <v>1125.53125</v>
      </c>
      <c r="G18" s="50">
        <v>1130</v>
      </c>
      <c r="H18" s="50">
        <v>1149.33</v>
      </c>
      <c r="I18" s="50">
        <v>1139.50484375</v>
      </c>
      <c r="J18" s="50">
        <v>1144.4174218749999</v>
      </c>
      <c r="K18" s="50">
        <v>1141.9611328125</v>
      </c>
      <c r="L18" s="50">
        <v>1126.568359375</v>
      </c>
      <c r="M18" s="162">
        <v>1139</v>
      </c>
      <c r="N18" s="50">
        <v>1132.7841796875</v>
      </c>
      <c r="O18" s="225">
        <f>SUM(C18:N18)</f>
        <v>13622.1596875</v>
      </c>
    </row>
    <row r="19" spans="1:15" ht="11.1" customHeight="1" x14ac:dyDescent="0.25">
      <c r="A19" s="36"/>
      <c r="B19" s="37">
        <v>2024</v>
      </c>
      <c r="C19" s="50">
        <v>1131</v>
      </c>
      <c r="D19" s="50">
        <v>1128.296875</v>
      </c>
      <c r="E19" s="50">
        <v>1129.6484375</v>
      </c>
      <c r="F19" s="50">
        <v>1143.6484375</v>
      </c>
      <c r="G19" s="50">
        <v>1133</v>
      </c>
      <c r="H19" s="50"/>
      <c r="I19" s="50"/>
      <c r="J19" s="50"/>
      <c r="K19" s="50"/>
      <c r="L19" s="50"/>
      <c r="M19" s="162"/>
      <c r="N19" s="50"/>
      <c r="O19" s="260"/>
    </row>
    <row r="20" spans="1:15" ht="11.1" customHeight="1" x14ac:dyDescent="0.25">
      <c r="A20" s="36" t="s">
        <v>1</v>
      </c>
      <c r="B20" s="37">
        <v>2023</v>
      </c>
      <c r="C20" s="50">
        <v>954</v>
      </c>
      <c r="D20" s="50">
        <v>919</v>
      </c>
      <c r="E20" s="50">
        <v>936.65625</v>
      </c>
      <c r="F20" s="50">
        <v>927.828125</v>
      </c>
      <c r="G20" s="50">
        <v>934</v>
      </c>
      <c r="H20" s="50">
        <v>961.37</v>
      </c>
      <c r="I20" s="50">
        <v>947.90960937499995</v>
      </c>
      <c r="J20" s="50">
        <v>954.63980468749992</v>
      </c>
      <c r="K20" s="50">
        <v>951.27470703124993</v>
      </c>
      <c r="L20" s="50">
        <v>929.4833984375</v>
      </c>
      <c r="M20" s="162">
        <v>947</v>
      </c>
      <c r="N20" s="50">
        <v>938.24169921875</v>
      </c>
      <c r="O20" s="225">
        <f>SUM(C20:N20)</f>
        <v>11301.403593750001</v>
      </c>
    </row>
    <row r="21" spans="1:15" ht="11.1" customHeight="1" x14ac:dyDescent="0.25">
      <c r="A21" s="36"/>
      <c r="B21" s="37">
        <v>2024</v>
      </c>
      <c r="C21" s="50">
        <v>937</v>
      </c>
      <c r="D21" s="50">
        <v>932.2421875</v>
      </c>
      <c r="E21" s="50">
        <v>934.62109375</v>
      </c>
      <c r="F21" s="50">
        <v>948.62109375</v>
      </c>
      <c r="G21" s="50">
        <v>938</v>
      </c>
      <c r="H21" s="50"/>
      <c r="I21" s="50"/>
      <c r="J21" s="50"/>
      <c r="K21" s="50"/>
      <c r="L21" s="50"/>
      <c r="M21" s="162"/>
      <c r="N21" s="50"/>
      <c r="O21" s="260"/>
    </row>
    <row r="22" spans="1:15" ht="11.1" customHeight="1" x14ac:dyDescent="0.25">
      <c r="A22" s="36" t="s">
        <v>2</v>
      </c>
      <c r="B22" s="37">
        <v>2023</v>
      </c>
      <c r="C22" s="50">
        <v>1078</v>
      </c>
      <c r="D22" s="50">
        <v>1179.5</v>
      </c>
      <c r="E22" s="50">
        <v>1128.71875</v>
      </c>
      <c r="F22" s="50">
        <v>1154.109375</v>
      </c>
      <c r="G22" s="50">
        <v>1135</v>
      </c>
      <c r="H22" s="50">
        <v>1104.3699999999999</v>
      </c>
      <c r="I22" s="50">
        <v>1119.7182031249999</v>
      </c>
      <c r="J22" s="50">
        <v>1112.0441015624999</v>
      </c>
      <c r="K22" s="50">
        <v>1115.8811523437498</v>
      </c>
      <c r="L22" s="50">
        <v>1149.3486328125</v>
      </c>
      <c r="M22" s="162">
        <v>1119</v>
      </c>
      <c r="N22" s="50">
        <v>1134.17431640625</v>
      </c>
      <c r="O22" s="225">
        <f>SUM(C22:N22)</f>
        <v>13529.864531250001</v>
      </c>
    </row>
    <row r="23" spans="1:15" ht="11.1" customHeight="1" x14ac:dyDescent="0.25">
      <c r="A23" s="36"/>
      <c r="B23" s="37">
        <v>2024</v>
      </c>
      <c r="C23" s="50">
        <v>1129</v>
      </c>
      <c r="D23" s="50">
        <v>1141.4140625</v>
      </c>
      <c r="E23" s="50">
        <v>1135.20703125</v>
      </c>
      <c r="F23" s="50">
        <v>1149.20703125</v>
      </c>
      <c r="G23" s="50">
        <v>1139</v>
      </c>
      <c r="H23" s="50"/>
      <c r="I23" s="50"/>
      <c r="J23" s="50"/>
      <c r="K23" s="50"/>
      <c r="L23" s="50"/>
      <c r="M23" s="162"/>
      <c r="N23" s="50"/>
      <c r="O23" s="260"/>
    </row>
    <row r="24" spans="1:15" ht="11.1" customHeight="1" x14ac:dyDescent="0.25">
      <c r="A24" s="36" t="s">
        <v>3</v>
      </c>
      <c r="B24" s="37">
        <v>2023</v>
      </c>
      <c r="C24" s="50">
        <v>1623</v>
      </c>
      <c r="D24" s="50">
        <v>1640</v>
      </c>
      <c r="E24" s="50">
        <v>1631.484375</v>
      </c>
      <c r="F24" s="50">
        <v>1635.7421875</v>
      </c>
      <c r="G24" s="50">
        <v>1633</v>
      </c>
      <c r="H24" s="50">
        <v>1630.78</v>
      </c>
      <c r="I24" s="50">
        <v>1631.6644140624999</v>
      </c>
      <c r="J24" s="50">
        <v>1631.22220703125</v>
      </c>
      <c r="K24" s="50">
        <v>1631.443310546875</v>
      </c>
      <c r="L24" s="50">
        <v>1634.94384765625</v>
      </c>
      <c r="M24" s="162">
        <v>1631</v>
      </c>
      <c r="N24" s="50">
        <v>1632.971923828125</v>
      </c>
      <c r="O24" s="225">
        <f>SUM(C24:N24)</f>
        <v>19587.252265625</v>
      </c>
    </row>
    <row r="25" spans="1:15" ht="11.1" customHeight="1" x14ac:dyDescent="0.25">
      <c r="A25" s="36"/>
      <c r="B25" s="37">
        <v>2024</v>
      </c>
      <c r="C25" s="50">
        <v>1631</v>
      </c>
      <c r="D25" s="50">
        <v>1633.61328125</v>
      </c>
      <c r="E25" s="50">
        <v>1632.306640625</v>
      </c>
      <c r="F25" s="50">
        <v>1646.306640625</v>
      </c>
      <c r="G25" s="50">
        <v>1636</v>
      </c>
      <c r="H25" s="50"/>
      <c r="I25" s="50"/>
      <c r="J25" s="50"/>
      <c r="K25" s="50"/>
      <c r="L25" s="50"/>
      <c r="M25" s="162"/>
      <c r="N25" s="50"/>
      <c r="O25" s="260"/>
    </row>
    <row r="26" spans="1:15" ht="11.1" customHeight="1" x14ac:dyDescent="0.25">
      <c r="A26" s="36" t="s">
        <v>4</v>
      </c>
      <c r="B26" s="37">
        <v>2023</v>
      </c>
      <c r="C26" s="50">
        <v>2725</v>
      </c>
      <c r="D26" s="50">
        <v>2387</v>
      </c>
      <c r="E26" s="50">
        <v>2521</v>
      </c>
      <c r="F26" s="50">
        <v>2632</v>
      </c>
      <c r="G26" s="50">
        <v>2708</v>
      </c>
      <c r="H26" s="50">
        <v>2561</v>
      </c>
      <c r="I26" s="50">
        <v>2634.5</v>
      </c>
      <c r="J26" s="50">
        <v>2597.75</v>
      </c>
      <c r="K26" s="50">
        <v>2616.125</v>
      </c>
      <c r="L26" s="50">
        <v>2562</v>
      </c>
      <c r="M26" s="162">
        <v>2634.5</v>
      </c>
      <c r="N26" s="50">
        <v>2098.25</v>
      </c>
      <c r="O26" s="225">
        <f>SUM(C26:N26)</f>
        <v>30677.125</v>
      </c>
    </row>
    <row r="27" spans="1:15" ht="11.1" customHeight="1" x14ac:dyDescent="0.25">
      <c r="A27" s="36"/>
      <c r="B27" s="37">
        <v>2024</v>
      </c>
      <c r="C27" s="50">
        <v>2644</v>
      </c>
      <c r="D27" s="50">
        <v>2576.5</v>
      </c>
      <c r="E27" s="50">
        <v>2610.25</v>
      </c>
      <c r="F27" s="50">
        <v>2624.25</v>
      </c>
      <c r="G27" s="50">
        <v>2614</v>
      </c>
      <c r="H27" s="50"/>
      <c r="I27" s="50"/>
      <c r="J27" s="50"/>
      <c r="K27" s="50"/>
      <c r="L27" s="50"/>
      <c r="M27" s="162"/>
      <c r="N27" s="50"/>
      <c r="O27" s="260"/>
    </row>
    <row r="28" spans="1:15" ht="11.1" customHeight="1" x14ac:dyDescent="0.25">
      <c r="A28" s="36" t="s">
        <v>5</v>
      </c>
      <c r="B28" s="37">
        <v>2023</v>
      </c>
      <c r="C28" s="50">
        <v>28743</v>
      </c>
      <c r="D28" s="50">
        <v>28025</v>
      </c>
      <c r="E28" s="50">
        <v>28383.828125</v>
      </c>
      <c r="F28" s="50">
        <v>28204.4140625</v>
      </c>
      <c r="G28" s="50">
        <v>27339</v>
      </c>
      <c r="H28" s="50">
        <v>26679.702000000001</v>
      </c>
      <c r="I28" s="50">
        <v>27009.338304687502</v>
      </c>
      <c r="J28" s="50">
        <v>29844.520152343699</v>
      </c>
      <c r="K28" s="50">
        <v>28426.929228515601</v>
      </c>
      <c r="L28" s="50">
        <v>27988.05419921875</v>
      </c>
      <c r="M28" s="162">
        <v>27009</v>
      </c>
      <c r="N28" s="50">
        <v>27498.527099609299</v>
      </c>
      <c r="O28" s="225">
        <f>SUM(C28:N28)</f>
        <v>335151.31317187485</v>
      </c>
    </row>
    <row r="29" spans="1:15" ht="11.1" customHeight="1" x14ac:dyDescent="0.25">
      <c r="A29" s="36"/>
      <c r="B29" s="37">
        <v>2024</v>
      </c>
      <c r="C29" s="50">
        <v>28384</v>
      </c>
      <c r="D29" s="50">
        <v>28294.12109375</v>
      </c>
      <c r="E29" s="50">
        <v>28339.060546875</v>
      </c>
      <c r="F29" s="50">
        <v>28353.060546875</v>
      </c>
      <c r="G29" s="50">
        <v>28643</v>
      </c>
      <c r="H29" s="50"/>
      <c r="I29" s="50"/>
      <c r="J29" s="50"/>
      <c r="K29" s="50"/>
      <c r="L29" s="50"/>
      <c r="M29" s="162"/>
      <c r="N29" s="50"/>
      <c r="O29" s="260"/>
    </row>
    <row r="30" spans="1:15" ht="11.1" customHeight="1" x14ac:dyDescent="0.25">
      <c r="A30" s="36" t="s">
        <v>41</v>
      </c>
      <c r="B30" s="37">
        <v>2023</v>
      </c>
      <c r="C30" s="50">
        <v>2064</v>
      </c>
      <c r="D30" s="50">
        <v>1976</v>
      </c>
      <c r="E30" s="50">
        <v>2309</v>
      </c>
      <c r="F30" s="50">
        <v>1899</v>
      </c>
      <c r="G30" s="50">
        <v>2047</v>
      </c>
      <c r="H30" s="50">
        <v>2003</v>
      </c>
      <c r="I30" s="50">
        <v>2025</v>
      </c>
      <c r="J30" s="50">
        <v>2014</v>
      </c>
      <c r="K30" s="50">
        <v>2019.5</v>
      </c>
      <c r="L30" s="50">
        <v>2057.75</v>
      </c>
      <c r="M30" s="162">
        <v>2025</v>
      </c>
      <c r="N30" s="50">
        <v>2041.375</v>
      </c>
      <c r="O30" s="225">
        <f>SUM(C30:N30)</f>
        <v>24480.625</v>
      </c>
    </row>
    <row r="31" spans="1:15" ht="11.1" customHeight="1" x14ac:dyDescent="0.25">
      <c r="A31" s="36"/>
      <c r="B31" s="37">
        <v>2024</v>
      </c>
      <c r="C31" s="50">
        <v>2116</v>
      </c>
      <c r="D31" s="50">
        <v>2104</v>
      </c>
      <c r="E31" s="50">
        <v>2110</v>
      </c>
      <c r="F31" s="50">
        <v>2124</v>
      </c>
      <c r="G31" s="50">
        <v>2114</v>
      </c>
      <c r="H31" s="50"/>
      <c r="I31" s="50"/>
      <c r="J31" s="50"/>
      <c r="K31" s="50"/>
      <c r="L31" s="50"/>
      <c r="M31" s="162"/>
      <c r="N31" s="50"/>
      <c r="O31" s="260"/>
    </row>
    <row r="32" spans="1:15" ht="11.1" customHeight="1" x14ac:dyDescent="0.25">
      <c r="A32" s="36" t="s">
        <v>42</v>
      </c>
      <c r="B32" s="37">
        <v>2023</v>
      </c>
      <c r="C32" s="50">
        <v>1823</v>
      </c>
      <c r="D32" s="50">
        <v>1689</v>
      </c>
      <c r="E32" s="50">
        <v>1706</v>
      </c>
      <c r="F32" s="50">
        <v>1659</v>
      </c>
      <c r="G32" s="50">
        <v>1919</v>
      </c>
      <c r="H32" s="50">
        <v>1749</v>
      </c>
      <c r="I32" s="50">
        <v>1834</v>
      </c>
      <c r="J32" s="50">
        <v>1791.5</v>
      </c>
      <c r="K32" s="50">
        <v>1812.75</v>
      </c>
      <c r="L32" s="50">
        <v>1743.25</v>
      </c>
      <c r="M32" s="162">
        <v>1834</v>
      </c>
      <c r="N32" s="50">
        <v>1588.625</v>
      </c>
      <c r="O32" s="225">
        <f>SUM(C32:N32)</f>
        <v>21149.125</v>
      </c>
    </row>
    <row r="33" spans="1:15" ht="11.1" customHeight="1" x14ac:dyDescent="0.25">
      <c r="A33" s="36"/>
      <c r="B33" s="37">
        <v>2024</v>
      </c>
      <c r="C33" s="50">
        <v>1739</v>
      </c>
      <c r="D33" s="50">
        <v>1682.5</v>
      </c>
      <c r="E33" s="50">
        <v>1710.75</v>
      </c>
      <c r="F33" s="50">
        <v>1724.75</v>
      </c>
      <c r="G33" s="50">
        <v>1714</v>
      </c>
      <c r="H33" s="50"/>
      <c r="I33" s="50"/>
      <c r="J33" s="50"/>
      <c r="K33" s="50"/>
      <c r="L33" s="50"/>
      <c r="M33" s="162"/>
      <c r="N33" s="50"/>
      <c r="O33" s="260"/>
    </row>
    <row r="34" spans="1:15" ht="11.1" customHeight="1" x14ac:dyDescent="0.25">
      <c r="A34" s="36" t="s">
        <v>43</v>
      </c>
      <c r="B34" s="37">
        <v>2023</v>
      </c>
      <c r="C34" s="50">
        <v>433</v>
      </c>
      <c r="D34" s="50">
        <v>555</v>
      </c>
      <c r="E34" s="50">
        <v>494</v>
      </c>
      <c r="F34" s="50">
        <v>524.5</v>
      </c>
      <c r="G34" s="50">
        <v>592</v>
      </c>
      <c r="H34" s="50">
        <v>579.66800000000001</v>
      </c>
      <c r="I34" s="50">
        <v>585.64650000000006</v>
      </c>
      <c r="J34" s="50">
        <v>582.65724999999998</v>
      </c>
      <c r="K34" s="50">
        <v>584.15187500000002</v>
      </c>
      <c r="L34" s="50">
        <v>541.28125</v>
      </c>
      <c r="M34" s="162">
        <v>585</v>
      </c>
      <c r="N34" s="50">
        <v>563.140625</v>
      </c>
      <c r="O34" s="225">
        <f>SUM(C34:N34)</f>
        <v>6620.0455000000002</v>
      </c>
    </row>
    <row r="35" spans="1:15" ht="11.1" customHeight="1" x14ac:dyDescent="0.25">
      <c r="A35" s="36"/>
      <c r="B35" s="37">
        <v>2024</v>
      </c>
      <c r="C35" s="50">
        <v>494</v>
      </c>
      <c r="D35" s="50">
        <v>509.25</v>
      </c>
      <c r="E35" s="50">
        <v>501.625</v>
      </c>
      <c r="F35" s="50">
        <v>515.625</v>
      </c>
      <c r="G35" s="50">
        <v>505</v>
      </c>
      <c r="H35" s="50"/>
      <c r="I35" s="50"/>
      <c r="J35" s="50"/>
      <c r="K35" s="50"/>
      <c r="L35" s="50"/>
      <c r="M35" s="162"/>
      <c r="N35" s="50"/>
      <c r="O35" s="260"/>
    </row>
    <row r="36" spans="1:15" ht="11.1" customHeight="1" x14ac:dyDescent="0.25">
      <c r="A36" s="36" t="s">
        <v>18</v>
      </c>
      <c r="B36" s="37">
        <v>2023</v>
      </c>
      <c r="C36" s="50">
        <v>921</v>
      </c>
      <c r="D36" s="50">
        <v>919</v>
      </c>
      <c r="E36" s="50">
        <v>1080</v>
      </c>
      <c r="F36" s="50">
        <v>1336</v>
      </c>
      <c r="G36" s="50">
        <v>1379</v>
      </c>
      <c r="H36" s="50">
        <v>1458</v>
      </c>
      <c r="I36" s="50">
        <v>1418.5</v>
      </c>
      <c r="J36" s="50">
        <v>1438.25</v>
      </c>
      <c r="K36" s="50">
        <v>1428.375</v>
      </c>
      <c r="L36" s="50">
        <v>1178.5</v>
      </c>
      <c r="M36" s="162">
        <v>1418.5</v>
      </c>
      <c r="N36" s="50">
        <v>1298.5</v>
      </c>
      <c r="O36" s="225">
        <f>SUM(C36:N36)</f>
        <v>15273.625</v>
      </c>
    </row>
    <row r="37" spans="1:15" ht="11.1" customHeight="1" x14ac:dyDescent="0.25">
      <c r="A37" s="36"/>
      <c r="B37" s="37">
        <v>2024</v>
      </c>
      <c r="C37" s="50">
        <v>973</v>
      </c>
      <c r="D37" s="50">
        <v>908</v>
      </c>
      <c r="E37" s="50">
        <v>940.5</v>
      </c>
      <c r="F37" s="50">
        <v>954.5</v>
      </c>
      <c r="G37" s="50">
        <v>944</v>
      </c>
      <c r="H37" s="50"/>
      <c r="I37" s="50"/>
      <c r="J37" s="50"/>
      <c r="K37" s="50"/>
      <c r="L37" s="50"/>
      <c r="M37" s="162"/>
      <c r="N37" s="50"/>
      <c r="O37" s="260"/>
    </row>
    <row r="38" spans="1:15" ht="11.1" customHeight="1" x14ac:dyDescent="0.25">
      <c r="A38" s="36" t="s">
        <v>19</v>
      </c>
      <c r="B38" s="37">
        <v>2023</v>
      </c>
      <c r="C38" s="50">
        <v>124</v>
      </c>
      <c r="D38" s="50">
        <v>135</v>
      </c>
      <c r="E38" s="50">
        <v>129.453125</v>
      </c>
      <c r="F38" s="50">
        <v>132.2265625</v>
      </c>
      <c r="G38" s="50">
        <v>130</v>
      </c>
      <c r="H38" s="50">
        <v>102.301</v>
      </c>
      <c r="I38" s="50">
        <v>116.22374218749999</v>
      </c>
      <c r="J38" s="50">
        <v>109.26237109375001</v>
      </c>
      <c r="K38" s="50">
        <v>112.743056640625</v>
      </c>
      <c r="L38" s="50">
        <v>131.70654296875</v>
      </c>
      <c r="M38" s="162">
        <v>116</v>
      </c>
      <c r="N38" s="50">
        <v>123.853271484375</v>
      </c>
      <c r="O38" s="225">
        <f>SUM(C38:N38)</f>
        <v>1462.7696718749999</v>
      </c>
    </row>
    <row r="39" spans="1:15" ht="11.1" customHeight="1" x14ac:dyDescent="0.25">
      <c r="A39" s="36"/>
      <c r="B39" s="37">
        <v>2024</v>
      </c>
      <c r="C39" s="50">
        <v>129</v>
      </c>
      <c r="D39" s="50">
        <v>130.83984375</v>
      </c>
      <c r="E39" s="50">
        <v>129.919921875</v>
      </c>
      <c r="F39" s="50">
        <v>143.919921875</v>
      </c>
      <c r="G39" s="50">
        <v>133</v>
      </c>
      <c r="H39" s="50"/>
      <c r="I39" s="50"/>
      <c r="J39" s="50"/>
      <c r="K39" s="50"/>
      <c r="L39" s="50"/>
      <c r="M39" s="162"/>
      <c r="N39" s="50"/>
      <c r="O39" s="260"/>
    </row>
    <row r="40" spans="1:15" ht="11.1" customHeight="1" x14ac:dyDescent="0.25">
      <c r="A40" s="36" t="s">
        <v>20</v>
      </c>
      <c r="B40" s="37">
        <v>2023</v>
      </c>
      <c r="C40" s="50">
        <v>9460</v>
      </c>
      <c r="D40" s="50">
        <v>8600</v>
      </c>
      <c r="E40" s="50">
        <v>9029.8125</v>
      </c>
      <c r="F40" s="50">
        <v>8814.90625</v>
      </c>
      <c r="G40" s="50">
        <v>9976</v>
      </c>
      <c r="H40" s="50">
        <v>10358.120000000001</v>
      </c>
      <c r="I40" s="50">
        <v>10167.102968750001</v>
      </c>
      <c r="J40" s="50">
        <v>10262.611484375</v>
      </c>
      <c r="K40" s="50">
        <v>10214.857226562501</v>
      </c>
      <c r="L40" s="50">
        <v>9105.201171875</v>
      </c>
      <c r="M40" s="162">
        <v>10167</v>
      </c>
      <c r="N40" s="50">
        <v>9236.1005859375</v>
      </c>
      <c r="O40" s="225">
        <f>SUM(C40:N40)</f>
        <v>115391.7121875</v>
      </c>
    </row>
    <row r="41" spans="1:15" ht="11.1" customHeight="1" x14ac:dyDescent="0.25">
      <c r="A41" s="36"/>
      <c r="B41" s="37">
        <v>2024</v>
      </c>
      <c r="C41" s="50">
        <v>9530</v>
      </c>
      <c r="D41" s="50">
        <v>8722.359375</v>
      </c>
      <c r="E41" s="50">
        <v>9126.1796875</v>
      </c>
      <c r="F41" s="50">
        <v>9140.1796875</v>
      </c>
      <c r="G41" s="50">
        <v>9130</v>
      </c>
      <c r="H41" s="50"/>
      <c r="I41" s="50"/>
      <c r="J41" s="50"/>
      <c r="K41" s="50"/>
      <c r="L41" s="50"/>
      <c r="M41" s="162"/>
      <c r="N41" s="50"/>
      <c r="O41" s="260"/>
    </row>
    <row r="42" spans="1:15" ht="11.1" customHeight="1" x14ac:dyDescent="0.25">
      <c r="A42" s="36" t="s">
        <v>21</v>
      </c>
      <c r="B42" s="37">
        <v>2023</v>
      </c>
      <c r="C42" s="50">
        <v>692</v>
      </c>
      <c r="D42" s="50">
        <v>707.5</v>
      </c>
      <c r="E42" s="50">
        <v>699.890625</v>
      </c>
      <c r="F42" s="50">
        <v>703.6953125</v>
      </c>
      <c r="G42" s="50">
        <v>701</v>
      </c>
      <c r="H42" s="50">
        <v>647.38</v>
      </c>
      <c r="I42" s="50">
        <v>674.11089843750005</v>
      </c>
      <c r="J42" s="50">
        <v>660.74544921875008</v>
      </c>
      <c r="K42" s="50">
        <v>667.42817382812507</v>
      </c>
      <c r="L42" s="50">
        <v>702.98193359375</v>
      </c>
      <c r="M42" s="162">
        <v>674</v>
      </c>
      <c r="N42" s="50">
        <v>688.490966796875</v>
      </c>
      <c r="O42" s="225">
        <f>SUM(C42:N42)</f>
        <v>8219.2233593749988</v>
      </c>
    </row>
    <row r="43" spans="1:15" ht="11.1" customHeight="1" x14ac:dyDescent="0.25">
      <c r="A43" s="36"/>
      <c r="B43" s="37">
        <v>2024</v>
      </c>
      <c r="C43" s="50">
        <v>700</v>
      </c>
      <c r="D43" s="50">
        <v>701.79296875</v>
      </c>
      <c r="E43" s="50">
        <v>700.896484375</v>
      </c>
      <c r="F43" s="50">
        <v>714.896484375</v>
      </c>
      <c r="G43" s="50">
        <v>704</v>
      </c>
      <c r="H43" s="50"/>
      <c r="I43" s="50"/>
      <c r="J43" s="50"/>
      <c r="K43" s="50"/>
      <c r="L43" s="50"/>
      <c r="M43" s="162"/>
      <c r="N43" s="50"/>
      <c r="O43" s="260"/>
    </row>
    <row r="44" spans="1:15" ht="11.1" customHeight="1" x14ac:dyDescent="0.25">
      <c r="A44" s="36" t="s">
        <v>22</v>
      </c>
      <c r="B44" s="37">
        <v>2023</v>
      </c>
      <c r="C44" s="50">
        <v>968</v>
      </c>
      <c r="D44" s="50">
        <v>1072.5</v>
      </c>
      <c r="E44" s="50">
        <v>1070.40625</v>
      </c>
      <c r="F44" s="50">
        <v>1071.453125</v>
      </c>
      <c r="G44" s="50">
        <v>1071</v>
      </c>
      <c r="H44" s="50">
        <v>1032.702</v>
      </c>
      <c r="I44" s="50">
        <v>1051.6849843750001</v>
      </c>
      <c r="J44" s="50">
        <v>1042.1934921874999</v>
      </c>
      <c r="K44" s="50">
        <v>1046.93923828125</v>
      </c>
      <c r="L44" s="50">
        <v>1071.2568359375</v>
      </c>
      <c r="M44" s="162">
        <v>1051</v>
      </c>
      <c r="N44" s="50">
        <v>1061.12841796875</v>
      </c>
      <c r="O44" s="225">
        <f>SUM(C44:N44)</f>
        <v>12610.264343749999</v>
      </c>
    </row>
    <row r="45" spans="1:15" ht="11.1" customHeight="1" x14ac:dyDescent="0.25">
      <c r="A45" s="36"/>
      <c r="B45" s="37">
        <v>2024</v>
      </c>
      <c r="C45" s="50">
        <v>987</v>
      </c>
      <c r="D45" s="50">
        <v>1070.9296875</v>
      </c>
      <c r="E45" s="50">
        <v>1028.96484375</v>
      </c>
      <c r="F45" s="50">
        <v>1042.96484375</v>
      </c>
      <c r="G45" s="50">
        <v>1032</v>
      </c>
      <c r="H45" s="50"/>
      <c r="I45" s="50"/>
      <c r="J45" s="50"/>
      <c r="K45" s="50"/>
      <c r="L45" s="50"/>
      <c r="M45" s="162"/>
      <c r="N45" s="50"/>
      <c r="O45" s="260"/>
    </row>
    <row r="46" spans="1:15" ht="11.1" customHeight="1" x14ac:dyDescent="0.25">
      <c r="A46" s="36" t="s">
        <v>161</v>
      </c>
      <c r="B46" s="37">
        <v>2023</v>
      </c>
      <c r="C46" s="50">
        <v>3329</v>
      </c>
      <c r="D46" s="50">
        <v>3439</v>
      </c>
      <c r="E46" s="50">
        <v>3786</v>
      </c>
      <c r="F46" s="50">
        <v>3669</v>
      </c>
      <c r="G46" s="50">
        <v>3404</v>
      </c>
      <c r="H46" s="50">
        <v>3368</v>
      </c>
      <c r="I46" s="50">
        <v>3386</v>
      </c>
      <c r="J46" s="50">
        <v>3377</v>
      </c>
      <c r="K46" s="50">
        <v>3381.5</v>
      </c>
      <c r="L46" s="50">
        <v>3574.5</v>
      </c>
      <c r="M46" s="162">
        <v>3386</v>
      </c>
      <c r="N46" s="50">
        <v>3480.25</v>
      </c>
      <c r="O46" s="225">
        <f>SUM(C46:N46)</f>
        <v>41580.25</v>
      </c>
    </row>
    <row r="47" spans="1:15" ht="11.1" customHeight="1" x14ac:dyDescent="0.25">
      <c r="A47" s="36"/>
      <c r="B47" s="37">
        <v>2024</v>
      </c>
      <c r="C47" s="50">
        <v>3418</v>
      </c>
      <c r="D47" s="50">
        <v>3327.5</v>
      </c>
      <c r="E47" s="50">
        <v>3372.75</v>
      </c>
      <c r="F47" s="50">
        <v>3386.75</v>
      </c>
      <c r="G47" s="50">
        <v>3376</v>
      </c>
      <c r="H47" s="50"/>
      <c r="I47" s="50"/>
      <c r="J47" s="50"/>
      <c r="K47" s="50"/>
      <c r="L47" s="50"/>
      <c r="M47" s="162"/>
      <c r="N47" s="50"/>
      <c r="O47" s="260"/>
    </row>
    <row r="48" spans="1:15" ht="11.1" customHeight="1" x14ac:dyDescent="0.25">
      <c r="A48" s="36" t="s">
        <v>33</v>
      </c>
      <c r="B48" s="37">
        <v>2023</v>
      </c>
      <c r="C48" s="50">
        <v>1161</v>
      </c>
      <c r="D48" s="50">
        <v>1405</v>
      </c>
      <c r="E48" s="50">
        <v>1282.8125</v>
      </c>
      <c r="F48" s="50">
        <v>1343.90625</v>
      </c>
      <c r="G48" s="50">
        <v>1298</v>
      </c>
      <c r="H48" s="50">
        <v>1139.778</v>
      </c>
      <c r="I48" s="50">
        <v>1218.9319687500001</v>
      </c>
      <c r="J48" s="50">
        <v>1179.3549843750002</v>
      </c>
      <c r="K48" s="50">
        <v>1199.1434765625002</v>
      </c>
      <c r="L48" s="50">
        <v>1332.451171875</v>
      </c>
      <c r="M48" s="50">
        <v>1218</v>
      </c>
      <c r="N48" s="50">
        <v>1275.2255859375</v>
      </c>
      <c r="O48" s="225">
        <f>SUM(C48:N48)</f>
        <v>15053.603937500002</v>
      </c>
    </row>
    <row r="49" spans="1:15" ht="11.1" customHeight="1" x14ac:dyDescent="0.25">
      <c r="A49" s="36"/>
      <c r="B49" s="37">
        <v>2024</v>
      </c>
      <c r="C49" s="50">
        <v>1283</v>
      </c>
      <c r="D49" s="50">
        <v>1313.359375</v>
      </c>
      <c r="E49" s="50">
        <v>1298.1796875</v>
      </c>
      <c r="F49" s="50">
        <v>1312.1796875</v>
      </c>
      <c r="G49" s="50">
        <v>1302</v>
      </c>
      <c r="H49" s="50"/>
      <c r="I49" s="50"/>
      <c r="J49" s="50"/>
      <c r="K49" s="50"/>
      <c r="L49" s="50"/>
      <c r="M49" s="162"/>
      <c r="N49" s="50"/>
      <c r="O49" s="260"/>
    </row>
    <row r="50" spans="1:15" ht="11.1" customHeight="1" x14ac:dyDescent="0.25">
      <c r="A50" s="36" t="s">
        <v>162</v>
      </c>
      <c r="B50" s="37">
        <v>2023</v>
      </c>
      <c r="C50" s="50">
        <v>537</v>
      </c>
      <c r="D50" s="50">
        <v>635</v>
      </c>
      <c r="E50" s="50">
        <v>585.78125</v>
      </c>
      <c r="F50" s="50">
        <v>610.390625</v>
      </c>
      <c r="G50" s="50">
        <v>592</v>
      </c>
      <c r="H50" s="50">
        <v>501.33800000000002</v>
      </c>
      <c r="I50" s="50">
        <v>546.63579687499998</v>
      </c>
      <c r="J50" s="50">
        <v>523.98689843750003</v>
      </c>
      <c r="K50" s="50">
        <v>535.31134765625006</v>
      </c>
      <c r="L50" s="50">
        <v>605.7763671875</v>
      </c>
      <c r="M50" s="162">
        <v>546</v>
      </c>
      <c r="N50" s="50">
        <v>575.88818359375</v>
      </c>
      <c r="O50" s="225">
        <f>SUM(C50:N50)</f>
        <v>6795.1084687500006</v>
      </c>
    </row>
    <row r="51" spans="1:15" ht="11.1" customHeight="1" x14ac:dyDescent="0.25">
      <c r="A51" s="36"/>
      <c r="B51" s="37">
        <v>2024</v>
      </c>
      <c r="C51" s="50">
        <v>586</v>
      </c>
      <c r="D51" s="50">
        <v>598.0859375</v>
      </c>
      <c r="E51" s="50">
        <v>592.04296875</v>
      </c>
      <c r="F51" s="50">
        <v>606.04296875</v>
      </c>
      <c r="G51" s="50">
        <v>596</v>
      </c>
      <c r="H51" s="50"/>
      <c r="I51" s="50"/>
      <c r="J51" s="50"/>
      <c r="K51" s="50"/>
      <c r="L51" s="50"/>
      <c r="M51" s="162"/>
      <c r="N51" s="50"/>
      <c r="O51" s="260"/>
    </row>
    <row r="52" spans="1:15" ht="11.1" customHeight="1" x14ac:dyDescent="0.25">
      <c r="A52" s="36" t="s">
        <v>163</v>
      </c>
      <c r="B52" s="37">
        <v>2023</v>
      </c>
      <c r="C52" s="50">
        <v>624</v>
      </c>
      <c r="D52" s="50">
        <v>770</v>
      </c>
      <c r="E52" s="50">
        <v>697.03125</v>
      </c>
      <c r="F52" s="50">
        <v>733.515625</v>
      </c>
      <c r="G52" s="50">
        <v>706</v>
      </c>
      <c r="H52" s="50">
        <v>638.44000000000005</v>
      </c>
      <c r="I52" s="50">
        <v>672.29617187500003</v>
      </c>
      <c r="J52" s="50">
        <v>655.36808593750004</v>
      </c>
      <c r="K52" s="50">
        <v>663.83212890625009</v>
      </c>
      <c r="L52" s="50">
        <v>726.6748046875</v>
      </c>
      <c r="M52" s="162">
        <v>672</v>
      </c>
      <c r="N52" s="50">
        <v>699.33740234375</v>
      </c>
      <c r="O52" s="225">
        <f>SUM(C52:N52)</f>
        <v>8258.4954687500012</v>
      </c>
    </row>
    <row r="53" spans="1:15" ht="11.1" customHeight="1" x14ac:dyDescent="0.25">
      <c r="A53" s="36"/>
      <c r="B53" s="37">
        <v>2024</v>
      </c>
      <c r="C53" s="50">
        <v>697</v>
      </c>
      <c r="D53" s="50">
        <v>715.2734375</v>
      </c>
      <c r="E53" s="50">
        <v>706.13671875</v>
      </c>
      <c r="F53" s="50">
        <v>720.13671875</v>
      </c>
      <c r="G53" s="50">
        <v>710</v>
      </c>
      <c r="H53" s="50"/>
      <c r="I53" s="50"/>
      <c r="J53" s="50"/>
      <c r="K53" s="50"/>
      <c r="L53" s="50"/>
      <c r="M53" s="162"/>
      <c r="N53" s="50"/>
      <c r="O53" s="260"/>
    </row>
    <row r="54" spans="1:15" ht="11.1" customHeight="1" x14ac:dyDescent="0.25">
      <c r="A54" s="36" t="s">
        <v>34</v>
      </c>
      <c r="B54" s="37">
        <v>2023</v>
      </c>
      <c r="C54" s="50">
        <v>6275</v>
      </c>
      <c r="D54" s="50">
        <v>6618</v>
      </c>
      <c r="E54" s="50">
        <v>6883</v>
      </c>
      <c r="F54" s="50">
        <v>6886</v>
      </c>
      <c r="G54" s="50">
        <v>7042</v>
      </c>
      <c r="H54" s="50">
        <v>7014</v>
      </c>
      <c r="I54" s="50">
        <v>7028</v>
      </c>
      <c r="J54" s="50">
        <v>7021</v>
      </c>
      <c r="K54" s="50">
        <v>7024.5</v>
      </c>
      <c r="L54" s="50">
        <v>6857.25</v>
      </c>
      <c r="M54" s="162">
        <v>7028</v>
      </c>
      <c r="N54" s="50">
        <v>6742.625</v>
      </c>
      <c r="O54" s="225">
        <f>SUM(C54:N54)</f>
        <v>82419.375</v>
      </c>
    </row>
    <row r="55" spans="1:15" ht="11.1" customHeight="1" x14ac:dyDescent="0.25">
      <c r="A55" s="36"/>
      <c r="B55" s="37">
        <v>2024</v>
      </c>
      <c r="C55" s="50">
        <v>6392</v>
      </c>
      <c r="D55" s="50">
        <v>6684.5</v>
      </c>
      <c r="E55" s="50">
        <v>6538.25</v>
      </c>
      <c r="F55" s="50">
        <v>6552.25</v>
      </c>
      <c r="G55" s="50">
        <v>6542</v>
      </c>
      <c r="H55" s="50"/>
      <c r="I55" s="50"/>
      <c r="J55" s="50"/>
      <c r="K55" s="50"/>
      <c r="L55" s="50"/>
      <c r="M55" s="162"/>
      <c r="N55" s="50"/>
      <c r="O55" s="260"/>
    </row>
    <row r="56" spans="1:15" ht="11.1" customHeight="1" x14ac:dyDescent="0.25">
      <c r="A56" s="36" t="s">
        <v>35</v>
      </c>
      <c r="B56" s="37">
        <v>2023</v>
      </c>
      <c r="C56" s="50">
        <v>2714</v>
      </c>
      <c r="D56" s="50">
        <v>2790</v>
      </c>
      <c r="E56" s="50">
        <v>2911</v>
      </c>
      <c r="F56" s="50">
        <v>2901</v>
      </c>
      <c r="G56" s="50">
        <v>2738</v>
      </c>
      <c r="H56" s="50">
        <v>2971</v>
      </c>
      <c r="I56" s="50">
        <v>2854.5</v>
      </c>
      <c r="J56" s="50">
        <v>2912.75</v>
      </c>
      <c r="K56" s="50">
        <v>2883.625</v>
      </c>
      <c r="L56" s="50">
        <v>2835</v>
      </c>
      <c r="M56" s="162">
        <v>2854.5</v>
      </c>
      <c r="N56" s="50">
        <v>2844.75</v>
      </c>
      <c r="O56" s="225">
        <f>SUM(C56:N56)</f>
        <v>34210.125</v>
      </c>
    </row>
    <row r="57" spans="1:15" ht="11.1" customHeight="1" x14ac:dyDescent="0.25">
      <c r="A57" s="36"/>
      <c r="B57" s="37">
        <v>2024</v>
      </c>
      <c r="C57" s="50">
        <v>2805</v>
      </c>
      <c r="D57" s="50">
        <v>2806</v>
      </c>
      <c r="E57" s="50">
        <v>2805.5</v>
      </c>
      <c r="F57" s="50">
        <v>2819.5</v>
      </c>
      <c r="G57" s="50">
        <v>2809</v>
      </c>
      <c r="H57" s="50"/>
      <c r="I57" s="50"/>
      <c r="J57" s="50"/>
      <c r="K57" s="50"/>
      <c r="L57" s="50"/>
      <c r="M57" s="162"/>
      <c r="N57" s="50"/>
      <c r="O57" s="260"/>
    </row>
    <row r="58" spans="1:15" ht="11.1" customHeight="1" x14ac:dyDescent="0.25">
      <c r="A58" s="36" t="s">
        <v>36</v>
      </c>
      <c r="B58" s="37">
        <v>2023</v>
      </c>
      <c r="C58" s="50">
        <v>1851</v>
      </c>
      <c r="D58" s="50">
        <v>1877.5</v>
      </c>
      <c r="E58" s="50">
        <v>1864.203125</v>
      </c>
      <c r="F58" s="50">
        <v>1870.8515625</v>
      </c>
      <c r="G58" s="50">
        <v>1866</v>
      </c>
      <c r="H58" s="50">
        <v>1876.29</v>
      </c>
      <c r="I58" s="50">
        <v>1871.0776171875</v>
      </c>
      <c r="J58" s="50">
        <v>1873.68380859375</v>
      </c>
      <c r="K58" s="50">
        <v>1872.3807128906251</v>
      </c>
      <c r="L58" s="50">
        <v>1869.60498046875</v>
      </c>
      <c r="M58" s="162">
        <v>1871</v>
      </c>
      <c r="N58" s="50">
        <v>1870.302490234375</v>
      </c>
      <c r="O58" s="225">
        <f>SUM(C58:N58)</f>
        <v>22433.894296875002</v>
      </c>
    </row>
    <row r="59" spans="1:15" ht="11.1" customHeight="1" x14ac:dyDescent="0.25">
      <c r="A59" s="36"/>
      <c r="B59" s="37">
        <v>2024</v>
      </c>
      <c r="C59" s="50">
        <v>1864</v>
      </c>
      <c r="D59" s="50">
        <v>1867.52734375</v>
      </c>
      <c r="E59" s="50">
        <v>1865.763671875</v>
      </c>
      <c r="F59" s="50">
        <v>1879.763671875</v>
      </c>
      <c r="G59" s="50">
        <v>1869</v>
      </c>
      <c r="H59" s="50"/>
      <c r="I59" s="50"/>
      <c r="J59" s="50"/>
      <c r="K59" s="50"/>
      <c r="L59" s="50"/>
      <c r="M59" s="162"/>
      <c r="N59" s="50"/>
      <c r="O59" s="260"/>
    </row>
    <row r="60" spans="1:15" ht="11.1" customHeight="1" x14ac:dyDescent="0.25">
      <c r="A60" s="40" t="s">
        <v>64</v>
      </c>
      <c r="B60" s="37">
        <v>2023</v>
      </c>
      <c r="C60" s="50">
        <v>1060</v>
      </c>
      <c r="D60" s="50">
        <v>962</v>
      </c>
      <c r="E60" s="50">
        <v>1117</v>
      </c>
      <c r="F60" s="50">
        <v>850</v>
      </c>
      <c r="G60" s="50">
        <v>984</v>
      </c>
      <c r="H60" s="50">
        <v>920</v>
      </c>
      <c r="I60" s="50">
        <v>952</v>
      </c>
      <c r="J60" s="50">
        <v>936</v>
      </c>
      <c r="K60" s="50">
        <v>944</v>
      </c>
      <c r="L60" s="50">
        <v>978.25</v>
      </c>
      <c r="M60" s="162">
        <v>952</v>
      </c>
      <c r="N60" s="50">
        <v>965.125</v>
      </c>
      <c r="O60" s="225">
        <f>SUM(C60:N60)</f>
        <v>11620.375</v>
      </c>
    </row>
    <row r="61" spans="1:15" ht="11.1" customHeight="1" x14ac:dyDescent="0.25">
      <c r="A61" s="40"/>
      <c r="B61" s="37">
        <v>2024</v>
      </c>
      <c r="C61" s="50">
        <v>1046</v>
      </c>
      <c r="D61" s="50">
        <v>983.5</v>
      </c>
      <c r="E61" s="50">
        <v>1014.75</v>
      </c>
      <c r="F61" s="50">
        <v>1028.75</v>
      </c>
      <c r="G61" s="50">
        <v>1018</v>
      </c>
      <c r="H61" s="50"/>
      <c r="I61" s="50"/>
      <c r="J61" s="50"/>
      <c r="K61" s="50"/>
      <c r="L61" s="50"/>
      <c r="M61" s="162"/>
      <c r="N61" s="50"/>
      <c r="O61" s="260"/>
    </row>
    <row r="62" spans="1:15" ht="11.1" customHeight="1" x14ac:dyDescent="0.25">
      <c r="A62" s="36" t="s">
        <v>164</v>
      </c>
      <c r="B62" s="37">
        <v>2023</v>
      </c>
      <c r="C62" s="50">
        <v>674</v>
      </c>
      <c r="D62" s="50">
        <v>712</v>
      </c>
      <c r="E62" s="50">
        <v>808</v>
      </c>
      <c r="F62" s="50">
        <v>820</v>
      </c>
      <c r="G62" s="50">
        <v>576</v>
      </c>
      <c r="H62" s="50">
        <v>599</v>
      </c>
      <c r="I62" s="50">
        <v>587.5</v>
      </c>
      <c r="J62" s="50">
        <v>593.25</v>
      </c>
      <c r="K62" s="50">
        <v>590.375</v>
      </c>
      <c r="L62" s="50">
        <v>729</v>
      </c>
      <c r="M62" s="162">
        <v>587.5</v>
      </c>
      <c r="N62" s="50">
        <v>658.25</v>
      </c>
      <c r="O62" s="225">
        <f>SUM(C62:N62)</f>
        <v>7934.875</v>
      </c>
    </row>
    <row r="63" spans="1:15" ht="11.1" customHeight="1" x14ac:dyDescent="0.25">
      <c r="A63" s="36"/>
      <c r="B63" s="37">
        <v>2024</v>
      </c>
      <c r="C63" s="50">
        <v>731</v>
      </c>
      <c r="D63" s="50">
        <v>814</v>
      </c>
      <c r="E63" s="50">
        <v>772.5</v>
      </c>
      <c r="F63" s="50">
        <v>786.5</v>
      </c>
      <c r="G63" s="50">
        <v>776</v>
      </c>
      <c r="H63" s="50"/>
      <c r="I63" s="50"/>
      <c r="J63" s="50"/>
      <c r="K63" s="50"/>
      <c r="L63" s="50"/>
      <c r="M63" s="162"/>
      <c r="N63" s="50"/>
      <c r="O63" s="260"/>
    </row>
    <row r="64" spans="1:15" ht="11.1" customHeight="1" x14ac:dyDescent="0.25">
      <c r="A64" s="36" t="s">
        <v>65</v>
      </c>
      <c r="B64" s="37">
        <v>2023</v>
      </c>
      <c r="C64" s="50">
        <v>752</v>
      </c>
      <c r="D64" s="50">
        <v>1085</v>
      </c>
      <c r="E64" s="50">
        <v>1238</v>
      </c>
      <c r="F64" s="50">
        <v>1368</v>
      </c>
      <c r="G64" s="50">
        <v>1300</v>
      </c>
      <c r="H64" s="50">
        <v>1264</v>
      </c>
      <c r="I64" s="50">
        <v>1282</v>
      </c>
      <c r="J64" s="50">
        <v>1273</v>
      </c>
      <c r="K64" s="50">
        <v>1277.5</v>
      </c>
      <c r="L64" s="50">
        <v>1247.75</v>
      </c>
      <c r="M64" s="162">
        <v>1282</v>
      </c>
      <c r="N64" s="50">
        <v>1064.875</v>
      </c>
      <c r="O64" s="225">
        <f>SUM(C64:N64)</f>
        <v>14434.125</v>
      </c>
    </row>
    <row r="65" spans="1:15" ht="11.1" customHeight="1" x14ac:dyDescent="0.25">
      <c r="A65" s="41"/>
      <c r="B65" s="42">
        <v>2024</v>
      </c>
      <c r="C65" s="51">
        <v>825</v>
      </c>
      <c r="D65" s="51">
        <v>1003</v>
      </c>
      <c r="E65" s="51">
        <v>914</v>
      </c>
      <c r="F65" s="51">
        <v>928</v>
      </c>
      <c r="G65" s="51">
        <v>918</v>
      </c>
      <c r="H65" s="51"/>
      <c r="I65" s="51"/>
      <c r="J65" s="51"/>
      <c r="K65" s="51"/>
      <c r="L65" s="51"/>
      <c r="M65" s="163"/>
      <c r="N65" s="51"/>
      <c r="O65" s="261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5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U1024 O5:O6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O68"/>
  <sheetViews>
    <sheetView showGridLines="0" zoomScaleNormal="100" workbookViewId="0">
      <selection activeCell="R5" sqref="R5"/>
    </sheetView>
  </sheetViews>
  <sheetFormatPr baseColWidth="10" defaultColWidth="5.33203125" defaultRowHeight="13.35" customHeight="1" x14ac:dyDescent="0.25"/>
  <cols>
    <col min="1" max="1" width="8.6640625" style="31" customWidth="1"/>
    <col min="2" max="2" width="4.109375" style="31" customWidth="1"/>
    <col min="3" max="14" width="4.6640625" style="31" customWidth="1"/>
    <col min="15" max="15" width="5.6640625" style="31" customWidth="1"/>
    <col min="16" max="16384" width="5.33203125" style="31"/>
  </cols>
  <sheetData>
    <row r="1" spans="1:15" ht="17.100000000000001" customHeight="1" x14ac:dyDescent="0.25">
      <c r="A1" s="29" t="s">
        <v>257</v>
      </c>
      <c r="B1" s="1"/>
      <c r="C1" s="1"/>
      <c r="D1" s="30"/>
      <c r="E1" s="30"/>
      <c r="F1" s="30"/>
    </row>
    <row r="2" spans="1:15" ht="13.5" customHeight="1" x14ac:dyDescent="0.25">
      <c r="A2" s="32" t="s">
        <v>40</v>
      </c>
      <c r="B2" s="1"/>
      <c r="C2" s="1"/>
      <c r="D2" s="30"/>
      <c r="E2" s="30"/>
      <c r="F2" s="30"/>
    </row>
    <row r="3" spans="1:15" ht="6.95" customHeight="1" x14ac:dyDescent="0.25">
      <c r="A3" s="30"/>
    </row>
    <row r="4" spans="1:15" ht="15.95" customHeight="1" x14ac:dyDescent="0.25">
      <c r="A4" s="334" t="s">
        <v>25</v>
      </c>
      <c r="B4" s="334" t="s">
        <v>58</v>
      </c>
      <c r="C4" s="335" t="s">
        <v>47</v>
      </c>
      <c r="D4" s="335" t="s">
        <v>48</v>
      </c>
      <c r="E4" s="335" t="s">
        <v>49</v>
      </c>
      <c r="F4" s="335" t="s">
        <v>50</v>
      </c>
      <c r="G4" s="335" t="s">
        <v>51</v>
      </c>
      <c r="H4" s="335" t="s">
        <v>52</v>
      </c>
      <c r="I4" s="335" t="s">
        <v>53</v>
      </c>
      <c r="J4" s="335" t="s">
        <v>54</v>
      </c>
      <c r="K4" s="335" t="s">
        <v>55</v>
      </c>
      <c r="L4" s="335" t="s">
        <v>56</v>
      </c>
      <c r="M4" s="335" t="s">
        <v>37</v>
      </c>
      <c r="N4" s="335" t="s">
        <v>38</v>
      </c>
      <c r="O4" s="336" t="s">
        <v>28</v>
      </c>
    </row>
    <row r="5" spans="1:15" ht="14.1" customHeight="1" x14ac:dyDescent="0.25">
      <c r="A5" s="386" t="s">
        <v>29</v>
      </c>
      <c r="B5" s="339">
        <v>2023</v>
      </c>
      <c r="C5" s="340">
        <v>15878.123499999996</v>
      </c>
      <c r="D5" s="340">
        <v>15405.830719999998</v>
      </c>
      <c r="E5" s="340">
        <v>16324.527769375001</v>
      </c>
      <c r="F5" s="340">
        <v>15704.030259687504</v>
      </c>
      <c r="G5" s="340">
        <v>16182.63488086606</v>
      </c>
      <c r="H5" s="340">
        <v>16067.144289126756</v>
      </c>
      <c r="I5" s="340">
        <v>16123.19958499641</v>
      </c>
      <c r="J5" s="340">
        <v>16095.911937061575</v>
      </c>
      <c r="K5" s="340">
        <v>16110.745761028995</v>
      </c>
      <c r="L5" s="340">
        <v>15901.448407482139</v>
      </c>
      <c r="M5" s="340">
        <v>16055.203600000003</v>
      </c>
      <c r="N5" s="340">
        <v>15598.96600374107</v>
      </c>
      <c r="O5" s="228">
        <f>SUM(C5:N5)</f>
        <v>191447.76671336553</v>
      </c>
    </row>
    <row r="6" spans="1:15" ht="14.1" customHeight="1" x14ac:dyDescent="0.25">
      <c r="A6" s="387"/>
      <c r="B6" s="337" t="s">
        <v>115</v>
      </c>
      <c r="C6" s="338">
        <f>C9+C11+C13+C15+C17+C25+C27+C29+C31+C33+C35+C37+C39+C41+C43+C45+C47+C49+C55+C57+C59+C61+C63+C65</f>
        <v>16006.888999999999</v>
      </c>
      <c r="D6" s="338">
        <f>D9+D11+D13+D15+D17+D25+D27+D29+D31+D33+D35+D37+D39+D41+D43+D45+D47+D49+D55+D57+D59+D61+D63+D65</f>
        <v>15705.279014531248</v>
      </c>
      <c r="E6" s="338">
        <f>E9+E11+E13+E15+E17+E25+E27+E29+E31+E33+E35+E37+E39+E41+E43+E45+E47+E49+E55+E57+E59+E61+E63+E65</f>
        <v>15856.084007265623</v>
      </c>
      <c r="F6" s="338">
        <f>F9+F11+F13+F15+F17+F25+F27+F29+F31+F33+F35+F37+F39+F41+F43+F45+F47+F49+F55+F57+F59+F61+F63+F65</f>
        <v>15952.084007265623</v>
      </c>
      <c r="G6" s="338">
        <f>G9+G11+G13+G15+G17+G25+G27+G29+G31+G33+G35+G37+G39+G41+G43+G45+G47+G49+G55+G57+G59+G61+G63+G65</f>
        <v>15880.086000000003</v>
      </c>
      <c r="H6" s="338"/>
      <c r="I6" s="338"/>
      <c r="J6" s="338"/>
      <c r="K6" s="338"/>
      <c r="L6" s="338"/>
      <c r="M6" s="338"/>
      <c r="N6" s="338"/>
      <c r="O6" s="338"/>
    </row>
    <row r="7" spans="1:15" ht="3.95" customHeight="1" x14ac:dyDescent="0.25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60"/>
    </row>
    <row r="8" spans="1:15" ht="11.1" customHeight="1" x14ac:dyDescent="0.25">
      <c r="A8" s="36" t="s">
        <v>30</v>
      </c>
      <c r="B8" s="37">
        <v>2023</v>
      </c>
      <c r="C8" s="38">
        <v>30.54</v>
      </c>
      <c r="D8" s="38">
        <v>31.97</v>
      </c>
      <c r="E8" s="38">
        <v>43.3</v>
      </c>
      <c r="F8" s="38">
        <v>30.47</v>
      </c>
      <c r="G8" s="38">
        <v>32.69</v>
      </c>
      <c r="H8" s="38">
        <v>33.47</v>
      </c>
      <c r="I8" s="38">
        <v>31.39</v>
      </c>
      <c r="J8" s="38">
        <v>33.17</v>
      </c>
      <c r="K8" s="38">
        <v>33.47</v>
      </c>
      <c r="L8" s="38">
        <v>31.8</v>
      </c>
      <c r="M8" s="156">
        <v>33.4</v>
      </c>
      <c r="N8" s="38">
        <v>33.24</v>
      </c>
      <c r="O8" s="226">
        <f>SUM(C8:N8)</f>
        <v>398.91</v>
      </c>
    </row>
    <row r="9" spans="1:15" ht="11.1" customHeight="1" x14ac:dyDescent="0.25">
      <c r="A9" s="36"/>
      <c r="B9" s="37">
        <v>2024</v>
      </c>
      <c r="C9" s="38">
        <v>32.603000000000002</v>
      </c>
      <c r="D9" s="38">
        <v>36.884999999999998</v>
      </c>
      <c r="E9" s="38">
        <v>34.744</v>
      </c>
      <c r="F9" s="38">
        <v>38.744</v>
      </c>
      <c r="G9" s="38">
        <v>35.744</v>
      </c>
      <c r="H9" s="38"/>
      <c r="I9" s="38"/>
      <c r="J9" s="38"/>
      <c r="K9" s="38"/>
      <c r="L9" s="38"/>
      <c r="M9" s="156"/>
      <c r="N9" s="38"/>
      <c r="O9" s="341"/>
    </row>
    <row r="10" spans="1:15" ht="11.1" customHeight="1" x14ac:dyDescent="0.25">
      <c r="A10" s="36" t="s">
        <v>31</v>
      </c>
      <c r="B10" s="37">
        <v>2023</v>
      </c>
      <c r="C10" s="38">
        <v>455.93</v>
      </c>
      <c r="D10" s="38">
        <v>584.46900000000005</v>
      </c>
      <c r="E10" s="38">
        <v>715.27</v>
      </c>
      <c r="F10" s="38">
        <v>647</v>
      </c>
      <c r="G10" s="38">
        <v>759.64</v>
      </c>
      <c r="H10" s="38">
        <v>763.41499999999996</v>
      </c>
      <c r="I10" s="38">
        <v>761.52749999999992</v>
      </c>
      <c r="J10" s="38">
        <v>762.47124999999994</v>
      </c>
      <c r="K10" s="38">
        <v>761.99937499999987</v>
      </c>
      <c r="L10" s="38">
        <v>676.59474999999998</v>
      </c>
      <c r="M10" s="156">
        <v>761.5274999999998</v>
      </c>
      <c r="N10" s="38">
        <v>719.06112499999995</v>
      </c>
      <c r="O10" s="226">
        <f>SUM(C10:N10)</f>
        <v>8368.9054999999989</v>
      </c>
    </row>
    <row r="11" spans="1:15" ht="11.1" customHeight="1" x14ac:dyDescent="0.25">
      <c r="A11" s="36"/>
      <c r="B11" s="37">
        <v>2024</v>
      </c>
      <c r="C11" s="38">
        <v>485.22300000000001</v>
      </c>
      <c r="D11" s="38">
        <v>681.13499999999999</v>
      </c>
      <c r="E11" s="38">
        <v>583.17899999999997</v>
      </c>
      <c r="F11" s="38">
        <v>587.17899999999997</v>
      </c>
      <c r="G11" s="38">
        <v>584.17899999999997</v>
      </c>
      <c r="H11" s="38"/>
      <c r="I11" s="38"/>
      <c r="J11" s="38"/>
      <c r="K11" s="38"/>
      <c r="L11" s="38"/>
      <c r="M11" s="156"/>
      <c r="N11" s="38"/>
      <c r="O11" s="341"/>
    </row>
    <row r="12" spans="1:15" ht="11.1" customHeight="1" x14ac:dyDescent="0.25">
      <c r="A12" s="36" t="s">
        <v>112</v>
      </c>
      <c r="B12" s="37">
        <v>2023</v>
      </c>
      <c r="C12" s="38">
        <v>698.86</v>
      </c>
      <c r="D12" s="38">
        <v>486.79</v>
      </c>
      <c r="E12" s="38">
        <v>646.38</v>
      </c>
      <c r="F12" s="38">
        <v>595.37</v>
      </c>
      <c r="G12" s="38">
        <v>628.01499999999999</v>
      </c>
      <c r="H12" s="38">
        <v>562.62</v>
      </c>
      <c r="I12" s="38">
        <v>595.3175</v>
      </c>
      <c r="J12" s="38">
        <v>578.96875</v>
      </c>
      <c r="K12" s="38">
        <v>587.14312500000005</v>
      </c>
      <c r="L12" s="38">
        <v>589.13874999999996</v>
      </c>
      <c r="M12" s="156">
        <v>595.3175</v>
      </c>
      <c r="N12" s="38">
        <v>592.22812499999998</v>
      </c>
      <c r="O12" s="226">
        <f>SUM(C12:N12)</f>
        <v>7156.1487499999994</v>
      </c>
    </row>
    <row r="13" spans="1:15" ht="11.1" customHeight="1" x14ac:dyDescent="0.25">
      <c r="A13" s="36"/>
      <c r="B13" s="37">
        <v>2024</v>
      </c>
      <c r="C13" s="38">
        <v>690.67600000000004</v>
      </c>
      <c r="D13" s="38">
        <v>520.875</v>
      </c>
      <c r="E13" s="38">
        <v>605.77549999999997</v>
      </c>
      <c r="F13" s="38">
        <v>609.77549999999997</v>
      </c>
      <c r="G13" s="38">
        <v>606.77599999999995</v>
      </c>
      <c r="H13" s="38"/>
      <c r="I13" s="38"/>
      <c r="J13" s="38"/>
      <c r="K13" s="38"/>
      <c r="L13" s="38"/>
      <c r="M13" s="156"/>
      <c r="N13" s="38"/>
      <c r="O13" s="341"/>
    </row>
    <row r="14" spans="1:15" ht="11.1" customHeight="1" x14ac:dyDescent="0.25">
      <c r="A14" s="36" t="s">
        <v>32</v>
      </c>
      <c r="B14" s="37">
        <v>2023</v>
      </c>
      <c r="C14" s="38">
        <v>829.51900000000001</v>
      </c>
      <c r="D14" s="38">
        <v>772.54</v>
      </c>
      <c r="E14" s="38">
        <v>936.68000000000006</v>
      </c>
      <c r="F14" s="38">
        <v>599.29199999999992</v>
      </c>
      <c r="G14" s="38">
        <v>661.47</v>
      </c>
      <c r="H14" s="38">
        <v>555.61</v>
      </c>
      <c r="I14" s="38">
        <v>608.54</v>
      </c>
      <c r="J14" s="38">
        <v>582.07500000000005</v>
      </c>
      <c r="K14" s="38">
        <v>595.3075</v>
      </c>
      <c r="L14" s="38">
        <v>742.49549999999999</v>
      </c>
      <c r="M14" s="156">
        <v>608.54</v>
      </c>
      <c r="N14" s="38">
        <v>695.51774999999998</v>
      </c>
      <c r="O14" s="226">
        <f>SUM(C14:N14)</f>
        <v>8187.5867499999995</v>
      </c>
    </row>
    <row r="15" spans="1:15" ht="11.1" customHeight="1" x14ac:dyDescent="0.25">
      <c r="A15" s="36"/>
      <c r="B15" s="37">
        <v>2024</v>
      </c>
      <c r="C15" s="38">
        <v>846.24599999999998</v>
      </c>
      <c r="D15" s="38">
        <v>767.98599999999999</v>
      </c>
      <c r="E15" s="38">
        <v>807.11599999999999</v>
      </c>
      <c r="F15" s="38">
        <v>811.11599999999999</v>
      </c>
      <c r="G15" s="38">
        <v>808.11599999999999</v>
      </c>
      <c r="H15" s="38"/>
      <c r="I15" s="38"/>
      <c r="J15" s="38"/>
      <c r="K15" s="38"/>
      <c r="L15" s="38"/>
      <c r="M15" s="156"/>
      <c r="N15" s="38"/>
      <c r="O15" s="341"/>
    </row>
    <row r="16" spans="1:15" ht="11.1" customHeight="1" x14ac:dyDescent="0.25">
      <c r="A16" s="39" t="s">
        <v>0</v>
      </c>
      <c r="B16" s="37">
        <v>2023</v>
      </c>
      <c r="C16" s="38">
        <v>624.00800000000004</v>
      </c>
      <c r="D16" s="38">
        <v>574.08096499999988</v>
      </c>
      <c r="E16" s="38">
        <v>584.03324593749994</v>
      </c>
      <c r="F16" s="38">
        <v>579.05710546874991</v>
      </c>
      <c r="G16" s="38">
        <v>582.78899999999999</v>
      </c>
      <c r="H16" s="38">
        <v>583.14099999999996</v>
      </c>
      <c r="I16" s="38">
        <v>582.96510541015618</v>
      </c>
      <c r="J16" s="38">
        <v>583.05305270507813</v>
      </c>
      <c r="K16" s="38">
        <v>583.00907905761721</v>
      </c>
      <c r="L16" s="38">
        <v>579.99013180664053</v>
      </c>
      <c r="M16" s="38">
        <v>582.96299999999997</v>
      </c>
      <c r="N16" s="38">
        <v>581.47656590332019</v>
      </c>
      <c r="O16" s="226">
        <f>SUM(C16:N16)</f>
        <v>7020.5662512890613</v>
      </c>
    </row>
    <row r="17" spans="1:15" ht="11.1" customHeight="1" x14ac:dyDescent="0.25">
      <c r="A17" s="39"/>
      <c r="B17" s="37">
        <v>2024</v>
      </c>
      <c r="C17" s="38">
        <v>594.03200000000004</v>
      </c>
      <c r="D17" s="38">
        <v>581.54517570312487</v>
      </c>
      <c r="E17" s="38">
        <v>587.7885878515624</v>
      </c>
      <c r="F17" s="38">
        <v>591.7885878515624</v>
      </c>
      <c r="G17" s="38">
        <v>588.78899999999999</v>
      </c>
      <c r="H17" s="38"/>
      <c r="I17" s="38"/>
      <c r="J17" s="38"/>
      <c r="K17" s="38"/>
      <c r="L17" s="38"/>
      <c r="M17" s="38"/>
      <c r="N17" s="38"/>
      <c r="O17" s="341"/>
    </row>
    <row r="18" spans="1:15" ht="11.1" customHeight="1" x14ac:dyDescent="0.25">
      <c r="A18" s="36" t="s">
        <v>44</v>
      </c>
      <c r="B18" s="37">
        <v>2023</v>
      </c>
      <c r="C18" s="38">
        <v>271.97000000000003</v>
      </c>
      <c r="D18" s="38">
        <v>263.45999999999998</v>
      </c>
      <c r="E18" s="38">
        <v>267.71500000000003</v>
      </c>
      <c r="F18" s="38">
        <v>265.58749999999998</v>
      </c>
      <c r="G18" s="38">
        <v>267.18299999999999</v>
      </c>
      <c r="H18" s="38">
        <v>265.39</v>
      </c>
      <c r="I18" s="38">
        <v>266.2865625</v>
      </c>
      <c r="J18" s="38">
        <v>265.83828125000002</v>
      </c>
      <c r="K18" s="38">
        <v>266.06242187500004</v>
      </c>
      <c r="L18" s="38">
        <v>265.98640624999996</v>
      </c>
      <c r="M18" s="156">
        <v>266.286</v>
      </c>
      <c r="N18" s="38">
        <v>266.13620312499995</v>
      </c>
      <c r="O18" s="226">
        <f>SUM(C18:N18)</f>
        <v>3197.9013749999999</v>
      </c>
    </row>
    <row r="19" spans="1:15" ht="11.1" customHeight="1" x14ac:dyDescent="0.25">
      <c r="A19" s="36"/>
      <c r="B19" s="37">
        <v>2024</v>
      </c>
      <c r="C19" s="38">
        <v>267.71500000000003</v>
      </c>
      <c r="D19" s="38">
        <v>266.65125</v>
      </c>
      <c r="E19" s="38">
        <v>267.18312500000002</v>
      </c>
      <c r="F19" s="38">
        <v>271.18312500000002</v>
      </c>
      <c r="G19" s="38">
        <v>268.18299999999999</v>
      </c>
      <c r="H19" s="38"/>
      <c r="I19" s="38"/>
      <c r="J19" s="38"/>
      <c r="K19" s="38"/>
      <c r="L19" s="38"/>
      <c r="M19" s="156"/>
      <c r="N19" s="38"/>
      <c r="O19" s="341"/>
    </row>
    <row r="20" spans="1:15" ht="11.1" customHeight="1" x14ac:dyDescent="0.25">
      <c r="A20" s="36" t="s">
        <v>1</v>
      </c>
      <c r="B20" s="37">
        <v>2023</v>
      </c>
      <c r="C20" s="38">
        <v>153.91399999999999</v>
      </c>
      <c r="D20" s="38">
        <v>126.50399999999999</v>
      </c>
      <c r="E20" s="38">
        <v>140.20940624999997</v>
      </c>
      <c r="F20" s="38">
        <v>133.35670312499997</v>
      </c>
      <c r="G20" s="38">
        <v>138.49600000000001</v>
      </c>
      <c r="H20" s="38">
        <v>145.36099999999999</v>
      </c>
      <c r="I20" s="38">
        <v>141.92861523437497</v>
      </c>
      <c r="J20" s="38">
        <v>143.6448076171875</v>
      </c>
      <c r="K20" s="38">
        <v>142.78671142578122</v>
      </c>
      <c r="L20" s="38">
        <v>134.64158496093745</v>
      </c>
      <c r="M20" s="156">
        <v>141.928</v>
      </c>
      <c r="N20" s="38">
        <v>138.28479248046872</v>
      </c>
      <c r="O20" s="226">
        <f>SUM(C20:N20)</f>
        <v>1681.0556210937498</v>
      </c>
    </row>
    <row r="21" spans="1:15" ht="11.1" customHeight="1" x14ac:dyDescent="0.25">
      <c r="A21" s="36"/>
      <c r="B21" s="37">
        <v>2024</v>
      </c>
      <c r="C21" s="38">
        <v>140.209</v>
      </c>
      <c r="D21" s="38">
        <v>136.78305468749997</v>
      </c>
      <c r="E21" s="38">
        <v>138.49602734374997</v>
      </c>
      <c r="F21" s="38">
        <v>142.49602734374997</v>
      </c>
      <c r="G21" s="38">
        <v>139.49600000000001</v>
      </c>
      <c r="H21" s="38"/>
      <c r="I21" s="38"/>
      <c r="J21" s="38"/>
      <c r="K21" s="38"/>
      <c r="L21" s="38"/>
      <c r="M21" s="156"/>
      <c r="N21" s="38"/>
      <c r="O21" s="341"/>
    </row>
    <row r="22" spans="1:15" ht="11.1" customHeight="1" x14ac:dyDescent="0.25">
      <c r="A22" s="36" t="s">
        <v>2</v>
      </c>
      <c r="B22" s="37">
        <v>2023</v>
      </c>
      <c r="C22" s="38">
        <v>198.124</v>
      </c>
      <c r="D22" s="38">
        <v>184.11696499999999</v>
      </c>
      <c r="E22" s="38">
        <v>176.10883968749999</v>
      </c>
      <c r="F22" s="38">
        <v>180.11290234374999</v>
      </c>
      <c r="G22" s="38">
        <v>177.11</v>
      </c>
      <c r="H22" s="38">
        <v>172.39</v>
      </c>
      <c r="I22" s="38">
        <v>174.74992767578124</v>
      </c>
      <c r="J22" s="38">
        <v>173.56996383789061</v>
      </c>
      <c r="K22" s="38">
        <v>174.15994575683592</v>
      </c>
      <c r="L22" s="38">
        <v>179.36214059570312</v>
      </c>
      <c r="M22" s="156">
        <v>174.749</v>
      </c>
      <c r="N22" s="38">
        <v>177.05557029785155</v>
      </c>
      <c r="O22" s="226">
        <f>SUM(C22:N22)</f>
        <v>2141.6092551953125</v>
      </c>
    </row>
    <row r="23" spans="1:15" ht="11.1" customHeight="1" x14ac:dyDescent="0.25">
      <c r="A23" s="36"/>
      <c r="B23" s="37">
        <v>2024</v>
      </c>
      <c r="C23" s="38">
        <v>186.108</v>
      </c>
      <c r="D23" s="38">
        <v>178.11087101562498</v>
      </c>
      <c r="E23" s="38">
        <v>182.10943550781249</v>
      </c>
      <c r="F23" s="38">
        <v>186.10943550781249</v>
      </c>
      <c r="G23" s="38">
        <v>183.10900000000001</v>
      </c>
      <c r="H23" s="38"/>
      <c r="I23" s="38"/>
      <c r="J23" s="38"/>
      <c r="K23" s="38"/>
      <c r="L23" s="38"/>
      <c r="M23" s="156"/>
      <c r="N23" s="38"/>
      <c r="O23" s="341"/>
    </row>
    <row r="24" spans="1:15" ht="11.1" customHeight="1" x14ac:dyDescent="0.25">
      <c r="A24" s="36" t="s">
        <v>3</v>
      </c>
      <c r="B24" s="37">
        <v>2023</v>
      </c>
      <c r="C24" s="38">
        <v>196.34399999999999</v>
      </c>
      <c r="D24" s="38">
        <v>206.23750000000001</v>
      </c>
      <c r="E24" s="38">
        <v>201.28914062500002</v>
      </c>
      <c r="F24" s="38">
        <v>203.76332031250001</v>
      </c>
      <c r="G24" s="38">
        <v>201.90799999999999</v>
      </c>
      <c r="H24" s="38">
        <v>193.65</v>
      </c>
      <c r="I24" s="38">
        <v>197.7788427734375</v>
      </c>
      <c r="J24" s="38">
        <v>195.71442138671875</v>
      </c>
      <c r="K24" s="38">
        <v>196.74663208007814</v>
      </c>
      <c r="L24" s="38">
        <v>203.29941162109375</v>
      </c>
      <c r="M24" s="156">
        <v>197.773</v>
      </c>
      <c r="N24" s="38">
        <v>200.53620581054687</v>
      </c>
      <c r="O24" s="226">
        <f>SUM(C24:N24)</f>
        <v>2395.040474609375</v>
      </c>
    </row>
    <row r="25" spans="1:15" ht="11.1" customHeight="1" x14ac:dyDescent="0.25">
      <c r="A25" s="36"/>
      <c r="B25" s="37">
        <v>2024</v>
      </c>
      <c r="C25" s="38">
        <v>201.28899999999999</v>
      </c>
      <c r="D25" s="38">
        <v>202.52623046875001</v>
      </c>
      <c r="E25" s="38">
        <v>201.90761523437499</v>
      </c>
      <c r="F25" s="38">
        <v>205.90761523437496</v>
      </c>
      <c r="G25" s="38">
        <v>202.90799999999999</v>
      </c>
      <c r="H25" s="38"/>
      <c r="I25" s="38"/>
      <c r="J25" s="38"/>
      <c r="K25" s="38"/>
      <c r="L25" s="38"/>
      <c r="M25" s="156"/>
      <c r="N25" s="38"/>
      <c r="O25" s="341"/>
    </row>
    <row r="26" spans="1:15" ht="11.1" customHeight="1" x14ac:dyDescent="0.25">
      <c r="A26" s="36" t="s">
        <v>4</v>
      </c>
      <c r="B26" s="37">
        <v>2023</v>
      </c>
      <c r="C26" s="38">
        <v>355.649</v>
      </c>
      <c r="D26" s="38">
        <v>313.54500000000002</v>
      </c>
      <c r="E26" s="38">
        <v>320.70999999999998</v>
      </c>
      <c r="F26" s="38">
        <v>325.82</v>
      </c>
      <c r="G26" s="38">
        <v>350.35</v>
      </c>
      <c r="H26" s="38">
        <v>331.12</v>
      </c>
      <c r="I26" s="38">
        <v>340.73500000000001</v>
      </c>
      <c r="J26" s="38">
        <v>335.92750000000001</v>
      </c>
      <c r="K26" s="38">
        <v>338.33125000000001</v>
      </c>
      <c r="L26" s="38">
        <v>327.60625000000005</v>
      </c>
      <c r="M26" s="156">
        <v>340.73500000000001</v>
      </c>
      <c r="N26" s="38">
        <v>334.17062500000003</v>
      </c>
      <c r="O26" s="226">
        <f>SUM(C26:N26)</f>
        <v>4014.6996250000002</v>
      </c>
    </row>
    <row r="27" spans="1:15" ht="11.1" customHeight="1" x14ac:dyDescent="0.25">
      <c r="A27" s="36"/>
      <c r="B27" s="37">
        <v>2024</v>
      </c>
      <c r="C27" s="38">
        <v>329.96800000000002</v>
      </c>
      <c r="D27" s="38">
        <v>323.26499999999999</v>
      </c>
      <c r="E27" s="38">
        <v>326.61649999999997</v>
      </c>
      <c r="F27" s="38">
        <v>330.61649999999997</v>
      </c>
      <c r="G27" s="38">
        <v>327.61700000000002</v>
      </c>
      <c r="H27" s="38"/>
      <c r="I27" s="38"/>
      <c r="J27" s="38"/>
      <c r="K27" s="38"/>
      <c r="L27" s="38"/>
      <c r="M27" s="156"/>
      <c r="N27" s="38"/>
      <c r="O27" s="341"/>
    </row>
    <row r="28" spans="1:15" ht="11.1" customHeight="1" x14ac:dyDescent="0.25">
      <c r="A28" s="36" t="s">
        <v>5</v>
      </c>
      <c r="B28" s="37">
        <v>2023</v>
      </c>
      <c r="C28" s="38">
        <v>6919.6570000000002</v>
      </c>
      <c r="D28" s="38">
        <v>6683.4</v>
      </c>
      <c r="E28" s="38">
        <v>6801.5288671874996</v>
      </c>
      <c r="F28" s="38">
        <v>6742.4644335937501</v>
      </c>
      <c r="G28" s="38">
        <v>6886.7629999999999</v>
      </c>
      <c r="H28" s="38">
        <v>6863.71</v>
      </c>
      <c r="I28" s="38">
        <v>6875.2363793945296</v>
      </c>
      <c r="J28" s="38">
        <v>6869.4731896972644</v>
      </c>
      <c r="K28" s="38">
        <v>6872.354784545897</v>
      </c>
      <c r="L28" s="38">
        <v>6778.5390148925781</v>
      </c>
      <c r="M28" s="156">
        <v>6805.2359999999999</v>
      </c>
      <c r="N28" s="38">
        <v>6391.8875074462903</v>
      </c>
      <c r="O28" s="226">
        <f>SUM(C28:N28)</f>
        <v>81490.250176757807</v>
      </c>
    </row>
    <row r="29" spans="1:15" ht="11.1" customHeight="1" x14ac:dyDescent="0.25">
      <c r="A29" s="36"/>
      <c r="B29" s="37">
        <v>2024</v>
      </c>
      <c r="C29" s="38">
        <v>6801.5280000000002</v>
      </c>
      <c r="D29" s="38">
        <v>6771.9966503906253</v>
      </c>
      <c r="E29" s="38">
        <v>6786.7623251953128</v>
      </c>
      <c r="F29" s="38">
        <v>6790.7623251953128</v>
      </c>
      <c r="G29" s="38">
        <v>6787.7619999999997</v>
      </c>
      <c r="H29" s="38"/>
      <c r="I29" s="38"/>
      <c r="J29" s="38"/>
      <c r="K29" s="38"/>
      <c r="L29" s="38"/>
      <c r="M29" s="156"/>
      <c r="N29" s="38"/>
      <c r="O29" s="341"/>
    </row>
    <row r="30" spans="1:15" ht="11.1" customHeight="1" x14ac:dyDescent="0.25">
      <c r="A30" s="36" t="s">
        <v>41</v>
      </c>
      <c r="B30" s="37">
        <v>2023</v>
      </c>
      <c r="C30" s="38">
        <v>312.07600000000002</v>
      </c>
      <c r="D30" s="38">
        <v>302.71899999999999</v>
      </c>
      <c r="E30" s="38">
        <v>375.86749999999995</v>
      </c>
      <c r="F30" s="38">
        <v>285.72199999999998</v>
      </c>
      <c r="G30" s="38">
        <v>248.53</v>
      </c>
      <c r="H30" s="38">
        <v>280.23328316889518</v>
      </c>
      <c r="I30" s="38">
        <v>264.38161479091627</v>
      </c>
      <c r="J30" s="38">
        <v>272.30744897990576</v>
      </c>
      <c r="K30" s="38">
        <v>268.34453188541102</v>
      </c>
      <c r="L30" s="38">
        <v>303.20961160323429</v>
      </c>
      <c r="M30" s="156">
        <v>264.38099999999997</v>
      </c>
      <c r="N30" s="38">
        <v>283.79530580161713</v>
      </c>
      <c r="O30" s="226">
        <f>SUM(C30:N30)</f>
        <v>3461.5672962299795</v>
      </c>
    </row>
    <row r="31" spans="1:15" ht="11.1" customHeight="1" x14ac:dyDescent="0.25">
      <c r="A31" s="36"/>
      <c r="B31" s="37">
        <v>2024</v>
      </c>
      <c r="C31" s="38">
        <v>330.226</v>
      </c>
      <c r="D31" s="38">
        <v>330.79474999999996</v>
      </c>
      <c r="E31" s="38">
        <v>330.51037499999995</v>
      </c>
      <c r="F31" s="38">
        <v>334.51037499999995</v>
      </c>
      <c r="G31" s="38">
        <v>331.51</v>
      </c>
      <c r="H31" s="38"/>
      <c r="I31" s="38"/>
      <c r="J31" s="38"/>
      <c r="K31" s="38"/>
      <c r="L31" s="38"/>
      <c r="M31" s="156"/>
      <c r="N31" s="38"/>
      <c r="O31" s="341"/>
    </row>
    <row r="32" spans="1:15" ht="11.1" customHeight="1" x14ac:dyDescent="0.25">
      <c r="A32" s="36" t="s">
        <v>42</v>
      </c>
      <c r="B32" s="37">
        <v>2023</v>
      </c>
      <c r="C32" s="38">
        <v>254.03899999999999</v>
      </c>
      <c r="D32" s="38">
        <v>237.13544999999999</v>
      </c>
      <c r="E32" s="38">
        <v>259.41566999999998</v>
      </c>
      <c r="F32" s="38">
        <v>257.37788999999998</v>
      </c>
      <c r="G32" s="38">
        <v>312.55200000000002</v>
      </c>
      <c r="H32" s="38">
        <v>280.53467000000001</v>
      </c>
      <c r="I32" s="38">
        <v>296.54327000000001</v>
      </c>
      <c r="J32" s="38">
        <v>288.53897000000001</v>
      </c>
      <c r="K32" s="38">
        <v>292.54111999999998</v>
      </c>
      <c r="L32" s="38">
        <v>266.62022000000002</v>
      </c>
      <c r="M32" s="156">
        <v>296.54300000000001</v>
      </c>
      <c r="N32" s="38">
        <v>281.58161000000001</v>
      </c>
      <c r="O32" s="226">
        <f>SUM(C32:N32)</f>
        <v>3323.4228699999999</v>
      </c>
    </row>
    <row r="33" spans="1:15" ht="11.1" customHeight="1" x14ac:dyDescent="0.25">
      <c r="A33" s="36"/>
      <c r="B33" s="37">
        <v>2024</v>
      </c>
      <c r="C33" s="38">
        <v>250.196</v>
      </c>
      <c r="D33" s="38">
        <v>258.39677999999998</v>
      </c>
      <c r="E33" s="38">
        <v>254.29638999999997</v>
      </c>
      <c r="F33" s="38">
        <v>258.29638999999997</v>
      </c>
      <c r="G33" s="38">
        <v>255.29599999999999</v>
      </c>
      <c r="H33" s="38"/>
      <c r="I33" s="38"/>
      <c r="J33" s="38"/>
      <c r="K33" s="38"/>
      <c r="L33" s="38"/>
      <c r="M33" s="156"/>
      <c r="N33" s="38"/>
      <c r="O33" s="341"/>
    </row>
    <row r="34" spans="1:15" ht="11.1" customHeight="1" x14ac:dyDescent="0.25">
      <c r="A34" s="36" t="s">
        <v>43</v>
      </c>
      <c r="B34" s="37">
        <v>2023</v>
      </c>
      <c r="C34" s="38">
        <v>84.384</v>
      </c>
      <c r="D34" s="38">
        <v>106.89750000000001</v>
      </c>
      <c r="E34" s="38">
        <v>95.641171874999998</v>
      </c>
      <c r="F34" s="38">
        <v>101.2693359375</v>
      </c>
      <c r="G34" s="38">
        <v>97.048000000000002</v>
      </c>
      <c r="H34" s="38">
        <v>105.37</v>
      </c>
      <c r="I34" s="38">
        <v>101.2091064453125</v>
      </c>
      <c r="J34" s="38">
        <v>103.28955322265625</v>
      </c>
      <c r="K34" s="38">
        <v>102.24932983398438</v>
      </c>
      <c r="L34" s="38">
        <v>100.21405517578125</v>
      </c>
      <c r="M34" s="156">
        <v>101.209</v>
      </c>
      <c r="N34" s="38">
        <v>100.71152758789063</v>
      </c>
      <c r="O34" s="226">
        <f>SUM(C34:N34)</f>
        <v>1199.492580078125</v>
      </c>
    </row>
    <row r="35" spans="1:15" ht="11.1" customHeight="1" x14ac:dyDescent="0.25">
      <c r="A35" s="36"/>
      <c r="B35" s="37">
        <v>2024</v>
      </c>
      <c r="C35" s="38">
        <v>95.641000000000005</v>
      </c>
      <c r="D35" s="38">
        <v>98.455253906249993</v>
      </c>
      <c r="E35" s="38">
        <v>97.048126953125006</v>
      </c>
      <c r="F35" s="38">
        <v>101.04812695312501</v>
      </c>
      <c r="G35" s="38">
        <v>98.048000000000002</v>
      </c>
      <c r="H35" s="38"/>
      <c r="I35" s="38"/>
      <c r="J35" s="38"/>
      <c r="K35" s="38"/>
      <c r="L35" s="38"/>
      <c r="M35" s="156"/>
      <c r="N35" s="38"/>
      <c r="O35" s="341"/>
    </row>
    <row r="36" spans="1:15" ht="11.1" customHeight="1" x14ac:dyDescent="0.25">
      <c r="A36" s="36" t="s">
        <v>18</v>
      </c>
      <c r="B36" s="37">
        <v>2023</v>
      </c>
      <c r="C36" s="38">
        <v>161.029</v>
      </c>
      <c r="D36" s="38">
        <v>161.404</v>
      </c>
      <c r="E36" s="38">
        <v>187.57400000000001</v>
      </c>
      <c r="F36" s="38">
        <v>233.459</v>
      </c>
      <c r="G36" s="38">
        <v>244.21199999999999</v>
      </c>
      <c r="H36" s="38">
        <v>253.2695359578571</v>
      </c>
      <c r="I36" s="38">
        <v>248.74076797892855</v>
      </c>
      <c r="J36" s="38">
        <v>251.00515196839282</v>
      </c>
      <c r="K36" s="38">
        <v>249.87295997366067</v>
      </c>
      <c r="L36" s="38">
        <v>206.66225</v>
      </c>
      <c r="M36" s="156">
        <v>248.74</v>
      </c>
      <c r="N36" s="38">
        <v>227.70112499999999</v>
      </c>
      <c r="O36" s="226">
        <f>SUM(C36:N36)</f>
        <v>2673.6697908788387</v>
      </c>
    </row>
    <row r="37" spans="1:15" ht="11.1" customHeight="1" x14ac:dyDescent="0.25">
      <c r="A37" s="36"/>
      <c r="B37" s="37">
        <v>2024</v>
      </c>
      <c r="C37" s="38">
        <v>170.07400000000001</v>
      </c>
      <c r="D37" s="38">
        <v>170.51650000000001</v>
      </c>
      <c r="E37" s="38">
        <v>170.29525000000001</v>
      </c>
      <c r="F37" s="38">
        <v>174.29525000000001</v>
      </c>
      <c r="G37" s="38">
        <v>171.29499999999999</v>
      </c>
      <c r="H37" s="38"/>
      <c r="I37" s="38"/>
      <c r="J37" s="38"/>
      <c r="K37" s="38"/>
      <c r="L37" s="38"/>
      <c r="M37" s="156"/>
      <c r="N37" s="38"/>
      <c r="O37" s="341"/>
    </row>
    <row r="38" spans="1:15" ht="11.1" customHeight="1" x14ac:dyDescent="0.25">
      <c r="A38" s="36" t="s">
        <v>19</v>
      </c>
      <c r="B38" s="37">
        <v>2023</v>
      </c>
      <c r="C38" s="38">
        <v>16.178000000000001</v>
      </c>
      <c r="D38" s="38">
        <v>17.805</v>
      </c>
      <c r="E38" s="38">
        <v>16.991894531250001</v>
      </c>
      <c r="F38" s="38">
        <v>17.398447265625002</v>
      </c>
      <c r="G38" s="38">
        <v>17.094000000000001</v>
      </c>
      <c r="H38" s="38">
        <v>14.057</v>
      </c>
      <c r="I38" s="38">
        <v>15.575266357421878</v>
      </c>
      <c r="J38" s="38">
        <v>14.816133178710938</v>
      </c>
      <c r="K38" s="38">
        <v>15.195699768066408</v>
      </c>
      <c r="L38" s="38">
        <v>17.32221862792969</v>
      </c>
      <c r="M38" s="156">
        <v>15.574999999999999</v>
      </c>
      <c r="N38" s="38">
        <v>16.448609313964845</v>
      </c>
      <c r="O38" s="226">
        <f>SUM(C38:N38)</f>
        <v>194.45726904296876</v>
      </c>
    </row>
    <row r="39" spans="1:15" ht="11.1" customHeight="1" x14ac:dyDescent="0.25">
      <c r="A39" s="36"/>
      <c r="B39" s="37">
        <v>2024</v>
      </c>
      <c r="C39" s="38">
        <v>16.991</v>
      </c>
      <c r="D39" s="38">
        <v>17.195170898437503</v>
      </c>
      <c r="E39" s="38">
        <v>17.093085449218751</v>
      </c>
      <c r="F39" s="38">
        <v>21.093085449218751</v>
      </c>
      <c r="G39" s="38">
        <v>18.093</v>
      </c>
      <c r="H39" s="38"/>
      <c r="I39" s="38"/>
      <c r="J39" s="38"/>
      <c r="K39" s="38"/>
      <c r="L39" s="38"/>
      <c r="M39" s="156"/>
      <c r="N39" s="38"/>
      <c r="O39" s="341"/>
    </row>
    <row r="40" spans="1:15" ht="11.1" customHeight="1" x14ac:dyDescent="0.25">
      <c r="A40" s="36" t="s">
        <v>20</v>
      </c>
      <c r="B40" s="37">
        <v>2023</v>
      </c>
      <c r="C40" s="38">
        <v>1740.894</v>
      </c>
      <c r="D40" s="38">
        <v>1562.3715</v>
      </c>
      <c r="E40" s="38">
        <v>1651.6327968750002</v>
      </c>
      <c r="F40" s="38">
        <v>1607.0021484375002</v>
      </c>
      <c r="G40" s="38">
        <v>1740.4749999999999</v>
      </c>
      <c r="H40" s="38">
        <v>1820.49</v>
      </c>
      <c r="I40" s="38">
        <v>1780.482567382815</v>
      </c>
      <c r="J40" s="38">
        <v>1800.4862836914076</v>
      </c>
      <c r="K40" s="38">
        <v>1790.4844255371113</v>
      </c>
      <c r="L40" s="38">
        <v>1640.3703950195327</v>
      </c>
      <c r="M40" s="156">
        <v>1780.482</v>
      </c>
      <c r="N40" s="38">
        <v>1710.4261975097663</v>
      </c>
      <c r="O40" s="226">
        <f>SUM(C40:N40)</f>
        <v>20625.597314453131</v>
      </c>
    </row>
    <row r="41" spans="1:15" ht="11.1" customHeight="1" x14ac:dyDescent="0.25">
      <c r="A41" s="36"/>
      <c r="B41" s="37">
        <v>2024</v>
      </c>
      <c r="C41" s="38">
        <v>1851.6320000000001</v>
      </c>
      <c r="D41" s="38">
        <v>1589.3174726562499</v>
      </c>
      <c r="E41" s="38">
        <v>1720.4747363281249</v>
      </c>
      <c r="F41" s="38">
        <v>1724.4747363281249</v>
      </c>
      <c r="G41" s="38">
        <v>1721.4749999999999</v>
      </c>
      <c r="H41" s="38"/>
      <c r="I41" s="38"/>
      <c r="J41" s="38"/>
      <c r="K41" s="38"/>
      <c r="L41" s="38"/>
      <c r="M41" s="156"/>
      <c r="N41" s="38"/>
      <c r="O41" s="341"/>
    </row>
    <row r="42" spans="1:15" ht="11.1" customHeight="1" x14ac:dyDescent="0.25">
      <c r="A42" s="36" t="s">
        <v>21</v>
      </c>
      <c r="B42" s="37">
        <v>2023</v>
      </c>
      <c r="C42" s="38">
        <v>152.22399999999999</v>
      </c>
      <c r="D42" s="38">
        <v>154.3485</v>
      </c>
      <c r="E42" s="38">
        <v>153.28640625</v>
      </c>
      <c r="F42" s="38">
        <v>153.81745312499999</v>
      </c>
      <c r="G42" s="38">
        <v>153.41900000000001</v>
      </c>
      <c r="H42" s="38">
        <v>150.642</v>
      </c>
      <c r="I42" s="38">
        <v>152.030583984375</v>
      </c>
      <c r="J42" s="38">
        <v>151.33629199218751</v>
      </c>
      <c r="K42" s="38">
        <v>151.68343798828124</v>
      </c>
      <c r="L42" s="38">
        <v>153.71788183593748</v>
      </c>
      <c r="M42" s="156">
        <v>152.036</v>
      </c>
      <c r="N42" s="38">
        <v>152.87694091796874</v>
      </c>
      <c r="O42" s="226">
        <f>SUM(C42:N42)</f>
        <v>1831.4184960937498</v>
      </c>
    </row>
    <row r="43" spans="1:15" ht="11.1" customHeight="1" x14ac:dyDescent="0.25">
      <c r="A43" s="36"/>
      <c r="B43" s="37">
        <v>2024</v>
      </c>
      <c r="C43" s="38">
        <v>153.286</v>
      </c>
      <c r="D43" s="38">
        <v>153.55192968749998</v>
      </c>
      <c r="E43" s="38">
        <v>153.41896484374999</v>
      </c>
      <c r="F43" s="38">
        <v>157.41896484374999</v>
      </c>
      <c r="G43" s="38">
        <v>154.41900000000001</v>
      </c>
      <c r="H43" s="38"/>
      <c r="I43" s="38"/>
      <c r="J43" s="38"/>
      <c r="K43" s="38"/>
      <c r="L43" s="38"/>
      <c r="M43" s="156"/>
      <c r="N43" s="38"/>
      <c r="O43" s="341"/>
    </row>
    <row r="44" spans="1:15" ht="11.1" customHeight="1" x14ac:dyDescent="0.25">
      <c r="A44" s="36" t="s">
        <v>22</v>
      </c>
      <c r="B44" s="37">
        <v>2023</v>
      </c>
      <c r="C44" s="38">
        <v>226.85400000000001</v>
      </c>
      <c r="D44" s="38">
        <v>231.88550000000001</v>
      </c>
      <c r="E44" s="38">
        <v>229.37018750000001</v>
      </c>
      <c r="F44" s="38">
        <v>230.62784375000001</v>
      </c>
      <c r="G44" s="38">
        <v>229.685</v>
      </c>
      <c r="H44" s="38">
        <v>220.83099999999999</v>
      </c>
      <c r="I44" s="38">
        <v>225.25780078125001</v>
      </c>
      <c r="J44" s="38">
        <v>223.04440039062501</v>
      </c>
      <c r="K44" s="38">
        <v>224.15110058593751</v>
      </c>
      <c r="L44" s="38">
        <v>230.39203320312501</v>
      </c>
      <c r="M44" s="156">
        <v>225.25700000000001</v>
      </c>
      <c r="N44" s="38">
        <v>227.82451660156249</v>
      </c>
      <c r="O44" s="226">
        <f>SUM(C44:N44)</f>
        <v>2725.1803828124998</v>
      </c>
    </row>
    <row r="45" spans="1:15" ht="11.1" customHeight="1" x14ac:dyDescent="0.25">
      <c r="A45" s="36"/>
      <c r="B45" s="37">
        <v>2024</v>
      </c>
      <c r="C45" s="38">
        <v>229.37299999999999</v>
      </c>
      <c r="D45" s="38">
        <v>229.99901562500003</v>
      </c>
      <c r="E45" s="38">
        <v>229.68600781250001</v>
      </c>
      <c r="F45" s="38">
        <v>233.68600781249998</v>
      </c>
      <c r="G45" s="38">
        <v>230.68600000000001</v>
      </c>
      <c r="H45" s="38"/>
      <c r="I45" s="38"/>
      <c r="J45" s="38"/>
      <c r="K45" s="38"/>
      <c r="L45" s="38"/>
      <c r="M45" s="156"/>
      <c r="N45" s="38"/>
      <c r="O45" s="341"/>
    </row>
    <row r="46" spans="1:15" ht="11.1" customHeight="1" x14ac:dyDescent="0.25">
      <c r="A46" s="36" t="s">
        <v>161</v>
      </c>
      <c r="B46" s="37">
        <v>2023</v>
      </c>
      <c r="C46" s="38">
        <v>516.82299999999998</v>
      </c>
      <c r="D46" s="38">
        <v>532.90300000000002</v>
      </c>
      <c r="E46" s="38">
        <v>576.59100000000001</v>
      </c>
      <c r="F46" s="38">
        <v>549.99299999999994</v>
      </c>
      <c r="G46" s="38">
        <v>530.70399999999995</v>
      </c>
      <c r="H46" s="38">
        <v>521.26499999999999</v>
      </c>
      <c r="I46" s="38">
        <v>525.98450000000003</v>
      </c>
      <c r="J46" s="38">
        <v>523.62474999999995</v>
      </c>
      <c r="K46" s="38">
        <v>524.80462499999999</v>
      </c>
      <c r="L46" s="38">
        <v>547.54774999999995</v>
      </c>
      <c r="M46" s="156">
        <v>525.98450000000003</v>
      </c>
      <c r="N46" s="38">
        <v>536.76612499999999</v>
      </c>
      <c r="O46" s="226">
        <f>SUM(C46:N46)</f>
        <v>6412.9912499999991</v>
      </c>
    </row>
    <row r="47" spans="1:15" ht="11.1" customHeight="1" x14ac:dyDescent="0.25">
      <c r="A47" s="36"/>
      <c r="B47" s="37">
        <v>2024</v>
      </c>
      <c r="C47" s="38">
        <v>542.10500000000002</v>
      </c>
      <c r="D47" s="38">
        <v>563.29199999999992</v>
      </c>
      <c r="E47" s="38">
        <v>552.69849999999997</v>
      </c>
      <c r="F47" s="38">
        <v>556.69849999999997</v>
      </c>
      <c r="G47" s="38">
        <v>553.69899999999996</v>
      </c>
      <c r="H47" s="38"/>
      <c r="I47" s="38"/>
      <c r="J47" s="38"/>
      <c r="K47" s="38"/>
      <c r="L47" s="38"/>
      <c r="M47" s="156"/>
      <c r="N47" s="38"/>
      <c r="O47" s="341"/>
    </row>
    <row r="48" spans="1:15" ht="11.1" customHeight="1" x14ac:dyDescent="0.25">
      <c r="A48" s="36" t="s">
        <v>33</v>
      </c>
      <c r="B48" s="37">
        <v>2023</v>
      </c>
      <c r="C48" s="38">
        <v>132.81100000000001</v>
      </c>
      <c r="D48" s="38">
        <v>162.22874999999999</v>
      </c>
      <c r="E48" s="38">
        <v>147.52031249999999</v>
      </c>
      <c r="F48" s="38">
        <v>154.87453125000002</v>
      </c>
      <c r="G48" s="38">
        <v>149.35900000000001</v>
      </c>
      <c r="H48" s="38">
        <v>129.07599999999999</v>
      </c>
      <c r="I48" s="38">
        <v>139.21743359375</v>
      </c>
      <c r="J48" s="38">
        <v>134.14671679687501</v>
      </c>
      <c r="K48" s="38">
        <v>136.68207519531251</v>
      </c>
      <c r="L48" s="38">
        <v>153.49561523437501</v>
      </c>
      <c r="M48" s="38">
        <v>139.21600000000001</v>
      </c>
      <c r="N48" s="38">
        <v>146.35580761718751</v>
      </c>
      <c r="O48" s="226">
        <f>SUM(C48:N48)</f>
        <v>1724.9832421875003</v>
      </c>
    </row>
    <row r="49" spans="1:15" ht="11.1" customHeight="1" x14ac:dyDescent="0.25">
      <c r="A49" s="36"/>
      <c r="B49" s="37">
        <v>2024</v>
      </c>
      <c r="C49" s="38">
        <v>147.51999999999998</v>
      </c>
      <c r="D49" s="38">
        <v>151.197421875</v>
      </c>
      <c r="E49" s="38">
        <v>149.35871093750001</v>
      </c>
      <c r="F49" s="38">
        <v>153.35871093750001</v>
      </c>
      <c r="G49" s="38">
        <v>150.35900000000001</v>
      </c>
      <c r="H49" s="38"/>
      <c r="I49" s="38"/>
      <c r="J49" s="38"/>
      <c r="K49" s="38"/>
      <c r="L49" s="38"/>
      <c r="M49" s="38"/>
      <c r="N49" s="38"/>
      <c r="O49" s="341"/>
    </row>
    <row r="50" spans="1:15" ht="11.1" customHeight="1" x14ac:dyDescent="0.25">
      <c r="A50" s="36" t="s">
        <v>162</v>
      </c>
      <c r="B50" s="37">
        <v>2023</v>
      </c>
      <c r="C50" s="38">
        <v>60.744999999999997</v>
      </c>
      <c r="D50" s="38">
        <v>72.777500000000003</v>
      </c>
      <c r="E50" s="38">
        <v>66.761289062499998</v>
      </c>
      <c r="F50" s="38">
        <v>69.769394531250001</v>
      </c>
      <c r="G50" s="38">
        <v>67.513000000000005</v>
      </c>
      <c r="H50" s="38">
        <v>57.457999999999998</v>
      </c>
      <c r="I50" s="38">
        <v>62.485657714843747</v>
      </c>
      <c r="J50" s="38">
        <v>59.971828857421869</v>
      </c>
      <c r="K50" s="38">
        <v>61.228743286132811</v>
      </c>
      <c r="L50" s="38">
        <v>69.205374755859381</v>
      </c>
      <c r="M50" s="156">
        <v>62.484999999999999</v>
      </c>
      <c r="N50" s="38">
        <v>65.84518737792969</v>
      </c>
      <c r="O50" s="226">
        <f>SUM(C50:N50)</f>
        <v>776.24597558593746</v>
      </c>
    </row>
    <row r="51" spans="1:15" ht="11.1" customHeight="1" x14ac:dyDescent="0.25">
      <c r="A51" s="36"/>
      <c r="B51" s="37">
        <v>2024</v>
      </c>
      <c r="C51" s="38">
        <v>66.760999999999996</v>
      </c>
      <c r="D51" s="38">
        <v>68.265341796874992</v>
      </c>
      <c r="E51" s="38">
        <v>67.513170898437494</v>
      </c>
      <c r="F51" s="38">
        <v>71.513170898437494</v>
      </c>
      <c r="G51" s="38">
        <v>68.513000000000005</v>
      </c>
      <c r="H51" s="38"/>
      <c r="I51" s="38"/>
      <c r="J51" s="38"/>
      <c r="K51" s="38"/>
      <c r="L51" s="38"/>
      <c r="M51" s="156"/>
      <c r="N51" s="38"/>
      <c r="O51" s="341"/>
    </row>
    <row r="52" spans="1:15" ht="11.1" customHeight="1" x14ac:dyDescent="0.25">
      <c r="A52" s="36" t="s">
        <v>163</v>
      </c>
      <c r="B52" s="37">
        <v>2023</v>
      </c>
      <c r="C52" s="38">
        <v>72.066000000000003</v>
      </c>
      <c r="D52" s="38">
        <v>89.451250000000002</v>
      </c>
      <c r="E52" s="38">
        <v>80.759023437499991</v>
      </c>
      <c r="F52" s="38">
        <v>85.105136718750003</v>
      </c>
      <c r="G52" s="38">
        <v>81.846000000000004</v>
      </c>
      <c r="H52" s="38">
        <v>71.617999999999995</v>
      </c>
      <c r="I52" s="38">
        <v>76.731775878906248</v>
      </c>
      <c r="J52" s="38">
        <v>74.174887939453129</v>
      </c>
      <c r="K52" s="38">
        <v>75.453331909179695</v>
      </c>
      <c r="L52" s="38">
        <v>84.290240478515628</v>
      </c>
      <c r="M52" s="156">
        <v>76.730999999999995</v>
      </c>
      <c r="N52" s="38">
        <v>80.510620239257804</v>
      </c>
      <c r="O52" s="226">
        <f>SUM(C52:N52)</f>
        <v>948.73726660156262</v>
      </c>
    </row>
    <row r="53" spans="1:15" ht="11.1" customHeight="1" x14ac:dyDescent="0.25">
      <c r="A53" s="36"/>
      <c r="B53" s="37">
        <v>2024</v>
      </c>
      <c r="C53" s="38">
        <v>80.759</v>
      </c>
      <c r="D53" s="38">
        <v>82.932080078124997</v>
      </c>
      <c r="E53" s="38">
        <v>81.845540039062499</v>
      </c>
      <c r="F53" s="38">
        <v>85.845540039062499</v>
      </c>
      <c r="G53" s="38">
        <v>82.846000000000004</v>
      </c>
      <c r="H53" s="38"/>
      <c r="I53" s="38"/>
      <c r="J53" s="38"/>
      <c r="K53" s="38"/>
      <c r="L53" s="38"/>
      <c r="M53" s="156"/>
      <c r="N53" s="38"/>
      <c r="O53" s="341"/>
    </row>
    <row r="54" spans="1:15" ht="11.1" customHeight="1" x14ac:dyDescent="0.25">
      <c r="A54" s="36" t="s">
        <v>34</v>
      </c>
      <c r="B54" s="37">
        <v>2023</v>
      </c>
      <c r="C54" s="38">
        <v>1103.6199999999999</v>
      </c>
      <c r="D54" s="38">
        <v>1170.277</v>
      </c>
      <c r="E54" s="38">
        <v>1215.9390000000001</v>
      </c>
      <c r="F54" s="38">
        <v>1217.3580000000002</v>
      </c>
      <c r="G54" s="38">
        <v>1240.2070000000001</v>
      </c>
      <c r="H54" s="38">
        <v>1249.3340000000001</v>
      </c>
      <c r="I54" s="38">
        <v>1244.7705000000001</v>
      </c>
      <c r="J54" s="38">
        <v>1247.0522500000002</v>
      </c>
      <c r="K54" s="38">
        <v>1245.9113750000001</v>
      </c>
      <c r="L54" s="38">
        <v>1210.9452500000002</v>
      </c>
      <c r="M54" s="156">
        <v>1244.7705000000001</v>
      </c>
      <c r="N54" s="38">
        <v>1227.8578750000001</v>
      </c>
      <c r="O54" s="226">
        <f>SUM(C54:N54)</f>
        <v>14618.042750000002</v>
      </c>
    </row>
    <row r="55" spans="1:15" ht="11.1" customHeight="1" x14ac:dyDescent="0.25">
      <c r="A55" s="36"/>
      <c r="B55" s="37">
        <v>2024</v>
      </c>
      <c r="C55" s="38">
        <v>1163.278</v>
      </c>
      <c r="D55" s="38">
        <v>1116.6485</v>
      </c>
      <c r="E55" s="38">
        <v>1139.96325</v>
      </c>
      <c r="F55" s="38">
        <v>1143.96325</v>
      </c>
      <c r="G55" s="38">
        <v>1140.963</v>
      </c>
      <c r="H55" s="38"/>
      <c r="I55" s="38"/>
      <c r="J55" s="38"/>
      <c r="K55" s="38"/>
      <c r="L55" s="38"/>
      <c r="M55" s="156"/>
      <c r="N55" s="38"/>
      <c r="O55" s="341"/>
    </row>
    <row r="56" spans="1:15" ht="11.1" customHeight="1" x14ac:dyDescent="0.25">
      <c r="A56" s="36" t="s">
        <v>35</v>
      </c>
      <c r="B56" s="37">
        <v>2023</v>
      </c>
      <c r="C56" s="38">
        <v>376.59500000000003</v>
      </c>
      <c r="D56" s="38">
        <v>365.99</v>
      </c>
      <c r="E56" s="38">
        <v>367.91</v>
      </c>
      <c r="F56" s="38">
        <v>383.83</v>
      </c>
      <c r="G56" s="38">
        <v>377.16500000000002</v>
      </c>
      <c r="H56" s="38">
        <v>410.28</v>
      </c>
      <c r="I56" s="38">
        <v>393.72249999999997</v>
      </c>
      <c r="J56" s="38">
        <v>402.00124999999997</v>
      </c>
      <c r="K56" s="38">
        <v>397.86187499999994</v>
      </c>
      <c r="L56" s="38">
        <v>373.72375</v>
      </c>
      <c r="M56" s="156">
        <v>393.72250000000003</v>
      </c>
      <c r="N56" s="38">
        <v>383.72312499999998</v>
      </c>
      <c r="O56" s="226">
        <f>SUM(C56:N56)</f>
        <v>4626.5249999999996</v>
      </c>
    </row>
    <row r="57" spans="1:15" ht="11.1" customHeight="1" x14ac:dyDescent="0.25">
      <c r="A57" s="36"/>
      <c r="B57" s="37">
        <v>2024</v>
      </c>
      <c r="C57" s="38">
        <v>370.16500000000002</v>
      </c>
      <c r="D57" s="38">
        <v>375.87</v>
      </c>
      <c r="E57" s="38">
        <v>373.01750000000004</v>
      </c>
      <c r="F57" s="38">
        <v>377.0175000000001</v>
      </c>
      <c r="G57" s="38">
        <v>374.01799999999997</v>
      </c>
      <c r="H57" s="38"/>
      <c r="I57" s="38"/>
      <c r="J57" s="38"/>
      <c r="K57" s="38"/>
      <c r="L57" s="38"/>
      <c r="M57" s="156"/>
      <c r="N57" s="38"/>
      <c r="O57" s="341"/>
    </row>
    <row r="58" spans="1:15" ht="11.1" customHeight="1" x14ac:dyDescent="0.25">
      <c r="A58" s="36" t="s">
        <v>36</v>
      </c>
      <c r="B58" s="37">
        <v>2023</v>
      </c>
      <c r="C58" s="38">
        <v>272.24599999999998</v>
      </c>
      <c r="D58" s="38">
        <v>285.34110499999997</v>
      </c>
      <c r="E58" s="38">
        <v>278.79297609374999</v>
      </c>
      <c r="F58" s="38">
        <v>282.06704054687498</v>
      </c>
      <c r="G58" s="38">
        <v>279.61099999999999</v>
      </c>
      <c r="H58" s="38">
        <v>284.68099999999998</v>
      </c>
      <c r="I58" s="38">
        <v>282.14624610351564</v>
      </c>
      <c r="J58" s="38">
        <v>283.41362305175778</v>
      </c>
      <c r="K58" s="38">
        <v>282.77993457763671</v>
      </c>
      <c r="L58" s="38">
        <v>281.45315346191404</v>
      </c>
      <c r="M58" s="156">
        <v>282.14600000000002</v>
      </c>
      <c r="N58" s="38">
        <v>281.79957673095703</v>
      </c>
      <c r="O58" s="226">
        <f>SUM(C58:N58)</f>
        <v>3376.4776555664066</v>
      </c>
    </row>
    <row r="59" spans="1:15" ht="11.1" customHeight="1" x14ac:dyDescent="0.25">
      <c r="A59" s="36"/>
      <c r="B59" s="37">
        <v>2024</v>
      </c>
      <c r="C59" s="38">
        <v>278.79199999999997</v>
      </c>
      <c r="D59" s="38">
        <v>280.43000832031248</v>
      </c>
      <c r="E59" s="38">
        <v>279.6110041601562</v>
      </c>
      <c r="F59" s="38">
        <v>283.6110041601562</v>
      </c>
      <c r="G59" s="38">
        <v>280.61099999999999</v>
      </c>
      <c r="H59" s="38"/>
      <c r="I59" s="38"/>
      <c r="J59" s="38"/>
      <c r="K59" s="38"/>
      <c r="L59" s="38"/>
      <c r="M59" s="156"/>
      <c r="N59" s="38"/>
      <c r="O59" s="341"/>
    </row>
    <row r="60" spans="1:15" ht="11.1" customHeight="1" x14ac:dyDescent="0.25">
      <c r="A60" s="40" t="s">
        <v>64</v>
      </c>
      <c r="B60" s="37">
        <v>2023</v>
      </c>
      <c r="C60" s="38">
        <v>178.488</v>
      </c>
      <c r="D60" s="38">
        <v>154.51</v>
      </c>
      <c r="E60" s="38">
        <v>167.114</v>
      </c>
      <c r="F60" s="38">
        <v>135.851</v>
      </c>
      <c r="G60" s="38">
        <v>148.58500000000001</v>
      </c>
      <c r="H60" s="38">
        <v>157.45699999999999</v>
      </c>
      <c r="I60" s="38">
        <v>153.02099999999999</v>
      </c>
      <c r="J60" s="38">
        <v>155.23899999999998</v>
      </c>
      <c r="K60" s="38">
        <v>154.13</v>
      </c>
      <c r="L60" s="38">
        <v>151.51499999999999</v>
      </c>
      <c r="M60" s="156">
        <v>153.02099999999999</v>
      </c>
      <c r="N60" s="38">
        <v>152.26799999999997</v>
      </c>
      <c r="O60" s="226">
        <f>SUM(C60:N60)</f>
        <v>1861.1989999999998</v>
      </c>
    </row>
    <row r="61" spans="1:15" ht="11.1" customHeight="1" x14ac:dyDescent="0.25">
      <c r="A61" s="40"/>
      <c r="B61" s="37">
        <v>2024</v>
      </c>
      <c r="C61" s="38">
        <v>166.70399999999998</v>
      </c>
      <c r="D61" s="38">
        <v>151.48250000000002</v>
      </c>
      <c r="E61" s="38">
        <v>159.09325000000001</v>
      </c>
      <c r="F61" s="38">
        <v>163.09325000000001</v>
      </c>
      <c r="G61" s="38">
        <v>160.09299999999999</v>
      </c>
      <c r="H61" s="38"/>
      <c r="I61" s="38"/>
      <c r="J61" s="38"/>
      <c r="K61" s="38"/>
      <c r="L61" s="38"/>
      <c r="M61" s="156"/>
      <c r="N61" s="38"/>
      <c r="O61" s="341"/>
    </row>
    <row r="62" spans="1:15" ht="11.1" customHeight="1" x14ac:dyDescent="0.25">
      <c r="A62" s="36" t="s">
        <v>164</v>
      </c>
      <c r="B62" s="37">
        <v>2023</v>
      </c>
      <c r="C62" s="38">
        <v>118.1455</v>
      </c>
      <c r="D62" s="38">
        <v>132.84195</v>
      </c>
      <c r="E62" s="38">
        <v>152.7696</v>
      </c>
      <c r="F62" s="38">
        <v>155.19570999999999</v>
      </c>
      <c r="G62" s="38">
        <v>102.81399999999999</v>
      </c>
      <c r="H62" s="38">
        <v>103.15780000000001</v>
      </c>
      <c r="I62" s="38">
        <v>102.98610000000001</v>
      </c>
      <c r="J62" s="38">
        <v>103.07195000000002</v>
      </c>
      <c r="K62" s="38">
        <v>103.02902500000002</v>
      </c>
      <c r="L62" s="38">
        <v>135.90541499999998</v>
      </c>
      <c r="M62" s="156">
        <v>102.98610000000001</v>
      </c>
      <c r="N62" s="38">
        <v>119.44575749999998</v>
      </c>
      <c r="O62" s="226">
        <f>SUM(C62:N62)</f>
        <v>1432.3489074999998</v>
      </c>
    </row>
    <row r="63" spans="1:15" ht="11.1" customHeight="1" x14ac:dyDescent="0.25">
      <c r="A63" s="36"/>
      <c r="B63" s="37">
        <v>2024</v>
      </c>
      <c r="C63" s="38">
        <v>134.58500000000001</v>
      </c>
      <c r="D63" s="38">
        <v>153.98265499999999</v>
      </c>
      <c r="E63" s="38">
        <v>144.2838275</v>
      </c>
      <c r="F63" s="38">
        <v>148.2838275</v>
      </c>
      <c r="G63" s="38">
        <v>145.28399999999999</v>
      </c>
      <c r="H63" s="38"/>
      <c r="I63" s="38"/>
      <c r="J63" s="38"/>
      <c r="K63" s="38"/>
      <c r="L63" s="38"/>
      <c r="M63" s="156"/>
      <c r="N63" s="38"/>
      <c r="O63" s="341"/>
    </row>
    <row r="64" spans="1:15" ht="11.1" customHeight="1" x14ac:dyDescent="0.25">
      <c r="A64" s="36" t="s">
        <v>65</v>
      </c>
      <c r="B64" s="37">
        <v>2023</v>
      </c>
      <c r="C64" s="38">
        <v>121.21</v>
      </c>
      <c r="D64" s="38">
        <v>174.14</v>
      </c>
      <c r="E64" s="38">
        <v>198.92000000000002</v>
      </c>
      <c r="F64" s="38">
        <v>214.95</v>
      </c>
      <c r="G64" s="38">
        <v>207.55</v>
      </c>
      <c r="H64" s="38">
        <v>199.73000000000002</v>
      </c>
      <c r="I64" s="38">
        <v>203.64000000000001</v>
      </c>
      <c r="J64" s="38">
        <v>201.685</v>
      </c>
      <c r="K64" s="38">
        <v>202.66250000000002</v>
      </c>
      <c r="L64" s="38">
        <v>198.89</v>
      </c>
      <c r="M64" s="156">
        <v>203.642</v>
      </c>
      <c r="N64" s="38">
        <v>201.26599999999999</v>
      </c>
      <c r="O64" s="226">
        <f>SUM(C64:N64)</f>
        <v>2328.2855</v>
      </c>
    </row>
    <row r="65" spans="1:15" ht="11.1" customHeight="1" x14ac:dyDescent="0.25">
      <c r="A65" s="41"/>
      <c r="B65" s="42">
        <v>2024</v>
      </c>
      <c r="C65" s="43">
        <v>124.756</v>
      </c>
      <c r="D65" s="43">
        <v>177.935</v>
      </c>
      <c r="E65" s="43">
        <v>151.34550000000002</v>
      </c>
      <c r="F65" s="43">
        <v>155.34550000000002</v>
      </c>
      <c r="G65" s="43">
        <v>152.346</v>
      </c>
      <c r="H65" s="43"/>
      <c r="I65" s="43"/>
      <c r="J65" s="43"/>
      <c r="K65" s="43"/>
      <c r="L65" s="43"/>
      <c r="M65" s="154"/>
      <c r="N65" s="43"/>
      <c r="O65" s="338"/>
    </row>
    <row r="66" spans="1:15" ht="9" customHeight="1" x14ac:dyDescent="0.3">
      <c r="A66" s="4" t="s">
        <v>83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55"/>
      <c r="N66" s="47"/>
      <c r="O66" s="47"/>
    </row>
    <row r="67" spans="1:15" ht="9" customHeight="1" x14ac:dyDescent="0.3">
      <c r="A67" s="4" t="s">
        <v>39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.75" customHeight="1" x14ac:dyDescent="0.25">
      <c r="A68" s="5" t="s">
        <v>87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ES1024 O5:O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transitionEvaluation="1" published="0"/>
  <dimension ref="A1:T47"/>
  <sheetViews>
    <sheetView showGridLines="0" zoomScaleNormal="100" workbookViewId="0"/>
  </sheetViews>
  <sheetFormatPr baseColWidth="10" defaultColWidth="7.5546875" defaultRowHeight="14.1" customHeight="1" x14ac:dyDescent="0.25"/>
  <cols>
    <col min="1" max="1" width="6" style="7" customWidth="1"/>
    <col min="2" max="2" width="6.6640625" style="7" hidden="1" customWidth="1"/>
    <col min="3" max="3" width="5.6640625" style="7" hidden="1" customWidth="1"/>
    <col min="4" max="4" width="2.664062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10" width="5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20" width="2.33203125" style="7" customWidth="1"/>
    <col min="21" max="16384" width="7.5546875" style="7"/>
  </cols>
  <sheetData>
    <row r="1" spans="1:19" ht="17.100000000000001" customHeight="1" x14ac:dyDescent="0.25">
      <c r="A1" s="6" t="s">
        <v>258</v>
      </c>
    </row>
    <row r="2" spans="1:19" ht="5.0999999999999996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customHeight="1" x14ac:dyDescent="0.25">
      <c r="A3" s="388" t="s">
        <v>45</v>
      </c>
      <c r="B3" s="391" t="s">
        <v>67</v>
      </c>
      <c r="C3" s="392"/>
      <c r="D3" s="392"/>
      <c r="E3" s="392"/>
      <c r="F3" s="392"/>
      <c r="G3" s="393"/>
      <c r="H3" s="391" t="s">
        <v>24</v>
      </c>
      <c r="I3" s="392"/>
      <c r="J3" s="392"/>
      <c r="K3" s="392"/>
      <c r="L3" s="392"/>
      <c r="M3" s="393"/>
      <c r="N3" s="391" t="s">
        <v>6</v>
      </c>
      <c r="O3" s="392"/>
      <c r="P3" s="392"/>
      <c r="Q3" s="392"/>
      <c r="R3" s="392"/>
      <c r="S3" s="393"/>
    </row>
    <row r="4" spans="1:19" ht="15" customHeight="1" x14ac:dyDescent="0.25">
      <c r="A4" s="372"/>
      <c r="B4" s="213" t="s">
        <v>79</v>
      </c>
      <c r="C4" s="213" t="s">
        <v>80</v>
      </c>
      <c r="D4" s="213" t="s">
        <v>81</v>
      </c>
      <c r="E4" s="213" t="s">
        <v>82</v>
      </c>
      <c r="F4" s="213" t="s">
        <v>160</v>
      </c>
      <c r="G4" s="213" t="s">
        <v>46</v>
      </c>
      <c r="H4" s="213" t="s">
        <v>79</v>
      </c>
      <c r="I4" s="213" t="s">
        <v>80</v>
      </c>
      <c r="J4" s="213" t="s">
        <v>81</v>
      </c>
      <c r="K4" s="213" t="s">
        <v>82</v>
      </c>
      <c r="L4" s="213" t="s">
        <v>160</v>
      </c>
      <c r="M4" s="213" t="s">
        <v>46</v>
      </c>
      <c r="N4" s="213" t="s">
        <v>79</v>
      </c>
      <c r="O4" s="213" t="s">
        <v>80</v>
      </c>
      <c r="P4" s="213" t="s">
        <v>81</v>
      </c>
      <c r="Q4" s="213" t="s">
        <v>82</v>
      </c>
      <c r="R4" s="213" t="s">
        <v>160</v>
      </c>
      <c r="S4" s="213" t="s">
        <v>46</v>
      </c>
    </row>
    <row r="5" spans="1:19" ht="14.1" customHeight="1" x14ac:dyDescent="0.25">
      <c r="A5" s="9" t="s">
        <v>47</v>
      </c>
      <c r="B5" s="10">
        <v>23222.113000000001</v>
      </c>
      <c r="C5" s="11">
        <v>21654.93</v>
      </c>
      <c r="D5" s="11">
        <v>22716.588</v>
      </c>
      <c r="E5" s="10">
        <v>23101.342000000001</v>
      </c>
      <c r="F5" s="10">
        <v>21625.901999999998</v>
      </c>
      <c r="G5" s="342">
        <f>((F5/E5)-1)*100</f>
        <v>-6.3868151036420411</v>
      </c>
      <c r="H5" s="11">
        <v>64126.277999999998</v>
      </c>
      <c r="I5" s="11">
        <v>57460.800000000003</v>
      </c>
      <c r="J5" s="11">
        <v>61592.302699999986</v>
      </c>
      <c r="K5" s="11">
        <v>63686.600299999991</v>
      </c>
      <c r="L5" s="11">
        <v>57895.49099999998</v>
      </c>
      <c r="M5" s="342">
        <f>((L5/K5)-1)*100</f>
        <v>-9.0931361899058931</v>
      </c>
      <c r="N5" s="12">
        <v>2.761431657834065</v>
      </c>
      <c r="O5" s="13">
        <v>2.6534742896883068</v>
      </c>
      <c r="P5" s="13">
        <v>2.7113359937680777</v>
      </c>
      <c r="Q5" s="13">
        <v>2.7568355249664713</v>
      </c>
      <c r="R5" s="13">
        <v>2.6771364727353331</v>
      </c>
      <c r="S5" s="342">
        <f>((R5/Q5)-1)*100</f>
        <v>-2.8909614487105717</v>
      </c>
    </row>
    <row r="6" spans="1:19" ht="14.1" customHeight="1" x14ac:dyDescent="0.25">
      <c r="A6" s="9" t="s">
        <v>48</v>
      </c>
      <c r="B6" s="10">
        <v>22864.448</v>
      </c>
      <c r="C6" s="11">
        <v>20716.379000000001</v>
      </c>
      <c r="D6" s="11">
        <v>21886.037</v>
      </c>
      <c r="E6" s="10">
        <v>20375.572</v>
      </c>
      <c r="F6" s="10">
        <v>21016.26</v>
      </c>
      <c r="G6" s="342">
        <f t="shared" ref="G6:G9" si="0">((F6/E6)-1)*100</f>
        <v>3.144392707110244</v>
      </c>
      <c r="H6" s="11">
        <v>62611.328999999998</v>
      </c>
      <c r="I6" s="11">
        <v>55035.031699999992</v>
      </c>
      <c r="J6" s="11">
        <v>58463.845400000006</v>
      </c>
      <c r="K6" s="11">
        <v>54225.811900000001</v>
      </c>
      <c r="L6" s="11">
        <v>53393.596600000012</v>
      </c>
      <c r="M6" s="342">
        <f t="shared" ref="M6:M9" si="1">((L6/K6)-1)*100</f>
        <v>-1.5347216958866539</v>
      </c>
      <c r="N6" s="12">
        <v>2.7383704605508079</v>
      </c>
      <c r="O6" s="13">
        <v>2.6565951366307785</v>
      </c>
      <c r="P6" s="13">
        <v>2.6712851394704304</v>
      </c>
      <c r="Q6" s="13">
        <v>2.6613148283640822</v>
      </c>
      <c r="R6" s="13">
        <v>2.5405850803140053</v>
      </c>
      <c r="S6" s="342">
        <f t="shared" ref="S6:S9" si="2">((R6/Q6)-1)*100</f>
        <v>-4.5364699720359614</v>
      </c>
    </row>
    <row r="7" spans="1:19" ht="14.1" customHeight="1" x14ac:dyDescent="0.25">
      <c r="A7" s="9" t="s">
        <v>49</v>
      </c>
      <c r="B7" s="10">
        <v>25837.883000000002</v>
      </c>
      <c r="C7" s="11">
        <v>22985.296999999999</v>
      </c>
      <c r="D7" s="11">
        <v>22878.09</v>
      </c>
      <c r="E7" s="10">
        <v>19789.850999999999</v>
      </c>
      <c r="F7" s="10">
        <v>21527.225999999999</v>
      </c>
      <c r="G7" s="342">
        <f t="shared" si="0"/>
        <v>8.779121176809257</v>
      </c>
      <c r="H7" s="11">
        <v>70153.111000000004</v>
      </c>
      <c r="I7" s="11">
        <v>61586.3537</v>
      </c>
      <c r="J7" s="11">
        <v>61360.097000000002</v>
      </c>
      <c r="K7" s="11">
        <v>51860.115199999993</v>
      </c>
      <c r="L7" s="11">
        <v>55642.475799999993</v>
      </c>
      <c r="M7" s="342">
        <f t="shared" si="1"/>
        <v>7.2933902776984194</v>
      </c>
      <c r="N7" s="12">
        <v>2.7151261192722331</v>
      </c>
      <c r="O7" s="13">
        <v>2.6793803752024612</v>
      </c>
      <c r="P7" s="13">
        <v>2.6820463159293455</v>
      </c>
      <c r="Q7" s="13">
        <v>2.6205409631431786</v>
      </c>
      <c r="R7" s="13">
        <v>2.5847489964568586</v>
      </c>
      <c r="S7" s="342">
        <f t="shared" si="2"/>
        <v>-1.3658235909958738</v>
      </c>
    </row>
    <row r="8" spans="1:19" ht="14.1" customHeight="1" x14ac:dyDescent="0.25">
      <c r="A8" s="9" t="s">
        <v>50</v>
      </c>
      <c r="B8" s="10">
        <v>24163.014999999999</v>
      </c>
      <c r="C8" s="11">
        <v>23184.924999999999</v>
      </c>
      <c r="D8" s="11">
        <v>22069.419000000002</v>
      </c>
      <c r="E8" s="10">
        <v>18481.8</v>
      </c>
      <c r="F8" s="10">
        <v>21838.638999999999</v>
      </c>
      <c r="G8" s="342">
        <f t="shared" si="0"/>
        <v>18.162944085532786</v>
      </c>
      <c r="H8" s="11">
        <v>65194.432000000001</v>
      </c>
      <c r="I8" s="11">
        <v>63301.481599999999</v>
      </c>
      <c r="J8" s="11">
        <v>60352.983400000005</v>
      </c>
      <c r="K8" s="11">
        <v>48514.087799999994</v>
      </c>
      <c r="L8" s="11">
        <v>58283.624899999995</v>
      </c>
      <c r="M8" s="342">
        <f t="shared" si="1"/>
        <v>20.137526114630976</v>
      </c>
      <c r="N8" s="12">
        <v>2.6981083279549347</v>
      </c>
      <c r="O8" s="13">
        <v>2.7302862355603912</v>
      </c>
      <c r="P8" s="13">
        <v>2.7346883667395141</v>
      </c>
      <c r="Q8" s="13">
        <v>2.6249655228386843</v>
      </c>
      <c r="R8" s="13">
        <f>L8/F8</f>
        <v>2.6688304568796615</v>
      </c>
      <c r="S8" s="342">
        <f t="shared" si="2"/>
        <v>1.6710670543794715</v>
      </c>
    </row>
    <row r="9" spans="1:19" ht="14.1" customHeight="1" x14ac:dyDescent="0.25">
      <c r="A9" s="9" t="s">
        <v>51</v>
      </c>
      <c r="B9" s="10">
        <v>26423.501</v>
      </c>
      <c r="C9" s="11">
        <v>22906.569</v>
      </c>
      <c r="D9" s="11">
        <v>24142.956999999999</v>
      </c>
      <c r="E9" s="10">
        <v>20344.741000000002</v>
      </c>
      <c r="F9" s="10">
        <v>23185.285</v>
      </c>
      <c r="G9" s="342">
        <f t="shared" si="0"/>
        <v>13.962055353764381</v>
      </c>
      <c r="H9" s="11">
        <v>70847.764999999999</v>
      </c>
      <c r="I9" s="11">
        <v>61578.905299999999</v>
      </c>
      <c r="J9" s="11">
        <v>65234.956299999998</v>
      </c>
      <c r="K9" s="11">
        <v>54266.006199999996</v>
      </c>
      <c r="L9" s="11">
        <v>62388.925000000003</v>
      </c>
      <c r="M9" s="342">
        <f t="shared" si="1"/>
        <v>14.968705767774026</v>
      </c>
      <c r="N9" s="12">
        <v>2.6812406501318655</v>
      </c>
      <c r="O9" s="13">
        <v>2.6882640215564364</v>
      </c>
      <c r="P9" s="13">
        <v>2.7020284342137546</v>
      </c>
      <c r="Q9" s="13">
        <v>2.6673235211006121</v>
      </c>
      <c r="R9" s="13">
        <f>L9/F9</f>
        <v>2.690884541639234</v>
      </c>
      <c r="S9" s="342">
        <f t="shared" si="2"/>
        <v>0.88332069028131954</v>
      </c>
    </row>
    <row r="10" spans="1:19" ht="14.1" customHeight="1" x14ac:dyDescent="0.25">
      <c r="A10" s="9" t="s">
        <v>52</v>
      </c>
      <c r="B10" s="10">
        <v>25652.933000000001</v>
      </c>
      <c r="C10" s="11">
        <v>22906.569</v>
      </c>
      <c r="D10" s="11">
        <v>22827.151000000002</v>
      </c>
      <c r="E10" s="10">
        <v>21678.757000000001</v>
      </c>
      <c r="F10" s="10"/>
      <c r="G10" s="342"/>
      <c r="H10" s="11">
        <v>71522.891000000003</v>
      </c>
      <c r="I10" s="11">
        <v>61578.905299999999</v>
      </c>
      <c r="J10" s="11">
        <v>61030.23139999999</v>
      </c>
      <c r="K10" s="11">
        <v>59439.2863</v>
      </c>
      <c r="L10" s="10"/>
      <c r="M10" s="342"/>
      <c r="N10" s="12">
        <v>2.7880979925375393</v>
      </c>
      <c r="O10" s="13">
        <v>2.6882640215564364</v>
      </c>
      <c r="P10" s="13">
        <v>2.6735807460160044</v>
      </c>
      <c r="Q10" s="13">
        <v>2.7418216966959865</v>
      </c>
      <c r="R10" s="10"/>
      <c r="S10" s="342"/>
    </row>
    <row r="11" spans="1:19" ht="14.1" customHeight="1" x14ac:dyDescent="0.25">
      <c r="A11" s="9" t="s">
        <v>53</v>
      </c>
      <c r="B11" s="10">
        <v>26246.51</v>
      </c>
      <c r="C11" s="11">
        <v>24033.037</v>
      </c>
      <c r="D11" s="11">
        <v>22524.896000000001</v>
      </c>
      <c r="E11" s="10">
        <v>21355.865000000002</v>
      </c>
      <c r="F11" s="10"/>
      <c r="G11" s="342"/>
      <c r="H11" s="11">
        <v>72563.100000000006</v>
      </c>
      <c r="I11" s="11">
        <v>65297.702300000004</v>
      </c>
      <c r="J11" s="11">
        <v>61314.780999999988</v>
      </c>
      <c r="K11" s="11">
        <v>57778.340100000001</v>
      </c>
      <c r="L11" s="10"/>
      <c r="M11" s="342"/>
      <c r="N11" s="12">
        <v>2.7646761417041734</v>
      </c>
      <c r="O11" s="13">
        <v>2.7169975355174629</v>
      </c>
      <c r="P11" s="13">
        <v>2.7220894160843176</v>
      </c>
      <c r="Q11" s="13">
        <v>2.7055022168383251</v>
      </c>
      <c r="R11" s="10"/>
      <c r="S11" s="342"/>
    </row>
    <row r="12" spans="1:19" ht="14.1" customHeight="1" x14ac:dyDescent="0.25">
      <c r="A12" s="9" t="s">
        <v>54</v>
      </c>
      <c r="B12" s="10">
        <v>27235.21</v>
      </c>
      <c r="C12" s="11">
        <v>23533.754000000001</v>
      </c>
      <c r="D12" s="11">
        <v>22813.883000000002</v>
      </c>
      <c r="E12" s="10">
        <v>21322.773000000001</v>
      </c>
      <c r="F12" s="10"/>
      <c r="G12" s="342"/>
      <c r="H12" s="11">
        <v>78865.806900000011</v>
      </c>
      <c r="I12" s="11">
        <v>62619.877900000021</v>
      </c>
      <c r="J12" s="11">
        <v>60011.15535399998</v>
      </c>
      <c r="K12" s="11">
        <v>59322.989400000006</v>
      </c>
      <c r="L12" s="10"/>
      <c r="M12" s="342"/>
      <c r="N12" s="12">
        <v>2.8957297153207193</v>
      </c>
      <c r="O12" s="13">
        <v>2.6608537634922174</v>
      </c>
      <c r="P12" s="13">
        <v>2.6304665169887991</v>
      </c>
      <c r="Q12" s="13">
        <v>2.7821423320503391</v>
      </c>
      <c r="R12" s="10"/>
      <c r="S12" s="342"/>
    </row>
    <row r="13" spans="1:19" ht="14.1" customHeight="1" x14ac:dyDescent="0.25">
      <c r="A13" s="9" t="s">
        <v>55</v>
      </c>
      <c r="B13" s="10">
        <v>27576.460999999999</v>
      </c>
      <c r="C13" s="11">
        <v>23136.370999999999</v>
      </c>
      <c r="D13" s="11">
        <v>21937.612000000001</v>
      </c>
      <c r="E13" s="10">
        <v>21275.082999999999</v>
      </c>
      <c r="F13" s="10"/>
      <c r="G13" s="342"/>
      <c r="H13" s="11">
        <v>77260.384999999995</v>
      </c>
      <c r="I13" s="11">
        <v>62521.412100000001</v>
      </c>
      <c r="J13" s="11">
        <v>60593.062999999995</v>
      </c>
      <c r="K13" s="11">
        <v>58976.691599999998</v>
      </c>
      <c r="L13" s="10"/>
      <c r="M13" s="342"/>
      <c r="N13" s="12">
        <v>2.8016787578362572</v>
      </c>
      <c r="O13" s="13">
        <v>2.7022998593858993</v>
      </c>
      <c r="P13" s="13">
        <v>2.7620628443971018</v>
      </c>
      <c r="Q13" s="13">
        <v>2.7721015988515769</v>
      </c>
      <c r="R13" s="10"/>
      <c r="S13" s="342"/>
    </row>
    <row r="14" spans="1:19" ht="14.1" customHeight="1" x14ac:dyDescent="0.25">
      <c r="A14" s="9" t="s">
        <v>56</v>
      </c>
      <c r="B14" s="10">
        <v>27687.716</v>
      </c>
      <c r="C14" s="11">
        <v>23250.552</v>
      </c>
      <c r="D14" s="11">
        <v>23473.1</v>
      </c>
      <c r="E14" s="10">
        <v>22819.786</v>
      </c>
      <c r="F14" s="10"/>
      <c r="G14" s="342"/>
      <c r="H14" s="11">
        <v>78020.907999999996</v>
      </c>
      <c r="I14" s="11">
        <v>62120.111400000009</v>
      </c>
      <c r="J14" s="11">
        <v>64635.02399999999</v>
      </c>
      <c r="K14" s="11">
        <v>62015.115900000019</v>
      </c>
      <c r="L14" s="10"/>
      <c r="M14" s="342"/>
      <c r="N14" s="12">
        <v>2.8178889150697728</v>
      </c>
      <c r="O14" s="13">
        <v>2.6717693154123827</v>
      </c>
      <c r="P14" s="13">
        <v>2.7535785217972912</v>
      </c>
      <c r="Q14" s="13">
        <v>2.7176028688437315</v>
      </c>
      <c r="R14" s="10"/>
      <c r="S14" s="342"/>
    </row>
    <row r="15" spans="1:19" ht="14.1" customHeight="1" x14ac:dyDescent="0.25">
      <c r="A15" s="9" t="s">
        <v>37</v>
      </c>
      <c r="B15" s="10">
        <v>26635.705999999998</v>
      </c>
      <c r="C15" s="11">
        <v>23070.456999999999</v>
      </c>
      <c r="D15" s="11">
        <v>22981.510999999999</v>
      </c>
      <c r="E15" s="10">
        <v>21471.305</v>
      </c>
      <c r="F15" s="10"/>
      <c r="G15" s="342"/>
      <c r="H15" s="11">
        <v>73953.645999999993</v>
      </c>
      <c r="I15" s="11">
        <v>61469.828999999991</v>
      </c>
      <c r="J15" s="11">
        <v>63168.865700000002</v>
      </c>
      <c r="K15" s="11">
        <v>57229.944700000007</v>
      </c>
      <c r="L15" s="10"/>
      <c r="M15" s="342"/>
      <c r="N15" s="12">
        <v>2.7764852938382787</v>
      </c>
      <c r="O15" s="13">
        <v>2.6644391569703192</v>
      </c>
      <c r="P15" s="13">
        <v>2.7486820035462425</v>
      </c>
      <c r="Q15" s="13">
        <v>2.6654152926429022</v>
      </c>
      <c r="R15" s="10"/>
      <c r="S15" s="342"/>
    </row>
    <row r="16" spans="1:19" ht="14.1" customHeight="1" x14ac:dyDescent="0.25">
      <c r="A16" s="14" t="s">
        <v>38</v>
      </c>
      <c r="B16" s="15">
        <v>27758.675999999999</v>
      </c>
      <c r="C16" s="16">
        <v>24203.981</v>
      </c>
      <c r="D16" s="16">
        <v>23481.09</v>
      </c>
      <c r="E16" s="15">
        <v>23700.034</v>
      </c>
      <c r="F16" s="15"/>
      <c r="G16" s="342"/>
      <c r="H16" s="16">
        <v>77637.5</v>
      </c>
      <c r="I16" s="16">
        <v>63889.959699999999</v>
      </c>
      <c r="J16" s="16">
        <v>64940.7186</v>
      </c>
      <c r="K16" s="16">
        <v>62723.843199999996</v>
      </c>
      <c r="L16" s="15"/>
      <c r="M16" s="342"/>
      <c r="N16" s="17">
        <v>2.7968733090872204</v>
      </c>
      <c r="O16" s="18">
        <v>2.6396467465414055</v>
      </c>
      <c r="P16" s="13">
        <v>2.7656603079328939</v>
      </c>
      <c r="Q16" s="18">
        <v>2.6465718656774921</v>
      </c>
      <c r="R16" s="15"/>
      <c r="S16" s="342"/>
    </row>
    <row r="17" spans="1:20" ht="14.1" customHeight="1" x14ac:dyDescent="0.25">
      <c r="A17" s="262" t="s">
        <v>186</v>
      </c>
      <c r="B17" s="263">
        <v>311304.17200000002</v>
      </c>
      <c r="C17" s="248">
        <f>SUM(C4:C15)</f>
        <v>251378.84</v>
      </c>
      <c r="D17" s="248">
        <f>SUM(D4:D15)</f>
        <v>250251.24400000001</v>
      </c>
      <c r="E17" s="263">
        <f>SUM(E4:E9)</f>
        <v>102093.30600000001</v>
      </c>
      <c r="F17" s="263">
        <f>SUM(F4:F16)</f>
        <v>109193.31199999999</v>
      </c>
      <c r="G17" s="343">
        <f>((F17/E17)-1)*100</f>
        <v>6.9544285303092979</v>
      </c>
      <c r="H17" s="263">
        <v>862757.15189999994</v>
      </c>
      <c r="I17" s="248">
        <f>SUM(I4:I15)</f>
        <v>674570.41030000011</v>
      </c>
      <c r="J17" s="248">
        <f>SUM(J4:J15)</f>
        <v>677757.30525399989</v>
      </c>
      <c r="K17" s="263">
        <f>SUM(K4:K9)</f>
        <v>272552.6214</v>
      </c>
      <c r="L17" s="248">
        <f>SUM(L4:L16)</f>
        <v>287604.11329999997</v>
      </c>
      <c r="M17" s="343">
        <f>((L17/K17)-1)*100</f>
        <v>5.5224168539220519</v>
      </c>
      <c r="N17" s="265">
        <v>2.7714281705803798</v>
      </c>
      <c r="O17" s="248">
        <f>I17/C17*1000</f>
        <v>2683.4812759100969</v>
      </c>
      <c r="P17" s="266">
        <f>J17/D17</f>
        <v>2.7083074370411517</v>
      </c>
      <c r="Q17" s="266">
        <f>K17/E17</f>
        <v>2.6696424288581659</v>
      </c>
      <c r="R17" s="266">
        <f>L17/F17</f>
        <v>2.6338986155122761</v>
      </c>
      <c r="S17" s="343">
        <f>((R17/Q17)-1)*100</f>
        <v>-1.3388989086893455</v>
      </c>
      <c r="T17" s="19"/>
    </row>
    <row r="18" spans="1:20" ht="18" customHeight="1" x14ac:dyDescent="0.25">
      <c r="A18" s="262" t="s">
        <v>28</v>
      </c>
      <c r="B18" s="263">
        <v>311304.17200000002</v>
      </c>
      <c r="C18" s="248">
        <f>SUM(C5:C16)</f>
        <v>275582.821</v>
      </c>
      <c r="D18" s="248">
        <f>SUM(D5:D16)</f>
        <v>273732.33400000003</v>
      </c>
      <c r="E18" s="263">
        <f>SUM(E5:E16)</f>
        <v>255716.90899999999</v>
      </c>
      <c r="F18" s="263"/>
      <c r="G18" s="343"/>
      <c r="H18" s="263">
        <v>862757.15189999994</v>
      </c>
      <c r="I18" s="248">
        <f>SUM(I5:I16)</f>
        <v>738460.37000000011</v>
      </c>
      <c r="J18" s="248">
        <f>SUM(J5:J16)</f>
        <v>742698.02385399991</v>
      </c>
      <c r="K18" s="248">
        <f>SUM(K5:K16)</f>
        <v>690038.83260000008</v>
      </c>
      <c r="L18" s="263"/>
      <c r="M18" s="264"/>
      <c r="N18" s="265">
        <v>2.7714281705803798</v>
      </c>
      <c r="O18" s="248">
        <f>I18/C18*1000</f>
        <v>2679.6313620724568</v>
      </c>
      <c r="P18" s="266">
        <f>J18/D18</f>
        <v>2.7132272355300189</v>
      </c>
      <c r="Q18" s="266">
        <f>K18/E18</f>
        <v>2.6984481992154854</v>
      </c>
      <c r="R18" s="263"/>
      <c r="S18" s="264"/>
      <c r="T18" s="19"/>
    </row>
    <row r="19" spans="1:20" ht="9" customHeight="1" x14ac:dyDescent="0.25">
      <c r="A19" s="4" t="s">
        <v>83</v>
      </c>
      <c r="B19" s="20"/>
      <c r="C19" s="20"/>
      <c r="D19" s="20"/>
      <c r="E19" s="20"/>
      <c r="F19" s="20"/>
      <c r="G19" s="21"/>
      <c r="H19" s="22"/>
      <c r="I19" s="22"/>
      <c r="J19" s="23"/>
      <c r="K19" s="23"/>
      <c r="L19" s="23"/>
      <c r="M19" s="24"/>
      <c r="N19" s="22"/>
      <c r="O19" s="22"/>
      <c r="P19" s="22"/>
      <c r="Q19" s="22"/>
      <c r="R19" s="22"/>
      <c r="S19" s="24"/>
    </row>
    <row r="20" spans="1:20" ht="9" customHeight="1" x14ac:dyDescent="0.25">
      <c r="A20" s="4" t="s">
        <v>109</v>
      </c>
      <c r="B20" s="20"/>
      <c r="C20" s="20"/>
      <c r="D20" s="20"/>
      <c r="E20" s="20"/>
      <c r="F20" s="20"/>
      <c r="G20" s="20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5">
      <c r="A21" s="5" t="s">
        <v>75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54" customHeight="1" x14ac:dyDescent="0.25">
      <c r="A22" s="25"/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14.1" customHeight="1" x14ac:dyDescent="0.25">
      <c r="B23" s="22"/>
      <c r="C23" s="22"/>
      <c r="D23" s="22"/>
      <c r="E23" s="22"/>
      <c r="F23" s="22"/>
      <c r="G23" s="26"/>
      <c r="H23" s="22"/>
      <c r="I23" s="22"/>
      <c r="J23" s="22"/>
      <c r="K23" s="22"/>
      <c r="L23" s="22"/>
      <c r="M23" s="26"/>
      <c r="N23" s="22"/>
      <c r="O23" s="22"/>
      <c r="P23" s="22"/>
      <c r="Q23" s="22"/>
      <c r="R23" s="22"/>
      <c r="S23" s="26"/>
    </row>
    <row r="24" spans="1:20" ht="5.0999999999999996" customHeight="1" x14ac:dyDescent="0.25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14.1" customHeight="1" x14ac:dyDescent="0.25">
      <c r="A25" s="6" t="s">
        <v>259</v>
      </c>
      <c r="B25" s="8"/>
      <c r="C25" s="8"/>
      <c r="M25" s="19"/>
    </row>
    <row r="26" spans="1:20" ht="12" customHeight="1" x14ac:dyDescent="0.25">
      <c r="A26" s="27" t="s">
        <v>23</v>
      </c>
      <c r="B26" s="8"/>
      <c r="C26" s="8"/>
    </row>
    <row r="27" spans="1:20" ht="3.95" customHeight="1" x14ac:dyDescent="0.25"/>
    <row r="28" spans="1:20" ht="15" customHeight="1" x14ac:dyDescent="0.25">
      <c r="A28" s="218"/>
      <c r="B28" s="394" t="s">
        <v>7</v>
      </c>
      <c r="C28" s="394"/>
      <c r="D28" s="394"/>
      <c r="E28" s="394"/>
      <c r="F28" s="394"/>
      <c r="G28" s="394"/>
      <c r="H28" s="394"/>
      <c r="I28" s="394"/>
      <c r="J28" s="394"/>
      <c r="K28" s="394"/>
      <c r="L28" s="394"/>
      <c r="M28" s="394"/>
      <c r="N28" s="394"/>
      <c r="O28" s="394"/>
      <c r="P28" s="394"/>
      <c r="Q28" s="394"/>
      <c r="R28" s="394"/>
      <c r="S28" s="394"/>
    </row>
    <row r="29" spans="1:20" ht="15" customHeight="1" x14ac:dyDescent="0.25">
      <c r="A29" s="253" t="s">
        <v>45</v>
      </c>
      <c r="B29" s="382" t="s">
        <v>8</v>
      </c>
      <c r="C29" s="382"/>
      <c r="D29" s="382"/>
      <c r="E29" s="382"/>
      <c r="F29" s="382"/>
      <c r="G29" s="382"/>
      <c r="H29" s="382" t="s">
        <v>9</v>
      </c>
      <c r="I29" s="382"/>
      <c r="J29" s="382"/>
      <c r="K29" s="382"/>
      <c r="L29" s="382"/>
      <c r="M29" s="382"/>
      <c r="N29" s="389" t="s">
        <v>69</v>
      </c>
      <c r="O29" s="389"/>
      <c r="P29" s="389"/>
      <c r="Q29" s="389"/>
      <c r="R29" s="389"/>
      <c r="S29" s="390"/>
    </row>
    <row r="30" spans="1:20" ht="15" customHeight="1" x14ac:dyDescent="0.25">
      <c r="A30" s="212"/>
      <c r="B30" s="216" t="s">
        <v>79</v>
      </c>
      <c r="C30" s="213" t="s">
        <v>80</v>
      </c>
      <c r="D30" s="213" t="s">
        <v>81</v>
      </c>
      <c r="E30" s="213" t="s">
        <v>82</v>
      </c>
      <c r="F30" s="213" t="s">
        <v>160</v>
      </c>
      <c r="G30" s="213" t="s">
        <v>46</v>
      </c>
      <c r="H30" s="213" t="s">
        <v>79</v>
      </c>
      <c r="I30" s="213" t="s">
        <v>80</v>
      </c>
      <c r="J30" s="213" t="s">
        <v>81</v>
      </c>
      <c r="K30" s="213" t="s">
        <v>82</v>
      </c>
      <c r="L30" s="213" t="s">
        <v>160</v>
      </c>
      <c r="M30" s="213" t="s">
        <v>46</v>
      </c>
      <c r="N30" s="213" t="s">
        <v>79</v>
      </c>
      <c r="O30" s="213" t="s">
        <v>80</v>
      </c>
      <c r="P30" s="213" t="s">
        <v>81</v>
      </c>
      <c r="Q30" s="213" t="s">
        <v>82</v>
      </c>
      <c r="R30" s="213" t="s">
        <v>160</v>
      </c>
      <c r="S30" s="213" t="s">
        <v>46</v>
      </c>
    </row>
    <row r="31" spans="1:20" ht="14.1" customHeight="1" x14ac:dyDescent="0.25">
      <c r="A31" s="9" t="s">
        <v>47</v>
      </c>
      <c r="B31" s="11">
        <v>32850</v>
      </c>
      <c r="C31" s="11">
        <v>12690</v>
      </c>
      <c r="D31" s="11">
        <v>32275</v>
      </c>
      <c r="E31" s="11">
        <v>24340</v>
      </c>
      <c r="F31" s="11">
        <v>10190</v>
      </c>
      <c r="G31" s="342">
        <f>((F31/E31)-1)*100</f>
        <v>-58.134757600657359</v>
      </c>
      <c r="H31" s="11">
        <v>456600</v>
      </c>
      <c r="I31" s="11">
        <v>321980</v>
      </c>
      <c r="J31" s="11">
        <v>336885</v>
      </c>
      <c r="K31" s="11">
        <v>292450</v>
      </c>
      <c r="L31" s="11">
        <v>270260</v>
      </c>
      <c r="M31" s="342">
        <f>((L31/K31)-1)*100</f>
        <v>-7.5876218156949893</v>
      </c>
      <c r="N31" s="11">
        <v>354945</v>
      </c>
      <c r="O31" s="11">
        <v>327820</v>
      </c>
      <c r="P31" s="11">
        <v>343890</v>
      </c>
      <c r="Q31" s="11">
        <v>191400</v>
      </c>
      <c r="R31" s="11">
        <v>258100</v>
      </c>
      <c r="S31" s="342">
        <f>((R31/Q31)-1)*100</f>
        <v>34.848484848484837</v>
      </c>
    </row>
    <row r="32" spans="1:20" ht="14.1" customHeight="1" x14ac:dyDescent="0.25">
      <c r="A32" s="9" t="s">
        <v>48</v>
      </c>
      <c r="B32" s="11">
        <v>31200</v>
      </c>
      <c r="C32" s="11">
        <v>12290</v>
      </c>
      <c r="D32" s="11">
        <v>24910</v>
      </c>
      <c r="E32" s="11">
        <v>25275</v>
      </c>
      <c r="F32" s="11">
        <v>2950</v>
      </c>
      <c r="G32" s="342">
        <f t="shared" ref="G32:G35" si="3">((F32/E32)-1)*100</f>
        <v>-88.328387734915921</v>
      </c>
      <c r="H32" s="11">
        <v>428500</v>
      </c>
      <c r="I32" s="11">
        <v>261420</v>
      </c>
      <c r="J32" s="11">
        <v>312305</v>
      </c>
      <c r="K32" s="11">
        <v>262040</v>
      </c>
      <c r="L32" s="11">
        <v>246745</v>
      </c>
      <c r="M32" s="342">
        <f t="shared" ref="M32:M35" si="4">((L32/K32)-1)*100</f>
        <v>-5.8368951305144297</v>
      </c>
      <c r="N32" s="11">
        <v>344502</v>
      </c>
      <c r="O32" s="11">
        <v>317830</v>
      </c>
      <c r="P32" s="11">
        <v>316530</v>
      </c>
      <c r="Q32" s="11">
        <v>203900</v>
      </c>
      <c r="R32" s="11">
        <v>218000</v>
      </c>
      <c r="S32" s="342">
        <f t="shared" ref="S32:S35" si="5">((R32/Q32)-1)*100</f>
        <v>6.9151544874938686</v>
      </c>
    </row>
    <row r="33" spans="1:19" ht="14.1" customHeight="1" x14ac:dyDescent="0.25">
      <c r="A33" s="9" t="s">
        <v>49</v>
      </c>
      <c r="B33" s="11">
        <v>7300</v>
      </c>
      <c r="C33" s="11">
        <v>14110</v>
      </c>
      <c r="D33" s="11">
        <v>26098</v>
      </c>
      <c r="E33" s="11">
        <v>25890</v>
      </c>
      <c r="F33" s="11">
        <v>0</v>
      </c>
      <c r="G33" s="342">
        <f t="shared" si="3"/>
        <v>-100</v>
      </c>
      <c r="H33" s="11">
        <v>477200</v>
      </c>
      <c r="I33" s="11">
        <v>299300</v>
      </c>
      <c r="J33" s="11">
        <v>253620</v>
      </c>
      <c r="K33" s="11">
        <v>244785</v>
      </c>
      <c r="L33" s="11">
        <v>266845</v>
      </c>
      <c r="M33" s="342">
        <f t="shared" si="4"/>
        <v>9.0119901137733152</v>
      </c>
      <c r="N33" s="11">
        <v>340672</v>
      </c>
      <c r="O33" s="11">
        <v>306650</v>
      </c>
      <c r="P33" s="11">
        <v>293900</v>
      </c>
      <c r="Q33" s="11">
        <v>186400</v>
      </c>
      <c r="R33" s="11">
        <v>259000</v>
      </c>
      <c r="S33" s="342">
        <f t="shared" si="5"/>
        <v>38.94849785407726</v>
      </c>
    </row>
    <row r="34" spans="1:19" ht="14.1" customHeight="1" x14ac:dyDescent="0.25">
      <c r="A34" s="9" t="s">
        <v>50</v>
      </c>
      <c r="B34" s="11">
        <v>34750</v>
      </c>
      <c r="C34" s="11">
        <v>17300</v>
      </c>
      <c r="D34" s="11">
        <v>27230</v>
      </c>
      <c r="E34" s="11">
        <v>26100</v>
      </c>
      <c r="F34" s="11">
        <v>0</v>
      </c>
      <c r="G34" s="342">
        <f t="shared" si="3"/>
        <v>-100</v>
      </c>
      <c r="H34" s="11">
        <v>451450</v>
      </c>
      <c r="I34" s="11">
        <v>274030</v>
      </c>
      <c r="J34" s="11">
        <v>255070</v>
      </c>
      <c r="K34" s="11">
        <v>213363</v>
      </c>
      <c r="L34" s="11">
        <v>268430</v>
      </c>
      <c r="M34" s="342">
        <f t="shared" si="4"/>
        <v>25.809067176595747</v>
      </c>
      <c r="N34" s="11">
        <v>313234</v>
      </c>
      <c r="O34" s="11">
        <v>315050</v>
      </c>
      <c r="P34" s="11">
        <v>318780</v>
      </c>
      <c r="Q34" s="11">
        <v>206240</v>
      </c>
      <c r="R34" s="11">
        <v>267090</v>
      </c>
      <c r="S34" s="342">
        <f t="shared" si="5"/>
        <v>29.504460822342903</v>
      </c>
    </row>
    <row r="35" spans="1:19" ht="14.1" customHeight="1" x14ac:dyDescent="0.25">
      <c r="A35" s="9" t="s">
        <v>51</v>
      </c>
      <c r="B35" s="11">
        <v>42300</v>
      </c>
      <c r="C35" s="11">
        <v>22690</v>
      </c>
      <c r="D35" s="11">
        <v>28105</v>
      </c>
      <c r="E35" s="11">
        <v>27155</v>
      </c>
      <c r="F35" s="11">
        <v>4040</v>
      </c>
      <c r="G35" s="342">
        <f t="shared" si="3"/>
        <v>-85.122445221874415</v>
      </c>
      <c r="H35" s="11">
        <v>507250</v>
      </c>
      <c r="I35" s="11">
        <v>317550</v>
      </c>
      <c r="J35" s="11">
        <v>327399</v>
      </c>
      <c r="K35" s="11">
        <v>251087</v>
      </c>
      <c r="L35" s="11">
        <v>293870</v>
      </c>
      <c r="M35" s="342">
        <f t="shared" si="4"/>
        <v>17.039113932620964</v>
      </c>
      <c r="N35" s="11">
        <v>379650</v>
      </c>
      <c r="O35" s="11">
        <v>337400</v>
      </c>
      <c r="P35" s="11">
        <v>383040</v>
      </c>
      <c r="Q35" s="11">
        <v>299400</v>
      </c>
      <c r="R35" s="11">
        <v>280800</v>
      </c>
      <c r="S35" s="342">
        <f t="shared" si="5"/>
        <v>-6.2124248496993939</v>
      </c>
    </row>
    <row r="36" spans="1:19" ht="14.1" customHeight="1" x14ac:dyDescent="0.25">
      <c r="A36" s="9" t="s">
        <v>52</v>
      </c>
      <c r="B36" s="11">
        <v>44500</v>
      </c>
      <c r="C36" s="11">
        <v>24260</v>
      </c>
      <c r="D36" s="11">
        <v>23205</v>
      </c>
      <c r="E36" s="11">
        <v>29424</v>
      </c>
      <c r="F36" s="11"/>
      <c r="G36" s="342"/>
      <c r="H36" s="11">
        <v>489570</v>
      </c>
      <c r="I36" s="11">
        <v>329470</v>
      </c>
      <c r="J36" s="11">
        <v>300521</v>
      </c>
      <c r="K36" s="11">
        <v>302820</v>
      </c>
      <c r="L36" s="11"/>
      <c r="M36" s="342"/>
      <c r="N36" s="11">
        <v>326618</v>
      </c>
      <c r="O36" s="11">
        <v>360000</v>
      </c>
      <c r="P36" s="11">
        <v>367040</v>
      </c>
      <c r="Q36" s="11">
        <v>282400</v>
      </c>
      <c r="R36" s="11"/>
      <c r="S36" s="342"/>
    </row>
    <row r="37" spans="1:19" ht="14.1" customHeight="1" x14ac:dyDescent="0.25">
      <c r="A37" s="9" t="s">
        <v>53</v>
      </c>
      <c r="B37" s="11">
        <v>53600</v>
      </c>
      <c r="C37" s="11">
        <v>30520</v>
      </c>
      <c r="D37" s="11">
        <v>31240</v>
      </c>
      <c r="E37" s="11">
        <v>29605</v>
      </c>
      <c r="F37" s="11"/>
      <c r="G37" s="342"/>
      <c r="H37" s="11">
        <v>492900</v>
      </c>
      <c r="I37" s="11">
        <v>336820</v>
      </c>
      <c r="J37" s="11">
        <v>317006</v>
      </c>
      <c r="K37" s="11">
        <v>298161</v>
      </c>
      <c r="L37" s="11"/>
      <c r="M37" s="342"/>
      <c r="N37" s="11">
        <v>338235</v>
      </c>
      <c r="O37" s="11">
        <v>355800</v>
      </c>
      <c r="P37" s="11">
        <v>337620</v>
      </c>
      <c r="Q37" s="11">
        <v>267250</v>
      </c>
      <c r="R37" s="11"/>
      <c r="S37" s="342"/>
    </row>
    <row r="38" spans="1:19" ht="14.1" customHeight="1" x14ac:dyDescent="0.25">
      <c r="A38" s="9" t="s">
        <v>54</v>
      </c>
      <c r="B38" s="11">
        <v>58600</v>
      </c>
      <c r="C38" s="11">
        <v>25860</v>
      </c>
      <c r="D38" s="11">
        <v>25670</v>
      </c>
      <c r="E38" s="11">
        <v>24990</v>
      </c>
      <c r="F38" s="11"/>
      <c r="G38" s="342"/>
      <c r="H38" s="11">
        <v>521900</v>
      </c>
      <c r="I38" s="11">
        <v>347220</v>
      </c>
      <c r="J38" s="11">
        <v>325025</v>
      </c>
      <c r="K38" s="11">
        <v>282420</v>
      </c>
      <c r="L38" s="11"/>
      <c r="M38" s="342"/>
      <c r="N38" s="11">
        <v>461950</v>
      </c>
      <c r="O38" s="11">
        <v>365250</v>
      </c>
      <c r="P38" s="11">
        <v>373480</v>
      </c>
      <c r="Q38" s="11">
        <v>285900</v>
      </c>
      <c r="R38" s="11"/>
      <c r="S38" s="342"/>
    </row>
    <row r="39" spans="1:19" ht="14.1" customHeight="1" x14ac:dyDescent="0.25">
      <c r="A39" s="9" t="s">
        <v>55</v>
      </c>
      <c r="B39" s="11">
        <v>62800</v>
      </c>
      <c r="C39" s="11">
        <v>24560</v>
      </c>
      <c r="D39" s="11">
        <v>28563</v>
      </c>
      <c r="E39" s="11">
        <v>29620</v>
      </c>
      <c r="F39" s="11"/>
      <c r="G39" s="342"/>
      <c r="H39" s="11">
        <v>516950</v>
      </c>
      <c r="I39" s="11">
        <v>352270</v>
      </c>
      <c r="J39" s="11">
        <v>320608</v>
      </c>
      <c r="K39" s="11">
        <v>242470</v>
      </c>
      <c r="L39" s="11"/>
      <c r="M39" s="342"/>
      <c r="N39" s="11">
        <v>501800</v>
      </c>
      <c r="O39" s="11">
        <v>335310</v>
      </c>
      <c r="P39" s="11">
        <v>321010</v>
      </c>
      <c r="Q39" s="11">
        <v>339450</v>
      </c>
      <c r="R39" s="11"/>
      <c r="S39" s="342"/>
    </row>
    <row r="40" spans="1:19" ht="14.1" customHeight="1" x14ac:dyDescent="0.25">
      <c r="A40" s="9" t="s">
        <v>56</v>
      </c>
      <c r="B40" s="11">
        <v>57430</v>
      </c>
      <c r="C40" s="11">
        <v>31300</v>
      </c>
      <c r="D40" s="11">
        <v>30945</v>
      </c>
      <c r="E40" s="11">
        <v>27710</v>
      </c>
      <c r="F40" s="11"/>
      <c r="G40" s="342"/>
      <c r="H40" s="11">
        <v>513050</v>
      </c>
      <c r="I40" s="11">
        <v>358990</v>
      </c>
      <c r="J40" s="11">
        <v>318600</v>
      </c>
      <c r="K40" s="11">
        <v>268180</v>
      </c>
      <c r="L40" s="11"/>
      <c r="M40" s="342"/>
      <c r="N40" s="11">
        <v>526770</v>
      </c>
      <c r="O40" s="11">
        <v>329410</v>
      </c>
      <c r="P40" s="11">
        <v>343900</v>
      </c>
      <c r="Q40" s="11">
        <v>359000</v>
      </c>
      <c r="R40" s="11"/>
      <c r="S40" s="342"/>
    </row>
    <row r="41" spans="1:19" ht="14.1" customHeight="1" x14ac:dyDescent="0.25">
      <c r="A41" s="9" t="s">
        <v>37</v>
      </c>
      <c r="B41" s="11">
        <v>63300</v>
      </c>
      <c r="C41" s="11">
        <v>27852</v>
      </c>
      <c r="D41" s="11">
        <v>26490</v>
      </c>
      <c r="E41" s="11">
        <v>26410</v>
      </c>
      <c r="F41" s="11"/>
      <c r="G41" s="342"/>
      <c r="H41" s="11">
        <v>538450</v>
      </c>
      <c r="I41" s="11">
        <v>355145</v>
      </c>
      <c r="J41" s="11">
        <v>331710</v>
      </c>
      <c r="K41" s="11">
        <v>257116</v>
      </c>
      <c r="L41" s="11"/>
      <c r="M41" s="342"/>
      <c r="N41" s="11">
        <v>568160</v>
      </c>
      <c r="O41" s="11">
        <v>352050</v>
      </c>
      <c r="P41" s="11">
        <v>356900</v>
      </c>
      <c r="Q41" s="11">
        <v>336300</v>
      </c>
      <c r="R41" s="11"/>
      <c r="S41" s="342"/>
    </row>
    <row r="42" spans="1:19" ht="14.1" customHeight="1" x14ac:dyDescent="0.25">
      <c r="A42" s="14" t="s">
        <v>38</v>
      </c>
      <c r="B42" s="16">
        <v>80900</v>
      </c>
      <c r="C42" s="16">
        <v>27852</v>
      </c>
      <c r="D42" s="16">
        <v>28570</v>
      </c>
      <c r="E42" s="16">
        <v>34470</v>
      </c>
      <c r="F42" s="16"/>
      <c r="G42" s="342"/>
      <c r="H42" s="16">
        <v>579760</v>
      </c>
      <c r="I42" s="16">
        <v>358865</v>
      </c>
      <c r="J42" s="16">
        <v>307145</v>
      </c>
      <c r="K42" s="16">
        <v>304624</v>
      </c>
      <c r="L42" s="16"/>
      <c r="M42" s="342"/>
      <c r="N42" s="16">
        <v>555402</v>
      </c>
      <c r="O42" s="16">
        <v>358290</v>
      </c>
      <c r="P42" s="16">
        <v>313500</v>
      </c>
      <c r="Q42" s="16">
        <v>318700</v>
      </c>
      <c r="R42" s="16"/>
      <c r="S42" s="342"/>
    </row>
    <row r="43" spans="1:19" ht="14.1" customHeight="1" x14ac:dyDescent="0.25">
      <c r="A43" s="262" t="s">
        <v>186</v>
      </c>
      <c r="B43" s="248">
        <v>569530</v>
      </c>
      <c r="C43" s="248">
        <f>SUM(C30:C41)</f>
        <v>243432</v>
      </c>
      <c r="D43" s="248">
        <f>SUM(D30:D41)</f>
        <v>304731</v>
      </c>
      <c r="E43" s="248">
        <f>SUM(E30:E35)</f>
        <v>128760</v>
      </c>
      <c r="F43" s="248">
        <f>SUM(F30:F42)</f>
        <v>17180</v>
      </c>
      <c r="G43" s="343">
        <f>((F43/E43)-1)*100</f>
        <v>-86.657347002174589</v>
      </c>
      <c r="H43" s="263">
        <v>862757.15189999994</v>
      </c>
      <c r="I43" s="248">
        <f>SUM(I30:I41)</f>
        <v>3554195</v>
      </c>
      <c r="J43" s="248">
        <f>SUM(J30:J41)</f>
        <v>3398749</v>
      </c>
      <c r="K43" s="248">
        <f>SUM(K30:K35)</f>
        <v>1263725</v>
      </c>
      <c r="L43" s="248">
        <f>SUM(L30:L42)</f>
        <v>1346150</v>
      </c>
      <c r="M43" s="343">
        <f>((L43/K43)-1)*100</f>
        <v>6.5223842212506655</v>
      </c>
      <c r="N43" s="248">
        <v>5011938</v>
      </c>
      <c r="O43" s="248">
        <f>SUM(O30:O41)</f>
        <v>3702570</v>
      </c>
      <c r="P43" s="248">
        <f>SUM(P30:P41)</f>
        <v>3756090</v>
      </c>
      <c r="Q43" s="248">
        <f>SUM(Q30:Q35)</f>
        <v>1087340</v>
      </c>
      <c r="R43" s="248">
        <f>SUM(R30:R42)</f>
        <v>1282990</v>
      </c>
      <c r="S43" s="343">
        <f>((R43/Q43)-1)*100</f>
        <v>17.993451910166101</v>
      </c>
    </row>
    <row r="44" spans="1:19" ht="18" customHeight="1" x14ac:dyDescent="0.25">
      <c r="A44" s="262" t="s">
        <v>28</v>
      </c>
      <c r="B44" s="248">
        <v>569530</v>
      </c>
      <c r="C44" s="248">
        <f>SUM(C31:C42)</f>
        <v>271284</v>
      </c>
      <c r="D44" s="248">
        <f>SUM(D31:D42)</f>
        <v>333301</v>
      </c>
      <c r="E44" s="248">
        <f>SUM(E31:E42)</f>
        <v>330989</v>
      </c>
      <c r="F44" s="263"/>
      <c r="G44" s="343"/>
      <c r="H44" s="263">
        <v>862757.15189999994</v>
      </c>
      <c r="I44" s="248">
        <f>SUM(I31:I42)</f>
        <v>3913060</v>
      </c>
      <c r="J44" s="248">
        <f>SUM(J31:J42)</f>
        <v>3705894</v>
      </c>
      <c r="K44" s="248">
        <f>SUM(K31:K42)</f>
        <v>3219516</v>
      </c>
      <c r="L44" s="263"/>
      <c r="M44" s="343"/>
      <c r="N44" s="248">
        <v>5011938</v>
      </c>
      <c r="O44" s="248">
        <f>SUM(O31:O42)</f>
        <v>4060860</v>
      </c>
      <c r="P44" s="248">
        <f>SUM(P31:P42)</f>
        <v>4069590</v>
      </c>
      <c r="Q44" s="248">
        <f>SUM(Q31:Q42)</f>
        <v>3276340</v>
      </c>
      <c r="R44" s="263"/>
      <c r="S44" s="343"/>
    </row>
    <row r="45" spans="1:19" ht="9" customHeight="1" x14ac:dyDescent="0.25">
      <c r="A45" s="4" t="s">
        <v>83</v>
      </c>
      <c r="H45" s="28" t="s">
        <v>72</v>
      </c>
      <c r="I45" s="28"/>
    </row>
    <row r="46" spans="1:19" ht="9" customHeight="1" x14ac:dyDescent="0.25">
      <c r="A46" s="4" t="s">
        <v>110</v>
      </c>
    </row>
    <row r="47" spans="1:19" ht="9" customHeight="1" x14ac:dyDescent="0.25">
      <c r="A47" s="5" t="s">
        <v>87</v>
      </c>
    </row>
  </sheetData>
  <mergeCells count="8">
    <mergeCell ref="A3:A4"/>
    <mergeCell ref="B29:G29"/>
    <mergeCell ref="H29:M29"/>
    <mergeCell ref="N29:S29"/>
    <mergeCell ref="B3:G3"/>
    <mergeCell ref="H3:M3"/>
    <mergeCell ref="N3:S3"/>
    <mergeCell ref="B28:S28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B26:B29 SZ4352:AWN4352 JD4352 JD11264 SZ11264:CAB11264 CAB4096:CJX4096 B45:B46 B23:B25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6E2AA-612B-4F52-A9D2-E6C09566060C}">
  <sheetPr>
    <tabColor theme="0" tint="-4.9989318521683403E-2"/>
  </sheetPr>
  <dimension ref="A2:S87"/>
  <sheetViews>
    <sheetView showGridLines="0" zoomScaleNormal="100" workbookViewId="0">
      <selection activeCell="J3" sqref="J3"/>
    </sheetView>
  </sheetViews>
  <sheetFormatPr baseColWidth="10" defaultColWidth="6.33203125" defaultRowHeight="13.35" customHeight="1" x14ac:dyDescent="0.25"/>
  <cols>
    <col min="1" max="1" width="9.5546875" style="168" customWidth="1"/>
    <col min="2" max="2" width="14.6640625" style="168" customWidth="1"/>
    <col min="3" max="3" width="3.88671875" style="168" customWidth="1"/>
    <col min="4" max="9" width="7.6640625" style="168" customWidth="1"/>
    <col min="10" max="10" width="9.5546875" style="168" customWidth="1"/>
    <col min="11" max="11" width="14.6640625" style="168" customWidth="1"/>
    <col min="12" max="12" width="4.109375" style="168" customWidth="1"/>
    <col min="13" max="19" width="7.6640625" style="168" customWidth="1"/>
    <col min="20" max="16384" width="6.33203125" style="168"/>
  </cols>
  <sheetData>
    <row r="2" spans="1:19" ht="13.35" customHeight="1" x14ac:dyDescent="0.25">
      <c r="A2" s="29" t="s">
        <v>233</v>
      </c>
      <c r="B2" s="210"/>
      <c r="C2" s="210"/>
      <c r="D2" s="210"/>
      <c r="E2" s="210"/>
    </row>
    <row r="3" spans="1:19" ht="12" customHeight="1" x14ac:dyDescent="0.25">
      <c r="A3" s="32" t="s">
        <v>234</v>
      </c>
      <c r="B3" s="211"/>
      <c r="C3" s="211"/>
      <c r="D3" s="211"/>
      <c r="E3" s="211"/>
      <c r="F3" s="167"/>
      <c r="G3" s="167"/>
      <c r="H3" s="167"/>
      <c r="I3" s="167"/>
      <c r="J3" s="296" t="s">
        <v>232</v>
      </c>
      <c r="L3" s="167"/>
      <c r="M3" s="167"/>
      <c r="N3" s="167"/>
      <c r="O3" s="167"/>
      <c r="P3" s="167"/>
      <c r="Q3" s="167"/>
      <c r="R3" s="167"/>
    </row>
    <row r="4" spans="1:19" ht="5.0999999999999996" customHeight="1" x14ac:dyDescent="0.25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</row>
    <row r="5" spans="1:19" ht="23.1" customHeight="1" x14ac:dyDescent="0.25">
      <c r="A5" s="294" t="s">
        <v>231</v>
      </c>
      <c r="B5" s="277" t="s">
        <v>89</v>
      </c>
      <c r="C5" s="295" t="s">
        <v>58</v>
      </c>
      <c r="D5" s="295" t="s">
        <v>47</v>
      </c>
      <c r="E5" s="295" t="s">
        <v>48</v>
      </c>
      <c r="F5" s="295" t="s">
        <v>49</v>
      </c>
      <c r="G5" s="295" t="s">
        <v>50</v>
      </c>
      <c r="H5" s="295" t="s">
        <v>51</v>
      </c>
      <c r="I5" s="295" t="s">
        <v>52</v>
      </c>
      <c r="J5" s="294" t="s">
        <v>231</v>
      </c>
      <c r="K5" s="277" t="s">
        <v>89</v>
      </c>
      <c r="L5" s="295" t="s">
        <v>58</v>
      </c>
      <c r="M5" s="295" t="s">
        <v>53</v>
      </c>
      <c r="N5" s="295" t="s">
        <v>54</v>
      </c>
      <c r="O5" s="295" t="s">
        <v>55</v>
      </c>
      <c r="P5" s="295" t="s">
        <v>56</v>
      </c>
      <c r="Q5" s="295" t="s">
        <v>37</v>
      </c>
      <c r="R5" s="295" t="s">
        <v>38</v>
      </c>
    </row>
    <row r="6" spans="1:19" ht="2.25" customHeight="1" x14ac:dyDescent="0.25">
      <c r="A6" s="361" t="s">
        <v>90</v>
      </c>
      <c r="B6" s="298"/>
      <c r="C6" s="286"/>
      <c r="D6" s="287"/>
      <c r="E6" s="167"/>
      <c r="F6" s="167"/>
      <c r="G6" s="167"/>
      <c r="H6" s="167"/>
      <c r="I6" s="167"/>
      <c r="J6" s="361" t="s">
        <v>90</v>
      </c>
      <c r="K6" s="298"/>
      <c r="L6" s="286"/>
      <c r="M6" s="167"/>
      <c r="N6" s="167"/>
      <c r="O6" s="167"/>
      <c r="P6" s="167"/>
      <c r="Q6" s="167"/>
      <c r="R6" s="167"/>
    </row>
    <row r="7" spans="1:19" ht="9.9499999999999993" customHeight="1" x14ac:dyDescent="0.25">
      <c r="A7" s="358"/>
      <c r="B7" s="299" t="s">
        <v>227</v>
      </c>
      <c r="C7" s="288">
        <v>2023</v>
      </c>
      <c r="D7" s="167">
        <v>62833821.514462329</v>
      </c>
      <c r="E7" s="167">
        <v>58681518.347107045</v>
      </c>
      <c r="F7" s="167">
        <v>65188495.481445476</v>
      </c>
      <c r="G7" s="167">
        <v>68182322.491437778</v>
      </c>
      <c r="H7" s="167">
        <v>67612548.910959706</v>
      </c>
      <c r="I7" s="167">
        <v>65443221.307465471</v>
      </c>
      <c r="J7" s="358"/>
      <c r="K7" s="299" t="s">
        <v>227</v>
      </c>
      <c r="L7" s="288">
        <v>2023</v>
      </c>
      <c r="M7" s="167">
        <v>68454566.870214313</v>
      </c>
      <c r="N7" s="167">
        <v>64815315.067235947</v>
      </c>
      <c r="O7" s="167">
        <v>64641405.206999995</v>
      </c>
      <c r="P7" s="167">
        <v>67173539.878874496</v>
      </c>
      <c r="Q7" s="167">
        <v>65498927.654452346</v>
      </c>
      <c r="R7" s="167">
        <v>70128533.673000008</v>
      </c>
      <c r="S7" s="167"/>
    </row>
    <row r="8" spans="1:19" ht="9.9499999999999993" customHeight="1" x14ac:dyDescent="0.25">
      <c r="A8" s="358"/>
      <c r="B8" s="299"/>
      <c r="C8" s="288">
        <v>2024</v>
      </c>
      <c r="D8" s="167">
        <v>63250115.832861103</v>
      </c>
      <c r="E8" s="167">
        <v>58908050.603551</v>
      </c>
      <c r="F8" s="167">
        <v>66484708.666939527</v>
      </c>
      <c r="G8" s="167">
        <v>68480890.098008737</v>
      </c>
      <c r="H8" s="167">
        <v>68757834</v>
      </c>
      <c r="I8" s="167"/>
      <c r="J8" s="358"/>
      <c r="K8" s="299"/>
      <c r="L8" s="288">
        <v>2024</v>
      </c>
      <c r="M8" s="167"/>
      <c r="N8" s="167"/>
      <c r="O8" s="167"/>
      <c r="P8" s="167"/>
      <c r="Q8" s="167"/>
      <c r="R8" s="167"/>
      <c r="S8" s="167"/>
    </row>
    <row r="9" spans="1:19" ht="9.9499999999999993" customHeight="1" x14ac:dyDescent="0.25">
      <c r="A9" s="358"/>
      <c r="B9" s="299" t="s">
        <v>92</v>
      </c>
      <c r="C9" s="288">
        <v>2023</v>
      </c>
      <c r="D9" s="167">
        <v>143634.7702164475</v>
      </c>
      <c r="E9" s="167">
        <v>130302.93689826831</v>
      </c>
      <c r="F9" s="167">
        <v>143703.17558251423</v>
      </c>
      <c r="G9" s="167">
        <v>150509.13607679878</v>
      </c>
      <c r="H9" s="167">
        <v>150306.69863481726</v>
      </c>
      <c r="I9" s="167">
        <v>149654.67776760715</v>
      </c>
      <c r="J9" s="358"/>
      <c r="K9" s="299" t="s">
        <v>92</v>
      </c>
      <c r="L9" s="288">
        <v>2023</v>
      </c>
      <c r="M9" s="167">
        <v>155890.91031175107</v>
      </c>
      <c r="N9" s="167">
        <v>149810.46440478312</v>
      </c>
      <c r="O9" s="167">
        <v>149310.47887437072</v>
      </c>
      <c r="P9" s="167">
        <v>152980.55437253762</v>
      </c>
      <c r="Q9" s="167">
        <v>146477.16346953274</v>
      </c>
      <c r="R9" s="167">
        <v>156371.76691313356</v>
      </c>
    </row>
    <row r="10" spans="1:19" ht="9.9499999999999993" customHeight="1" x14ac:dyDescent="0.25">
      <c r="A10" s="358"/>
      <c r="B10" s="299"/>
      <c r="C10" s="288">
        <v>2024</v>
      </c>
      <c r="D10" s="167">
        <v>141344.86614</v>
      </c>
      <c r="E10" s="167">
        <v>127016.87532091324</v>
      </c>
      <c r="F10" s="167">
        <v>143461.2885226346</v>
      </c>
      <c r="G10" s="167">
        <v>152032.96369788621</v>
      </c>
      <c r="H10" s="167">
        <v>152744.51999999999</v>
      </c>
      <c r="I10" s="167"/>
      <c r="J10" s="358"/>
      <c r="K10" s="299"/>
      <c r="L10" s="288">
        <v>2024</v>
      </c>
      <c r="M10" s="167"/>
      <c r="N10" s="167"/>
      <c r="O10" s="167"/>
      <c r="P10" s="167"/>
      <c r="Q10" s="167"/>
      <c r="R10" s="167"/>
    </row>
    <row r="11" spans="1:19" ht="9.9499999999999993" customHeight="1" x14ac:dyDescent="0.25">
      <c r="A11" s="358"/>
      <c r="B11" s="299" t="s">
        <v>93</v>
      </c>
      <c r="C11" s="288">
        <v>2023</v>
      </c>
      <c r="D11" s="289">
        <f>D9/D7*1000</f>
        <v>2.2859467521546084</v>
      </c>
      <c r="E11" s="289">
        <f t="shared" ref="E11:R11" si="0">E9/E7*1000</f>
        <v>2.2205106576744216</v>
      </c>
      <c r="F11" s="289">
        <f t="shared" si="0"/>
        <v>2.2044254054523518</v>
      </c>
      <c r="G11" s="289">
        <f t="shared" si="0"/>
        <v>2.2074510016243498</v>
      </c>
      <c r="H11" s="289">
        <f t="shared" si="0"/>
        <v>2.2230591961968349</v>
      </c>
      <c r="I11" s="289">
        <f>I9/I7*1000</f>
        <v>2.2867865422531581</v>
      </c>
      <c r="J11" s="358"/>
      <c r="K11" s="299" t="s">
        <v>93</v>
      </c>
      <c r="L11" s="288">
        <v>2023</v>
      </c>
      <c r="M11" s="289">
        <f t="shared" si="0"/>
        <v>2.277290142048678</v>
      </c>
      <c r="N11" s="289">
        <f t="shared" si="0"/>
        <v>2.3113436114501296</v>
      </c>
      <c r="O11" s="289">
        <f t="shared" si="0"/>
        <v>2.309827244569274</v>
      </c>
      <c r="P11" s="289">
        <f t="shared" si="0"/>
        <v>2.2773930724566251</v>
      </c>
      <c r="Q11" s="289">
        <f t="shared" si="0"/>
        <v>2.2363291845370514</v>
      </c>
      <c r="R11" s="289">
        <f t="shared" si="0"/>
        <v>2.229788058057427</v>
      </c>
    </row>
    <row r="12" spans="1:19" ht="9.9499999999999993" customHeight="1" x14ac:dyDescent="0.25">
      <c r="A12" s="358"/>
      <c r="B12" s="299"/>
      <c r="C12" s="288">
        <v>2024</v>
      </c>
      <c r="D12" s="289">
        <f>D10/D8*1000</f>
        <v>2.2346973484365602</v>
      </c>
      <c r="E12" s="289">
        <f t="shared" ref="E12:H12" si="1">E10/E8*1000</f>
        <v>2.1561887385432614</v>
      </c>
      <c r="F12" s="289">
        <f t="shared" si="1"/>
        <v>2.1578087863980184</v>
      </c>
      <c r="G12" s="289">
        <f t="shared" si="1"/>
        <v>2.2200786742155234</v>
      </c>
      <c r="H12" s="289">
        <f t="shared" si="1"/>
        <v>2.2214853364927114</v>
      </c>
      <c r="I12" s="289"/>
      <c r="J12" s="358"/>
      <c r="K12" s="299"/>
      <c r="L12" s="288">
        <v>2024</v>
      </c>
      <c r="M12" s="289"/>
      <c r="N12" s="289"/>
      <c r="O12" s="289"/>
      <c r="P12" s="289"/>
      <c r="Q12" s="289"/>
      <c r="R12" s="289"/>
    </row>
    <row r="13" spans="1:19" ht="9.9499999999999993" customHeight="1" x14ac:dyDescent="0.25">
      <c r="A13" s="358"/>
      <c r="B13" s="299" t="s">
        <v>229</v>
      </c>
      <c r="C13" s="288">
        <v>2023</v>
      </c>
      <c r="D13" s="169">
        <v>6.6099321380984399</v>
      </c>
      <c r="E13" s="169">
        <v>6.9046892845512717</v>
      </c>
      <c r="F13" s="169">
        <v>6.962785556590771</v>
      </c>
      <c r="G13" s="169">
        <v>6.9934923352582867</v>
      </c>
      <c r="H13" s="169">
        <v>7.019409157474823</v>
      </c>
      <c r="I13" s="169">
        <v>7.0298170935326949</v>
      </c>
      <c r="J13" s="358"/>
      <c r="K13" s="299" t="s">
        <v>229</v>
      </c>
      <c r="L13" s="288">
        <v>2023</v>
      </c>
      <c r="M13" s="169">
        <v>7.0509455082272696</v>
      </c>
      <c r="N13" s="169">
        <v>7.0549252508552298</v>
      </c>
      <c r="O13" s="169">
        <v>7.0578041210187958</v>
      </c>
      <c r="P13" s="169">
        <v>7.0590215450330112</v>
      </c>
      <c r="Q13" s="169">
        <v>7.060362187898118</v>
      </c>
      <c r="R13" s="169">
        <v>7.088641067453632</v>
      </c>
    </row>
    <row r="14" spans="1:19" ht="9.9499999999999993" customHeight="1" x14ac:dyDescent="0.25">
      <c r="A14" s="359"/>
      <c r="B14" s="300"/>
      <c r="C14" s="290">
        <v>2024</v>
      </c>
      <c r="D14" s="291">
        <v>7.237770991256502</v>
      </c>
      <c r="E14" s="291">
        <v>7.2610450232451385</v>
      </c>
      <c r="F14" s="291">
        <v>7.2828293725867654</v>
      </c>
      <c r="G14" s="291">
        <v>7.3168408928371669</v>
      </c>
      <c r="H14" s="291">
        <v>7.3150444607387604</v>
      </c>
      <c r="I14" s="291"/>
      <c r="J14" s="359"/>
      <c r="K14" s="300"/>
      <c r="L14" s="290">
        <v>2024</v>
      </c>
      <c r="M14" s="291"/>
      <c r="N14" s="291"/>
      <c r="O14" s="291"/>
      <c r="P14" s="291"/>
      <c r="Q14" s="291"/>
      <c r="R14" s="291"/>
    </row>
    <row r="15" spans="1:19" ht="3" customHeight="1" x14ac:dyDescent="0.25">
      <c r="A15" s="362" t="s">
        <v>62</v>
      </c>
      <c r="B15" s="299"/>
      <c r="C15" s="288"/>
      <c r="D15" s="292"/>
      <c r="E15" s="167"/>
      <c r="F15" s="167"/>
      <c r="G15" s="167"/>
      <c r="H15" s="167"/>
      <c r="I15" s="167"/>
      <c r="J15" s="362" t="s">
        <v>62</v>
      </c>
      <c r="K15" s="299"/>
      <c r="L15" s="288"/>
      <c r="M15" s="167"/>
      <c r="N15" s="167"/>
      <c r="O15" s="167"/>
      <c r="P15" s="167"/>
      <c r="Q15" s="167"/>
      <c r="R15" s="167"/>
    </row>
    <row r="16" spans="1:19" ht="9.9499999999999993" customHeight="1" x14ac:dyDescent="0.25">
      <c r="A16" s="363"/>
      <c r="B16" s="299" t="s">
        <v>224</v>
      </c>
      <c r="C16" s="288">
        <v>2023</v>
      </c>
      <c r="D16" s="167">
        <v>28616644.479824997</v>
      </c>
      <c r="E16" s="167">
        <v>27544935.803714998</v>
      </c>
      <c r="F16" s="167">
        <v>27714391.673974998</v>
      </c>
      <c r="G16" s="167">
        <v>27922911.6809</v>
      </c>
      <c r="H16" s="167">
        <v>28011840.055405002</v>
      </c>
      <c r="I16" s="167">
        <v>28146639.495734997</v>
      </c>
      <c r="J16" s="363"/>
      <c r="K16" s="299" t="s">
        <v>224</v>
      </c>
      <c r="L16" s="288">
        <v>2023</v>
      </c>
      <c r="M16" s="167">
        <v>28517563.401875004</v>
      </c>
      <c r="N16" s="167">
        <v>28491125.563425004</v>
      </c>
      <c r="O16" s="167">
        <v>28496514.632040005</v>
      </c>
      <c r="P16" s="167">
        <v>28563911.398420006</v>
      </c>
      <c r="Q16" s="167">
        <v>28562020.627324998</v>
      </c>
      <c r="R16" s="167">
        <v>28544821.855339993</v>
      </c>
    </row>
    <row r="17" spans="1:18" ht="9.9499999999999993" customHeight="1" x14ac:dyDescent="0.25">
      <c r="A17" s="363"/>
      <c r="B17" s="299"/>
      <c r="C17" s="288">
        <v>2024</v>
      </c>
      <c r="D17" s="167">
        <v>28298223.749170005</v>
      </c>
      <c r="E17" s="167">
        <v>27913482.655000001</v>
      </c>
      <c r="F17" s="167">
        <v>27692283.059620004</v>
      </c>
      <c r="G17" s="167">
        <v>27703549.733089995</v>
      </c>
      <c r="H17" s="167">
        <v>27616723</v>
      </c>
      <c r="I17" s="167"/>
      <c r="J17" s="363"/>
      <c r="K17" s="299"/>
      <c r="L17" s="288">
        <v>2024</v>
      </c>
      <c r="M17" s="167"/>
      <c r="N17" s="167"/>
      <c r="O17" s="167"/>
      <c r="P17" s="167"/>
      <c r="Q17" s="167"/>
      <c r="R17" s="167"/>
    </row>
    <row r="18" spans="1:18" ht="9.9499999999999993" customHeight="1" x14ac:dyDescent="0.25">
      <c r="A18" s="363"/>
      <c r="B18" s="299" t="s">
        <v>96</v>
      </c>
      <c r="C18" s="288">
        <v>2023</v>
      </c>
      <c r="D18" s="167">
        <v>41933.522888426982</v>
      </c>
      <c r="E18" s="167">
        <v>40596.851504335806</v>
      </c>
      <c r="F18" s="167">
        <v>40957.703109519993</v>
      </c>
      <c r="G18" s="167">
        <v>41256.542312891019</v>
      </c>
      <c r="H18" s="167">
        <v>41449.169113811215</v>
      </c>
      <c r="I18" s="167">
        <v>41728.251606655205</v>
      </c>
      <c r="J18" s="363"/>
      <c r="K18" s="299" t="s">
        <v>96</v>
      </c>
      <c r="L18" s="288">
        <v>2023</v>
      </c>
      <c r="M18" s="167">
        <v>41959.750470756007</v>
      </c>
      <c r="N18" s="167">
        <v>42590.325300199002</v>
      </c>
      <c r="O18" s="167">
        <v>42455.483770784194</v>
      </c>
      <c r="P18" s="167">
        <v>42513.36780420498</v>
      </c>
      <c r="Q18" s="167">
        <v>42756.064716927998</v>
      </c>
      <c r="R18" s="167">
        <v>42882.970255876986</v>
      </c>
    </row>
    <row r="19" spans="1:18" ht="9.9499999999999993" customHeight="1" x14ac:dyDescent="0.25">
      <c r="A19" s="363"/>
      <c r="B19" s="299"/>
      <c r="C19" s="288">
        <v>2024</v>
      </c>
      <c r="D19" s="167">
        <v>41475.779790499997</v>
      </c>
      <c r="E19" s="167">
        <v>39540.477799999993</v>
      </c>
      <c r="F19" s="167">
        <v>40401.227616050397</v>
      </c>
      <c r="G19" s="167">
        <v>40940.885800000018</v>
      </c>
      <c r="H19" s="167">
        <v>41212.703000000001</v>
      </c>
      <c r="I19" s="167"/>
      <c r="J19" s="363"/>
      <c r="K19" s="299"/>
      <c r="L19" s="288">
        <v>2024</v>
      </c>
      <c r="M19" s="167"/>
      <c r="N19" s="167"/>
      <c r="O19" s="167"/>
      <c r="P19" s="167"/>
      <c r="Q19" s="167"/>
      <c r="R19" s="167"/>
    </row>
    <row r="20" spans="1:18" ht="9.9499999999999993" customHeight="1" x14ac:dyDescent="0.25">
      <c r="A20" s="363"/>
      <c r="B20" s="299" t="s">
        <v>225</v>
      </c>
      <c r="C20" s="288">
        <v>2023</v>
      </c>
      <c r="D20" s="289">
        <f>D18/D16*1000</f>
        <v>1.4653542947004323</v>
      </c>
      <c r="E20" s="289">
        <f t="shared" ref="E20:R20" si="2">E18/E16*1000</f>
        <v>1.4738408465944035</v>
      </c>
      <c r="F20" s="289">
        <f t="shared" si="2"/>
        <v>1.4778496165940036</v>
      </c>
      <c r="G20" s="289">
        <f t="shared" si="2"/>
        <v>1.4775157685690625</v>
      </c>
      <c r="H20" s="289">
        <f t="shared" si="2"/>
        <v>1.4797017629626734</v>
      </c>
      <c r="I20" s="289">
        <f>I18/I16*1000</f>
        <v>1.4825305029034888</v>
      </c>
      <c r="J20" s="363"/>
      <c r="K20" s="299" t="s">
        <v>225</v>
      </c>
      <c r="L20" s="288">
        <v>2023</v>
      </c>
      <c r="M20" s="289">
        <f t="shared" si="2"/>
        <v>1.4713652032416342</v>
      </c>
      <c r="N20" s="289">
        <f t="shared" si="2"/>
        <v>1.4948628549401222</v>
      </c>
      <c r="O20" s="289">
        <f t="shared" si="2"/>
        <v>1.4898482961509072</v>
      </c>
      <c r="P20" s="289">
        <f t="shared" si="2"/>
        <v>1.4883594620923162</v>
      </c>
      <c r="Q20" s="289">
        <f t="shared" si="2"/>
        <v>1.4969551795654017</v>
      </c>
      <c r="R20" s="289">
        <f t="shared" si="2"/>
        <v>1.502302956143855</v>
      </c>
    </row>
    <row r="21" spans="1:18" ht="9.9499999999999993" customHeight="1" x14ac:dyDescent="0.25">
      <c r="A21" s="363"/>
      <c r="B21" s="299"/>
      <c r="C21" s="288">
        <v>2024</v>
      </c>
      <c r="D21" s="289">
        <f>D19/D17*1000</f>
        <v>1.4656672502886863</v>
      </c>
      <c r="E21" s="289">
        <f t="shared" ref="E21:H21" si="3">E19/E17*1000</f>
        <v>1.4165368860885337</v>
      </c>
      <c r="F21" s="289">
        <f t="shared" si="3"/>
        <v>1.4589345172107593</v>
      </c>
      <c r="G21" s="289">
        <f t="shared" si="3"/>
        <v>1.4778209361054888</v>
      </c>
      <c r="H21" s="289">
        <f t="shared" si="3"/>
        <v>1.492309677726789</v>
      </c>
      <c r="I21" s="289"/>
      <c r="J21" s="363"/>
      <c r="K21" s="299"/>
      <c r="L21" s="288">
        <v>2024</v>
      </c>
      <c r="M21" s="289"/>
      <c r="N21" s="289"/>
      <c r="O21" s="289"/>
      <c r="P21" s="289"/>
      <c r="Q21" s="289"/>
      <c r="R21" s="289"/>
    </row>
    <row r="22" spans="1:18" ht="9.9499999999999993" customHeight="1" x14ac:dyDescent="0.25">
      <c r="A22" s="363"/>
      <c r="B22" s="299" t="s">
        <v>226</v>
      </c>
      <c r="C22" s="288">
        <v>2023</v>
      </c>
      <c r="D22" s="169">
        <v>5.0613816524826358</v>
      </c>
      <c r="E22" s="169">
        <v>5.2467945586383564</v>
      </c>
      <c r="F22" s="169">
        <v>5.2842049395162149</v>
      </c>
      <c r="G22" s="169">
        <v>5.2996285433777119</v>
      </c>
      <c r="H22" s="169">
        <v>5.3288345776163615</v>
      </c>
      <c r="I22" s="169">
        <v>5.3158552494065274</v>
      </c>
      <c r="J22" s="363"/>
      <c r="K22" s="299" t="s">
        <v>226</v>
      </c>
      <c r="L22" s="288">
        <v>2023</v>
      </c>
      <c r="M22" s="169">
        <v>5.3194719610129626</v>
      </c>
      <c r="N22" s="169">
        <v>5.3260698168346812</v>
      </c>
      <c r="O22" s="169">
        <v>5.3230162583308678</v>
      </c>
      <c r="P22" s="169">
        <v>5.3220975116042606</v>
      </c>
      <c r="Q22" s="169">
        <v>5.3352396578755918</v>
      </c>
      <c r="R22" s="169">
        <v>5.3433873444899405</v>
      </c>
    </row>
    <row r="23" spans="1:18" ht="9.9499999999999993" customHeight="1" x14ac:dyDescent="0.25">
      <c r="A23" s="364"/>
      <c r="B23" s="300"/>
      <c r="C23" s="290">
        <v>2024</v>
      </c>
      <c r="D23" s="291">
        <v>5.1891673826919122</v>
      </c>
      <c r="E23" s="291">
        <v>5.2124610539961651</v>
      </c>
      <c r="F23" s="291">
        <v>5.2221287652306518</v>
      </c>
      <c r="G23" s="291">
        <v>5.2296572585173502</v>
      </c>
      <c r="H23" s="291">
        <v>5.2331363768748886</v>
      </c>
      <c r="I23" s="291"/>
      <c r="J23" s="364"/>
      <c r="K23" s="300"/>
      <c r="L23" s="290">
        <v>2024</v>
      </c>
      <c r="M23" s="291"/>
      <c r="N23" s="291"/>
      <c r="O23" s="291"/>
      <c r="P23" s="291"/>
      <c r="Q23" s="291"/>
      <c r="R23" s="291"/>
    </row>
    <row r="24" spans="1:18" ht="3" customHeight="1" x14ac:dyDescent="0.25">
      <c r="A24" s="360" t="s">
        <v>94</v>
      </c>
      <c r="B24" s="299"/>
      <c r="C24" s="288"/>
      <c r="D24" s="167"/>
      <c r="E24" s="167"/>
      <c r="F24" s="167"/>
      <c r="G24" s="167"/>
      <c r="H24" s="167"/>
      <c r="I24" s="167"/>
      <c r="J24" s="360" t="s">
        <v>94</v>
      </c>
      <c r="K24" s="299"/>
      <c r="L24" s="288"/>
      <c r="M24" s="167"/>
      <c r="N24" s="167"/>
      <c r="O24" s="167"/>
      <c r="P24" s="167"/>
      <c r="Q24" s="167"/>
      <c r="R24" s="167"/>
    </row>
    <row r="25" spans="1:18" ht="9.9499999999999993" customHeight="1" x14ac:dyDescent="0.25">
      <c r="A25" s="358"/>
      <c r="B25" s="299" t="s">
        <v>91</v>
      </c>
      <c r="C25" s="288">
        <v>2023</v>
      </c>
      <c r="D25" s="292">
        <v>104446</v>
      </c>
      <c r="E25" s="167">
        <v>107096</v>
      </c>
      <c r="F25" s="167">
        <v>108528.09278185497</v>
      </c>
      <c r="G25" s="167">
        <v>114969.3</v>
      </c>
      <c r="H25" s="167">
        <v>116998.14</v>
      </c>
      <c r="I25" s="167">
        <v>117929</v>
      </c>
      <c r="J25" s="358"/>
      <c r="K25" s="299" t="s">
        <v>91</v>
      </c>
      <c r="L25" s="288">
        <v>2023</v>
      </c>
      <c r="M25" s="167">
        <v>118989</v>
      </c>
      <c r="N25" s="167">
        <v>115593</v>
      </c>
      <c r="O25" s="167">
        <v>111689.18835187456</v>
      </c>
      <c r="P25" s="167">
        <v>107336.41445936967</v>
      </c>
      <c r="Q25" s="167">
        <v>109281</v>
      </c>
      <c r="R25" s="167">
        <v>111809.31691231836</v>
      </c>
    </row>
    <row r="26" spans="1:18" ht="9.9499999999999993" customHeight="1" x14ac:dyDescent="0.25">
      <c r="A26" s="358"/>
      <c r="B26" s="299"/>
      <c r="C26" s="288">
        <v>2024</v>
      </c>
      <c r="D26" s="292">
        <v>105236</v>
      </c>
      <c r="E26" s="167">
        <v>109274</v>
      </c>
      <c r="F26" s="167">
        <v>110815.83079687419</v>
      </c>
      <c r="G26" s="167">
        <v>117048.60972849045</v>
      </c>
      <c r="H26" s="167">
        <v>118368</v>
      </c>
      <c r="I26" s="167"/>
      <c r="J26" s="358"/>
      <c r="K26" s="299"/>
      <c r="L26" s="288">
        <v>2024</v>
      </c>
      <c r="M26" s="167"/>
      <c r="N26" s="167"/>
      <c r="O26" s="167"/>
      <c r="P26" s="167"/>
      <c r="Q26" s="167"/>
      <c r="R26" s="167"/>
    </row>
    <row r="27" spans="1:18" ht="9.9499999999999993" customHeight="1" x14ac:dyDescent="0.25">
      <c r="A27" s="358"/>
      <c r="B27" s="299" t="s">
        <v>92</v>
      </c>
      <c r="C27" s="288">
        <v>2023</v>
      </c>
      <c r="D27" s="167">
        <v>15197.980978857247</v>
      </c>
      <c r="E27" s="167">
        <v>15757.6988776</v>
      </c>
      <c r="F27" s="167">
        <v>16037.049540212996</v>
      </c>
      <c r="G27" s="167">
        <v>17124.764814863709</v>
      </c>
      <c r="H27" s="167">
        <v>17489.00613858414</v>
      </c>
      <c r="I27" s="167">
        <v>17509.319313599997</v>
      </c>
      <c r="J27" s="358"/>
      <c r="K27" s="299" t="s">
        <v>92</v>
      </c>
      <c r="L27" s="288">
        <v>2023</v>
      </c>
      <c r="M27" s="167">
        <v>17574.268389032033</v>
      </c>
      <c r="N27" s="167">
        <v>17121.698460232197</v>
      </c>
      <c r="O27" s="167">
        <v>16535.440423199994</v>
      </c>
      <c r="P27" s="167">
        <v>15735.95698872188</v>
      </c>
      <c r="Q27" s="167">
        <v>16044.873043499998</v>
      </c>
      <c r="R27" s="167">
        <v>16594.937510359337</v>
      </c>
    </row>
    <row r="28" spans="1:18" ht="9.9499999999999993" customHeight="1" x14ac:dyDescent="0.25">
      <c r="A28" s="358"/>
      <c r="B28" s="299"/>
      <c r="C28" s="288">
        <v>2024</v>
      </c>
      <c r="D28" s="167">
        <v>15477.191423516237</v>
      </c>
      <c r="E28" s="167">
        <v>16015.7063645</v>
      </c>
      <c r="F28" s="167">
        <v>16274.486702571226</v>
      </c>
      <c r="G28" s="167">
        <v>17395.992390032556</v>
      </c>
      <c r="H28" s="167">
        <v>17728.085999999999</v>
      </c>
      <c r="I28" s="167"/>
      <c r="J28" s="358"/>
      <c r="K28" s="299"/>
      <c r="L28" s="288">
        <v>2024</v>
      </c>
      <c r="M28" s="167"/>
      <c r="N28" s="167"/>
      <c r="O28" s="167"/>
      <c r="P28" s="167"/>
      <c r="Q28" s="167"/>
      <c r="R28" s="167"/>
    </row>
    <row r="29" spans="1:18" ht="9.9499999999999993" customHeight="1" x14ac:dyDescent="0.25">
      <c r="A29" s="358"/>
      <c r="B29" s="299" t="s">
        <v>93</v>
      </c>
      <c r="C29" s="288">
        <v>2023</v>
      </c>
      <c r="D29" s="292">
        <f>D27/D25*1000</f>
        <v>145.51041666370418</v>
      </c>
      <c r="E29" s="292">
        <f t="shared" ref="E29:R29" si="4">E27/E25*1000</f>
        <v>147.13620375737656</v>
      </c>
      <c r="F29" s="292">
        <f t="shared" si="4"/>
        <v>147.76864799833893</v>
      </c>
      <c r="G29" s="292">
        <f t="shared" si="4"/>
        <v>148.95076176739101</v>
      </c>
      <c r="H29" s="292">
        <f t="shared" si="4"/>
        <v>149.48106131075366</v>
      </c>
      <c r="I29" s="292">
        <f>I27/I25*1000</f>
        <v>148.47339766808841</v>
      </c>
      <c r="J29" s="358"/>
      <c r="K29" s="299" t="s">
        <v>93</v>
      </c>
      <c r="L29" s="288">
        <v>2023</v>
      </c>
      <c r="M29" s="292">
        <f t="shared" si="4"/>
        <v>147.69658026399108</v>
      </c>
      <c r="N29" s="292">
        <f t="shared" si="4"/>
        <v>148.12054761302326</v>
      </c>
      <c r="O29" s="292">
        <f t="shared" si="4"/>
        <v>148.04871149305353</v>
      </c>
      <c r="P29" s="292">
        <f t="shared" si="4"/>
        <v>146.60408648808047</v>
      </c>
      <c r="Q29" s="292">
        <f t="shared" si="4"/>
        <v>146.82216527575699</v>
      </c>
      <c r="R29" s="292">
        <f t="shared" si="4"/>
        <v>148.42177708118189</v>
      </c>
    </row>
    <row r="30" spans="1:18" ht="9.9499999999999993" customHeight="1" x14ac:dyDescent="0.25">
      <c r="A30" s="358"/>
      <c r="B30" s="299"/>
      <c r="C30" s="288">
        <v>2024</v>
      </c>
      <c r="D30" s="292">
        <f>D28/D26*1000</f>
        <v>147.07126290923483</v>
      </c>
      <c r="E30" s="292">
        <f t="shared" ref="E30:H30" si="5">E28/E26*1000</f>
        <v>146.5646573247067</v>
      </c>
      <c r="F30" s="292">
        <f t="shared" si="5"/>
        <v>146.86066589531254</v>
      </c>
      <c r="G30" s="292">
        <f t="shared" si="5"/>
        <v>148.62194801275157</v>
      </c>
      <c r="H30" s="292">
        <f t="shared" si="5"/>
        <v>149.77093471208434</v>
      </c>
      <c r="I30" s="292"/>
      <c r="J30" s="358"/>
      <c r="K30" s="299"/>
      <c r="L30" s="288">
        <v>2024</v>
      </c>
      <c r="M30" s="292"/>
      <c r="N30" s="292"/>
      <c r="O30" s="292"/>
      <c r="P30" s="292"/>
      <c r="Q30" s="292"/>
      <c r="R30" s="292"/>
    </row>
    <row r="31" spans="1:18" ht="9.9499999999999993" customHeight="1" x14ac:dyDescent="0.25">
      <c r="A31" s="358"/>
      <c r="B31" s="299" t="s">
        <v>229</v>
      </c>
      <c r="C31" s="288">
        <v>2023</v>
      </c>
      <c r="D31" s="169">
        <v>5.8638496570524765</v>
      </c>
      <c r="E31" s="169">
        <v>5.8705441974655947</v>
      </c>
      <c r="F31" s="169">
        <v>5.8591164133662712</v>
      </c>
      <c r="G31" s="169">
        <v>5.8536293466457625</v>
      </c>
      <c r="H31" s="169">
        <v>5.8601760749716307</v>
      </c>
      <c r="I31" s="169">
        <v>5.8554887535303193</v>
      </c>
      <c r="J31" s="358"/>
      <c r="K31" s="299" t="s">
        <v>229</v>
      </c>
      <c r="L31" s="288">
        <v>2023</v>
      </c>
      <c r="M31" s="169">
        <v>5.8530358611448392</v>
      </c>
      <c r="N31" s="169">
        <v>5.8621897944360351</v>
      </c>
      <c r="O31" s="169">
        <v>5.866672041902496</v>
      </c>
      <c r="P31" s="169">
        <v>5.8699930520857482</v>
      </c>
      <c r="Q31" s="169">
        <v>5.8569466619265382</v>
      </c>
      <c r="R31" s="169">
        <v>5.8471593510059794</v>
      </c>
    </row>
    <row r="32" spans="1:18" ht="9.9499999999999993" customHeight="1" x14ac:dyDescent="0.25">
      <c r="A32" s="359"/>
      <c r="B32" s="300"/>
      <c r="C32" s="290">
        <v>2024</v>
      </c>
      <c r="D32" s="291">
        <v>5.8494743129861835</v>
      </c>
      <c r="E32" s="291">
        <v>5.8575183129075397</v>
      </c>
      <c r="F32" s="291">
        <v>5.8764587037832996</v>
      </c>
      <c r="G32" s="291">
        <v>5.893079077689376</v>
      </c>
      <c r="H32" s="291">
        <v>5.9041581301455004</v>
      </c>
      <c r="I32" s="291"/>
      <c r="J32" s="359"/>
      <c r="K32" s="300"/>
      <c r="L32" s="290">
        <v>2024</v>
      </c>
      <c r="M32" s="291"/>
      <c r="N32" s="291"/>
      <c r="O32" s="291"/>
      <c r="P32" s="291"/>
      <c r="Q32" s="291"/>
      <c r="R32" s="291"/>
    </row>
    <row r="33" spans="1:19" ht="3" customHeight="1" x14ac:dyDescent="0.25">
      <c r="A33" s="360" t="s">
        <v>103</v>
      </c>
      <c r="B33" s="299"/>
      <c r="C33" s="288"/>
      <c r="D33" s="292"/>
      <c r="E33" s="167"/>
      <c r="F33" s="167"/>
      <c r="G33" s="167"/>
      <c r="H33" s="167"/>
      <c r="I33" s="167"/>
      <c r="J33" s="360" t="s">
        <v>103</v>
      </c>
      <c r="K33" s="299"/>
      <c r="L33" s="288"/>
      <c r="M33" s="167"/>
      <c r="N33" s="167"/>
      <c r="O33" s="167"/>
      <c r="P33" s="167"/>
      <c r="Q33" s="167"/>
      <c r="R33" s="167"/>
    </row>
    <row r="34" spans="1:19" ht="9.9499999999999993" customHeight="1" x14ac:dyDescent="0.25">
      <c r="A34" s="358"/>
      <c r="B34" s="299" t="s">
        <v>97</v>
      </c>
      <c r="C34" s="288">
        <v>2023</v>
      </c>
      <c r="D34" s="167">
        <v>932150.114824221</v>
      </c>
      <c r="E34" s="167">
        <v>959311.02</v>
      </c>
      <c r="F34" s="167">
        <v>968145.81938538898</v>
      </c>
      <c r="G34" s="167">
        <v>975376.72</v>
      </c>
      <c r="H34" s="167">
        <v>971427.41999999993</v>
      </c>
      <c r="I34" s="167">
        <v>961246.36</v>
      </c>
      <c r="J34" s="358"/>
      <c r="K34" s="299" t="s">
        <v>97</v>
      </c>
      <c r="L34" s="288">
        <v>2023</v>
      </c>
      <c r="M34" s="167">
        <v>935726.27</v>
      </c>
      <c r="N34" s="167">
        <v>920507.25999999989</v>
      </c>
      <c r="O34" s="167">
        <v>895378.15938538895</v>
      </c>
      <c r="P34" s="167">
        <v>889843.81938538898</v>
      </c>
      <c r="Q34" s="167">
        <v>890531.72</v>
      </c>
      <c r="R34" s="167">
        <v>901550.09938538901</v>
      </c>
    </row>
    <row r="35" spans="1:19" ht="9.9499999999999993" customHeight="1" x14ac:dyDescent="0.25">
      <c r="A35" s="358"/>
      <c r="B35" s="299"/>
      <c r="C35" s="288">
        <v>2024</v>
      </c>
      <c r="D35" s="167">
        <v>918365.21</v>
      </c>
      <c r="E35" s="167">
        <v>951554.72</v>
      </c>
      <c r="F35" s="167">
        <v>966342.6891642767</v>
      </c>
      <c r="G35" s="167">
        <v>967722.93210574647</v>
      </c>
      <c r="H35" s="167">
        <v>970040</v>
      </c>
      <c r="I35" s="167"/>
      <c r="J35" s="358"/>
      <c r="K35" s="299"/>
      <c r="L35" s="288">
        <v>2024</v>
      </c>
      <c r="M35" s="167"/>
      <c r="N35" s="167"/>
      <c r="O35" s="167"/>
      <c r="P35" s="167"/>
      <c r="Q35" s="167"/>
      <c r="R35" s="167"/>
    </row>
    <row r="36" spans="1:19" ht="9.9499999999999993" customHeight="1" x14ac:dyDescent="0.25">
      <c r="A36" s="358"/>
      <c r="B36" s="299" t="s">
        <v>98</v>
      </c>
      <c r="C36" s="288">
        <v>2023</v>
      </c>
      <c r="D36" s="167">
        <v>185002.80552787855</v>
      </c>
      <c r="E36" s="167">
        <v>177860.20247402453</v>
      </c>
      <c r="F36" s="167">
        <v>189717.59042952987</v>
      </c>
      <c r="G36" s="167">
        <v>191605.79384232726</v>
      </c>
      <c r="H36" s="167">
        <v>194232.69558344586</v>
      </c>
      <c r="I36" s="167">
        <v>188588.7977226284</v>
      </c>
      <c r="J36" s="358"/>
      <c r="K36" s="299" t="s">
        <v>98</v>
      </c>
      <c r="L36" s="288">
        <v>2023</v>
      </c>
      <c r="M36" s="167">
        <v>186930.53459933589</v>
      </c>
      <c r="N36" s="167">
        <v>182444.78535883396</v>
      </c>
      <c r="O36" s="167">
        <v>172496.74624416928</v>
      </c>
      <c r="P36" s="167">
        <v>175708.42575186104</v>
      </c>
      <c r="Q36" s="167">
        <v>171860.39608921501</v>
      </c>
      <c r="R36" s="167">
        <v>175624.64302722437</v>
      </c>
    </row>
    <row r="37" spans="1:19" ht="9.9499999999999993" customHeight="1" x14ac:dyDescent="0.25">
      <c r="A37" s="358"/>
      <c r="B37" s="299"/>
      <c r="C37" s="288">
        <v>2024</v>
      </c>
      <c r="D37" s="167">
        <v>183190.86941627841</v>
      </c>
      <c r="E37" s="167">
        <v>178541.9687432122</v>
      </c>
      <c r="F37" s="167">
        <v>189499.07135445712</v>
      </c>
      <c r="G37" s="167">
        <v>191052.90142866407</v>
      </c>
      <c r="H37" s="167">
        <v>193522.06599999999</v>
      </c>
      <c r="I37" s="167"/>
      <c r="J37" s="358"/>
      <c r="K37" s="299"/>
      <c r="L37" s="288">
        <v>2024</v>
      </c>
      <c r="M37" s="167"/>
      <c r="N37" s="167"/>
      <c r="O37" s="167"/>
      <c r="P37" s="167"/>
      <c r="Q37" s="167"/>
      <c r="R37" s="167"/>
    </row>
    <row r="38" spans="1:19" ht="9.9499999999999993" customHeight="1" x14ac:dyDescent="0.25">
      <c r="A38" s="358"/>
      <c r="B38" s="299" t="s">
        <v>99</v>
      </c>
      <c r="C38" s="288">
        <v>2023</v>
      </c>
      <c r="D38" s="169">
        <f>D36/D34*1000/31</f>
        <v>6.4022224977235078</v>
      </c>
      <c r="E38" s="169">
        <f>E36/E34*1000/28</f>
        <v>6.6215752304794941</v>
      </c>
      <c r="F38" s="169">
        <f>F36/F34*1000/31</f>
        <v>6.3212815150154213</v>
      </c>
      <c r="G38" s="169">
        <f>G36/G34*1000/30</f>
        <v>6.5480953807716897</v>
      </c>
      <c r="H38" s="169">
        <f t="shared" ref="H38:R38" si="6">H36/H34*1000/31</f>
        <v>6.4498599651144781</v>
      </c>
      <c r="I38" s="169">
        <f>I36/I34*1000/30</f>
        <v>6.5397316640251804</v>
      </c>
      <c r="J38" s="358"/>
      <c r="K38" s="299" t="s">
        <v>99</v>
      </c>
      <c r="L38" s="288">
        <v>2023</v>
      </c>
      <c r="M38" s="169">
        <f t="shared" si="6"/>
        <v>6.444210703991315</v>
      </c>
      <c r="N38" s="169">
        <f t="shared" si="6"/>
        <v>6.3935570228273706</v>
      </c>
      <c r="O38" s="169">
        <f>O36/O34*1000/30</f>
        <v>6.4217464779565159</v>
      </c>
      <c r="P38" s="169">
        <f>P36/P34*1000/31</f>
        <v>6.3696725317998748</v>
      </c>
      <c r="Q38" s="169">
        <f>Q36/Q34*1000/30</f>
        <v>6.4328757089534099</v>
      </c>
      <c r="R38" s="169">
        <f t="shared" si="6"/>
        <v>6.283966991137298</v>
      </c>
    </row>
    <row r="39" spans="1:19" ht="9.9499999999999993" customHeight="1" x14ac:dyDescent="0.25">
      <c r="A39" s="358"/>
      <c r="B39" s="299"/>
      <c r="C39" s="288">
        <v>2024</v>
      </c>
      <c r="D39" s="169">
        <f>D37/D35*1000/31</f>
        <v>6.4346763357859311</v>
      </c>
      <c r="E39" s="169">
        <f>E37/E35*1000/29</f>
        <v>6.4700636573321866</v>
      </c>
      <c r="F39" s="169">
        <f t="shared" ref="F39:H39" si="7">F37/F35*1000/31</f>
        <v>6.32578208335722</v>
      </c>
      <c r="G39" s="169">
        <f t="shared" si="7"/>
        <v>6.3685551058182774</v>
      </c>
      <c r="H39" s="169">
        <f t="shared" si="7"/>
        <v>6.4354534764778561</v>
      </c>
      <c r="I39" s="292"/>
      <c r="J39" s="358"/>
      <c r="K39" s="299"/>
      <c r="L39" s="288">
        <v>2024</v>
      </c>
      <c r="M39" s="292"/>
      <c r="N39" s="292"/>
      <c r="O39" s="292"/>
      <c r="P39" s="292"/>
      <c r="Q39" s="292"/>
      <c r="R39" s="292"/>
    </row>
    <row r="40" spans="1:19" ht="9.9499999999999993" customHeight="1" x14ac:dyDescent="0.25">
      <c r="A40" s="358"/>
      <c r="B40" s="299" t="s">
        <v>226</v>
      </c>
      <c r="C40" s="288">
        <v>2023</v>
      </c>
      <c r="D40" s="169">
        <v>1.4819906670406437</v>
      </c>
      <c r="E40" s="169">
        <v>1.4974159768654924</v>
      </c>
      <c r="F40" s="169">
        <v>1.5028636199002887</v>
      </c>
      <c r="G40" s="169">
        <v>1.5074232740701015</v>
      </c>
      <c r="H40" s="169">
        <v>1.5146815525252098</v>
      </c>
      <c r="I40" s="169">
        <v>1.509995534913904</v>
      </c>
      <c r="J40" s="358"/>
      <c r="K40" s="299" t="s">
        <v>226</v>
      </c>
      <c r="L40" s="288">
        <v>2023</v>
      </c>
      <c r="M40" s="169">
        <v>1.5083452914538162</v>
      </c>
      <c r="N40" s="169">
        <v>1.5068518571548852</v>
      </c>
      <c r="O40" s="169">
        <v>1.5051635054484878</v>
      </c>
      <c r="P40" s="169">
        <v>1.5053543995881224</v>
      </c>
      <c r="Q40" s="169">
        <v>1.5070400539059037</v>
      </c>
      <c r="R40" s="169">
        <v>1.5123165466701156</v>
      </c>
    </row>
    <row r="41" spans="1:19" ht="9.9499999999999993" customHeight="1" x14ac:dyDescent="0.25">
      <c r="A41" s="359"/>
      <c r="B41" s="300"/>
      <c r="C41" s="290">
        <v>2024</v>
      </c>
      <c r="D41" s="291">
        <v>1.5145006991286936</v>
      </c>
      <c r="E41" s="291">
        <v>1.524030441627457</v>
      </c>
      <c r="F41" s="291">
        <v>1.5344204185893129</v>
      </c>
      <c r="G41" s="291">
        <v>1.5410722647998181</v>
      </c>
      <c r="H41" s="291">
        <v>1.5438685482268097</v>
      </c>
      <c r="I41" s="291"/>
      <c r="J41" s="359"/>
      <c r="K41" s="300"/>
      <c r="L41" s="290">
        <v>2024</v>
      </c>
      <c r="M41" s="291"/>
      <c r="N41" s="291"/>
      <c r="O41" s="291"/>
      <c r="P41" s="291"/>
      <c r="Q41" s="291"/>
      <c r="R41" s="291"/>
      <c r="S41" s="169"/>
    </row>
    <row r="42" spans="1:19" ht="3" customHeight="1" x14ac:dyDescent="0.25">
      <c r="A42" s="360" t="s">
        <v>12</v>
      </c>
      <c r="B42" s="301"/>
      <c r="C42" s="288"/>
      <c r="D42" s="287"/>
      <c r="E42" s="287"/>
      <c r="F42" s="287"/>
      <c r="G42" s="287"/>
      <c r="H42" s="287"/>
      <c r="I42" s="287"/>
      <c r="J42" s="360" t="s">
        <v>12</v>
      </c>
      <c r="K42" s="301"/>
      <c r="L42" s="288"/>
      <c r="M42" s="287"/>
      <c r="N42" s="287"/>
      <c r="O42" s="287"/>
      <c r="P42" s="287"/>
      <c r="Q42" s="287"/>
      <c r="R42" s="287"/>
      <c r="S42" s="169"/>
    </row>
    <row r="43" spans="1:19" ht="9.9499999999999993" customHeight="1" x14ac:dyDescent="0.25">
      <c r="A43" s="358"/>
      <c r="B43" s="299" t="s">
        <v>227</v>
      </c>
      <c r="C43" s="288">
        <v>2023</v>
      </c>
      <c r="D43" s="167">
        <v>288357</v>
      </c>
      <c r="E43" s="167">
        <v>287352</v>
      </c>
      <c r="F43" s="167">
        <v>286001.36024884001</v>
      </c>
      <c r="G43" s="167">
        <v>286655</v>
      </c>
      <c r="H43" s="167">
        <v>300393.40000000002</v>
      </c>
      <c r="I43" s="167">
        <v>296338</v>
      </c>
      <c r="J43" s="358"/>
      <c r="K43" s="299" t="s">
        <v>227</v>
      </c>
      <c r="L43" s="288">
        <v>2023</v>
      </c>
      <c r="M43" s="167">
        <v>351507</v>
      </c>
      <c r="N43" s="167">
        <v>341033</v>
      </c>
      <c r="O43" s="167">
        <v>327875.67142893281</v>
      </c>
      <c r="P43" s="167">
        <v>321313.51304386323</v>
      </c>
      <c r="Q43" s="167">
        <v>325867</v>
      </c>
      <c r="R43" s="167">
        <v>362314.83229860803</v>
      </c>
      <c r="S43" s="169"/>
    </row>
    <row r="44" spans="1:19" ht="9.9499999999999993" customHeight="1" x14ac:dyDescent="0.25">
      <c r="A44" s="358"/>
      <c r="B44" s="299"/>
      <c r="C44" s="288">
        <v>2024</v>
      </c>
      <c r="D44" s="167">
        <v>302639</v>
      </c>
      <c r="E44" s="167">
        <v>291550</v>
      </c>
      <c r="F44" s="167">
        <v>298071.75990884291</v>
      </c>
      <c r="G44" s="167">
        <v>303104.0443290823</v>
      </c>
      <c r="H44" s="167">
        <v>314789</v>
      </c>
      <c r="I44" s="167"/>
      <c r="J44" s="358"/>
      <c r="K44" s="299"/>
      <c r="L44" s="288">
        <v>2024</v>
      </c>
      <c r="M44" s="167"/>
      <c r="N44" s="167"/>
      <c r="O44" s="167"/>
      <c r="P44" s="167"/>
      <c r="Q44" s="167"/>
      <c r="R44" s="167"/>
      <c r="S44" s="169"/>
    </row>
    <row r="45" spans="1:19" ht="9.9499999999999993" customHeight="1" x14ac:dyDescent="0.25">
      <c r="A45" s="358"/>
      <c r="B45" s="299" t="s">
        <v>92</v>
      </c>
      <c r="C45" s="288">
        <v>2023</v>
      </c>
      <c r="D45" s="167">
        <v>15115.623982236384</v>
      </c>
      <c r="E45" s="167">
        <v>15219.905151999999</v>
      </c>
      <c r="F45" s="167">
        <v>15117.891630399998</v>
      </c>
      <c r="G45" s="167">
        <v>15145.956341999998</v>
      </c>
      <c r="H45" s="167">
        <v>15655.419152032551</v>
      </c>
      <c r="I45" s="167">
        <v>15694.878710000001</v>
      </c>
      <c r="J45" s="358"/>
      <c r="K45" s="299" t="s">
        <v>92</v>
      </c>
      <c r="L45" s="288">
        <v>2023</v>
      </c>
      <c r="M45" s="167">
        <v>18647.015461025501</v>
      </c>
      <c r="N45" s="167">
        <v>18457.164969325506</v>
      </c>
      <c r="O45" s="167">
        <v>17434.331222500005</v>
      </c>
      <c r="P45" s="167">
        <v>17090.398035700004</v>
      </c>
      <c r="Q45" s="167">
        <v>17395.94425</v>
      </c>
      <c r="R45" s="167">
        <v>19475.221211677199</v>
      </c>
      <c r="S45" s="169"/>
    </row>
    <row r="46" spans="1:19" ht="9.9499999999999993" customHeight="1" x14ac:dyDescent="0.25">
      <c r="A46" s="358"/>
      <c r="B46" s="299"/>
      <c r="C46" s="288">
        <v>2024</v>
      </c>
      <c r="D46" s="167">
        <v>15681.267789118994</v>
      </c>
      <c r="E46" s="167">
        <v>15807.136862215288</v>
      </c>
      <c r="F46" s="167">
        <v>15700.349845060879</v>
      </c>
      <c r="G46" s="167">
        <v>15973.253874551046</v>
      </c>
      <c r="H46" s="167">
        <v>16527.276999999998</v>
      </c>
      <c r="I46" s="167"/>
      <c r="J46" s="358"/>
      <c r="K46" s="299"/>
      <c r="L46" s="288">
        <v>2024</v>
      </c>
      <c r="M46" s="167"/>
      <c r="N46" s="167"/>
      <c r="O46" s="167"/>
      <c r="P46" s="167"/>
      <c r="Q46" s="167"/>
      <c r="R46" s="167"/>
      <c r="S46" s="169"/>
    </row>
    <row r="47" spans="1:19" ht="9.9499999999999993" customHeight="1" x14ac:dyDescent="0.25">
      <c r="A47" s="358"/>
      <c r="B47" s="299" t="s">
        <v>93</v>
      </c>
      <c r="C47" s="288">
        <v>2023</v>
      </c>
      <c r="D47" s="292">
        <f>D45/D43*1000</f>
        <v>52.419826750300444</v>
      </c>
      <c r="E47" s="292">
        <f t="shared" ref="E47:R47" si="8">E45/E43*1000</f>
        <v>52.966066538600742</v>
      </c>
      <c r="F47" s="292">
        <f t="shared" si="8"/>
        <v>52.859509539557564</v>
      </c>
      <c r="G47" s="292">
        <f t="shared" si="8"/>
        <v>52.836881763792704</v>
      </c>
      <c r="H47" s="292">
        <f t="shared" si="8"/>
        <v>52.116388549257579</v>
      </c>
      <c r="I47" s="292">
        <f>I45/I43*1000</f>
        <v>52.962761137619886</v>
      </c>
      <c r="J47" s="358"/>
      <c r="K47" s="299" t="s">
        <v>93</v>
      </c>
      <c r="L47" s="288">
        <v>2023</v>
      </c>
      <c r="M47" s="292">
        <f t="shared" si="8"/>
        <v>53.048774166732102</v>
      </c>
      <c r="N47" s="292">
        <f t="shared" si="8"/>
        <v>54.121345938151165</v>
      </c>
      <c r="O47" s="292">
        <f t="shared" si="8"/>
        <v>53.17360433153975</v>
      </c>
      <c r="P47" s="292">
        <f t="shared" si="8"/>
        <v>53.189166785422294</v>
      </c>
      <c r="Q47" s="292">
        <f t="shared" si="8"/>
        <v>53.383571365004741</v>
      </c>
      <c r="R47" s="292">
        <f t="shared" si="8"/>
        <v>53.752205197126351</v>
      </c>
      <c r="S47" s="169"/>
    </row>
    <row r="48" spans="1:19" ht="9.9499999999999993" customHeight="1" x14ac:dyDescent="0.25">
      <c r="A48" s="358"/>
      <c r="B48" s="299"/>
      <c r="C48" s="288">
        <v>2024</v>
      </c>
      <c r="D48" s="292">
        <f>D46/D44*1000</f>
        <v>51.815092533080652</v>
      </c>
      <c r="E48" s="292">
        <f t="shared" ref="E48:H48" si="9">E46/E44*1000</f>
        <v>54.21758484724846</v>
      </c>
      <c r="F48" s="292">
        <f t="shared" si="9"/>
        <v>52.673053797053434</v>
      </c>
      <c r="G48" s="292">
        <f t="shared" si="9"/>
        <v>52.698913701094554</v>
      </c>
      <c r="H48" s="292">
        <f t="shared" si="9"/>
        <v>52.502714516708011</v>
      </c>
      <c r="I48" s="292"/>
      <c r="J48" s="358"/>
      <c r="K48" s="299"/>
      <c r="L48" s="288">
        <v>2024</v>
      </c>
      <c r="M48" s="292"/>
      <c r="N48" s="292"/>
      <c r="O48" s="292"/>
      <c r="P48" s="292"/>
      <c r="Q48" s="292"/>
      <c r="R48" s="292"/>
      <c r="S48" s="169"/>
    </row>
    <row r="49" spans="1:19" ht="9.9499999999999993" customHeight="1" x14ac:dyDescent="0.25">
      <c r="A49" s="358"/>
      <c r="B49" s="299" t="s">
        <v>229</v>
      </c>
      <c r="C49" s="288">
        <v>2023</v>
      </c>
      <c r="D49" s="169">
        <v>7.0313977913108321</v>
      </c>
      <c r="E49" s="169">
        <v>7.0866983862909017</v>
      </c>
      <c r="F49" s="169">
        <v>7.1045108547687947</v>
      </c>
      <c r="G49" s="169">
        <v>7.1418767453771927</v>
      </c>
      <c r="H49" s="169">
        <v>7.1545773566710054</v>
      </c>
      <c r="I49" s="169">
        <v>7.1764034264451499</v>
      </c>
      <c r="J49" s="358"/>
      <c r="K49" s="299" t="s">
        <v>229</v>
      </c>
      <c r="L49" s="288">
        <v>2023</v>
      </c>
      <c r="M49" s="169">
        <v>7.2366340662224609</v>
      </c>
      <c r="N49" s="169">
        <v>7.2412085753054125</v>
      </c>
      <c r="O49" s="169">
        <v>7.2419794344715349</v>
      </c>
      <c r="P49" s="169">
        <v>7.2486005481420026</v>
      </c>
      <c r="Q49" s="169">
        <v>7.2547963340899715</v>
      </c>
      <c r="R49" s="169">
        <v>7.3057029606914785</v>
      </c>
      <c r="S49" s="169"/>
    </row>
    <row r="50" spans="1:19" ht="9.9499999999999993" customHeight="1" x14ac:dyDescent="0.25">
      <c r="A50" s="359"/>
      <c r="B50" s="300"/>
      <c r="C50" s="290">
        <v>2024</v>
      </c>
      <c r="D50" s="291">
        <v>7.237770991256502</v>
      </c>
      <c r="E50" s="291">
        <v>7.2610450232451385</v>
      </c>
      <c r="F50" s="291">
        <v>7.2828293725867654</v>
      </c>
      <c r="G50" s="291">
        <v>7.3168408928371669</v>
      </c>
      <c r="H50" s="291">
        <v>7.3150444607387604</v>
      </c>
      <c r="I50" s="291"/>
      <c r="J50" s="359"/>
      <c r="K50" s="300"/>
      <c r="L50" s="290">
        <v>2024</v>
      </c>
      <c r="M50" s="291"/>
      <c r="N50" s="291"/>
      <c r="O50" s="291"/>
      <c r="P50" s="291"/>
      <c r="Q50" s="291"/>
      <c r="R50" s="291"/>
      <c r="S50" s="169"/>
    </row>
    <row r="51" spans="1:19" ht="3" customHeight="1" x14ac:dyDescent="0.25">
      <c r="A51" s="293"/>
      <c r="B51" s="299"/>
      <c r="C51" s="288"/>
      <c r="D51" s="169"/>
      <c r="E51" s="169"/>
      <c r="F51" s="169"/>
      <c r="G51" s="169"/>
      <c r="H51" s="169"/>
      <c r="I51" s="169"/>
      <c r="J51" s="293"/>
      <c r="K51" s="299"/>
      <c r="L51" s="288"/>
      <c r="M51" s="169"/>
      <c r="N51" s="169"/>
      <c r="O51" s="169"/>
      <c r="P51" s="169"/>
      <c r="Q51" s="169"/>
      <c r="R51" s="169"/>
      <c r="S51" s="169"/>
    </row>
    <row r="52" spans="1:19" ht="9.9499999999999993" customHeight="1" x14ac:dyDescent="0.25">
      <c r="A52" s="358" t="s">
        <v>104</v>
      </c>
      <c r="B52" s="299" t="s">
        <v>227</v>
      </c>
      <c r="C52" s="288">
        <v>2023</v>
      </c>
      <c r="D52" s="167">
        <v>32670</v>
      </c>
      <c r="E52" s="167">
        <v>37990.910000000003</v>
      </c>
      <c r="F52" s="167">
        <v>40377</v>
      </c>
      <c r="G52" s="167">
        <v>48071</v>
      </c>
      <c r="H52" s="167">
        <v>47906.020000000004</v>
      </c>
      <c r="I52" s="167">
        <v>46714</v>
      </c>
      <c r="J52" s="358" t="s">
        <v>104</v>
      </c>
      <c r="K52" s="299" t="s">
        <v>227</v>
      </c>
      <c r="L52" s="288">
        <v>2023</v>
      </c>
      <c r="M52" s="167">
        <v>46958</v>
      </c>
      <c r="N52" s="167">
        <v>42906.15</v>
      </c>
      <c r="O52" s="167">
        <v>37859</v>
      </c>
      <c r="P52" s="167">
        <v>36333</v>
      </c>
      <c r="Q52" s="167">
        <v>34265</v>
      </c>
      <c r="R52" s="167">
        <v>31197</v>
      </c>
      <c r="S52" s="169"/>
    </row>
    <row r="53" spans="1:19" ht="9.9499999999999993" customHeight="1" x14ac:dyDescent="0.25">
      <c r="A53" s="358"/>
      <c r="B53" s="299"/>
      <c r="C53" s="288">
        <v>2024</v>
      </c>
      <c r="D53" s="167">
        <v>33108</v>
      </c>
      <c r="E53" s="167">
        <v>37602</v>
      </c>
      <c r="F53" s="167">
        <v>39659.44640249887</v>
      </c>
      <c r="G53" s="167">
        <v>47773.467564269929</v>
      </c>
      <c r="H53" s="167">
        <v>47489</v>
      </c>
      <c r="I53" s="167"/>
      <c r="J53" s="358"/>
      <c r="K53" s="299"/>
      <c r="L53" s="288">
        <v>2024</v>
      </c>
      <c r="M53" s="167"/>
      <c r="N53" s="167"/>
      <c r="O53" s="167"/>
      <c r="P53" s="167"/>
      <c r="Q53" s="167"/>
      <c r="R53" s="167"/>
      <c r="S53" s="169"/>
    </row>
    <row r="54" spans="1:19" ht="9.9499999999999993" customHeight="1" x14ac:dyDescent="0.25">
      <c r="A54" s="358"/>
      <c r="B54" s="299" t="s">
        <v>92</v>
      </c>
      <c r="C54" s="288">
        <v>2023</v>
      </c>
      <c r="D54" s="167">
        <v>854.43353415590161</v>
      </c>
      <c r="E54" s="167">
        <v>1013.53202384</v>
      </c>
      <c r="F54" s="167">
        <v>1086.6222355047362</v>
      </c>
      <c r="G54" s="167">
        <v>1308.3049220160251</v>
      </c>
      <c r="H54" s="167">
        <v>1312.187756838015</v>
      </c>
      <c r="I54" s="167">
        <v>1267.5004906506551</v>
      </c>
      <c r="J54" s="358"/>
      <c r="K54" s="299" t="s">
        <v>92</v>
      </c>
      <c r="L54" s="288">
        <v>2023</v>
      </c>
      <c r="M54" s="167">
        <v>1262.2827978444998</v>
      </c>
      <c r="N54" s="167">
        <v>1121.54695143</v>
      </c>
      <c r="O54" s="167">
        <v>989.84310594289082</v>
      </c>
      <c r="P54" s="167">
        <v>936.6721387960381</v>
      </c>
      <c r="Q54" s="167">
        <v>887.7457297556864</v>
      </c>
      <c r="R54" s="167">
        <v>804.86849895490673</v>
      </c>
      <c r="S54" s="169"/>
    </row>
    <row r="55" spans="1:19" ht="9.9499999999999993" customHeight="1" x14ac:dyDescent="0.25">
      <c r="A55" s="358"/>
      <c r="B55" s="299"/>
      <c r="C55" s="288">
        <v>2024</v>
      </c>
      <c r="D55" s="167">
        <v>865.82538708996435</v>
      </c>
      <c r="E55" s="167">
        <v>1006.8880344431384</v>
      </c>
      <c r="F55" s="167">
        <v>1089.9192644145</v>
      </c>
      <c r="G55" s="167">
        <v>1316.7482461870752</v>
      </c>
      <c r="H55" s="167">
        <v>1321.569</v>
      </c>
      <c r="I55" s="167"/>
      <c r="J55" s="358"/>
      <c r="K55" s="299"/>
      <c r="L55" s="288">
        <v>2024</v>
      </c>
      <c r="M55" s="167"/>
      <c r="N55" s="167"/>
      <c r="O55" s="167"/>
      <c r="P55" s="167"/>
      <c r="Q55" s="167"/>
      <c r="R55" s="167"/>
      <c r="S55" s="169"/>
    </row>
    <row r="56" spans="1:19" ht="9.9499999999999993" customHeight="1" x14ac:dyDescent="0.25">
      <c r="A56" s="358"/>
      <c r="B56" s="299" t="s">
        <v>93</v>
      </c>
      <c r="C56" s="288">
        <v>2023</v>
      </c>
      <c r="D56" s="292">
        <f>D54/D52*1000</f>
        <v>26.153459876213702</v>
      </c>
      <c r="E56" s="292">
        <f t="shared" ref="E56:R56" si="10">E54/E52*1000</f>
        <v>26.678277088914161</v>
      </c>
      <c r="F56" s="292">
        <f t="shared" si="10"/>
        <v>26.911911125262804</v>
      </c>
      <c r="G56" s="292">
        <f t="shared" si="10"/>
        <v>27.216095400886712</v>
      </c>
      <c r="H56" s="292">
        <f t="shared" si="10"/>
        <v>27.39087398281082</v>
      </c>
      <c r="I56" s="292">
        <f>I54/I52*1000</f>
        <v>27.133203978478722</v>
      </c>
      <c r="J56" s="358"/>
      <c r="K56" s="299" t="s">
        <v>93</v>
      </c>
      <c r="L56" s="288">
        <v>2023</v>
      </c>
      <c r="M56" s="292">
        <f t="shared" si="10"/>
        <v>26.881102215692742</v>
      </c>
      <c r="N56" s="292">
        <f t="shared" si="10"/>
        <v>26.139538304648632</v>
      </c>
      <c r="O56" s="292">
        <f t="shared" si="10"/>
        <v>26.145516414667338</v>
      </c>
      <c r="P56" s="292">
        <f t="shared" si="10"/>
        <v>25.780203638456449</v>
      </c>
      <c r="Q56" s="292">
        <f t="shared" si="10"/>
        <v>25.90823667753353</v>
      </c>
      <c r="R56" s="292">
        <f t="shared" si="10"/>
        <v>25.799547999964958</v>
      </c>
      <c r="S56" s="169"/>
    </row>
    <row r="57" spans="1:19" ht="9.9499999999999993" customHeight="1" x14ac:dyDescent="0.25">
      <c r="A57" s="358"/>
      <c r="B57" s="299"/>
      <c r="C57" s="288">
        <v>2024</v>
      </c>
      <c r="D57" s="292">
        <f>D55/D53*1000</f>
        <v>26.151546064092194</v>
      </c>
      <c r="E57" s="292">
        <f t="shared" ref="E57:H57" si="11">E55/E53*1000</f>
        <v>26.777512750469082</v>
      </c>
      <c r="F57" s="292">
        <f t="shared" si="11"/>
        <v>27.481958607113238</v>
      </c>
      <c r="G57" s="292">
        <f t="shared" si="11"/>
        <v>27.562333515264431</v>
      </c>
      <c r="H57" s="292">
        <f t="shared" si="11"/>
        <v>27.828949862073323</v>
      </c>
      <c r="I57" s="292"/>
      <c r="J57" s="358"/>
      <c r="K57" s="299"/>
      <c r="L57" s="288">
        <v>2024</v>
      </c>
      <c r="M57" s="292"/>
      <c r="N57" s="292"/>
      <c r="O57" s="292"/>
      <c r="P57" s="292"/>
      <c r="Q57" s="292"/>
      <c r="R57" s="292"/>
      <c r="S57" s="169"/>
    </row>
    <row r="58" spans="1:19" ht="9.9499999999999993" customHeight="1" x14ac:dyDescent="0.25">
      <c r="A58" s="358"/>
      <c r="B58" s="299" t="s">
        <v>230</v>
      </c>
      <c r="C58" s="288">
        <v>2023</v>
      </c>
      <c r="D58" s="169">
        <v>4.7484699114983302</v>
      </c>
      <c r="E58" s="169">
        <v>4.8096088518438744</v>
      </c>
      <c r="F58" s="169">
        <v>4.8137991845525212</v>
      </c>
      <c r="G58" s="169">
        <v>4.8419665489144101</v>
      </c>
      <c r="H58" s="169">
        <v>4.8234261869484634</v>
      </c>
      <c r="I58" s="169">
        <v>4.7966742783686778</v>
      </c>
      <c r="J58" s="358"/>
      <c r="K58" s="299" t="s">
        <v>230</v>
      </c>
      <c r="L58" s="288">
        <v>2023</v>
      </c>
      <c r="M58" s="169">
        <v>4.7897057005585921</v>
      </c>
      <c r="N58" s="169">
        <v>4.7859919876070567</v>
      </c>
      <c r="O58" s="169">
        <v>4.7631911216945344</v>
      </c>
      <c r="P58" s="169">
        <v>4.7457209260323276</v>
      </c>
      <c r="Q58" s="169">
        <v>4.734250054765389</v>
      </c>
      <c r="R58" s="169">
        <v>4.6770398140173324</v>
      </c>
      <c r="S58" s="169"/>
    </row>
    <row r="59" spans="1:19" ht="9.9499999999999993" customHeight="1" x14ac:dyDescent="0.25">
      <c r="A59" s="359"/>
      <c r="B59" s="300"/>
      <c r="C59" s="290">
        <v>2024</v>
      </c>
      <c r="D59" s="291">
        <v>4.6928404292573145</v>
      </c>
      <c r="E59" s="291">
        <v>4.7484503231349811</v>
      </c>
      <c r="F59" s="291">
        <v>4.7777045540517795</v>
      </c>
      <c r="G59" s="291">
        <v>4.8218899454861344</v>
      </c>
      <c r="H59" s="291">
        <v>4.8098179902572085</v>
      </c>
      <c r="I59" s="291"/>
      <c r="J59" s="359"/>
      <c r="K59" s="300"/>
      <c r="L59" s="290">
        <v>2024</v>
      </c>
      <c r="M59" s="291"/>
      <c r="N59" s="291"/>
      <c r="O59" s="291"/>
      <c r="P59" s="291"/>
      <c r="Q59" s="291"/>
      <c r="R59" s="291"/>
      <c r="S59" s="169"/>
    </row>
    <row r="60" spans="1:19" ht="3" customHeight="1" x14ac:dyDescent="0.25">
      <c r="A60" s="360" t="s">
        <v>11</v>
      </c>
      <c r="B60" s="299"/>
      <c r="C60" s="288"/>
      <c r="D60" s="292"/>
      <c r="E60" s="167"/>
      <c r="F60" s="167"/>
      <c r="G60" s="167"/>
      <c r="H60" s="167"/>
      <c r="I60" s="167"/>
      <c r="J60" s="360" t="s">
        <v>11</v>
      </c>
      <c r="K60" s="299"/>
      <c r="L60" s="288"/>
      <c r="M60" s="167"/>
      <c r="N60" s="167"/>
      <c r="O60" s="167"/>
      <c r="P60" s="167"/>
      <c r="Q60" s="167"/>
      <c r="R60" s="167"/>
      <c r="S60" s="169"/>
    </row>
    <row r="61" spans="1:19" ht="9.9499999999999993" customHeight="1" x14ac:dyDescent="0.25">
      <c r="A61" s="358"/>
      <c r="B61" s="299" t="s">
        <v>227</v>
      </c>
      <c r="C61" s="288">
        <v>2023</v>
      </c>
      <c r="D61" s="167">
        <v>189743</v>
      </c>
      <c r="E61" s="167">
        <v>196785</v>
      </c>
      <c r="F61" s="167">
        <v>208223.67364861461</v>
      </c>
      <c r="G61" s="167">
        <v>228552.77000000002</v>
      </c>
      <c r="H61" s="167">
        <v>236478</v>
      </c>
      <c r="I61" s="167">
        <v>239220</v>
      </c>
      <c r="J61" s="358"/>
      <c r="K61" s="299" t="s">
        <v>227</v>
      </c>
      <c r="L61" s="288">
        <v>2023</v>
      </c>
      <c r="M61" s="167">
        <v>237550</v>
      </c>
      <c r="N61" s="167">
        <v>228756</v>
      </c>
      <c r="O61" s="167">
        <v>213618.57001036621</v>
      </c>
      <c r="P61" s="167">
        <v>206261.46637211781</v>
      </c>
      <c r="Q61" s="167">
        <v>202187</v>
      </c>
      <c r="R61" s="167">
        <v>207194.04410080411</v>
      </c>
      <c r="S61" s="169"/>
    </row>
    <row r="62" spans="1:19" ht="9.9499999999999993" customHeight="1" x14ac:dyDescent="0.25">
      <c r="A62" s="358"/>
      <c r="B62" s="299"/>
      <c r="C62" s="288">
        <v>2024</v>
      </c>
      <c r="D62" s="167">
        <v>189844</v>
      </c>
      <c r="E62" s="167">
        <v>197873</v>
      </c>
      <c r="F62" s="167">
        <v>207164.1538862873</v>
      </c>
      <c r="G62" s="167">
        <v>227093.84124875255</v>
      </c>
      <c r="H62" s="167">
        <v>233938</v>
      </c>
      <c r="I62" s="167"/>
      <c r="J62" s="358"/>
      <c r="K62" s="299"/>
      <c r="L62" s="288">
        <v>2024</v>
      </c>
      <c r="M62" s="167"/>
      <c r="N62" s="167"/>
      <c r="O62" s="167"/>
      <c r="P62" s="167"/>
      <c r="Q62" s="167"/>
      <c r="R62" s="167"/>
      <c r="S62" s="169"/>
    </row>
    <row r="63" spans="1:19" ht="9.9499999999999993" customHeight="1" x14ac:dyDescent="0.25">
      <c r="A63" s="358"/>
      <c r="B63" s="299" t="s">
        <v>92</v>
      </c>
      <c r="C63" s="288">
        <v>2023</v>
      </c>
      <c r="D63" s="167">
        <v>2416.0898379707091</v>
      </c>
      <c r="E63" s="167">
        <v>2553.1566179000001</v>
      </c>
      <c r="F63" s="167">
        <v>2692.1017742261943</v>
      </c>
      <c r="G63" s="167">
        <v>3007.1596404599236</v>
      </c>
      <c r="H63" s="167">
        <v>3134.5722620050005</v>
      </c>
      <c r="I63" s="167">
        <v>3172.7707944000003</v>
      </c>
      <c r="J63" s="358"/>
      <c r="K63" s="299" t="s">
        <v>92</v>
      </c>
      <c r="L63" s="288">
        <v>2023</v>
      </c>
      <c r="M63" s="167">
        <v>3108.7383659999996</v>
      </c>
      <c r="N63" s="167">
        <v>2999.0303848999997</v>
      </c>
      <c r="O63" s="167">
        <v>2774.28406262</v>
      </c>
      <c r="P63" s="167">
        <v>2625.7189867919401</v>
      </c>
      <c r="Q63" s="167">
        <v>2570.9056059999998</v>
      </c>
      <c r="R63" s="167">
        <v>2635.8715370955092</v>
      </c>
      <c r="S63" s="169"/>
    </row>
    <row r="64" spans="1:19" ht="9.9499999999999993" customHeight="1" x14ac:dyDescent="0.25">
      <c r="A64" s="358"/>
      <c r="B64" s="299"/>
      <c r="C64" s="288">
        <v>2024</v>
      </c>
      <c r="D64" s="167">
        <v>2426.8727925229227</v>
      </c>
      <c r="E64" s="167">
        <v>2564.3121106394815</v>
      </c>
      <c r="F64" s="167">
        <v>2702.6875585397065</v>
      </c>
      <c r="G64" s="167">
        <v>3015.2848014176284</v>
      </c>
      <c r="H64" s="167">
        <v>3122.1320000000001</v>
      </c>
      <c r="I64" s="167"/>
      <c r="J64" s="358"/>
      <c r="K64" s="299"/>
      <c r="L64" s="288">
        <v>2024</v>
      </c>
      <c r="M64" s="167"/>
      <c r="N64" s="167"/>
      <c r="O64" s="167"/>
      <c r="P64" s="167"/>
      <c r="Q64" s="167"/>
      <c r="R64" s="167"/>
      <c r="S64" s="169"/>
    </row>
    <row r="65" spans="1:19" ht="9.9499999999999993" customHeight="1" x14ac:dyDescent="0.25">
      <c r="A65" s="358"/>
      <c r="B65" s="299" t="s">
        <v>93</v>
      </c>
      <c r="C65" s="288">
        <v>2023</v>
      </c>
      <c r="D65" s="292">
        <f>D63/D61*1000</f>
        <v>12.733486020410286</v>
      </c>
      <c r="E65" s="292">
        <f t="shared" ref="E65:R65" si="12">E63/E61*1000</f>
        <v>12.974345696572403</v>
      </c>
      <c r="F65" s="292">
        <f t="shared" si="12"/>
        <v>12.928893852719257</v>
      </c>
      <c r="G65" s="292">
        <f t="shared" si="12"/>
        <v>13.157397481815353</v>
      </c>
      <c r="H65" s="292">
        <f t="shared" si="12"/>
        <v>13.255238381604212</v>
      </c>
      <c r="I65" s="292">
        <f>I63/I61*1000</f>
        <v>13.26298300476549</v>
      </c>
      <c r="J65" s="358"/>
      <c r="K65" s="299" t="s">
        <v>93</v>
      </c>
      <c r="L65" s="288">
        <v>2023</v>
      </c>
      <c r="M65" s="292">
        <f t="shared" si="12"/>
        <v>13.086669610608292</v>
      </c>
      <c r="N65" s="292">
        <f t="shared" si="12"/>
        <v>13.110171470475089</v>
      </c>
      <c r="O65" s="292">
        <f t="shared" si="12"/>
        <v>12.98709219186971</v>
      </c>
      <c r="P65" s="292">
        <f t="shared" si="12"/>
        <v>12.730051002618499</v>
      </c>
      <c r="Q65" s="292">
        <f t="shared" si="12"/>
        <v>12.715484210161879</v>
      </c>
      <c r="R65" s="292">
        <f t="shared" si="12"/>
        <v>12.721753410117833</v>
      </c>
      <c r="S65" s="169"/>
    </row>
    <row r="66" spans="1:19" ht="9.9499999999999993" customHeight="1" x14ac:dyDescent="0.25">
      <c r="A66" s="358"/>
      <c r="B66" s="299"/>
      <c r="C66" s="288">
        <v>2024</v>
      </c>
      <c r="D66" s="292">
        <f>D64/D62*1000</f>
        <v>12.783510632534727</v>
      </c>
      <c r="E66" s="292">
        <f t="shared" ref="E66:H66" si="13">E64/E62*1000</f>
        <v>12.959383597759581</v>
      </c>
      <c r="F66" s="292">
        <f t="shared" si="13"/>
        <v>13.046115883654348</v>
      </c>
      <c r="G66" s="292">
        <f t="shared" si="13"/>
        <v>13.277703987202214</v>
      </c>
      <c r="H66" s="292">
        <f t="shared" si="13"/>
        <v>13.345980558951517</v>
      </c>
      <c r="I66" s="292"/>
      <c r="J66" s="358"/>
      <c r="K66" s="299"/>
      <c r="L66" s="288">
        <v>2024</v>
      </c>
      <c r="M66" s="292"/>
      <c r="N66" s="292"/>
      <c r="O66" s="292"/>
      <c r="P66" s="292"/>
      <c r="Q66" s="292"/>
      <c r="R66" s="292"/>
      <c r="S66" s="169"/>
    </row>
    <row r="67" spans="1:19" ht="9.9499999999999993" customHeight="1" x14ac:dyDescent="0.25">
      <c r="A67" s="358"/>
      <c r="B67" s="299" t="s">
        <v>229</v>
      </c>
      <c r="C67" s="288">
        <v>2023</v>
      </c>
      <c r="D67" s="169">
        <v>5.6247761161617973</v>
      </c>
      <c r="E67" s="169">
        <v>5.6344928934956737</v>
      </c>
      <c r="F67" s="169">
        <v>5.6283327863613124</v>
      </c>
      <c r="G67" s="169">
        <v>5.6442205981216134</v>
      </c>
      <c r="H67" s="169">
        <v>5.6591496078321821</v>
      </c>
      <c r="I67" s="169">
        <v>5.6525489300943743</v>
      </c>
      <c r="J67" s="358"/>
      <c r="K67" s="299" t="s">
        <v>229</v>
      </c>
      <c r="L67" s="288">
        <v>2023</v>
      </c>
      <c r="M67" s="169">
        <v>5.6523701624693103</v>
      </c>
      <c r="N67" s="169">
        <v>5.6557110298477582</v>
      </c>
      <c r="O67" s="169">
        <v>5.6484915984909101</v>
      </c>
      <c r="P67" s="169">
        <v>5.6403648710199903</v>
      </c>
      <c r="Q67" s="169">
        <v>5.6276729087617863</v>
      </c>
      <c r="R67" s="169">
        <v>5.6345836421800159</v>
      </c>
      <c r="S67" s="169"/>
    </row>
    <row r="68" spans="1:19" ht="9.9499999999999993" customHeight="1" x14ac:dyDescent="0.25">
      <c r="A68" s="359"/>
      <c r="B68" s="300"/>
      <c r="C68" s="290">
        <v>2024</v>
      </c>
      <c r="D68" s="291">
        <v>5.615088626703197</v>
      </c>
      <c r="E68" s="291">
        <v>5.632688376703058</v>
      </c>
      <c r="F68" s="291">
        <v>5.6425726006247459</v>
      </c>
      <c r="G68" s="291">
        <v>5.6666689873501204</v>
      </c>
      <c r="H68" s="291">
        <v>5.6679104500653734</v>
      </c>
      <c r="I68" s="291"/>
      <c r="J68" s="359"/>
      <c r="K68" s="300"/>
      <c r="L68" s="290">
        <v>2024</v>
      </c>
      <c r="M68" s="291"/>
      <c r="N68" s="291"/>
      <c r="O68" s="291"/>
      <c r="P68" s="291"/>
      <c r="Q68" s="291"/>
      <c r="R68" s="291"/>
      <c r="S68" s="169"/>
    </row>
    <row r="69" spans="1:19" ht="3" customHeight="1" x14ac:dyDescent="0.25">
      <c r="A69" s="360" t="s">
        <v>95</v>
      </c>
      <c r="B69" s="299"/>
      <c r="C69" s="288"/>
      <c r="D69" s="167"/>
      <c r="E69" s="167"/>
      <c r="F69" s="167"/>
      <c r="G69" s="167"/>
      <c r="H69" s="167"/>
      <c r="I69" s="167"/>
      <c r="J69" s="360" t="s">
        <v>95</v>
      </c>
      <c r="K69" s="299"/>
      <c r="L69" s="288"/>
      <c r="M69" s="167"/>
      <c r="N69" s="167"/>
      <c r="O69" s="167"/>
      <c r="P69" s="167"/>
      <c r="Q69" s="167"/>
      <c r="R69" s="167"/>
      <c r="S69" s="169"/>
    </row>
    <row r="70" spans="1:19" ht="9.9499999999999993" customHeight="1" x14ac:dyDescent="0.25">
      <c r="A70" s="358"/>
      <c r="B70" s="299" t="s">
        <v>227</v>
      </c>
      <c r="C70" s="288">
        <v>2023</v>
      </c>
      <c r="D70" s="292">
        <v>30905</v>
      </c>
      <c r="E70" s="167">
        <v>31139</v>
      </c>
      <c r="F70" s="167">
        <v>32056.9098118244</v>
      </c>
      <c r="G70" s="167">
        <v>32096.47</v>
      </c>
      <c r="H70" s="167">
        <v>33792</v>
      </c>
      <c r="I70" s="167">
        <v>34733</v>
      </c>
      <c r="J70" s="358"/>
      <c r="K70" s="299" t="s">
        <v>227</v>
      </c>
      <c r="L70" s="288">
        <v>2023</v>
      </c>
      <c r="M70" s="167">
        <v>35313</v>
      </c>
      <c r="N70" s="167">
        <v>33744.699999999997</v>
      </c>
      <c r="O70" s="167">
        <v>31546.462148466802</v>
      </c>
      <c r="P70" s="167">
        <v>29943.014485109201</v>
      </c>
      <c r="Q70" s="167">
        <v>30848.125599999999</v>
      </c>
      <c r="R70" s="167">
        <v>32877.850232627403</v>
      </c>
      <c r="S70" s="169"/>
    </row>
    <row r="71" spans="1:19" ht="9.9499999999999993" customHeight="1" x14ac:dyDescent="0.25">
      <c r="A71" s="358"/>
      <c r="B71" s="299"/>
      <c r="C71" s="288">
        <v>2024</v>
      </c>
      <c r="D71" s="292">
        <v>30905</v>
      </c>
      <c r="E71" s="167">
        <v>31515</v>
      </c>
      <c r="F71" s="167">
        <v>32146.896221228224</v>
      </c>
      <c r="G71" s="167">
        <v>32822.537543979881</v>
      </c>
      <c r="H71" s="167">
        <v>33452</v>
      </c>
      <c r="I71" s="167"/>
      <c r="J71" s="358"/>
      <c r="K71" s="299"/>
      <c r="L71" s="288">
        <v>2024</v>
      </c>
      <c r="M71" s="167"/>
      <c r="N71" s="167"/>
      <c r="O71" s="167"/>
      <c r="P71" s="167"/>
      <c r="Q71" s="167"/>
      <c r="R71" s="167"/>
      <c r="S71" s="169"/>
    </row>
    <row r="72" spans="1:19" ht="9.9499999999999993" customHeight="1" x14ac:dyDescent="0.25">
      <c r="A72" s="358"/>
      <c r="B72" s="299" t="s">
        <v>92</v>
      </c>
      <c r="C72" s="288">
        <v>2023</v>
      </c>
      <c r="D72" s="167">
        <v>388.17734019799036</v>
      </c>
      <c r="E72" s="167">
        <v>394.65631951587795</v>
      </c>
      <c r="F72" s="167">
        <v>411.88324536679994</v>
      </c>
      <c r="G72" s="167">
        <v>419.27067485404166</v>
      </c>
      <c r="H72" s="167">
        <v>435.40444700080337</v>
      </c>
      <c r="I72" s="167">
        <v>453.67245400000007</v>
      </c>
      <c r="J72" s="358"/>
      <c r="K72" s="299" t="s">
        <v>92</v>
      </c>
      <c r="L72" s="288">
        <v>2023</v>
      </c>
      <c r="M72" s="167">
        <v>448.8137609288508</v>
      </c>
      <c r="N72" s="167">
        <v>426.53956383079645</v>
      </c>
      <c r="O72" s="167">
        <v>389.83701032914848</v>
      </c>
      <c r="P72" s="167">
        <v>374.16069518746207</v>
      </c>
      <c r="Q72" s="167">
        <v>385.32628599000003</v>
      </c>
      <c r="R72" s="167">
        <v>413.24644124983456</v>
      </c>
      <c r="S72" s="169"/>
    </row>
    <row r="73" spans="1:19" ht="9.9499999999999993" customHeight="1" x14ac:dyDescent="0.25">
      <c r="A73" s="358"/>
      <c r="B73" s="299"/>
      <c r="C73" s="288">
        <v>2024</v>
      </c>
      <c r="D73" s="167">
        <v>384.71739812555001</v>
      </c>
      <c r="E73" s="167">
        <v>400.94257862101711</v>
      </c>
      <c r="F73" s="167">
        <v>411.07173195832422</v>
      </c>
      <c r="G73" s="167">
        <v>424.77609965512278</v>
      </c>
      <c r="H73" s="167">
        <v>437.22199999999998</v>
      </c>
      <c r="I73" s="167"/>
      <c r="J73" s="358"/>
      <c r="K73" s="299"/>
      <c r="L73" s="288">
        <v>2024</v>
      </c>
      <c r="M73" s="167"/>
      <c r="N73" s="167"/>
      <c r="O73" s="167"/>
      <c r="P73" s="167"/>
      <c r="Q73" s="167"/>
      <c r="R73" s="167"/>
      <c r="S73" s="169"/>
    </row>
    <row r="74" spans="1:19" ht="9.9499999999999993" customHeight="1" x14ac:dyDescent="0.25">
      <c r="A74" s="358"/>
      <c r="B74" s="299" t="s">
        <v>228</v>
      </c>
      <c r="C74" s="288">
        <v>2023</v>
      </c>
      <c r="D74" s="292">
        <f>D72/D70*1000</f>
        <v>12.560341051544745</v>
      </c>
      <c r="E74" s="292">
        <f t="shared" ref="E74:R74" si="14">E72/E70*1000</f>
        <v>12.674020344772726</v>
      </c>
      <c r="F74" s="292">
        <f t="shared" si="14"/>
        <v>12.84850123684954</v>
      </c>
      <c r="G74" s="292">
        <f t="shared" si="14"/>
        <v>13.062828244166464</v>
      </c>
      <c r="H74" s="292">
        <f t="shared" si="14"/>
        <v>12.88483803861279</v>
      </c>
      <c r="I74" s="292">
        <f>I72/I70*1000</f>
        <v>13.061712319695969</v>
      </c>
      <c r="J74" s="358"/>
      <c r="K74" s="299" t="s">
        <v>228</v>
      </c>
      <c r="L74" s="288">
        <v>2023</v>
      </c>
      <c r="M74" s="292">
        <f t="shared" si="14"/>
        <v>12.709590262193833</v>
      </c>
      <c r="N74" s="292">
        <f t="shared" si="14"/>
        <v>12.640194277347153</v>
      </c>
      <c r="O74" s="292">
        <f t="shared" si="14"/>
        <v>12.357550856082131</v>
      </c>
      <c r="P74" s="292">
        <f t="shared" si="14"/>
        <v>12.495759081756244</v>
      </c>
      <c r="Q74" s="292">
        <f t="shared" si="14"/>
        <v>12.491076151155195</v>
      </c>
      <c r="R74" s="292">
        <f t="shared" si="14"/>
        <v>12.569144220984864</v>
      </c>
      <c r="S74" s="169"/>
    </row>
    <row r="75" spans="1:19" ht="9.9499999999999993" customHeight="1" x14ac:dyDescent="0.25">
      <c r="A75" s="358"/>
      <c r="B75" s="299"/>
      <c r="C75" s="288">
        <v>2024</v>
      </c>
      <c r="D75" s="292">
        <f>D73/D71*1000</f>
        <v>12.448386931744054</v>
      </c>
      <c r="E75" s="292">
        <f t="shared" ref="E75:H75" si="15">E73/E71*1000</f>
        <v>12.722277601809205</v>
      </c>
      <c r="F75" s="292">
        <f t="shared" si="15"/>
        <v>12.787291473783796</v>
      </c>
      <c r="G75" s="292">
        <f t="shared" si="15"/>
        <v>12.941598408896716</v>
      </c>
      <c r="H75" s="292">
        <f t="shared" si="15"/>
        <v>13.070130336003826</v>
      </c>
      <c r="I75" s="292"/>
      <c r="J75" s="358"/>
      <c r="K75" s="299"/>
      <c r="L75" s="288">
        <v>2024</v>
      </c>
      <c r="M75" s="292"/>
      <c r="N75" s="292"/>
      <c r="O75" s="292"/>
      <c r="P75" s="292"/>
      <c r="Q75" s="292"/>
      <c r="R75" s="292"/>
      <c r="S75" s="169"/>
    </row>
    <row r="76" spans="1:19" ht="9.9499999999999993" customHeight="1" x14ac:dyDescent="0.25">
      <c r="A76" s="358"/>
      <c r="B76" s="299" t="s">
        <v>229</v>
      </c>
      <c r="C76" s="288">
        <v>2023</v>
      </c>
      <c r="D76" s="169">
        <v>4.8091400192351204</v>
      </c>
      <c r="E76" s="169">
        <v>4.8347653889946489</v>
      </c>
      <c r="F76" s="169">
        <v>4.8073187810869706</v>
      </c>
      <c r="G76" s="169">
        <v>4.802635110139259</v>
      </c>
      <c r="H76" s="169">
        <v>4.8014883424276498</v>
      </c>
      <c r="I76" s="169">
        <v>4.8054180823240733</v>
      </c>
      <c r="J76" s="358"/>
      <c r="K76" s="299" t="s">
        <v>229</v>
      </c>
      <c r="L76" s="288">
        <v>2023</v>
      </c>
      <c r="M76" s="169">
        <v>4.807673143993715</v>
      </c>
      <c r="N76" s="169">
        <v>4.8133626612546339</v>
      </c>
      <c r="O76" s="169">
        <v>4.8165248629193158</v>
      </c>
      <c r="P76" s="169">
        <v>4.809954264477418</v>
      </c>
      <c r="Q76" s="169">
        <v>4.8091431464137155</v>
      </c>
      <c r="R76" s="169">
        <v>4.8150343484806264</v>
      </c>
      <c r="S76" s="169"/>
    </row>
    <row r="77" spans="1:19" ht="9.9499999999999993" customHeight="1" x14ac:dyDescent="0.25">
      <c r="A77" s="359"/>
      <c r="B77" s="300"/>
      <c r="C77" s="290">
        <v>2024</v>
      </c>
      <c r="D77" s="291">
        <v>4.8002061506836826</v>
      </c>
      <c r="E77" s="291">
        <v>4.8284500125178189</v>
      </c>
      <c r="F77" s="291">
        <v>4.8207919505347681</v>
      </c>
      <c r="G77" s="291">
        <v>4.8243735697181549</v>
      </c>
      <c r="H77" s="291">
        <v>4.8155441190986217</v>
      </c>
      <c r="I77" s="291"/>
      <c r="J77" s="359"/>
      <c r="K77" s="300"/>
      <c r="L77" s="290">
        <v>2024</v>
      </c>
      <c r="M77" s="291"/>
      <c r="N77" s="291"/>
      <c r="O77" s="291"/>
      <c r="P77" s="291"/>
      <c r="Q77" s="291"/>
      <c r="R77" s="291"/>
      <c r="S77" s="169"/>
    </row>
    <row r="78" spans="1:19" ht="12" customHeight="1" x14ac:dyDescent="0.25">
      <c r="A78" s="170"/>
      <c r="B78" s="171"/>
      <c r="C78" s="171"/>
      <c r="D78" s="172"/>
      <c r="E78" s="172"/>
      <c r="F78" s="172"/>
      <c r="G78" s="172"/>
      <c r="H78" s="297"/>
      <c r="I78" s="297" t="s">
        <v>27</v>
      </c>
      <c r="J78" s="170" t="s">
        <v>100</v>
      </c>
      <c r="K78" s="173"/>
      <c r="L78" s="173"/>
      <c r="M78" s="173"/>
      <c r="N78" s="173"/>
      <c r="O78" s="173"/>
      <c r="P78" s="173"/>
      <c r="Q78" s="173"/>
      <c r="R78" s="169"/>
      <c r="S78" s="169"/>
    </row>
    <row r="79" spans="1:19" ht="9" customHeight="1" x14ac:dyDescent="0.25">
      <c r="A79" s="170"/>
      <c r="B79" s="171"/>
      <c r="C79" s="171"/>
      <c r="D79" s="171"/>
      <c r="E79" s="174"/>
      <c r="F79" s="171"/>
      <c r="G79" s="172"/>
      <c r="H79" s="173"/>
      <c r="I79" s="173"/>
      <c r="J79" s="170" t="s">
        <v>101</v>
      </c>
      <c r="K79" s="173"/>
      <c r="L79" s="173"/>
      <c r="M79" s="173"/>
      <c r="N79" s="175"/>
      <c r="O79" s="176"/>
      <c r="P79" s="173"/>
      <c r="Q79" s="176"/>
      <c r="R79" s="176"/>
      <c r="S79" s="169"/>
    </row>
    <row r="80" spans="1:19" ht="9" customHeight="1" x14ac:dyDescent="0.25">
      <c r="A80" s="177"/>
      <c r="B80" s="171"/>
      <c r="C80" s="171"/>
      <c r="D80" s="171"/>
      <c r="E80" s="174"/>
      <c r="F80" s="171"/>
      <c r="G80" s="172"/>
      <c r="H80" s="173"/>
      <c r="I80" s="173"/>
      <c r="J80" s="177" t="s">
        <v>102</v>
      </c>
      <c r="K80" s="173"/>
      <c r="L80" s="173"/>
      <c r="M80" s="173"/>
      <c r="N80" s="175"/>
      <c r="O80" s="176"/>
      <c r="P80" s="173"/>
      <c r="Q80" s="176"/>
      <c r="R80" s="176"/>
      <c r="S80" s="169"/>
    </row>
    <row r="81" spans="1:19" ht="13.35" customHeight="1" x14ac:dyDescent="0.25">
      <c r="A81" s="177"/>
      <c r="B81" s="171"/>
      <c r="C81" s="171"/>
      <c r="D81" s="171"/>
      <c r="E81" s="174"/>
      <c r="F81" s="171"/>
      <c r="G81" s="172"/>
      <c r="H81" s="173"/>
      <c r="I81" s="173"/>
      <c r="J81" s="173"/>
      <c r="K81" s="173"/>
      <c r="L81" s="173"/>
      <c r="M81" s="173"/>
      <c r="N81" s="175"/>
      <c r="O81" s="176"/>
      <c r="P81" s="173"/>
      <c r="Q81" s="176"/>
      <c r="R81" s="176"/>
      <c r="S81" s="169"/>
    </row>
    <row r="82" spans="1:19" ht="13.35" customHeight="1" x14ac:dyDescent="0.25">
      <c r="A82" s="167"/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</row>
    <row r="83" spans="1:19" ht="13.35" customHeight="1" x14ac:dyDescent="0.25">
      <c r="A83" s="167"/>
      <c r="B83" s="167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</row>
    <row r="84" spans="1:19" ht="13.35" customHeight="1" x14ac:dyDescent="0.25">
      <c r="A84" s="167"/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</row>
    <row r="85" spans="1:19" ht="13.35" customHeight="1" x14ac:dyDescent="0.25">
      <c r="A85" s="167"/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</row>
    <row r="86" spans="1:19" ht="13.35" customHeight="1" x14ac:dyDescent="0.25">
      <c r="A86" s="167"/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</row>
    <row r="87" spans="1:19" ht="13.35" customHeight="1" x14ac:dyDescent="0.25">
      <c r="A87" s="167"/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</row>
  </sheetData>
  <mergeCells count="16">
    <mergeCell ref="A52:A59"/>
    <mergeCell ref="A60:A68"/>
    <mergeCell ref="A69:A77"/>
    <mergeCell ref="A6:A14"/>
    <mergeCell ref="A15:A23"/>
    <mergeCell ref="A24:A32"/>
    <mergeCell ref="A33:A41"/>
    <mergeCell ref="A42:A50"/>
    <mergeCell ref="J52:J59"/>
    <mergeCell ref="J60:J68"/>
    <mergeCell ref="J69:J77"/>
    <mergeCell ref="J6:J14"/>
    <mergeCell ref="J15:J23"/>
    <mergeCell ref="J24:J32"/>
    <mergeCell ref="J33:J41"/>
    <mergeCell ref="J42:J50"/>
  </mergeCells>
  <printOptions horizontalCentered="1" verticalCentered="1"/>
  <pageMargins left="0" right="0" top="0" bottom="0" header="0" footer="0"/>
  <pageSetup paperSize="9" orientation="portrait" horizontalDpi="120" verticalDpi="144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published="0"/>
  <dimension ref="A1:AI77"/>
  <sheetViews>
    <sheetView showGridLines="0" zoomScaleNormal="100" workbookViewId="0">
      <selection sqref="A1:Z59"/>
    </sheetView>
  </sheetViews>
  <sheetFormatPr baseColWidth="10" defaultColWidth="5.6640625" defaultRowHeight="16.350000000000001" customHeight="1" x14ac:dyDescent="0.25"/>
  <cols>
    <col min="1" max="1" width="5.6640625" style="133"/>
    <col min="2" max="2" width="5.6640625" style="133" hidden="1" customWidth="1"/>
    <col min="3" max="3" width="5.88671875" style="133" hidden="1" customWidth="1"/>
    <col min="4" max="5" width="5.6640625" style="133" customWidth="1"/>
    <col min="6" max="6" width="4.6640625" style="133" customWidth="1"/>
    <col min="7" max="8" width="4.6640625" style="133" hidden="1" customWidth="1"/>
    <col min="9" max="10" width="5.6640625" style="133" customWidth="1"/>
    <col min="11" max="11" width="4.6640625" style="133" customWidth="1"/>
    <col min="12" max="13" width="4.6640625" style="133" hidden="1" customWidth="1"/>
    <col min="14" max="15" width="5.6640625" style="133" customWidth="1"/>
    <col min="16" max="16" width="4.6640625" style="133" customWidth="1"/>
    <col min="17" max="18" width="4.6640625" style="133" hidden="1" customWidth="1"/>
    <col min="19" max="20" width="5.6640625" style="133" customWidth="1"/>
    <col min="21" max="21" width="4.6640625" style="133" customWidth="1"/>
    <col min="22" max="23" width="4.6640625" style="133" hidden="1" customWidth="1"/>
    <col min="24" max="25" width="4.6640625" style="133" customWidth="1"/>
    <col min="26" max="26" width="4" style="133" customWidth="1"/>
    <col min="27" max="27" width="4.6640625" style="133" hidden="1" customWidth="1"/>
    <col min="28" max="28" width="5.33203125" style="133" hidden="1" customWidth="1"/>
    <col min="29" max="29" width="5.33203125" style="133" bestFit="1" customWidth="1"/>
    <col min="30" max="30" width="5.44140625" style="133" customWidth="1"/>
    <col min="31" max="31" width="4" style="133" customWidth="1"/>
    <col min="32" max="32" width="5.6640625" style="133"/>
    <col min="33" max="33" width="7.44140625" style="133" customWidth="1"/>
    <col min="34" max="16384" width="5.6640625" style="133"/>
  </cols>
  <sheetData>
    <row r="1" spans="1:31" ht="17.100000000000001" customHeight="1" x14ac:dyDescent="0.25">
      <c r="A1" s="6" t="s">
        <v>235</v>
      </c>
      <c r="B1" s="132"/>
      <c r="C1" s="132"/>
      <c r="D1" s="132"/>
      <c r="E1" s="132"/>
    </row>
    <row r="2" spans="1:31" ht="5.0999999999999996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</row>
    <row r="3" spans="1:31" ht="14.1" customHeight="1" x14ac:dyDescent="0.25">
      <c r="A3" s="371" t="s">
        <v>45</v>
      </c>
      <c r="B3" s="370" t="s">
        <v>171</v>
      </c>
      <c r="C3" s="370"/>
      <c r="D3" s="370"/>
      <c r="E3" s="370"/>
      <c r="F3" s="370"/>
      <c r="G3" s="370" t="s">
        <v>172</v>
      </c>
      <c r="H3" s="370"/>
      <c r="I3" s="370"/>
      <c r="J3" s="370"/>
      <c r="K3" s="370"/>
      <c r="L3" s="365" t="s">
        <v>173</v>
      </c>
      <c r="M3" s="365"/>
      <c r="N3" s="365"/>
      <c r="O3" s="365"/>
      <c r="P3" s="366"/>
      <c r="Q3" s="365" t="s">
        <v>174</v>
      </c>
      <c r="R3" s="365"/>
      <c r="S3" s="365"/>
      <c r="T3" s="365"/>
      <c r="U3" s="366"/>
      <c r="V3" s="367"/>
      <c r="W3" s="367"/>
      <c r="X3" s="367"/>
      <c r="Y3" s="367"/>
      <c r="Z3" s="367"/>
      <c r="AA3" s="368"/>
      <c r="AB3" s="368"/>
      <c r="AC3" s="368"/>
      <c r="AD3" s="368"/>
      <c r="AE3" s="368"/>
    </row>
    <row r="4" spans="1:31" ht="14.1" customHeight="1" x14ac:dyDescent="0.25">
      <c r="A4" s="372"/>
      <c r="B4" s="212">
        <v>2019</v>
      </c>
      <c r="C4" s="212" t="s">
        <v>73</v>
      </c>
      <c r="D4" s="212" t="s">
        <v>78</v>
      </c>
      <c r="E4" s="212" t="s">
        <v>111</v>
      </c>
      <c r="F4" s="212" t="s">
        <v>46</v>
      </c>
      <c r="G4" s="212">
        <v>2019</v>
      </c>
      <c r="H4" s="212" t="s">
        <v>73</v>
      </c>
      <c r="I4" s="212" t="s">
        <v>78</v>
      </c>
      <c r="J4" s="212" t="s">
        <v>111</v>
      </c>
      <c r="K4" s="303" t="s">
        <v>46</v>
      </c>
      <c r="L4" s="212">
        <v>2019</v>
      </c>
      <c r="M4" s="212" t="s">
        <v>73</v>
      </c>
      <c r="N4" s="212" t="s">
        <v>78</v>
      </c>
      <c r="O4" s="212" t="s">
        <v>111</v>
      </c>
      <c r="P4" s="303" t="s">
        <v>46</v>
      </c>
      <c r="Q4" s="212">
        <v>2019</v>
      </c>
      <c r="R4" s="212" t="s">
        <v>73</v>
      </c>
      <c r="S4" s="212" t="s">
        <v>78</v>
      </c>
      <c r="T4" s="212" t="s">
        <v>111</v>
      </c>
      <c r="U4" s="303" t="s">
        <v>46</v>
      </c>
      <c r="V4" s="135"/>
      <c r="W4" s="135"/>
      <c r="AA4" s="135"/>
      <c r="AB4" s="135"/>
    </row>
    <row r="5" spans="1:31" ht="2.1" customHeight="1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AA5" s="135"/>
      <c r="AB5" s="135"/>
    </row>
    <row r="6" spans="1:31" ht="11.1" customHeight="1" x14ac:dyDescent="0.25">
      <c r="A6" s="9" t="s">
        <v>47</v>
      </c>
      <c r="B6" s="136">
        <v>139840.65605059909</v>
      </c>
      <c r="C6" s="136">
        <v>142130.31127214999</v>
      </c>
      <c r="D6" s="136">
        <v>143634.7702164475</v>
      </c>
      <c r="E6" s="136">
        <v>141344.86614</v>
      </c>
      <c r="F6" s="137">
        <f>((E6/D6)-1)*100</f>
        <v>-1.5942547010008634</v>
      </c>
      <c r="G6" s="136">
        <v>2331.4494214810479</v>
      </c>
      <c r="H6" s="136">
        <v>2366.6121145965967</v>
      </c>
      <c r="I6" s="136">
        <v>2416.0898379707091</v>
      </c>
      <c r="J6" s="136">
        <v>2426.8727925229227</v>
      </c>
      <c r="K6" s="137">
        <f>((J6/I6)-1)*100</f>
        <v>0.44629774864954896</v>
      </c>
      <c r="L6" s="136">
        <v>13622.254558037401</v>
      </c>
      <c r="M6" s="136">
        <v>14231.739958058341</v>
      </c>
      <c r="N6" s="136">
        <v>15115.623982236384</v>
      </c>
      <c r="O6" s="136">
        <v>15681.267789118994</v>
      </c>
      <c r="P6" s="137">
        <f>((O6/N6)-1)*100</f>
        <v>3.7421135081644241</v>
      </c>
      <c r="Q6" s="136">
        <v>14435.501962604636</v>
      </c>
      <c r="R6" s="136">
        <v>14550.805322229899</v>
      </c>
      <c r="S6" s="136">
        <v>15197.980978857247</v>
      </c>
      <c r="T6" s="136">
        <v>15477.191423516237</v>
      </c>
      <c r="U6" s="137">
        <f>((T6/S6)-1)*100</f>
        <v>1.8371548500252466</v>
      </c>
      <c r="V6" s="136">
        <v>40058.460631824273</v>
      </c>
      <c r="W6" s="136">
        <v>41654.270272600013</v>
      </c>
      <c r="AA6" s="136">
        <v>175746.28288618044</v>
      </c>
      <c r="AB6" s="136">
        <v>181396.41995426756</v>
      </c>
    </row>
    <row r="7" spans="1:31" ht="11.1" customHeight="1" x14ac:dyDescent="0.25">
      <c r="A7" s="9" t="s">
        <v>48</v>
      </c>
      <c r="B7" s="136">
        <v>125499.05126461151</v>
      </c>
      <c r="C7" s="136">
        <v>126558.5325800167</v>
      </c>
      <c r="D7" s="136">
        <v>130302.93689826831</v>
      </c>
      <c r="E7" s="136">
        <v>127016.87532091324</v>
      </c>
      <c r="F7" s="137">
        <f t="shared" ref="F7:F10" si="0">((E7/D7)-1)*100</f>
        <v>-2.5218630182684221</v>
      </c>
      <c r="G7" s="136">
        <v>2547.7452184794001</v>
      </c>
      <c r="H7" s="136">
        <v>2498.3524824548363</v>
      </c>
      <c r="I7" s="136">
        <v>2553.1566179000001</v>
      </c>
      <c r="J7" s="136">
        <v>2564.3121106394815</v>
      </c>
      <c r="K7" s="137">
        <f t="shared" ref="K7:K10" si="1">((J7/I7)-1)*100</f>
        <v>0.43692943320714495</v>
      </c>
      <c r="L7" s="136">
        <v>13369.892434205598</v>
      </c>
      <c r="M7" s="136">
        <v>13717.629038962854</v>
      </c>
      <c r="N7" s="136">
        <v>15219.905151999999</v>
      </c>
      <c r="O7" s="136">
        <v>15807.136862215288</v>
      </c>
      <c r="P7" s="137">
        <f t="shared" ref="P7:P10" si="2">((O7/N7)-1)*100</f>
        <v>3.8583138616873791</v>
      </c>
      <c r="Q7" s="136">
        <v>15165.041513058542</v>
      </c>
      <c r="R7" s="136">
        <v>15115.468616125612</v>
      </c>
      <c r="S7" s="136">
        <v>15757.6988776</v>
      </c>
      <c r="T7" s="136">
        <v>16015.7063645</v>
      </c>
      <c r="U7" s="137">
        <f t="shared" ref="U7:U10" si="3">((T7/S7)-1)*100</f>
        <v>1.6373424121383984</v>
      </c>
      <c r="V7" s="136">
        <v>40248.487523715638</v>
      </c>
      <c r="W7" s="136">
        <v>41643.524004000006</v>
      </c>
      <c r="AA7" s="136">
        <v>171137.40141900454</v>
      </c>
      <c r="AB7" s="136">
        <v>176859.19669767987</v>
      </c>
    </row>
    <row r="8" spans="1:31" ht="11.1" customHeight="1" x14ac:dyDescent="0.25">
      <c r="A8" s="9" t="s">
        <v>49</v>
      </c>
      <c r="B8" s="136">
        <v>141110.93165395738</v>
      </c>
      <c r="C8" s="136">
        <v>142649.80234636669</v>
      </c>
      <c r="D8" s="136">
        <v>146223.17558251423</v>
      </c>
      <c r="E8" s="136">
        <v>143461.2885226346</v>
      </c>
      <c r="F8" s="137">
        <f t="shared" si="0"/>
        <v>-1.8888162214211301</v>
      </c>
      <c r="G8" s="136">
        <v>2726.8208779999995</v>
      </c>
      <c r="H8" s="136">
        <v>2657.3563484854826</v>
      </c>
      <c r="I8" s="136">
        <v>2692.1017742261943</v>
      </c>
      <c r="J8" s="136">
        <v>2702.6875585397065</v>
      </c>
      <c r="K8" s="137">
        <f t="shared" si="1"/>
        <v>0.39321634920563842</v>
      </c>
      <c r="L8" s="136">
        <v>13687.493949961601</v>
      </c>
      <c r="M8" s="136">
        <v>13764.215953834018</v>
      </c>
      <c r="N8" s="136">
        <v>15117.891630399998</v>
      </c>
      <c r="O8" s="136">
        <v>15700.349845060879</v>
      </c>
      <c r="P8" s="137">
        <f t="shared" si="2"/>
        <v>3.8527741096492374</v>
      </c>
      <c r="Q8" s="136">
        <v>15698.177174599414</v>
      </c>
      <c r="R8" s="136">
        <v>15145.481621456569</v>
      </c>
      <c r="S8" s="136">
        <v>16037.049540212996</v>
      </c>
      <c r="T8" s="136">
        <v>16274.486702571226</v>
      </c>
      <c r="U8" s="137">
        <f t="shared" si="3"/>
        <v>1.4805538996612411</v>
      </c>
      <c r="V8" s="136">
        <v>40239.522456299324</v>
      </c>
      <c r="W8" s="136">
        <v>41708.742789999997</v>
      </c>
      <c r="AA8" s="136">
        <v>183858.99037999904</v>
      </c>
      <c r="AB8" s="136">
        <v>190547.89279171429</v>
      </c>
    </row>
    <row r="9" spans="1:31" ht="11.1" customHeight="1" x14ac:dyDescent="0.25">
      <c r="A9" s="9" t="s">
        <v>50</v>
      </c>
      <c r="B9" s="136">
        <v>145603.97546430305</v>
      </c>
      <c r="C9" s="136">
        <v>145935.11833652496</v>
      </c>
      <c r="D9" s="136">
        <v>150509.13607679878</v>
      </c>
      <c r="E9" s="136">
        <v>152032.96369788621</v>
      </c>
      <c r="F9" s="137">
        <f t="shared" si="0"/>
        <v>1.0124485867156086</v>
      </c>
      <c r="G9" s="136">
        <v>3081.6559457299772</v>
      </c>
      <c r="H9" s="136">
        <v>2976.8923199599571</v>
      </c>
      <c r="I9" s="136">
        <v>3007.1596404599236</v>
      </c>
      <c r="J9" s="136">
        <v>3015.2848014176284</v>
      </c>
      <c r="K9" s="137">
        <f t="shared" si="1"/>
        <v>0.27019386827304981</v>
      </c>
      <c r="L9" s="136">
        <v>13793.718419247582</v>
      </c>
      <c r="M9" s="136">
        <v>14109.704369062891</v>
      </c>
      <c r="N9" s="136">
        <v>15145.956341999998</v>
      </c>
      <c r="O9" s="136">
        <v>15973.253874551046</v>
      </c>
      <c r="P9" s="137">
        <f t="shared" si="2"/>
        <v>5.4621676827163235</v>
      </c>
      <c r="Q9" s="136">
        <v>16742.249492325143</v>
      </c>
      <c r="R9" s="136">
        <v>16388.811323866794</v>
      </c>
      <c r="S9" s="136">
        <v>17124.764814863709</v>
      </c>
      <c r="T9" s="136">
        <v>17395.992390032556</v>
      </c>
      <c r="U9" s="137">
        <f t="shared" si="3"/>
        <v>1.5838324093854439</v>
      </c>
      <c r="V9" s="136">
        <v>40299.270675872009</v>
      </c>
      <c r="W9" s="136">
        <v>41568.724741999999</v>
      </c>
      <c r="AA9" s="136">
        <v>190047.59381031553</v>
      </c>
      <c r="AB9" s="136">
        <v>192591.36846434048</v>
      </c>
    </row>
    <row r="10" spans="1:31" ht="11.1" customHeight="1" x14ac:dyDescent="0.25">
      <c r="A10" s="9" t="s">
        <v>51</v>
      </c>
      <c r="B10" s="136">
        <v>149320.56587980973</v>
      </c>
      <c r="C10" s="136">
        <v>147356.02766499997</v>
      </c>
      <c r="D10" s="136">
        <v>150306.69863481726</v>
      </c>
      <c r="E10" s="136">
        <v>152744.52030000003</v>
      </c>
      <c r="F10" s="137">
        <f t="shared" si="0"/>
        <v>1.6218982169954099</v>
      </c>
      <c r="G10" s="136">
        <v>3210.7729303796827</v>
      </c>
      <c r="H10" s="136">
        <v>3130.3179470345658</v>
      </c>
      <c r="I10" s="136">
        <v>3134.5722620050005</v>
      </c>
      <c r="J10" s="136">
        <v>3122.1321285000004</v>
      </c>
      <c r="K10" s="137">
        <f t="shared" si="1"/>
        <v>-0.39686861444511168</v>
      </c>
      <c r="L10" s="136">
        <v>14007.513294593185</v>
      </c>
      <c r="M10" s="136">
        <v>14027.757979014777</v>
      </c>
      <c r="N10" s="136">
        <v>15655.419152032551</v>
      </c>
      <c r="O10" s="136">
        <v>16527.276936749993</v>
      </c>
      <c r="P10" s="137">
        <f t="shared" si="2"/>
        <v>5.5690478565324719</v>
      </c>
      <c r="Q10" s="136">
        <v>17211.289598663028</v>
      </c>
      <c r="R10" s="136">
        <v>16960.280514385933</v>
      </c>
      <c r="S10" s="136">
        <v>17489.00613858414</v>
      </c>
      <c r="T10" s="136">
        <v>17728.086230119137</v>
      </c>
      <c r="U10" s="137">
        <f t="shared" si="3"/>
        <v>1.3670307485771804</v>
      </c>
      <c r="V10" s="136">
        <v>40687.84146642765</v>
      </c>
      <c r="W10" s="136">
        <v>41651.490700000002</v>
      </c>
      <c r="AA10" s="136">
        <v>194640.61139021922</v>
      </c>
      <c r="AB10" s="136">
        <v>195443.6647639458</v>
      </c>
    </row>
    <row r="11" spans="1:31" ht="11.1" customHeight="1" x14ac:dyDescent="0.25">
      <c r="A11" s="9" t="s">
        <v>52</v>
      </c>
      <c r="B11" s="136">
        <v>149263.9227893097</v>
      </c>
      <c r="C11" s="136">
        <v>147397.15838537499</v>
      </c>
      <c r="D11" s="136">
        <v>149654.67776760715</v>
      </c>
      <c r="E11" s="136"/>
      <c r="F11" s="137"/>
      <c r="G11" s="136">
        <v>3209.047078979565</v>
      </c>
      <c r="H11" s="136">
        <v>3176.6751347832483</v>
      </c>
      <c r="I11" s="136">
        <v>3172.7707944000003</v>
      </c>
      <c r="J11" s="136"/>
      <c r="K11" s="137"/>
      <c r="L11" s="136">
        <v>14958.715742879651</v>
      </c>
      <c r="M11" s="136">
        <v>14440.992449864127</v>
      </c>
      <c r="N11" s="136">
        <v>15694.878710000001</v>
      </c>
      <c r="O11" s="136"/>
      <c r="P11" s="137"/>
      <c r="Q11" s="136">
        <v>17310.472914118865</v>
      </c>
      <c r="R11" s="136">
        <v>16877.950466744613</v>
      </c>
      <c r="S11" s="136">
        <v>17509.319313599997</v>
      </c>
      <c r="T11" s="136"/>
      <c r="U11" s="137"/>
      <c r="V11" s="136">
        <v>40523.433096923807</v>
      </c>
      <c r="W11" s="136">
        <v>41551.387209999994</v>
      </c>
      <c r="AA11" s="136">
        <v>184681.32211247386</v>
      </c>
      <c r="AB11" s="136">
        <v>189162.90115400543</v>
      </c>
    </row>
    <row r="12" spans="1:31" ht="11.1" customHeight="1" x14ac:dyDescent="0.25">
      <c r="A12" s="9" t="s">
        <v>53</v>
      </c>
      <c r="B12" s="136">
        <v>154341.6835894339</v>
      </c>
      <c r="C12" s="136">
        <v>153808.67695150006</v>
      </c>
      <c r="D12" s="136">
        <v>155890.91031175107</v>
      </c>
      <c r="E12" s="136"/>
      <c r="F12" s="137"/>
      <c r="G12" s="136">
        <v>3120.870007977258</v>
      </c>
      <c r="H12" s="136">
        <v>3050.8545704392509</v>
      </c>
      <c r="I12" s="136">
        <v>3108.7383659999996</v>
      </c>
      <c r="J12" s="136"/>
      <c r="K12" s="137"/>
      <c r="L12" s="136">
        <v>16019.233227076529</v>
      </c>
      <c r="M12" s="136">
        <v>15376.97810851527</v>
      </c>
      <c r="N12" s="136">
        <v>18647.015461025501</v>
      </c>
      <c r="O12" s="136"/>
      <c r="P12" s="137"/>
      <c r="Q12" s="136">
        <v>16978.761805249844</v>
      </c>
      <c r="R12" s="136">
        <v>17066.791010633307</v>
      </c>
      <c r="S12" s="136">
        <v>17574.268389032033</v>
      </c>
      <c r="T12" s="136"/>
      <c r="U12" s="137"/>
      <c r="V12" s="136">
        <v>40408.487816174624</v>
      </c>
      <c r="W12" s="136">
        <v>41733.217121999907</v>
      </c>
      <c r="AA12" s="136">
        <v>179032.61231896761</v>
      </c>
      <c r="AB12" s="136">
        <v>184681.7741756913</v>
      </c>
    </row>
    <row r="13" spans="1:31" ht="11.1" customHeight="1" x14ac:dyDescent="0.25">
      <c r="A13" s="9" t="s">
        <v>54</v>
      </c>
      <c r="B13" s="136">
        <v>156728.10975128302</v>
      </c>
      <c r="C13" s="136">
        <v>149327.29273582608</v>
      </c>
      <c r="D13" s="136">
        <v>149810.46440478312</v>
      </c>
      <c r="E13" s="136"/>
      <c r="F13" s="137"/>
      <c r="G13" s="136">
        <v>2961.4583046784937</v>
      </c>
      <c r="H13" s="136">
        <v>2954.5303262774783</v>
      </c>
      <c r="I13" s="136">
        <v>2999.0303848999997</v>
      </c>
      <c r="J13" s="136"/>
      <c r="K13" s="137"/>
      <c r="L13" s="136">
        <v>14759.274121788083</v>
      </c>
      <c r="M13" s="136">
        <v>15432.036042465941</v>
      </c>
      <c r="N13" s="136">
        <v>18457.164969325506</v>
      </c>
      <c r="O13" s="136"/>
      <c r="P13" s="137"/>
      <c r="Q13" s="136">
        <v>16416.581344038175</v>
      </c>
      <c r="R13" s="136">
        <v>16307.557335233932</v>
      </c>
      <c r="S13" s="136">
        <v>17121.698460232197</v>
      </c>
      <c r="T13" s="136"/>
      <c r="U13" s="137"/>
      <c r="V13" s="136">
        <v>40433.314136112363</v>
      </c>
      <c r="W13" s="136">
        <v>41860.223684388999</v>
      </c>
      <c r="AA13" s="136">
        <v>171441.9696473869</v>
      </c>
      <c r="AB13" s="136">
        <v>180103.04805507854</v>
      </c>
    </row>
    <row r="14" spans="1:31" ht="11.1" customHeight="1" x14ac:dyDescent="0.25">
      <c r="A14" s="9" t="s">
        <v>55</v>
      </c>
      <c r="B14" s="136">
        <v>150535.56012952869</v>
      </c>
      <c r="C14" s="136">
        <v>148195.5916274075</v>
      </c>
      <c r="D14" s="136">
        <v>149310.47887437072</v>
      </c>
      <c r="E14" s="136"/>
      <c r="F14" s="137"/>
      <c r="G14" s="136">
        <v>2806.1649124840469</v>
      </c>
      <c r="H14" s="136">
        <v>2740.0959574564554</v>
      </c>
      <c r="I14" s="136">
        <v>2774.28406262</v>
      </c>
      <c r="J14" s="136"/>
      <c r="K14" s="137"/>
      <c r="L14" s="136">
        <v>14336.579519547886</v>
      </c>
      <c r="M14" s="136">
        <v>14686.728805268953</v>
      </c>
      <c r="N14" s="136">
        <v>17434.331222500005</v>
      </c>
      <c r="O14" s="136"/>
      <c r="P14" s="137"/>
      <c r="Q14" s="136">
        <v>15834.779012474872</v>
      </c>
      <c r="R14" s="136">
        <v>15768.891293865432</v>
      </c>
      <c r="S14" s="136">
        <v>16535.440423199994</v>
      </c>
      <c r="T14" s="136"/>
      <c r="U14" s="137"/>
      <c r="V14" s="136">
        <v>40549.244601707251</v>
      </c>
      <c r="W14" s="136">
        <v>41890.714297851991</v>
      </c>
      <c r="AA14" s="136">
        <v>166239.24607660994</v>
      </c>
      <c r="AB14" s="136">
        <v>172111.77701747027</v>
      </c>
    </row>
    <row r="15" spans="1:31" ht="11.1" customHeight="1" x14ac:dyDescent="0.25">
      <c r="A15" s="9" t="s">
        <v>56</v>
      </c>
      <c r="B15" s="136">
        <v>152033.12949989847</v>
      </c>
      <c r="C15" s="136">
        <v>150730.59103281927</v>
      </c>
      <c r="D15" s="136">
        <v>152980.55437253762</v>
      </c>
      <c r="E15" s="136"/>
      <c r="F15" s="137"/>
      <c r="G15" s="136">
        <v>2612.659131988134</v>
      </c>
      <c r="H15" s="136">
        <v>2560.0555423489086</v>
      </c>
      <c r="I15" s="136">
        <v>2625.7189867919401</v>
      </c>
      <c r="J15" s="136"/>
      <c r="K15" s="137"/>
      <c r="L15" s="136">
        <v>14208.263153483318</v>
      </c>
      <c r="M15" s="136">
        <v>15005.231259044267</v>
      </c>
      <c r="N15" s="136">
        <v>17090.398035700004</v>
      </c>
      <c r="O15" s="136"/>
      <c r="P15" s="137"/>
      <c r="Q15" s="136">
        <v>15543.862926852034</v>
      </c>
      <c r="R15" s="136">
        <v>14986.558448619773</v>
      </c>
      <c r="S15" s="136">
        <v>15735.95698872188</v>
      </c>
      <c r="T15" s="136"/>
      <c r="U15" s="137"/>
      <c r="V15" s="136">
        <v>41134.023047747723</v>
      </c>
      <c r="W15" s="136">
        <v>42481.256636785096</v>
      </c>
      <c r="AA15" s="136">
        <v>168249.43847040934</v>
      </c>
      <c r="AB15" s="136">
        <v>173405.06409187018</v>
      </c>
    </row>
    <row r="16" spans="1:31" ht="11.1" customHeight="1" x14ac:dyDescent="0.25">
      <c r="A16" s="9" t="s">
        <v>37</v>
      </c>
      <c r="B16" s="136">
        <v>144886.83910498352</v>
      </c>
      <c r="C16" s="136">
        <v>144655.83619281408</v>
      </c>
      <c r="D16" s="136">
        <v>146477.16346953274</v>
      </c>
      <c r="E16" s="136"/>
      <c r="F16" s="137"/>
      <c r="G16" s="136">
        <v>2571.6622367268669</v>
      </c>
      <c r="H16" s="136">
        <v>2552.0449478064543</v>
      </c>
      <c r="I16" s="136">
        <v>2570.9056059999998</v>
      </c>
      <c r="J16" s="136"/>
      <c r="K16" s="137"/>
      <c r="L16" s="136">
        <v>14073.119416932639</v>
      </c>
      <c r="M16" s="136">
        <v>14325.795253015243</v>
      </c>
      <c r="N16" s="136">
        <v>17395.94425</v>
      </c>
      <c r="O16" s="136"/>
      <c r="P16" s="137"/>
      <c r="Q16" s="136">
        <v>15492.830870610909</v>
      </c>
      <c r="R16" s="136">
        <v>15158.48665182729</v>
      </c>
      <c r="S16" s="136">
        <v>16044.873043499998</v>
      </c>
      <c r="T16" s="136"/>
      <c r="U16" s="137"/>
      <c r="V16" s="136">
        <v>41845.143512812465</v>
      </c>
      <c r="W16" s="136">
        <v>43084.228444624991</v>
      </c>
      <c r="AA16" s="136">
        <v>166489.72659431901</v>
      </c>
      <c r="AB16" s="136">
        <v>173219.6445950995</v>
      </c>
    </row>
    <row r="17" spans="1:35" ht="11.1" customHeight="1" x14ac:dyDescent="0.25">
      <c r="A17" s="14" t="s">
        <v>38</v>
      </c>
      <c r="B17" s="138">
        <v>153691.2220948188</v>
      </c>
      <c r="C17" s="138">
        <v>152862.8679164965</v>
      </c>
      <c r="D17" s="138">
        <v>156371.76691313356</v>
      </c>
      <c r="E17" s="138"/>
      <c r="F17" s="137"/>
      <c r="G17" s="138">
        <v>2600.6409420004006</v>
      </c>
      <c r="H17" s="138">
        <v>2595.435667485368</v>
      </c>
      <c r="I17" s="138">
        <v>2635.8715370955092</v>
      </c>
      <c r="J17" s="138"/>
      <c r="K17" s="137"/>
      <c r="L17" s="138">
        <v>16422.605409346394</v>
      </c>
      <c r="M17" s="138">
        <v>17030.865182689533</v>
      </c>
      <c r="N17" s="138">
        <v>19475.221211677199</v>
      </c>
      <c r="O17" s="138"/>
      <c r="P17" s="137"/>
      <c r="Q17" s="138">
        <v>16090.037609883664</v>
      </c>
      <c r="R17" s="138">
        <v>15595.834234951173</v>
      </c>
      <c r="S17" s="138">
        <v>16594.937510359337</v>
      </c>
      <c r="T17" s="138"/>
      <c r="U17" s="137"/>
      <c r="V17" s="138">
        <v>42057.20839292687</v>
      </c>
      <c r="W17" s="138">
        <v>43284.259428744983</v>
      </c>
      <c r="AA17" s="138">
        <v>169800.65711461561</v>
      </c>
      <c r="AB17" s="138">
        <v>175411.78588642599</v>
      </c>
    </row>
    <row r="18" spans="1:35" ht="14.1" customHeight="1" x14ac:dyDescent="0.25">
      <c r="A18" s="304" t="s">
        <v>186</v>
      </c>
      <c r="B18" s="305">
        <v>1762855.6472725368</v>
      </c>
      <c r="C18" s="305">
        <f>SUM(C5:C16)</f>
        <v>1598744.9391258005</v>
      </c>
      <c r="D18" s="305">
        <f>SUM(D5:D10)</f>
        <v>720976.71740884613</v>
      </c>
      <c r="E18" s="305">
        <f>SUM(E5:E17)</f>
        <v>716600.51398143405</v>
      </c>
      <c r="F18" s="306">
        <f>((E18/D18)-1)*100</f>
        <v>-0.60698262811313963</v>
      </c>
      <c r="G18" s="305">
        <v>33780.94700890487</v>
      </c>
      <c r="H18" s="305">
        <f>SUM(H5:H16)</f>
        <v>30663.787691643236</v>
      </c>
      <c r="I18" s="305">
        <f>SUM(I5:I10)</f>
        <v>13803.080132561827</v>
      </c>
      <c r="J18" s="305">
        <f>SUM(J5:J17)</f>
        <v>13831.289391619739</v>
      </c>
      <c r="K18" s="306">
        <f>((J18/I18)-1)*100</f>
        <v>0.20436930588678681</v>
      </c>
      <c r="L18" s="305">
        <v>173258.66324709987</v>
      </c>
      <c r="M18" s="305">
        <f>SUM(M5:M16)</f>
        <v>159118.8092171067</v>
      </c>
      <c r="N18" s="305">
        <f>SUM(N5:N10)</f>
        <v>76254.796258668925</v>
      </c>
      <c r="O18" s="305">
        <f>SUM(O5:O17)</f>
        <v>79689.285307696206</v>
      </c>
      <c r="P18" s="306">
        <f>((O18/N18)-1)*100</f>
        <v>4.5039646258799637</v>
      </c>
      <c r="Q18" s="305">
        <v>192919.58622447916</v>
      </c>
      <c r="R18" s="305">
        <f>SUM(R5:R16)</f>
        <v>174327.08260498915</v>
      </c>
      <c r="S18" s="305">
        <f>SUM(S5:S10)</f>
        <v>81606.500350118091</v>
      </c>
      <c r="T18" s="305">
        <f>SUM(T5:T17)</f>
        <v>82891.463110739147</v>
      </c>
      <c r="U18" s="306">
        <f>((T18/S18)-1)*100</f>
        <v>1.5745838323027561</v>
      </c>
      <c r="V18" s="305">
        <v>488484.43735854398</v>
      </c>
      <c r="W18" s="305">
        <f>SUM(W5:W16)</f>
        <v>460827.77990425105</v>
      </c>
      <c r="AA18" s="305">
        <v>2121365.8522205008</v>
      </c>
      <c r="AB18" s="305">
        <f>SUM(AB5:AB16)</f>
        <v>2009522.7517611631</v>
      </c>
      <c r="AF18" s="139"/>
      <c r="AG18" s="139"/>
      <c r="AH18" s="139"/>
      <c r="AI18" s="139"/>
    </row>
    <row r="19" spans="1:35" ht="14.1" customHeight="1" x14ac:dyDescent="0.25">
      <c r="A19" s="304" t="s">
        <v>28</v>
      </c>
      <c r="B19" s="305">
        <v>1762855.6472725368</v>
      </c>
      <c r="C19" s="305">
        <f>SUM(C6:C17)</f>
        <v>1751607.807042297</v>
      </c>
      <c r="D19" s="305">
        <f>SUM(D6:D17)</f>
        <v>1781472.7335225623</v>
      </c>
      <c r="E19" s="305"/>
      <c r="F19" s="306"/>
      <c r="G19" s="305">
        <v>33780.94700890487</v>
      </c>
      <c r="H19" s="305">
        <f>SUM(H6:H17)</f>
        <v>33259.223359128606</v>
      </c>
      <c r="I19" s="305">
        <f>SUM(I6:I17)</f>
        <v>33690.399870369278</v>
      </c>
      <c r="J19" s="305"/>
      <c r="K19" s="306"/>
      <c r="L19" s="305">
        <v>173258.66324709987</v>
      </c>
      <c r="M19" s="305">
        <f>SUM(M6:M17)</f>
        <v>176149.67439979623</v>
      </c>
      <c r="N19" s="305">
        <f>SUM(N6:N17)</f>
        <v>200449.75011889712</v>
      </c>
      <c r="O19" s="305"/>
      <c r="P19" s="306"/>
      <c r="Q19" s="305">
        <v>192919.58622447916</v>
      </c>
      <c r="R19" s="305">
        <f>SUM(R6:R17)</f>
        <v>189922.91683994033</v>
      </c>
      <c r="S19" s="305">
        <f>SUM(S6:S17)</f>
        <v>198722.99447876352</v>
      </c>
      <c r="T19" s="305"/>
      <c r="U19" s="306"/>
      <c r="V19" s="305">
        <v>488484.43735854398</v>
      </c>
      <c r="W19" s="305">
        <f>SUM(W6:W17)</f>
        <v>504112.03933299601</v>
      </c>
      <c r="AA19" s="305">
        <v>2121365.8522205008</v>
      </c>
      <c r="AB19" s="305">
        <f>SUM(AB6:AB17)</f>
        <v>2184934.5376475891</v>
      </c>
      <c r="AF19" s="139"/>
      <c r="AG19" s="139"/>
      <c r="AH19" s="139"/>
      <c r="AI19" s="139"/>
    </row>
    <row r="20" spans="1:35" ht="9.9499999999999993" customHeight="1" x14ac:dyDescent="0.25">
      <c r="A20" s="140"/>
      <c r="B20" s="141"/>
      <c r="C20" s="141"/>
      <c r="D20" s="141"/>
      <c r="E20" s="141"/>
      <c r="F20" s="141" t="s">
        <v>74</v>
      </c>
      <c r="G20" s="142"/>
      <c r="H20" s="142"/>
      <c r="I20" s="143"/>
      <c r="J20" s="143"/>
      <c r="K20" s="144"/>
      <c r="L20" s="142"/>
      <c r="M20" s="142"/>
      <c r="N20" s="142"/>
      <c r="O20" s="142"/>
      <c r="P20" s="144"/>
      <c r="Q20" s="140"/>
      <c r="R20" s="140"/>
      <c r="S20" s="140"/>
      <c r="T20" s="140"/>
      <c r="U20" s="297" t="s">
        <v>27</v>
      </c>
      <c r="V20" s="145"/>
      <c r="W20" s="145"/>
      <c r="X20" s="145"/>
      <c r="Y20" s="145"/>
      <c r="Z20" s="144"/>
      <c r="AA20" s="136"/>
      <c r="AB20" s="136"/>
      <c r="AC20" s="136"/>
      <c r="AD20" s="136"/>
      <c r="AE20" s="146" t="s">
        <v>27</v>
      </c>
    </row>
    <row r="21" spans="1:35" ht="9.9499999999999993" customHeight="1" x14ac:dyDescent="0.2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148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148"/>
      <c r="AA21" s="136"/>
      <c r="AB21" s="136"/>
      <c r="AC21" s="136"/>
      <c r="AD21" s="136"/>
      <c r="AE21" s="65"/>
    </row>
    <row r="22" spans="1:35" ht="9.9499999999999993" customHeight="1" x14ac:dyDescent="0.25">
      <c r="A22" s="302" t="s">
        <v>167</v>
      </c>
      <c r="B22" s="65"/>
      <c r="C22" s="65"/>
      <c r="D22" s="65"/>
      <c r="E22" s="65"/>
      <c r="F22" s="65"/>
      <c r="G22" s="65"/>
      <c r="H22" s="65"/>
      <c r="I22" s="65"/>
      <c r="J22" s="65"/>
      <c r="K22" s="148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148"/>
      <c r="AA22" s="136"/>
      <c r="AB22" s="136"/>
      <c r="AC22" s="136"/>
      <c r="AD22" s="136"/>
      <c r="AE22" s="65"/>
    </row>
    <row r="23" spans="1:35" ht="14.1" customHeight="1" x14ac:dyDescent="0.25">
      <c r="A23" s="371" t="s">
        <v>45</v>
      </c>
      <c r="B23" s="307"/>
      <c r="C23" s="307"/>
      <c r="D23" s="373" t="s">
        <v>175</v>
      </c>
      <c r="E23" s="373"/>
      <c r="F23" s="373"/>
      <c r="G23" s="373"/>
      <c r="H23" s="374"/>
      <c r="I23" s="365" t="s">
        <v>176</v>
      </c>
      <c r="J23" s="365"/>
      <c r="K23" s="365"/>
      <c r="L23" s="365"/>
      <c r="M23" s="366"/>
      <c r="N23" s="370" t="s">
        <v>177</v>
      </c>
      <c r="O23" s="370"/>
      <c r="P23" s="370"/>
      <c r="Q23" s="370"/>
      <c r="R23" s="370"/>
      <c r="S23" s="370" t="s">
        <v>178</v>
      </c>
      <c r="T23" s="370"/>
      <c r="U23" s="370"/>
      <c r="V23" s="370"/>
      <c r="W23" s="370"/>
      <c r="X23" s="65"/>
      <c r="Y23" s="65"/>
      <c r="Z23" s="148"/>
      <c r="AA23" s="136"/>
      <c r="AB23" s="136"/>
      <c r="AC23" s="136"/>
      <c r="AD23" s="136"/>
      <c r="AE23" s="65"/>
    </row>
    <row r="24" spans="1:35" ht="14.1" customHeight="1" x14ac:dyDescent="0.25">
      <c r="A24" s="372"/>
      <c r="B24" s="308"/>
      <c r="C24" s="308"/>
      <c r="D24" s="212" t="s">
        <v>78</v>
      </c>
      <c r="E24" s="212" t="s">
        <v>111</v>
      </c>
      <c r="F24" s="303" t="s">
        <v>46</v>
      </c>
      <c r="G24" s="308"/>
      <c r="H24" s="308"/>
      <c r="I24" s="212" t="s">
        <v>78</v>
      </c>
      <c r="J24" s="212" t="s">
        <v>111</v>
      </c>
      <c r="K24" s="303" t="s">
        <v>46</v>
      </c>
      <c r="L24" s="308"/>
      <c r="M24" s="308"/>
      <c r="N24" s="212" t="s">
        <v>78</v>
      </c>
      <c r="O24" s="212" t="s">
        <v>111</v>
      </c>
      <c r="P24" s="212" t="s">
        <v>46</v>
      </c>
      <c r="Q24" s="308"/>
      <c r="R24" s="308"/>
      <c r="S24" s="212" t="s">
        <v>78</v>
      </c>
      <c r="T24" s="212" t="s">
        <v>111</v>
      </c>
      <c r="U24" s="303" t="s">
        <v>46</v>
      </c>
      <c r="V24" s="308"/>
      <c r="W24" s="309"/>
      <c r="X24" s="65"/>
      <c r="Y24" s="65"/>
      <c r="Z24" s="148"/>
      <c r="AA24" s="136"/>
      <c r="AB24" s="136"/>
      <c r="AC24" s="136"/>
      <c r="AD24" s="136"/>
      <c r="AE24" s="65"/>
    </row>
    <row r="25" spans="1:35" ht="12.95" customHeight="1" x14ac:dyDescent="0.25">
      <c r="A25" s="9" t="s">
        <v>47</v>
      </c>
      <c r="B25" s="65"/>
      <c r="C25" s="65"/>
      <c r="D25" s="136">
        <v>41933.522888426982</v>
      </c>
      <c r="E25" s="136">
        <v>41475.779790499997</v>
      </c>
      <c r="F25" s="137">
        <f>((E25/D25)-1)*100</f>
        <v>-1.0915922784377252</v>
      </c>
      <c r="G25" s="65"/>
      <c r="H25" s="65"/>
      <c r="I25" s="136">
        <v>186201.11292793011</v>
      </c>
      <c r="J25" s="136">
        <v>183190.86941627841</v>
      </c>
      <c r="K25" s="137">
        <f>((J25/I25)-1)*100</f>
        <v>-1.616662470120056</v>
      </c>
      <c r="L25" s="65"/>
      <c r="M25" s="65"/>
      <c r="N25" s="136">
        <v>388.17734019799036</v>
      </c>
      <c r="O25" s="136">
        <v>384.71739812555001</v>
      </c>
      <c r="P25" s="137">
        <f>((O25/N25)-1)*100</f>
        <v>-0.8913302540214274</v>
      </c>
      <c r="Q25" s="65"/>
      <c r="R25" s="65"/>
      <c r="S25" s="11">
        <v>854.43353415590161</v>
      </c>
      <c r="T25" s="11">
        <v>865.82538708996435</v>
      </c>
      <c r="U25" s="137">
        <f>((T25/S25)-1)*100</f>
        <v>1.3332637915852485</v>
      </c>
      <c r="V25" s="65"/>
      <c r="W25" s="65"/>
      <c r="X25" s="65"/>
      <c r="Y25" s="65"/>
      <c r="Z25" s="148"/>
      <c r="AA25" s="136"/>
      <c r="AB25" s="136"/>
      <c r="AC25" s="136"/>
      <c r="AD25" s="136"/>
      <c r="AE25" s="65"/>
    </row>
    <row r="26" spans="1:35" ht="12.95" customHeight="1" x14ac:dyDescent="0.25">
      <c r="A26" s="9" t="s">
        <v>48</v>
      </c>
      <c r="B26" s="65"/>
      <c r="C26" s="65"/>
      <c r="D26" s="136">
        <v>40596.851504335806</v>
      </c>
      <c r="E26" s="136">
        <v>39540.477799999993</v>
      </c>
      <c r="F26" s="137">
        <f>((E26/D26)-1)*100</f>
        <v>-2.6021074669374089</v>
      </c>
      <c r="G26" s="65"/>
      <c r="H26" s="65"/>
      <c r="I26" s="136">
        <v>178698.05479975964</v>
      </c>
      <c r="J26" s="136">
        <v>178541.9687432122</v>
      </c>
      <c r="K26" s="137">
        <f>((J26/I26)-1)*100</f>
        <v>-8.7346253837150556E-2</v>
      </c>
      <c r="L26" s="65"/>
      <c r="M26" s="65"/>
      <c r="N26" s="136">
        <v>394.65631951587795</v>
      </c>
      <c r="O26" s="136">
        <v>400.94257862101711</v>
      </c>
      <c r="P26" s="137">
        <f t="shared" ref="P26:P29" si="4">((O26/N26)-1)*100</f>
        <v>1.5928438984203819</v>
      </c>
      <c r="Q26" s="65"/>
      <c r="R26" s="65"/>
      <c r="S26" s="136">
        <v>1013.53202384</v>
      </c>
      <c r="T26" s="136">
        <v>1006.8880344431384</v>
      </c>
      <c r="U26" s="137">
        <f t="shared" ref="U26:U29" si="5">((T26/S26)-1)*100</f>
        <v>-0.65552831490112151</v>
      </c>
      <c r="V26" s="65"/>
      <c r="W26" s="65"/>
      <c r="X26" s="65"/>
      <c r="Y26" s="65"/>
      <c r="Z26" s="148"/>
      <c r="AA26" s="136"/>
      <c r="AB26" s="136"/>
      <c r="AC26" s="136"/>
      <c r="AD26" s="136"/>
      <c r="AE26" s="65"/>
    </row>
    <row r="27" spans="1:35" ht="12.95" customHeight="1" x14ac:dyDescent="0.25">
      <c r="A27" s="9" t="s">
        <v>49</v>
      </c>
      <c r="B27" s="65"/>
      <c r="C27" s="65"/>
      <c r="D27" s="136">
        <v>40957.703109519993</v>
      </c>
      <c r="E27" s="136">
        <v>40401.227616050397</v>
      </c>
      <c r="F27" s="137">
        <f>((E27/D27)-1)*100</f>
        <v>-1.3586589364681712</v>
      </c>
      <c r="G27" s="65"/>
      <c r="H27" s="65"/>
      <c r="I27" s="136">
        <v>190816.92179877966</v>
      </c>
      <c r="J27" s="136">
        <v>189499.07135445712</v>
      </c>
      <c r="K27" s="137">
        <f>((J27/I27)-1)*100</f>
        <v>-0.69063604626860009</v>
      </c>
      <c r="L27" s="65"/>
      <c r="M27" s="65"/>
      <c r="N27" s="136">
        <v>411.88324536679994</v>
      </c>
      <c r="O27" s="136">
        <v>411.07173195832422</v>
      </c>
      <c r="P27" s="137">
        <f t="shared" si="4"/>
        <v>-0.19702510786837601</v>
      </c>
      <c r="Q27" s="65"/>
      <c r="R27" s="65"/>
      <c r="S27" s="136">
        <v>1086.6222355047362</v>
      </c>
      <c r="T27" s="136">
        <v>1089.9192644145</v>
      </c>
      <c r="U27" s="137">
        <f t="shared" si="5"/>
        <v>0.30341997448932734</v>
      </c>
      <c r="V27" s="65"/>
      <c r="W27" s="65"/>
      <c r="X27" s="65"/>
      <c r="Y27" s="65"/>
      <c r="Z27" s="148"/>
      <c r="AA27" s="136"/>
      <c r="AB27" s="136"/>
      <c r="AC27" s="136"/>
      <c r="AD27" s="136"/>
      <c r="AE27" s="65"/>
    </row>
    <row r="28" spans="1:35" ht="12.95" customHeight="1" x14ac:dyDescent="0.25">
      <c r="A28" s="9" t="s">
        <v>50</v>
      </c>
      <c r="B28" s="65"/>
      <c r="C28" s="65"/>
      <c r="D28" s="136">
        <v>41256.542312891019</v>
      </c>
      <c r="E28" s="136">
        <v>40940.885800000018</v>
      </c>
      <c r="F28" s="137">
        <f>((E28/D28)-1)*100</f>
        <v>-0.76510656297139601</v>
      </c>
      <c r="G28" s="65"/>
      <c r="H28" s="65"/>
      <c r="I28" s="136">
        <v>192472.46489105214</v>
      </c>
      <c r="J28" s="136">
        <v>191052.90142866407</v>
      </c>
      <c r="K28" s="137">
        <f>((J28/I28)-1)*100</f>
        <v>-0.73754106240162542</v>
      </c>
      <c r="L28" s="65"/>
      <c r="M28" s="65"/>
      <c r="N28" s="136">
        <v>419.27067485404166</v>
      </c>
      <c r="O28" s="136">
        <v>424.77609965512278</v>
      </c>
      <c r="P28" s="137">
        <f t="shared" si="4"/>
        <v>1.3130956041697228</v>
      </c>
      <c r="Q28" s="65"/>
      <c r="R28" s="65"/>
      <c r="S28" s="136">
        <v>1308.3049220160251</v>
      </c>
      <c r="T28" s="136">
        <v>1316.7482461870752</v>
      </c>
      <c r="U28" s="137">
        <f t="shared" si="5"/>
        <v>0.64536363266443075</v>
      </c>
      <c r="V28" s="65"/>
      <c r="W28" s="65"/>
      <c r="X28" s="65"/>
      <c r="Y28" s="65"/>
      <c r="Z28" s="148"/>
      <c r="AA28" s="136"/>
      <c r="AB28" s="136"/>
      <c r="AC28" s="136"/>
      <c r="AD28" s="136"/>
      <c r="AE28" s="65"/>
    </row>
    <row r="29" spans="1:35" ht="12.95" customHeight="1" x14ac:dyDescent="0.25">
      <c r="A29" s="9" t="s">
        <v>51</v>
      </c>
      <c r="B29" s="65"/>
      <c r="C29" s="65"/>
      <c r="D29" s="136">
        <v>41449.169113811215</v>
      </c>
      <c r="E29" s="136">
        <v>41212.702700000002</v>
      </c>
      <c r="F29" s="137">
        <f>((E29/D29)-1)*100</f>
        <v>-0.57049735583823979</v>
      </c>
      <c r="G29" s="65"/>
      <c r="H29" s="65"/>
      <c r="I29" s="136">
        <v>195054.6782382071</v>
      </c>
      <c r="J29" s="136">
        <v>193522.06638748152</v>
      </c>
      <c r="K29" s="137">
        <f>((J29/I29)-1)*100</f>
        <v>-0.78573447433745169</v>
      </c>
      <c r="L29" s="65"/>
      <c r="M29" s="65"/>
      <c r="N29" s="136">
        <v>435.40444700080337</v>
      </c>
      <c r="O29" s="136">
        <v>437.22245352733466</v>
      </c>
      <c r="P29" s="137">
        <f t="shared" si="4"/>
        <v>0.41754431748555199</v>
      </c>
      <c r="Q29" s="65"/>
      <c r="R29" s="65"/>
      <c r="S29" s="136">
        <v>1312.187756838015</v>
      </c>
      <c r="T29" s="136">
        <v>1321.5688627999998</v>
      </c>
      <c r="U29" s="137">
        <f t="shared" si="5"/>
        <v>0.71492100982488704</v>
      </c>
      <c r="V29" s="65"/>
      <c r="W29" s="65"/>
      <c r="X29" s="65"/>
      <c r="Y29" s="65"/>
      <c r="Z29" s="148"/>
      <c r="AA29" s="136"/>
      <c r="AB29" s="136"/>
      <c r="AC29" s="136"/>
      <c r="AD29" s="136"/>
      <c r="AE29" s="65"/>
    </row>
    <row r="30" spans="1:35" ht="12.95" customHeight="1" x14ac:dyDescent="0.25">
      <c r="A30" s="9" t="s">
        <v>52</v>
      </c>
      <c r="B30" s="65"/>
      <c r="C30" s="65"/>
      <c r="D30" s="136">
        <v>41728.251606655205</v>
      </c>
      <c r="E30" s="136"/>
      <c r="F30" s="137"/>
      <c r="G30" s="65"/>
      <c r="H30" s="65"/>
      <c r="I30" s="136">
        <v>189004.98696036992</v>
      </c>
      <c r="J30" s="136"/>
      <c r="K30" s="137"/>
      <c r="L30" s="65"/>
      <c r="M30" s="65"/>
      <c r="N30" s="136">
        <v>453.67245400000007</v>
      </c>
      <c r="O30" s="136"/>
      <c r="P30" s="137"/>
      <c r="Q30" s="65"/>
      <c r="R30" s="65"/>
      <c r="S30" s="136">
        <v>1267.5004906506551</v>
      </c>
      <c r="T30" s="136"/>
      <c r="U30" s="137"/>
      <c r="V30" s="65"/>
      <c r="W30" s="65"/>
      <c r="X30" s="65"/>
      <c r="Y30" s="65"/>
      <c r="Z30" s="148"/>
      <c r="AA30" s="136"/>
      <c r="AB30" s="136"/>
      <c r="AC30" s="136"/>
      <c r="AD30" s="136"/>
      <c r="AE30" s="65"/>
    </row>
    <row r="31" spans="1:35" ht="12.95" customHeight="1" x14ac:dyDescent="0.25">
      <c r="A31" s="9" t="s">
        <v>53</v>
      </c>
      <c r="B31" s="65"/>
      <c r="C31" s="65"/>
      <c r="D31" s="136">
        <v>41959.750470756007</v>
      </c>
      <c r="E31" s="136"/>
      <c r="F31" s="137"/>
      <c r="G31" s="65"/>
      <c r="H31" s="65"/>
      <c r="I31" s="136">
        <v>186979.13593920265</v>
      </c>
      <c r="J31" s="136"/>
      <c r="K31" s="137"/>
      <c r="L31" s="65"/>
      <c r="M31" s="65"/>
      <c r="N31" s="136">
        <v>448.8137609288508</v>
      </c>
      <c r="O31" s="136"/>
      <c r="P31" s="137"/>
      <c r="Q31" s="65"/>
      <c r="R31" s="65"/>
      <c r="S31" s="136">
        <v>1262.2827978444998</v>
      </c>
      <c r="T31" s="136"/>
      <c r="U31" s="137"/>
      <c r="V31" s="65"/>
      <c r="W31" s="65"/>
      <c r="X31" s="65"/>
      <c r="Y31" s="65"/>
      <c r="Z31" s="148"/>
      <c r="AA31" s="136"/>
      <c r="AB31" s="136"/>
      <c r="AC31" s="136"/>
      <c r="AD31" s="136"/>
      <c r="AE31" s="65"/>
    </row>
    <row r="32" spans="1:35" ht="12.95" customHeight="1" x14ac:dyDescent="0.25">
      <c r="A32" s="9" t="s">
        <v>54</v>
      </c>
      <c r="B32" s="65"/>
      <c r="C32" s="65"/>
      <c r="D32" s="136">
        <v>42590.325300199002</v>
      </c>
      <c r="E32" s="136"/>
      <c r="F32" s="137"/>
      <c r="G32" s="65"/>
      <c r="H32" s="65"/>
      <c r="I32" s="136">
        <v>183086.29038653674</v>
      </c>
      <c r="J32" s="136"/>
      <c r="K32" s="137"/>
      <c r="L32" s="65"/>
      <c r="M32" s="65"/>
      <c r="N32" s="136">
        <v>426.53956383079645</v>
      </c>
      <c r="O32" s="136"/>
      <c r="P32" s="137"/>
      <c r="Q32" s="65"/>
      <c r="R32" s="65"/>
      <c r="S32" s="136">
        <v>1121.54695143</v>
      </c>
      <c r="T32" s="136"/>
      <c r="U32" s="137"/>
      <c r="V32" s="65"/>
      <c r="W32" s="65"/>
      <c r="X32" s="65"/>
      <c r="Y32" s="65"/>
      <c r="Z32" s="148"/>
      <c r="AA32" s="136"/>
      <c r="AB32" s="136"/>
      <c r="AC32" s="136"/>
      <c r="AD32" s="136"/>
      <c r="AE32" s="65"/>
    </row>
    <row r="33" spans="1:31" ht="12.95" customHeight="1" x14ac:dyDescent="0.25">
      <c r="A33" s="9" t="s">
        <v>55</v>
      </c>
      <c r="B33" s="65"/>
      <c r="C33" s="65"/>
      <c r="D33" s="136">
        <v>42455.483770784194</v>
      </c>
      <c r="E33" s="136"/>
      <c r="F33" s="137"/>
      <c r="G33" s="65"/>
      <c r="H33" s="65"/>
      <c r="I33" s="136">
        <v>173059.1365503213</v>
      </c>
      <c r="J33" s="136"/>
      <c r="K33" s="137"/>
      <c r="L33" s="65"/>
      <c r="M33" s="65"/>
      <c r="N33" s="136">
        <v>389.83701032914848</v>
      </c>
      <c r="O33" s="136"/>
      <c r="P33" s="137"/>
      <c r="Q33" s="65"/>
      <c r="R33" s="65"/>
      <c r="S33" s="136">
        <v>989.84310594289082</v>
      </c>
      <c r="T33" s="136"/>
      <c r="U33" s="137"/>
      <c r="V33" s="65"/>
      <c r="W33" s="65"/>
      <c r="X33" s="65"/>
      <c r="Y33" s="65"/>
      <c r="Z33" s="148"/>
      <c r="AA33" s="136"/>
      <c r="AB33" s="136"/>
      <c r="AC33" s="136"/>
      <c r="AD33" s="136"/>
      <c r="AE33" s="65"/>
    </row>
    <row r="34" spans="1:31" ht="12.95" customHeight="1" x14ac:dyDescent="0.25">
      <c r="A34" s="9" t="s">
        <v>56</v>
      </c>
      <c r="B34" s="65"/>
      <c r="C34" s="65"/>
      <c r="D34" s="136">
        <v>42513.36780420498</v>
      </c>
      <c r="E34" s="136"/>
      <c r="F34" s="137"/>
      <c r="G34" s="65"/>
      <c r="H34" s="65"/>
      <c r="I34" s="136">
        <v>176435.16983129206</v>
      </c>
      <c r="J34" s="136"/>
      <c r="K34" s="137"/>
      <c r="L34" s="65"/>
      <c r="M34" s="65"/>
      <c r="N34" s="136">
        <v>374.16069518746207</v>
      </c>
      <c r="O34" s="136"/>
      <c r="P34" s="137"/>
      <c r="Q34" s="65"/>
      <c r="R34" s="65"/>
      <c r="S34" s="136">
        <v>936.6721387960381</v>
      </c>
      <c r="T34" s="136"/>
      <c r="U34" s="137"/>
      <c r="V34" s="65"/>
      <c r="W34" s="65"/>
      <c r="X34" s="65"/>
      <c r="Y34" s="65"/>
      <c r="Z34" s="148"/>
      <c r="AA34" s="136"/>
      <c r="AB34" s="136"/>
      <c r="AC34" s="136"/>
      <c r="AD34" s="136"/>
      <c r="AE34" s="65"/>
    </row>
    <row r="35" spans="1:31" ht="12.95" customHeight="1" x14ac:dyDescent="0.25">
      <c r="A35" s="9" t="s">
        <v>37</v>
      </c>
      <c r="B35" s="65"/>
      <c r="C35" s="65"/>
      <c r="D35" s="136">
        <v>42756.064716927998</v>
      </c>
      <c r="E35" s="136"/>
      <c r="F35" s="137"/>
      <c r="G35" s="65"/>
      <c r="H35" s="65"/>
      <c r="I35" s="136">
        <v>172219.63652149303</v>
      </c>
      <c r="J35" s="136"/>
      <c r="K35" s="137"/>
      <c r="L35" s="65"/>
      <c r="M35" s="65"/>
      <c r="N35" s="136">
        <v>385.32628599000003</v>
      </c>
      <c r="O35" s="136"/>
      <c r="P35" s="137"/>
      <c r="Q35" s="65"/>
      <c r="R35" s="65"/>
      <c r="S35" s="136">
        <v>887.7457297556864</v>
      </c>
      <c r="T35" s="136"/>
      <c r="U35" s="137"/>
      <c r="V35" s="65"/>
      <c r="W35" s="65"/>
      <c r="X35" s="65"/>
      <c r="Y35" s="65"/>
      <c r="Z35" s="148"/>
      <c r="AA35" s="136"/>
      <c r="AB35" s="136"/>
      <c r="AC35" s="136"/>
      <c r="AD35" s="136"/>
      <c r="AE35" s="65"/>
    </row>
    <row r="36" spans="1:31" ht="12.95" customHeight="1" x14ac:dyDescent="0.25">
      <c r="A36" s="14" t="s">
        <v>38</v>
      </c>
      <c r="B36" s="65"/>
      <c r="C36" s="65"/>
      <c r="D36" s="138">
        <v>42882.970255876986</v>
      </c>
      <c r="E36" s="138"/>
      <c r="F36" s="137"/>
      <c r="G36" s="65"/>
      <c r="H36" s="65"/>
      <c r="I36" s="138">
        <v>177068.69885456038</v>
      </c>
      <c r="J36" s="138"/>
      <c r="K36" s="137"/>
      <c r="L36" s="65"/>
      <c r="M36" s="65"/>
      <c r="N36" s="138">
        <v>413.24644124983456</v>
      </c>
      <c r="O36" s="138"/>
      <c r="P36" s="137"/>
      <c r="Q36" s="65"/>
      <c r="R36" s="65"/>
      <c r="S36" s="138">
        <v>804.86849895490673</v>
      </c>
      <c r="T36" s="138"/>
      <c r="U36" s="137"/>
      <c r="V36" s="65"/>
      <c r="W36" s="65"/>
      <c r="X36" s="65"/>
      <c r="Y36" s="65"/>
      <c r="Z36" s="148"/>
      <c r="AA36" s="136"/>
      <c r="AB36" s="136"/>
      <c r="AC36" s="136"/>
      <c r="AD36" s="136"/>
      <c r="AE36" s="65"/>
    </row>
    <row r="37" spans="1:31" ht="14.1" customHeight="1" x14ac:dyDescent="0.25">
      <c r="A37" s="304" t="s">
        <v>186</v>
      </c>
      <c r="B37" s="65"/>
      <c r="C37" s="65"/>
      <c r="D37" s="305">
        <f>SUM(D25:D29)</f>
        <v>206193.78892898501</v>
      </c>
      <c r="E37" s="305">
        <f>SUM(E25:E36)</f>
        <v>203571.07370655041</v>
      </c>
      <c r="F37" s="306">
        <f>((E37/D37)-1)*100</f>
        <v>-1.2719661615694378</v>
      </c>
      <c r="G37" s="65"/>
      <c r="H37" s="65"/>
      <c r="I37" s="305">
        <f>SUM(I25:I29)</f>
        <v>943243.23265572859</v>
      </c>
      <c r="J37" s="305">
        <f>SUM(J25:J36)</f>
        <v>935806.87733009341</v>
      </c>
      <c r="K37" s="306">
        <f>((J37/I37)-1)*100</f>
        <v>-0.78838151901687858</v>
      </c>
      <c r="L37" s="65"/>
      <c r="M37" s="65"/>
      <c r="N37" s="305">
        <f>SUM(N25:N29)</f>
        <v>2049.3920269355135</v>
      </c>
      <c r="O37" s="305">
        <f>SUM(O25:O36)</f>
        <v>2058.7302618873491</v>
      </c>
      <c r="P37" s="306">
        <f>((O37/N37)-1)*100</f>
        <v>0.4556587919295918</v>
      </c>
      <c r="Q37" s="65"/>
      <c r="R37" s="65"/>
      <c r="S37" s="305">
        <f>SUM(S25:S29)</f>
        <v>5575.080472354678</v>
      </c>
      <c r="T37" s="305">
        <f>SUM(T25:T36)</f>
        <v>5600.9497949346778</v>
      </c>
      <c r="U37" s="306">
        <f>((T37/S37)-1)*100</f>
        <v>0.46401702555287638</v>
      </c>
      <c r="V37" s="65"/>
      <c r="W37" s="65"/>
      <c r="X37" s="65"/>
      <c r="Y37" s="65"/>
      <c r="Z37" s="148"/>
      <c r="AA37" s="136"/>
      <c r="AB37" s="136"/>
      <c r="AC37" s="136"/>
      <c r="AD37" s="136"/>
      <c r="AE37" s="65"/>
    </row>
    <row r="38" spans="1:31" ht="14.1" customHeight="1" x14ac:dyDescent="0.25">
      <c r="A38" s="304" t="s">
        <v>28</v>
      </c>
      <c r="B38" s="65"/>
      <c r="C38" s="65"/>
      <c r="D38" s="305">
        <f>SUM(D25:D36)</f>
        <v>503080.00285438937</v>
      </c>
      <c r="E38" s="305"/>
      <c r="F38" s="306"/>
      <c r="G38" s="65"/>
      <c r="H38" s="65"/>
      <c r="I38" s="305">
        <f>SUM(I25:I36)</f>
        <v>2201096.2876995048</v>
      </c>
      <c r="J38" s="305"/>
      <c r="K38" s="306"/>
      <c r="L38" s="65"/>
      <c r="M38" s="65"/>
      <c r="N38" s="305">
        <f>SUM(N25:N36)</f>
        <v>4940.9882384516059</v>
      </c>
      <c r="O38" s="305"/>
      <c r="P38" s="306"/>
      <c r="Q38" s="65"/>
      <c r="R38" s="65"/>
      <c r="S38" s="305">
        <f>SUM(S25:S36)</f>
        <v>12845.540185729358</v>
      </c>
      <c r="T38" s="305"/>
      <c r="U38" s="306"/>
      <c r="V38" s="65"/>
      <c r="W38" s="65"/>
      <c r="X38" s="65"/>
      <c r="Y38" s="65"/>
      <c r="Z38" s="148"/>
      <c r="AA38" s="136"/>
      <c r="AB38" s="136"/>
      <c r="AC38" s="136"/>
      <c r="AD38" s="136"/>
      <c r="AE38" s="65"/>
    </row>
    <row r="39" spans="1:31" ht="9.9499999999999993" customHeight="1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148"/>
      <c r="L39" s="65"/>
      <c r="M39" s="65"/>
      <c r="N39" s="65"/>
      <c r="O39" s="65"/>
      <c r="P39" s="65"/>
      <c r="Q39" s="65"/>
      <c r="R39" s="65"/>
      <c r="S39" s="65"/>
      <c r="T39" s="65"/>
      <c r="U39" s="297" t="s">
        <v>27</v>
      </c>
      <c r="V39" s="65"/>
      <c r="W39" s="65"/>
      <c r="X39" s="65"/>
      <c r="Y39" s="65"/>
      <c r="Z39" s="148"/>
      <c r="AA39" s="136"/>
      <c r="AB39" s="136"/>
      <c r="AC39" s="136"/>
      <c r="AD39" s="136"/>
      <c r="AE39" s="65"/>
    </row>
    <row r="40" spans="1:31" ht="9.9499999999999993" customHeight="1" x14ac:dyDescent="0.25">
      <c r="A40" s="3" t="s">
        <v>167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</row>
    <row r="41" spans="1:31" ht="14.1" customHeight="1" x14ac:dyDescent="0.25">
      <c r="A41" s="369" t="s">
        <v>45</v>
      </c>
      <c r="B41" s="370" t="s">
        <v>179</v>
      </c>
      <c r="C41" s="370"/>
      <c r="D41" s="370"/>
      <c r="E41" s="370"/>
      <c r="F41" s="370"/>
      <c r="G41" s="365" t="s">
        <v>180</v>
      </c>
      <c r="H41" s="365"/>
      <c r="I41" s="365"/>
      <c r="J41" s="365"/>
      <c r="K41" s="366"/>
      <c r="L41" s="365" t="s">
        <v>181</v>
      </c>
      <c r="M41" s="365"/>
      <c r="N41" s="365"/>
      <c r="O41" s="365"/>
      <c r="P41" s="366"/>
      <c r="Q41" s="365" t="s">
        <v>182</v>
      </c>
      <c r="R41" s="365"/>
      <c r="S41" s="365"/>
      <c r="T41" s="365"/>
      <c r="U41" s="366"/>
    </row>
    <row r="42" spans="1:31" ht="14.1" customHeight="1" x14ac:dyDescent="0.25">
      <c r="A42" s="369"/>
      <c r="B42" s="212">
        <v>2019</v>
      </c>
      <c r="C42" s="212" t="s">
        <v>73</v>
      </c>
      <c r="D42" s="212" t="s">
        <v>78</v>
      </c>
      <c r="E42" s="212" t="s">
        <v>111</v>
      </c>
      <c r="F42" s="303" t="s">
        <v>46</v>
      </c>
      <c r="G42" s="212">
        <v>2019</v>
      </c>
      <c r="H42" s="212" t="s">
        <v>73</v>
      </c>
      <c r="I42" s="212" t="s">
        <v>78</v>
      </c>
      <c r="J42" s="212" t="s">
        <v>111</v>
      </c>
      <c r="K42" s="303" t="s">
        <v>46</v>
      </c>
      <c r="L42" s="212">
        <v>2019</v>
      </c>
      <c r="M42" s="212" t="s">
        <v>73</v>
      </c>
      <c r="N42" s="212" t="s">
        <v>78</v>
      </c>
      <c r="O42" s="212" t="s">
        <v>111</v>
      </c>
      <c r="P42" s="303" t="s">
        <v>46</v>
      </c>
      <c r="Q42" s="212">
        <v>2019</v>
      </c>
      <c r="R42" s="212" t="s">
        <v>73</v>
      </c>
      <c r="S42" s="212" t="s">
        <v>78</v>
      </c>
      <c r="T42" s="212" t="s">
        <v>111</v>
      </c>
      <c r="U42" s="303" t="s">
        <v>46</v>
      </c>
    </row>
    <row r="43" spans="1:31" ht="11.1" customHeight="1" x14ac:dyDescent="0.25">
      <c r="A43" s="9" t="s">
        <v>47</v>
      </c>
      <c r="B43" s="136">
        <v>258.76642249999998</v>
      </c>
      <c r="C43" s="11">
        <v>281.25364149999996</v>
      </c>
      <c r="D43" s="136">
        <v>287.65026530815709</v>
      </c>
      <c r="E43" s="136">
        <v>294.33548301984064</v>
      </c>
      <c r="F43" s="137">
        <f>((E43/D43)-1)*100</f>
        <v>2.3240784097736666</v>
      </c>
      <c r="G43" s="136">
        <v>331.39478579199999</v>
      </c>
      <c r="H43" s="11">
        <v>402.01920975999997</v>
      </c>
      <c r="I43" s="136">
        <v>434.55659301000003</v>
      </c>
      <c r="J43" s="136">
        <v>426.36313814054051</v>
      </c>
      <c r="K43" s="137">
        <f>((J43/I43)-1)*100</f>
        <v>-1.8854747577770503</v>
      </c>
      <c r="L43" s="136">
        <v>28.7874932</v>
      </c>
      <c r="M43" s="11">
        <v>34.120038000000001</v>
      </c>
      <c r="N43" s="136">
        <v>41.628184000000005</v>
      </c>
      <c r="O43" s="136">
        <v>36.064759999999993</v>
      </c>
      <c r="P43" s="137">
        <f>((O43/N43)-1)*100</f>
        <v>-13.364560894609312</v>
      </c>
      <c r="Q43" s="136">
        <v>654.60826525599998</v>
      </c>
      <c r="R43" s="11">
        <v>733.28642556799991</v>
      </c>
      <c r="S43" s="11">
        <v>756.86376882500053</v>
      </c>
      <c r="T43" s="11">
        <v>753.37681399088683</v>
      </c>
      <c r="U43" s="137">
        <f>((T43/S43)-1)*100</f>
        <v>-0.46071102591250801</v>
      </c>
    </row>
    <row r="44" spans="1:31" ht="11.1" customHeight="1" x14ac:dyDescent="0.25">
      <c r="A44" s="9" t="s">
        <v>48</v>
      </c>
      <c r="B44" s="136">
        <v>301.86676499999999</v>
      </c>
      <c r="C44" s="11">
        <v>312.73075549999999</v>
      </c>
      <c r="D44" s="136">
        <v>317.62566797399995</v>
      </c>
      <c r="E44" s="136">
        <v>314.72158390000004</v>
      </c>
      <c r="F44" s="137">
        <f t="shared" ref="F44:F47" si="6">((E44/D44)-1)*100</f>
        <v>-0.91431026104528135</v>
      </c>
      <c r="G44" s="136">
        <v>651.27275746400005</v>
      </c>
      <c r="H44" s="11">
        <v>618.93155595999997</v>
      </c>
      <c r="I44" s="136">
        <v>632.25735413999996</v>
      </c>
      <c r="J44" s="136">
        <v>621.88691399999993</v>
      </c>
      <c r="K44" s="137">
        <f t="shared" ref="K44:K47" si="7">((J44/I44)-1)*100</f>
        <v>-1.6402245180850428</v>
      </c>
      <c r="L44" s="136">
        <v>114.462310016</v>
      </c>
      <c r="M44" s="11">
        <v>115.77214999999998</v>
      </c>
      <c r="N44" s="136">
        <v>114.18029</v>
      </c>
      <c r="O44" s="136">
        <v>110.94144</v>
      </c>
      <c r="P44" s="137">
        <f t="shared" ref="P44:P47" si="8">((O44/N44)-1)*100</f>
        <v>-2.8366104167365513</v>
      </c>
      <c r="Q44" s="136">
        <v>2691.2611908559998</v>
      </c>
      <c r="R44" s="11">
        <v>2649.9215485519999</v>
      </c>
      <c r="S44" s="11">
        <v>2624.4265395599996</v>
      </c>
      <c r="T44" s="136">
        <v>2565.1463083799999</v>
      </c>
      <c r="U44" s="137">
        <f t="shared" ref="U44:U47" si="9">((T44/S44)-1)*100</f>
        <v>-2.2587879784944698</v>
      </c>
    </row>
    <row r="45" spans="1:31" ht="11.1" customHeight="1" x14ac:dyDescent="0.25">
      <c r="A45" s="9" t="s">
        <v>49</v>
      </c>
      <c r="B45" s="136">
        <v>321.96491650000002</v>
      </c>
      <c r="C45" s="11">
        <v>323.73958299999998</v>
      </c>
      <c r="D45" s="136">
        <v>333.1030346732673</v>
      </c>
      <c r="E45" s="136">
        <v>330.29042400000003</v>
      </c>
      <c r="F45" s="137">
        <f t="shared" si="6"/>
        <v>-0.84436657145020577</v>
      </c>
      <c r="G45" s="136">
        <v>654.69012752000003</v>
      </c>
      <c r="H45" s="11">
        <v>597.42813560000013</v>
      </c>
      <c r="I45" s="136">
        <v>587.90014199999996</v>
      </c>
      <c r="J45" s="136">
        <v>594.19304262000003</v>
      </c>
      <c r="K45" s="137">
        <f t="shared" si="7"/>
        <v>1.0704029767014456</v>
      </c>
      <c r="L45" s="136">
        <v>102.52579983999999</v>
      </c>
      <c r="M45" s="11">
        <v>104.71649479999999</v>
      </c>
      <c r="N45" s="136">
        <v>99.679299999999998</v>
      </c>
      <c r="O45" s="136">
        <v>101.73949999999998</v>
      </c>
      <c r="P45" s="137">
        <f t="shared" si="8"/>
        <v>2.0668283184171354</v>
      </c>
      <c r="Q45" s="136">
        <v>1941.3885576800003</v>
      </c>
      <c r="R45" s="11">
        <v>1861.048400848</v>
      </c>
      <c r="S45" s="11">
        <v>2057.3053230400001</v>
      </c>
      <c r="T45" s="136">
        <v>2120.9413699999996</v>
      </c>
      <c r="U45" s="137">
        <f t="shared" si="9"/>
        <v>3.0931746614045075</v>
      </c>
    </row>
    <row r="46" spans="1:31" ht="11.1" customHeight="1" x14ac:dyDescent="0.25">
      <c r="A46" s="9" t="s">
        <v>50</v>
      </c>
      <c r="B46" s="136">
        <v>373.23970200000002</v>
      </c>
      <c r="C46" s="11">
        <v>375.36016269999999</v>
      </c>
      <c r="D46" s="136">
        <v>385.20437912</v>
      </c>
      <c r="E46" s="136">
        <v>380.54363499999999</v>
      </c>
      <c r="F46" s="137">
        <f t="shared" si="6"/>
        <v>-1.2099405854750334</v>
      </c>
      <c r="G46" s="136">
        <v>63.046077530000005</v>
      </c>
      <c r="H46" s="11">
        <v>40.420261799999999</v>
      </c>
      <c r="I46" s="136">
        <v>47.207493599999999</v>
      </c>
      <c r="J46" s="136">
        <v>44.601182600000001</v>
      </c>
      <c r="K46" s="137">
        <f t="shared" si="7"/>
        <v>-5.5209688150018588</v>
      </c>
      <c r="L46" s="136">
        <v>8.608823000000001</v>
      </c>
      <c r="M46" s="11">
        <v>8.5664914000000003</v>
      </c>
      <c r="N46" s="136">
        <v>10.100052</v>
      </c>
      <c r="O46" s="136">
        <v>9.9406280000000002</v>
      </c>
      <c r="P46" s="137">
        <f t="shared" si="8"/>
        <v>-1.57844731888509</v>
      </c>
      <c r="Q46" s="136">
        <v>282.88033623764102</v>
      </c>
      <c r="R46" s="11">
        <v>237.26251948845902</v>
      </c>
      <c r="S46" s="11">
        <v>401.06301070423467</v>
      </c>
      <c r="T46" s="136">
        <v>417.43905860000001</v>
      </c>
      <c r="U46" s="137">
        <f t="shared" si="9"/>
        <v>4.0831608646756834</v>
      </c>
    </row>
    <row r="47" spans="1:31" ht="11.1" customHeight="1" x14ac:dyDescent="0.25">
      <c r="A47" s="9" t="s">
        <v>51</v>
      </c>
      <c r="B47" s="136">
        <v>369.65697873240612</v>
      </c>
      <c r="C47" s="11">
        <v>370.75404850000001</v>
      </c>
      <c r="D47" s="136">
        <v>384.77203048499996</v>
      </c>
      <c r="E47" s="136">
        <v>381.93456130585992</v>
      </c>
      <c r="F47" s="137">
        <f t="shared" si="6"/>
        <v>-0.73744164188946915</v>
      </c>
      <c r="G47" s="136">
        <v>55.162352920000011</v>
      </c>
      <c r="H47" s="11">
        <v>62.567234800000001</v>
      </c>
      <c r="I47" s="136">
        <v>65.636229999999998</v>
      </c>
      <c r="J47" s="136">
        <v>61.540538599999998</v>
      </c>
      <c r="K47" s="137">
        <f t="shared" si="7"/>
        <v>-6.2399857517715489</v>
      </c>
      <c r="L47" s="136">
        <v>4.651134592</v>
      </c>
      <c r="M47" s="11">
        <v>3.6682113999999997</v>
      </c>
      <c r="N47" s="136">
        <v>5.9483100000000002</v>
      </c>
      <c r="O47" s="136">
        <v>5.7963000000000005</v>
      </c>
      <c r="P47" s="137">
        <f t="shared" si="8"/>
        <v>-2.5555157683442853</v>
      </c>
      <c r="Q47" s="136">
        <v>454.51186487886991</v>
      </c>
      <c r="R47" s="11">
        <v>461.32827851353215</v>
      </c>
      <c r="S47" s="11">
        <v>456.3795273666189</v>
      </c>
      <c r="T47" s="136">
        <v>454.81938281600003</v>
      </c>
      <c r="U47" s="137">
        <f t="shared" si="9"/>
        <v>-0.3418524401436529</v>
      </c>
    </row>
    <row r="48" spans="1:31" ht="11.1" customHeight="1" x14ac:dyDescent="0.25">
      <c r="A48" s="9" t="s">
        <v>52</v>
      </c>
      <c r="B48" s="136">
        <v>381.10909949999996</v>
      </c>
      <c r="C48" s="11">
        <v>388.67278149999999</v>
      </c>
      <c r="D48" s="136">
        <v>398.34695239999996</v>
      </c>
      <c r="E48" s="136"/>
      <c r="F48" s="137"/>
      <c r="G48" s="136">
        <v>48.026610976000015</v>
      </c>
      <c r="H48" s="11">
        <v>46.257256719999994</v>
      </c>
      <c r="I48" s="136">
        <v>42.32202809999999</v>
      </c>
      <c r="J48" s="136"/>
      <c r="K48" s="137"/>
      <c r="L48" s="136">
        <v>3.049747848</v>
      </c>
      <c r="M48" s="11">
        <v>3.60826</v>
      </c>
      <c r="N48" s="136">
        <v>2.8821900000000005</v>
      </c>
      <c r="O48" s="136"/>
      <c r="P48" s="137"/>
      <c r="Q48" s="136">
        <v>222.58051680000003</v>
      </c>
      <c r="R48" s="11">
        <v>245.6000004</v>
      </c>
      <c r="S48" s="11">
        <v>251.01877758399999</v>
      </c>
      <c r="T48" s="136"/>
      <c r="U48" s="137"/>
    </row>
    <row r="49" spans="1:31" ht="11.1" customHeight="1" x14ac:dyDescent="0.25">
      <c r="A49" s="9" t="s">
        <v>53</v>
      </c>
      <c r="B49" s="136">
        <v>354.52280449999989</v>
      </c>
      <c r="C49" s="11">
        <v>361.71081650000002</v>
      </c>
      <c r="D49" s="136">
        <v>366.18106950000004</v>
      </c>
      <c r="E49" s="136"/>
      <c r="F49" s="137"/>
      <c r="G49" s="136">
        <v>1.8551433999999998</v>
      </c>
      <c r="H49" s="11">
        <v>4.8691308799999993</v>
      </c>
      <c r="I49" s="136">
        <v>4.2171764000000005</v>
      </c>
      <c r="J49" s="136"/>
      <c r="K49" s="137"/>
      <c r="L49" s="136">
        <v>0.20561688000000003</v>
      </c>
      <c r="M49" s="147">
        <v>0.14946000000000001</v>
      </c>
      <c r="N49" s="147">
        <v>0.15790000000000001</v>
      </c>
      <c r="O49" s="136"/>
      <c r="P49" s="137"/>
      <c r="Q49" s="136">
        <v>195.79321719999996</v>
      </c>
      <c r="R49" s="11">
        <v>218.73990480000001</v>
      </c>
      <c r="S49" s="11">
        <v>204.87573460000002</v>
      </c>
      <c r="T49" s="136"/>
      <c r="U49" s="137"/>
    </row>
    <row r="50" spans="1:31" ht="11.1" customHeight="1" x14ac:dyDescent="0.25">
      <c r="A50" s="9" t="s">
        <v>54</v>
      </c>
      <c r="B50" s="136">
        <v>326.92534050000006</v>
      </c>
      <c r="C50" s="11">
        <v>334.50729649999994</v>
      </c>
      <c r="D50" s="136">
        <v>340.97813529999996</v>
      </c>
      <c r="E50" s="136"/>
      <c r="F50" s="137"/>
      <c r="G50" s="136">
        <v>14.886288</v>
      </c>
      <c r="H50" s="10">
        <v>0.65715471999999997</v>
      </c>
      <c r="I50" s="136">
        <v>0.63436208000000005</v>
      </c>
      <c r="J50" s="136"/>
      <c r="K50" s="137"/>
      <c r="L50" s="136">
        <v>0</v>
      </c>
      <c r="M50" s="11">
        <v>0</v>
      </c>
      <c r="N50" s="136">
        <v>0</v>
      </c>
      <c r="O50" s="136"/>
      <c r="P50" s="137"/>
      <c r="Q50" s="136">
        <v>135.39439963000001</v>
      </c>
      <c r="R50" s="11">
        <v>141.26515096</v>
      </c>
      <c r="S50" s="11">
        <v>131.662791</v>
      </c>
      <c r="T50" s="136"/>
      <c r="U50" s="137"/>
    </row>
    <row r="51" spans="1:31" ht="11.1" customHeight="1" x14ac:dyDescent="0.25">
      <c r="A51" s="9" t="s">
        <v>55</v>
      </c>
      <c r="B51" s="136">
        <v>297.66603449999997</v>
      </c>
      <c r="C51" s="11">
        <v>315.1218015</v>
      </c>
      <c r="D51" s="136">
        <v>315.6131115</v>
      </c>
      <c r="E51" s="136"/>
      <c r="F51" s="137"/>
      <c r="G51" s="136">
        <v>6.0775427999999998</v>
      </c>
      <c r="H51" s="11">
        <v>9.729488400000001</v>
      </c>
      <c r="I51" s="136">
        <v>25.406674600000002</v>
      </c>
      <c r="J51" s="136"/>
      <c r="K51" s="137"/>
      <c r="L51" s="147">
        <v>7.3749999999999996E-2</v>
      </c>
      <c r="M51" s="10">
        <v>0.31907999999999997</v>
      </c>
      <c r="N51" s="136">
        <v>6.1182919999999994</v>
      </c>
      <c r="O51" s="136"/>
      <c r="P51" s="137"/>
      <c r="Q51" s="136">
        <v>180.05236115199997</v>
      </c>
      <c r="R51" s="11">
        <v>159.5349276</v>
      </c>
      <c r="S51" s="11">
        <v>130.46010392000002</v>
      </c>
      <c r="T51" s="136"/>
      <c r="U51" s="137"/>
    </row>
    <row r="52" spans="1:31" ht="11.1" customHeight="1" x14ac:dyDescent="0.25">
      <c r="A52" s="9" t="s">
        <v>56</v>
      </c>
      <c r="B52" s="136">
        <v>271.28931829999999</v>
      </c>
      <c r="C52" s="11">
        <v>287.99640299999999</v>
      </c>
      <c r="D52" s="136">
        <v>297.01906749999995</v>
      </c>
      <c r="E52" s="136"/>
      <c r="F52" s="137"/>
      <c r="G52" s="136">
        <v>169.10868365600001</v>
      </c>
      <c r="H52" s="11">
        <v>201.38906660799998</v>
      </c>
      <c r="I52" s="136">
        <v>198.355885</v>
      </c>
      <c r="J52" s="136"/>
      <c r="K52" s="137"/>
      <c r="L52" s="136">
        <v>44.545426023999994</v>
      </c>
      <c r="M52" s="11">
        <v>45.74843891199999</v>
      </c>
      <c r="N52" s="136">
        <v>50.822279200000011</v>
      </c>
      <c r="O52" s="136"/>
      <c r="P52" s="137"/>
      <c r="Q52" s="136">
        <v>31.682127103999999</v>
      </c>
      <c r="R52" s="11">
        <v>29.850369000000001</v>
      </c>
      <c r="S52" s="11">
        <v>21.995616856255001</v>
      </c>
      <c r="T52" s="136"/>
      <c r="U52" s="137"/>
    </row>
    <row r="53" spans="1:31" ht="14.1" customHeight="1" x14ac:dyDescent="0.25">
      <c r="A53" s="9" t="s">
        <v>37</v>
      </c>
      <c r="B53" s="136">
        <v>271.86349899999993</v>
      </c>
      <c r="C53" s="11">
        <v>284.12047799999999</v>
      </c>
      <c r="D53" s="136">
        <v>284.89509999999996</v>
      </c>
      <c r="E53" s="136"/>
      <c r="F53" s="137"/>
      <c r="G53" s="136">
        <v>1669.5120978799998</v>
      </c>
      <c r="H53" s="11">
        <v>1729.0648045280002</v>
      </c>
      <c r="I53" s="136">
        <v>1735.3696696</v>
      </c>
      <c r="J53" s="136"/>
      <c r="K53" s="137"/>
      <c r="L53" s="136">
        <v>290.45937030400006</v>
      </c>
      <c r="M53" s="11">
        <v>293.79725508399997</v>
      </c>
      <c r="N53" s="136">
        <v>304.73858960000007</v>
      </c>
      <c r="O53" s="136"/>
      <c r="P53" s="137"/>
      <c r="Q53" s="136">
        <v>555.1303079818224</v>
      </c>
      <c r="R53" s="11">
        <v>615.68537323550061</v>
      </c>
      <c r="S53" s="11">
        <v>638.48620496000001</v>
      </c>
      <c r="T53" s="136"/>
      <c r="U53" s="137"/>
    </row>
    <row r="54" spans="1:31" ht="14.1" customHeight="1" x14ac:dyDescent="0.25">
      <c r="A54" s="14" t="s">
        <v>38</v>
      </c>
      <c r="B54" s="138">
        <v>318.72117520994266</v>
      </c>
      <c r="C54" s="16">
        <v>304.07126399999999</v>
      </c>
      <c r="D54" s="138">
        <v>309.88655229999995</v>
      </c>
      <c r="E54" s="138"/>
      <c r="F54" s="137"/>
      <c r="G54" s="138">
        <v>787.99683903652044</v>
      </c>
      <c r="H54" s="16">
        <v>689.98945835200004</v>
      </c>
      <c r="I54" s="138">
        <v>692.5079976490041</v>
      </c>
      <c r="J54" s="138"/>
      <c r="K54" s="137"/>
      <c r="L54" s="138">
        <v>59.74043780454965</v>
      </c>
      <c r="M54" s="16">
        <v>62.372072504000002</v>
      </c>
      <c r="N54" s="147">
        <v>62.990976300000014</v>
      </c>
      <c r="O54" s="138"/>
      <c r="P54" s="137"/>
      <c r="Q54" s="138">
        <v>404.88696279999999</v>
      </c>
      <c r="R54" s="16">
        <v>336.72947197680094</v>
      </c>
      <c r="S54" s="11">
        <v>335.29220215999999</v>
      </c>
      <c r="T54" s="138"/>
      <c r="U54" s="137"/>
    </row>
    <row r="55" spans="1:31" ht="14.1" customHeight="1" x14ac:dyDescent="0.25">
      <c r="A55" s="304" t="s">
        <v>186</v>
      </c>
      <c r="B55" s="214">
        <v>3847.5920562423489</v>
      </c>
      <c r="C55" s="305">
        <f>SUM(C43:C53)</f>
        <v>3635.9677681999997</v>
      </c>
      <c r="D55" s="305">
        <f>SUM(D43:D47)</f>
        <v>1708.3553775604241</v>
      </c>
      <c r="E55" s="305">
        <f>SUM(E43:E54)</f>
        <v>1701.8256872257007</v>
      </c>
      <c r="F55" s="306">
        <f>((E55/D55)-1)*100</f>
        <v>-0.38222084353713992</v>
      </c>
      <c r="G55" s="214">
        <v>4453.0293069745203</v>
      </c>
      <c r="H55" s="305">
        <f>SUM(H43:H53)</f>
        <v>3713.3332997760003</v>
      </c>
      <c r="I55" s="305">
        <f>SUM(I43:I47)</f>
        <v>1767.5578127499998</v>
      </c>
      <c r="J55" s="305">
        <f>SUM(J43:J54)</f>
        <v>1748.5848159605405</v>
      </c>
      <c r="K55" s="306">
        <f>((J55/I55)-1)*100</f>
        <v>-1.0734017666975681</v>
      </c>
      <c r="L55" s="214">
        <v>657.10990950854966</v>
      </c>
      <c r="M55" s="305">
        <f>SUM(M43:M53)</f>
        <v>610.46587959599992</v>
      </c>
      <c r="N55" s="305">
        <f>SUM(N43:N47)</f>
        <v>271.536136</v>
      </c>
      <c r="O55" s="305">
        <f>SUM(O43:O54)</f>
        <v>264.48262799999992</v>
      </c>
      <c r="P55" s="306">
        <f>((O55/N55)-1)*100</f>
        <v>-2.5976314253805532</v>
      </c>
      <c r="Q55" s="214">
        <v>7750.170107576334</v>
      </c>
      <c r="R55" s="305">
        <f>SUM(R43:R53)</f>
        <v>7353.5228989654897</v>
      </c>
      <c r="S55" s="305">
        <f>SUM(S43:S47)</f>
        <v>6296.0381694958533</v>
      </c>
      <c r="T55" s="305">
        <f>SUM(T43:T54)</f>
        <v>6311.7229337868866</v>
      </c>
      <c r="U55" s="306">
        <f>((T55/S55)-1)*100</f>
        <v>0.2491211753928857</v>
      </c>
    </row>
    <row r="56" spans="1:31" ht="14.1" customHeight="1" x14ac:dyDescent="0.25">
      <c r="A56" s="304" t="s">
        <v>28</v>
      </c>
      <c r="B56" s="214">
        <v>3847.5920562423489</v>
      </c>
      <c r="C56" s="305">
        <f>SUM(C43:C54)</f>
        <v>3940.0390321999998</v>
      </c>
      <c r="D56" s="305">
        <f>SUM(D43:D54)</f>
        <v>4021.2753660604235</v>
      </c>
      <c r="E56" s="305"/>
      <c r="F56" s="306"/>
      <c r="G56" s="214">
        <v>4453.0293069745203</v>
      </c>
      <c r="H56" s="305">
        <f>SUM(H43:H54)</f>
        <v>4403.3227581280007</v>
      </c>
      <c r="I56" s="305">
        <f>SUM(I43:I54)</f>
        <v>4466.3716061790037</v>
      </c>
      <c r="J56" s="305"/>
      <c r="K56" s="306"/>
      <c r="L56" s="214">
        <v>657.10990950854966</v>
      </c>
      <c r="M56" s="305">
        <f>SUM(M43:M54)</f>
        <v>672.83795209999994</v>
      </c>
      <c r="N56" s="305">
        <f>SUM(N43:N54)</f>
        <v>699.24636310000005</v>
      </c>
      <c r="O56" s="305"/>
      <c r="P56" s="306"/>
      <c r="Q56" s="214">
        <v>7750.170107576334</v>
      </c>
      <c r="R56" s="305">
        <f>SUM(R43:R54)</f>
        <v>7690.2523709422903</v>
      </c>
      <c r="S56" s="305">
        <f>SUM(S43:S54)</f>
        <v>8009.8296005761076</v>
      </c>
      <c r="T56" s="305"/>
      <c r="U56" s="306"/>
    </row>
    <row r="57" spans="1:31" ht="9" customHeight="1" x14ac:dyDescent="0.25">
      <c r="A57" s="4" t="s">
        <v>169</v>
      </c>
      <c r="B57" s="268"/>
      <c r="C57" s="268"/>
      <c r="D57" s="268"/>
      <c r="E57" s="268"/>
      <c r="F57" s="269"/>
      <c r="G57" s="268"/>
      <c r="H57" s="268"/>
      <c r="I57" s="268"/>
      <c r="J57" s="268"/>
      <c r="K57" s="269"/>
      <c r="L57" s="268"/>
      <c r="M57" s="268"/>
      <c r="N57" s="268"/>
      <c r="O57" s="268"/>
      <c r="P57" s="269"/>
      <c r="Q57" s="268"/>
      <c r="R57" s="268"/>
      <c r="S57" s="268"/>
      <c r="T57" s="268"/>
      <c r="U57" s="269"/>
      <c r="V57" s="268"/>
      <c r="W57" s="268"/>
      <c r="X57" s="268"/>
      <c r="Y57" s="268"/>
      <c r="Z57" s="269"/>
      <c r="AA57" s="268"/>
      <c r="AB57" s="268"/>
      <c r="AC57" s="268"/>
      <c r="AD57" s="268"/>
      <c r="AE57" s="269"/>
    </row>
    <row r="58" spans="1:31" ht="9" customHeight="1" x14ac:dyDescent="0.25">
      <c r="A58" s="4" t="s">
        <v>39</v>
      </c>
      <c r="B58" s="5"/>
      <c r="C58" s="5"/>
      <c r="D58" s="149"/>
      <c r="E58" s="149"/>
      <c r="F58" s="149"/>
      <c r="G58" s="150"/>
      <c r="H58" s="150"/>
      <c r="I58" s="150"/>
      <c r="J58" s="150"/>
      <c r="K58" s="151"/>
      <c r="L58" s="141"/>
      <c r="M58" s="141"/>
      <c r="N58" s="141"/>
      <c r="O58" s="141"/>
      <c r="P58" s="152"/>
      <c r="Q58" s="141"/>
      <c r="R58" s="141"/>
      <c r="S58" s="141"/>
      <c r="T58" s="141"/>
      <c r="U58" s="65"/>
      <c r="V58" s="65"/>
      <c r="W58" s="65"/>
      <c r="X58" s="65"/>
      <c r="Y58" s="65"/>
      <c r="Z58" s="145"/>
      <c r="AA58" s="153"/>
      <c r="AB58" s="153"/>
      <c r="AC58" s="65"/>
      <c r="AD58" s="65"/>
      <c r="AE58" s="148"/>
    </row>
    <row r="59" spans="1:31" ht="9" customHeight="1" x14ac:dyDescent="0.25">
      <c r="A59" s="5" t="s">
        <v>87</v>
      </c>
      <c r="B59" s="5"/>
      <c r="C59" s="5"/>
      <c r="D59" s="149"/>
      <c r="E59" s="149"/>
      <c r="F59" s="149"/>
      <c r="G59" s="150"/>
      <c r="H59" s="150"/>
      <c r="I59" s="150"/>
      <c r="J59" s="150"/>
      <c r="K59" s="151"/>
      <c r="L59" s="150"/>
      <c r="M59" s="150"/>
      <c r="N59" s="150"/>
      <c r="O59" s="150"/>
      <c r="P59" s="151"/>
      <c r="Q59" s="150"/>
      <c r="R59" s="150"/>
      <c r="S59" s="150"/>
      <c r="T59" s="150"/>
      <c r="U59" s="65"/>
      <c r="V59" s="65"/>
      <c r="W59" s="65"/>
      <c r="X59" s="65"/>
      <c r="Y59" s="65"/>
      <c r="Z59" s="148"/>
      <c r="AA59" s="153"/>
      <c r="AB59" s="153"/>
      <c r="AC59" s="65"/>
      <c r="AD59" s="65"/>
      <c r="AE59" s="148"/>
    </row>
    <row r="60" spans="1:31" ht="11.1" customHeight="1" x14ac:dyDescent="0.25">
      <c r="D60" s="132"/>
      <c r="E60" s="132"/>
      <c r="F60" s="132"/>
      <c r="K60" s="139"/>
      <c r="Z60" s="139"/>
    </row>
    <row r="61" spans="1:31" ht="11.1" customHeight="1" x14ac:dyDescent="0.25"/>
    <row r="62" spans="1:31" ht="11.1" customHeight="1" x14ac:dyDescent="0.25"/>
    <row r="63" spans="1:31" ht="11.1" customHeight="1" x14ac:dyDescent="0.25"/>
    <row r="64" spans="1:31" ht="11.1" customHeight="1" x14ac:dyDescent="0.25"/>
    <row r="65" ht="11.1" customHeight="1" x14ac:dyDescent="0.25"/>
    <row r="66" ht="11.1" customHeight="1" x14ac:dyDescent="0.25"/>
    <row r="67" ht="11.1" customHeight="1" x14ac:dyDescent="0.25"/>
    <row r="68" ht="11.1" customHeight="1" x14ac:dyDescent="0.25"/>
    <row r="69" ht="11.1" customHeight="1" x14ac:dyDescent="0.25"/>
    <row r="70" ht="11.1" customHeight="1" x14ac:dyDescent="0.25"/>
    <row r="71" ht="11.1" customHeight="1" x14ac:dyDescent="0.25"/>
    <row r="72" ht="11.1" customHeight="1" x14ac:dyDescent="0.25"/>
    <row r="73" ht="14.1" customHeight="1" x14ac:dyDescent="0.25"/>
    <row r="74" ht="14.1" customHeight="1" x14ac:dyDescent="0.25"/>
    <row r="75" ht="9.75" customHeight="1" x14ac:dyDescent="0.25"/>
    <row r="76" ht="9" customHeight="1" x14ac:dyDescent="0.25"/>
    <row r="77" ht="9" customHeight="1" x14ac:dyDescent="0.25"/>
  </sheetData>
  <mergeCells count="17">
    <mergeCell ref="G3:K3"/>
    <mergeCell ref="L3:P3"/>
    <mergeCell ref="Q3:U3"/>
    <mergeCell ref="V3:Z3"/>
    <mergeCell ref="AA3:AE3"/>
    <mergeCell ref="A41:A42"/>
    <mergeCell ref="S23:W23"/>
    <mergeCell ref="B41:F41"/>
    <mergeCell ref="G41:K41"/>
    <mergeCell ref="L41:P41"/>
    <mergeCell ref="Q41:U41"/>
    <mergeCell ref="A23:A24"/>
    <mergeCell ref="D23:H23"/>
    <mergeCell ref="I23:M23"/>
    <mergeCell ref="N23:R23"/>
    <mergeCell ref="B3:F3"/>
    <mergeCell ref="A3:A4"/>
  </mergeCells>
  <phoneticPr fontId="10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ignoredErrors>
    <ignoredError sqref="D18:U19 D37:X38 D55:X5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P66"/>
  <sheetViews>
    <sheetView showGridLines="0" zoomScaleNormal="100" workbookViewId="0">
      <selection activeCell="T62" sqref="T62"/>
    </sheetView>
  </sheetViews>
  <sheetFormatPr baseColWidth="10" defaultColWidth="6" defaultRowHeight="11.25" customHeight="1" x14ac:dyDescent="0.25"/>
  <cols>
    <col min="1" max="1" width="7.33203125" style="97" customWidth="1"/>
    <col min="2" max="2" width="3.33203125" style="97" customWidth="1"/>
    <col min="3" max="14" width="4.5546875" style="97" customWidth="1"/>
    <col min="15" max="15" width="6" style="97" customWidth="1"/>
    <col min="16" max="16384" width="6" style="97"/>
  </cols>
  <sheetData>
    <row r="1" spans="1:16" ht="20.25" customHeight="1" x14ac:dyDescent="0.25">
      <c r="A1" s="29" t="s">
        <v>236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25" customHeight="1" x14ac:dyDescent="0.25">
      <c r="A2" s="29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30"/>
    </row>
    <row r="3" spans="1:16" ht="5.0999999999999996" customHeight="1" x14ac:dyDescent="0.2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2"/>
    </row>
    <row r="4" spans="1:16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99"/>
    </row>
    <row r="5" spans="1:16" ht="14.1" customHeight="1" x14ac:dyDescent="0.25">
      <c r="A5" s="375" t="s">
        <v>26</v>
      </c>
      <c r="B5" s="219">
        <v>2023</v>
      </c>
      <c r="C5" s="220">
        <v>143634.77021644748</v>
      </c>
      <c r="D5" s="220">
        <v>130302.93689826831</v>
      </c>
      <c r="E5" s="220">
        <v>146223.17558251426</v>
      </c>
      <c r="F5" s="220">
        <v>150509.13607679875</v>
      </c>
      <c r="G5" s="220">
        <v>150306.69863481726</v>
      </c>
      <c r="H5" s="220">
        <v>149654.67776760718</v>
      </c>
      <c r="I5" s="220">
        <v>155890.91031175113</v>
      </c>
      <c r="J5" s="220">
        <v>149810.46440478312</v>
      </c>
      <c r="K5" s="220">
        <v>149310.47887437072</v>
      </c>
      <c r="L5" s="220">
        <v>152980.55437253762</v>
      </c>
      <c r="M5" s="220">
        <v>146477.16346953271</v>
      </c>
      <c r="N5" s="220">
        <v>156371.76691313356</v>
      </c>
      <c r="O5" s="221">
        <f>SUM(C5:N5)</f>
        <v>1781472.7335225623</v>
      </c>
      <c r="P5" s="98"/>
    </row>
    <row r="6" spans="1:16" ht="14.1" customHeight="1" x14ac:dyDescent="0.25">
      <c r="A6" s="376"/>
      <c r="B6" s="227" t="s">
        <v>115</v>
      </c>
      <c r="C6" s="222">
        <v>141344.86614</v>
      </c>
      <c r="D6" s="222">
        <v>127016.87532091326</v>
      </c>
      <c r="E6" s="222">
        <v>143461.28852263457</v>
      </c>
      <c r="F6" s="222">
        <v>152032.96369788624</v>
      </c>
      <c r="G6" s="223">
        <v>152744.52030000006</v>
      </c>
      <c r="H6" s="223"/>
      <c r="I6" s="223"/>
      <c r="J6" s="223"/>
      <c r="K6" s="223"/>
      <c r="L6" s="223"/>
      <c r="M6" s="223"/>
      <c r="N6" s="223"/>
      <c r="O6" s="224"/>
      <c r="P6" s="98"/>
    </row>
    <row r="7" spans="1:16" ht="11.1" customHeight="1" x14ac:dyDescent="0.25">
      <c r="A7" s="69" t="s">
        <v>3</v>
      </c>
      <c r="B7" s="70">
        <v>2023</v>
      </c>
      <c r="C7" s="111">
        <v>68.404732170174796</v>
      </c>
      <c r="D7" s="111">
        <v>53.104534043740401</v>
      </c>
      <c r="E7" s="111">
        <v>58.044820652984697</v>
      </c>
      <c r="F7" s="111">
        <v>55.652436804228202</v>
      </c>
      <c r="G7" s="111">
        <v>46.885330865475801</v>
      </c>
      <c r="H7" s="111">
        <v>61.8003</v>
      </c>
      <c r="I7" s="111">
        <v>57.236190000000001</v>
      </c>
      <c r="J7" s="111">
        <v>64.449918111832105</v>
      </c>
      <c r="K7" s="111">
        <v>69.548000000000002</v>
      </c>
      <c r="L7" s="111">
        <v>68.049122699999998</v>
      </c>
      <c r="M7" s="111">
        <v>83.294880000000006</v>
      </c>
      <c r="N7" s="111">
        <v>73.734700000000004</v>
      </c>
      <c r="O7" s="221">
        <f>SUM(C7:N7)</f>
        <v>760.20496534843608</v>
      </c>
      <c r="P7" s="98"/>
    </row>
    <row r="8" spans="1:16" ht="11.1" customHeight="1" x14ac:dyDescent="0.25">
      <c r="A8" s="69"/>
      <c r="B8" s="70">
        <v>2024</v>
      </c>
      <c r="C8" s="111">
        <v>65.375</v>
      </c>
      <c r="D8" s="111">
        <v>53.7393</v>
      </c>
      <c r="E8" s="111">
        <v>58.246000000000002</v>
      </c>
      <c r="F8" s="111">
        <v>53.188000000000002</v>
      </c>
      <c r="G8" s="111">
        <v>44.76</v>
      </c>
      <c r="H8" s="111"/>
      <c r="I8" s="111"/>
      <c r="J8" s="111"/>
      <c r="K8" s="111"/>
      <c r="L8" s="111"/>
      <c r="M8" s="111"/>
      <c r="N8" s="111"/>
      <c r="O8" s="245"/>
      <c r="P8" s="98"/>
    </row>
    <row r="9" spans="1:16" ht="11.1" customHeight="1" x14ac:dyDescent="0.25">
      <c r="A9" s="69" t="s">
        <v>4</v>
      </c>
      <c r="B9" s="70">
        <v>2023</v>
      </c>
      <c r="C9" s="111">
        <v>4573.8753237196388</v>
      </c>
      <c r="D9" s="111">
        <v>2538.3491628904885</v>
      </c>
      <c r="E9" s="111">
        <v>2746.0580051610441</v>
      </c>
      <c r="F9" s="111">
        <v>2175.6501485713538</v>
      </c>
      <c r="G9" s="111">
        <v>4211.2881971462593</v>
      </c>
      <c r="H9" s="111">
        <v>3179.7413546483476</v>
      </c>
      <c r="I9" s="111">
        <v>3749.413</v>
      </c>
      <c r="J9" s="111">
        <v>2845.9712622730149</v>
      </c>
      <c r="K9" s="111">
        <v>2963.1962000000003</v>
      </c>
      <c r="L9" s="111">
        <v>2747.8984999999998</v>
      </c>
      <c r="M9" s="111">
        <v>2379.66768</v>
      </c>
      <c r="N9" s="111">
        <v>3755.1977000000002</v>
      </c>
      <c r="O9" s="221">
        <f>SUM(C9:N9)</f>
        <v>37866.306534410149</v>
      </c>
      <c r="P9" s="98"/>
    </row>
    <row r="10" spans="1:16" ht="11.1" customHeight="1" x14ac:dyDescent="0.25">
      <c r="A10" s="69"/>
      <c r="B10" s="70">
        <v>2024</v>
      </c>
      <c r="C10" s="111">
        <v>4456.9660000000003</v>
      </c>
      <c r="D10" s="111">
        <v>2417.1518000000001</v>
      </c>
      <c r="E10" s="111">
        <v>2700.8388</v>
      </c>
      <c r="F10" s="111">
        <v>2255.9110000000001</v>
      </c>
      <c r="G10" s="111">
        <v>4061.6183000000001</v>
      </c>
      <c r="H10" s="111"/>
      <c r="I10" s="111"/>
      <c r="J10" s="111"/>
      <c r="K10" s="111"/>
      <c r="L10" s="111"/>
      <c r="M10" s="111"/>
      <c r="N10" s="111"/>
      <c r="O10" s="245"/>
      <c r="P10" s="98"/>
    </row>
    <row r="11" spans="1:16" ht="11.1" customHeight="1" x14ac:dyDescent="0.25">
      <c r="A11" s="73" t="s">
        <v>33</v>
      </c>
      <c r="B11" s="70">
        <v>2023</v>
      </c>
      <c r="C11" s="111">
        <v>60.9011520118326</v>
      </c>
      <c r="D11" s="111">
        <v>49.324499276145602</v>
      </c>
      <c r="E11" s="111">
        <v>55.975826233693596</v>
      </c>
      <c r="F11" s="111">
        <v>71.966058020000006</v>
      </c>
      <c r="G11" s="111">
        <v>60.922546386377697</v>
      </c>
      <c r="H11" s="111">
        <v>60.79271</v>
      </c>
      <c r="I11" s="111">
        <v>62.109000000000002</v>
      </c>
      <c r="J11" s="111">
        <v>57.426320000000004</v>
      </c>
      <c r="K11" s="111">
        <v>56.643979999999999</v>
      </c>
      <c r="L11" s="111">
        <v>59.408000000000001</v>
      </c>
      <c r="M11" s="111">
        <v>56.785179999999997</v>
      </c>
      <c r="N11" s="111">
        <v>60.1145</v>
      </c>
      <c r="O11" s="221">
        <f>SUM(C11:N11)</f>
        <v>712.36977192804954</v>
      </c>
      <c r="P11" s="98"/>
    </row>
    <row r="12" spans="1:16" ht="11.1" customHeight="1" x14ac:dyDescent="0.25">
      <c r="A12" s="73"/>
      <c r="B12" s="70">
        <v>2024</v>
      </c>
      <c r="C12" s="111">
        <v>57.593000000000004</v>
      </c>
      <c r="D12" s="111">
        <v>48.105199999999996</v>
      </c>
      <c r="E12" s="111">
        <v>54.624547517585604</v>
      </c>
      <c r="F12" s="111">
        <v>68.570999999999998</v>
      </c>
      <c r="G12" s="111">
        <v>57.788600000000002</v>
      </c>
      <c r="H12" s="111"/>
      <c r="I12" s="111"/>
      <c r="J12" s="111"/>
      <c r="K12" s="111"/>
      <c r="L12" s="111"/>
      <c r="M12" s="111"/>
      <c r="N12" s="111"/>
      <c r="O12" s="245"/>
      <c r="P12" s="98"/>
    </row>
    <row r="13" spans="1:16" ht="11.1" customHeight="1" x14ac:dyDescent="0.25">
      <c r="A13" s="69" t="s">
        <v>20</v>
      </c>
      <c r="B13" s="70">
        <v>2023</v>
      </c>
      <c r="C13" s="111">
        <v>14013.855119812619</v>
      </c>
      <c r="D13" s="111">
        <v>12604.770564450764</v>
      </c>
      <c r="E13" s="111">
        <v>12615.354363989809</v>
      </c>
      <c r="F13" s="111">
        <v>13489.233338862407</v>
      </c>
      <c r="G13" s="111">
        <v>14138.856773725154</v>
      </c>
      <c r="H13" s="111">
        <v>13604.367887475746</v>
      </c>
      <c r="I13" s="111">
        <v>15161.918999999998</v>
      </c>
      <c r="J13" s="111">
        <v>13973.164301050001</v>
      </c>
      <c r="K13" s="111">
        <v>13427.71377</v>
      </c>
      <c r="L13" s="111">
        <v>13445.6286</v>
      </c>
      <c r="M13" s="111">
        <v>12794.60674863936</v>
      </c>
      <c r="N13" s="111">
        <v>12845.844500000001</v>
      </c>
      <c r="O13" s="221">
        <f>SUM(C13:N13)</f>
        <v>162115.31496800587</v>
      </c>
      <c r="P13" s="98"/>
    </row>
    <row r="14" spans="1:16" ht="11.1" customHeight="1" x14ac:dyDescent="0.25">
      <c r="A14" s="69"/>
      <c r="B14" s="70">
        <v>2024</v>
      </c>
      <c r="C14" s="111">
        <v>13558.525000000001</v>
      </c>
      <c r="D14" s="111">
        <v>12200.253999999999</v>
      </c>
      <c r="E14" s="111">
        <v>12537.266</v>
      </c>
      <c r="F14" s="111">
        <v>13868.592199999999</v>
      </c>
      <c r="G14" s="111">
        <v>14100.803800000002</v>
      </c>
      <c r="H14" s="111"/>
      <c r="I14" s="111"/>
      <c r="J14" s="111"/>
      <c r="K14" s="111"/>
      <c r="L14" s="111"/>
      <c r="M14" s="111"/>
      <c r="N14" s="111"/>
      <c r="O14" s="245"/>
      <c r="P14" s="98"/>
    </row>
    <row r="15" spans="1:16" ht="11.1" customHeight="1" x14ac:dyDescent="0.25">
      <c r="A15" s="69" t="s">
        <v>161</v>
      </c>
      <c r="B15" s="70">
        <v>2023</v>
      </c>
      <c r="C15" s="111">
        <v>68.7973198030746</v>
      </c>
      <c r="D15" s="111">
        <v>69.904591895961701</v>
      </c>
      <c r="E15" s="111">
        <v>73.621379809686999</v>
      </c>
      <c r="F15" s="111">
        <v>98.821379809687002</v>
      </c>
      <c r="G15" s="111">
        <v>80.489455697437506</v>
      </c>
      <c r="H15" s="111">
        <v>81.391449999999992</v>
      </c>
      <c r="I15" s="111">
        <v>86.520647000000011</v>
      </c>
      <c r="J15" s="111">
        <v>90.22457630000001</v>
      </c>
      <c r="K15" s="111">
        <v>78.056489999999997</v>
      </c>
      <c r="L15" s="111">
        <v>80.243139999999997</v>
      </c>
      <c r="M15" s="111">
        <v>81.912683999999999</v>
      </c>
      <c r="N15" s="111">
        <v>123.97260695062499</v>
      </c>
      <c r="O15" s="221">
        <f>SUM(C15:N15)</f>
        <v>1013.9557212664729</v>
      </c>
      <c r="P15" s="98"/>
    </row>
    <row r="16" spans="1:16" ht="11.1" customHeight="1" x14ac:dyDescent="0.25">
      <c r="A16" s="69"/>
      <c r="B16" s="70">
        <v>2024</v>
      </c>
      <c r="C16" s="111">
        <v>67.598200000000006</v>
      </c>
      <c r="D16" s="111">
        <v>66.679199999999994</v>
      </c>
      <c r="E16" s="111">
        <v>70.173000000000002</v>
      </c>
      <c r="F16" s="111">
        <v>96.620999999999995</v>
      </c>
      <c r="G16" s="111">
        <v>78.536100000000005</v>
      </c>
      <c r="H16" s="111"/>
      <c r="I16" s="111"/>
      <c r="J16" s="111"/>
      <c r="K16" s="111"/>
      <c r="L16" s="111"/>
      <c r="M16" s="111"/>
      <c r="N16" s="111"/>
      <c r="O16" s="245"/>
      <c r="P16" s="98"/>
    </row>
    <row r="17" spans="1:16" ht="11.1" customHeight="1" x14ac:dyDescent="0.25">
      <c r="A17" s="73" t="s">
        <v>0</v>
      </c>
      <c r="B17" s="70">
        <v>2023</v>
      </c>
      <c r="C17" s="111">
        <v>286.77930532547788</v>
      </c>
      <c r="D17" s="111">
        <v>255.89724233395302</v>
      </c>
      <c r="E17" s="111">
        <v>238.45358394163122</v>
      </c>
      <c r="F17" s="111">
        <v>269.97231956480749</v>
      </c>
      <c r="G17" s="111">
        <v>275.31548930912481</v>
      </c>
      <c r="H17" s="111">
        <v>282.46766294910782</v>
      </c>
      <c r="I17" s="111">
        <v>319.19048000000004</v>
      </c>
      <c r="J17" s="111">
        <v>280.86822940000002</v>
      </c>
      <c r="K17" s="111">
        <v>306.65971999999999</v>
      </c>
      <c r="L17" s="111">
        <v>313.94333399999999</v>
      </c>
      <c r="M17" s="111">
        <v>325.85695000000004</v>
      </c>
      <c r="N17" s="111">
        <v>339.50349999999997</v>
      </c>
      <c r="O17" s="221">
        <f>SUM(C17:N17)</f>
        <v>3494.9078168241017</v>
      </c>
      <c r="P17" s="98"/>
    </row>
    <row r="18" spans="1:16" ht="11.1" customHeight="1" x14ac:dyDescent="0.25">
      <c r="A18" s="73"/>
      <c r="B18" s="70">
        <v>2024</v>
      </c>
      <c r="C18" s="111">
        <v>286.91800000000001</v>
      </c>
      <c r="D18" s="111">
        <v>256.0222</v>
      </c>
      <c r="E18" s="111">
        <v>241.05684382006299</v>
      </c>
      <c r="F18" s="111">
        <v>261.70179999999999</v>
      </c>
      <c r="G18" s="111">
        <v>269.2561</v>
      </c>
      <c r="H18" s="111"/>
      <c r="I18" s="111"/>
      <c r="J18" s="111"/>
      <c r="K18" s="111"/>
      <c r="L18" s="111"/>
      <c r="M18" s="111"/>
      <c r="N18" s="111"/>
      <c r="O18" s="245"/>
      <c r="P18" s="98"/>
    </row>
    <row r="19" spans="1:16" ht="11.1" customHeight="1" x14ac:dyDescent="0.25">
      <c r="A19" s="74" t="s">
        <v>16</v>
      </c>
      <c r="B19" s="70">
        <v>2023</v>
      </c>
      <c r="C19" s="111">
        <v>43.6541</v>
      </c>
      <c r="D19" s="111">
        <v>41.632579999999997</v>
      </c>
      <c r="E19" s="111">
        <v>40.345289999999999</v>
      </c>
      <c r="F19" s="111">
        <v>39.428899999999999</v>
      </c>
      <c r="G19" s="111">
        <v>37.064979999999998</v>
      </c>
      <c r="H19" s="111">
        <v>35.406500000000001</v>
      </c>
      <c r="I19" s="111">
        <v>36.047800000000002</v>
      </c>
      <c r="J19" s="111">
        <v>34.3658</v>
      </c>
      <c r="K19" s="111">
        <v>30.045839999999998</v>
      </c>
      <c r="L19" s="111">
        <v>30.43693</v>
      </c>
      <c r="M19" s="111">
        <v>29.894100000000002</v>
      </c>
      <c r="N19" s="111">
        <v>30.428999999999998</v>
      </c>
      <c r="O19" s="221">
        <f>SUM(C19:N19)</f>
        <v>428.75181999999995</v>
      </c>
      <c r="P19" s="98"/>
    </row>
    <row r="20" spans="1:16" ht="11.1" customHeight="1" x14ac:dyDescent="0.25">
      <c r="A20" s="73"/>
      <c r="B20" s="70">
        <v>2024</v>
      </c>
      <c r="C20" s="111">
        <v>40.347999999999999</v>
      </c>
      <c r="D20" s="111">
        <v>38.961399999999998</v>
      </c>
      <c r="E20" s="111">
        <v>40.357999999999997</v>
      </c>
      <c r="F20" s="111">
        <v>40.109000000000002</v>
      </c>
      <c r="G20" s="111">
        <v>37.606000000000002</v>
      </c>
      <c r="H20" s="111"/>
      <c r="I20" s="111"/>
      <c r="J20" s="111"/>
      <c r="K20" s="111"/>
      <c r="L20" s="111"/>
      <c r="M20" s="111"/>
      <c r="N20" s="111"/>
      <c r="O20" s="245"/>
      <c r="P20" s="98"/>
    </row>
    <row r="21" spans="1:16" ht="11.1" customHeight="1" x14ac:dyDescent="0.25">
      <c r="A21" s="69" t="s">
        <v>34</v>
      </c>
      <c r="B21" s="70">
        <v>2023</v>
      </c>
      <c r="C21" s="111">
        <v>219.25859311444</v>
      </c>
      <c r="D21" s="111">
        <v>233.70930088100744</v>
      </c>
      <c r="E21" s="111">
        <v>250.95027951078964</v>
      </c>
      <c r="F21" s="111">
        <v>284.87924736809998</v>
      </c>
      <c r="G21" s="111">
        <v>277.4173225951231</v>
      </c>
      <c r="H21" s="111">
        <v>329.35759970814661</v>
      </c>
      <c r="I21" s="111">
        <v>346.819614</v>
      </c>
      <c r="J21" s="111">
        <v>336.15589762707737</v>
      </c>
      <c r="K21" s="111">
        <v>357.63432</v>
      </c>
      <c r="L21" s="111">
        <v>356.09519999999998</v>
      </c>
      <c r="M21" s="111">
        <v>358.35031004999996</v>
      </c>
      <c r="N21" s="111">
        <v>342.82809999999995</v>
      </c>
      <c r="O21" s="221">
        <f>SUM(C21:N21)</f>
        <v>3693.4557848546838</v>
      </c>
      <c r="P21" s="98"/>
    </row>
    <row r="22" spans="1:16" ht="11.1" customHeight="1" x14ac:dyDescent="0.25">
      <c r="A22" s="69"/>
      <c r="B22" s="70">
        <v>2024</v>
      </c>
      <c r="C22" s="111">
        <v>210.29399999999998</v>
      </c>
      <c r="D22" s="111">
        <v>221.58278000000001</v>
      </c>
      <c r="E22" s="111">
        <v>239.5504</v>
      </c>
      <c r="F22" s="111">
        <v>278.21129999999999</v>
      </c>
      <c r="G22" s="111">
        <v>272.26599999999996</v>
      </c>
      <c r="H22" s="111"/>
      <c r="I22" s="111"/>
      <c r="J22" s="111"/>
      <c r="K22" s="111"/>
      <c r="L22" s="111"/>
      <c r="M22" s="111"/>
      <c r="N22" s="111"/>
      <c r="O22" s="245"/>
      <c r="P22" s="98"/>
    </row>
    <row r="23" spans="1:16" ht="11.1" customHeight="1" x14ac:dyDescent="0.25">
      <c r="A23" s="69" t="s">
        <v>19</v>
      </c>
      <c r="B23" s="70">
        <v>2023</v>
      </c>
      <c r="C23" s="111">
        <v>76.417326704257604</v>
      </c>
      <c r="D23" s="111">
        <v>79.199329669472306</v>
      </c>
      <c r="E23" s="111">
        <v>73.919929295818704</v>
      </c>
      <c r="F23" s="111">
        <v>86.705942295818701</v>
      </c>
      <c r="G23" s="111">
        <v>75.872272330153194</v>
      </c>
      <c r="H23" s="111">
        <v>78.016599999999997</v>
      </c>
      <c r="I23" s="111">
        <v>78.472999999999999</v>
      </c>
      <c r="J23" s="111">
        <v>83.650899999999993</v>
      </c>
      <c r="K23" s="111">
        <v>68.81</v>
      </c>
      <c r="L23" s="111">
        <v>67.132999999999996</v>
      </c>
      <c r="M23" s="111">
        <v>74.417299999999997</v>
      </c>
      <c r="N23" s="111">
        <v>98.163700000000006</v>
      </c>
      <c r="O23" s="221">
        <f>SUM(C23:N23)</f>
        <v>940.77930029552044</v>
      </c>
      <c r="P23" s="98"/>
    </row>
    <row r="24" spans="1:16" ht="11.1" customHeight="1" x14ac:dyDescent="0.25">
      <c r="A24" s="69"/>
      <c r="B24" s="70">
        <v>2024</v>
      </c>
      <c r="C24" s="111">
        <v>72.227999999999994</v>
      </c>
      <c r="D24" s="111">
        <v>76.573299999999989</v>
      </c>
      <c r="E24" s="111">
        <v>71.2607</v>
      </c>
      <c r="F24" s="111">
        <v>85.316999999999993</v>
      </c>
      <c r="G24" s="111">
        <v>73.162999999999997</v>
      </c>
      <c r="H24" s="111"/>
      <c r="I24" s="111"/>
      <c r="J24" s="111"/>
      <c r="K24" s="111"/>
      <c r="L24" s="111"/>
      <c r="M24" s="111"/>
      <c r="N24" s="111"/>
      <c r="O24" s="245"/>
      <c r="P24" s="98"/>
    </row>
    <row r="25" spans="1:16" ht="11.1" customHeight="1" x14ac:dyDescent="0.25">
      <c r="A25" s="69" t="s">
        <v>42</v>
      </c>
      <c r="B25" s="70">
        <v>2023</v>
      </c>
      <c r="C25" s="111">
        <v>85.21240581222699</v>
      </c>
      <c r="D25" s="111">
        <v>81.034255179999988</v>
      </c>
      <c r="E25" s="111">
        <v>83.353124493514926</v>
      </c>
      <c r="F25" s="111">
        <v>94.578967464328002</v>
      </c>
      <c r="G25" s="111">
        <v>93.037185558290361</v>
      </c>
      <c r="H25" s="111">
        <v>127.14326809337001</v>
      </c>
      <c r="I25" s="111">
        <v>130.38067000000001</v>
      </c>
      <c r="J25" s="111">
        <v>112.29815229242426</v>
      </c>
      <c r="K25" s="111">
        <v>88.225799999999992</v>
      </c>
      <c r="L25" s="111">
        <v>107.02724499999999</v>
      </c>
      <c r="M25" s="111">
        <v>118.203408</v>
      </c>
      <c r="N25" s="111">
        <v>122.19109999999999</v>
      </c>
      <c r="O25" s="221">
        <f>SUM(C25:N25)</f>
        <v>1242.6855818941547</v>
      </c>
      <c r="P25" s="98"/>
    </row>
    <row r="26" spans="1:16" ht="11.1" customHeight="1" x14ac:dyDescent="0.25">
      <c r="A26" s="69"/>
      <c r="B26" s="70">
        <v>2024</v>
      </c>
      <c r="C26" s="111">
        <v>86.592299999999994</v>
      </c>
      <c r="D26" s="111">
        <v>79.021000000000001</v>
      </c>
      <c r="E26" s="111">
        <v>81.307869999999994</v>
      </c>
      <c r="F26" s="111">
        <v>90.504599999999996</v>
      </c>
      <c r="G26" s="111">
        <v>88.678489999999996</v>
      </c>
      <c r="H26" s="111"/>
      <c r="I26" s="111"/>
      <c r="J26" s="111"/>
      <c r="K26" s="111"/>
      <c r="L26" s="111"/>
      <c r="M26" s="111"/>
      <c r="N26" s="111"/>
      <c r="O26" s="245"/>
      <c r="P26" s="98"/>
    </row>
    <row r="27" spans="1:16" ht="11.1" customHeight="1" x14ac:dyDescent="0.25">
      <c r="A27" s="69" t="s">
        <v>41</v>
      </c>
      <c r="B27" s="70">
        <v>2023</v>
      </c>
      <c r="C27" s="111">
        <v>6599.1252494455975</v>
      </c>
      <c r="D27" s="111">
        <v>6653.9961177408832</v>
      </c>
      <c r="E27" s="111">
        <v>8253.8495920566365</v>
      </c>
      <c r="F27" s="111">
        <v>9475.0471712307462</v>
      </c>
      <c r="G27" s="111">
        <v>9338.2133090704428</v>
      </c>
      <c r="H27" s="111">
        <v>8346.014115295362</v>
      </c>
      <c r="I27" s="111">
        <v>8324.0550000000003</v>
      </c>
      <c r="J27" s="111">
        <v>8139.9507620011655</v>
      </c>
      <c r="K27" s="111">
        <v>8108.6022000000003</v>
      </c>
      <c r="L27" s="111">
        <v>7644.9868899999992</v>
      </c>
      <c r="M27" s="111">
        <v>7629.7195735784599</v>
      </c>
      <c r="N27" s="111">
        <v>7458.9389000000001</v>
      </c>
      <c r="O27" s="221">
        <f>SUM(C27:N27)</f>
        <v>95972.498880419284</v>
      </c>
      <c r="P27" s="98"/>
    </row>
    <row r="28" spans="1:16" ht="11.1" customHeight="1" x14ac:dyDescent="0.25">
      <c r="A28" s="69"/>
      <c r="B28" s="70">
        <v>2024</v>
      </c>
      <c r="C28" s="111">
        <v>6457.5338400000001</v>
      </c>
      <c r="D28" s="111">
        <v>6345.4285106664092</v>
      </c>
      <c r="E28" s="111">
        <v>8122.7788</v>
      </c>
      <c r="F28" s="111">
        <v>9598.9479963102094</v>
      </c>
      <c r="G28" s="111">
        <v>9478.8489999999983</v>
      </c>
      <c r="H28" s="111"/>
      <c r="I28" s="111"/>
      <c r="J28" s="111"/>
      <c r="K28" s="111"/>
      <c r="L28" s="111"/>
      <c r="M28" s="111"/>
      <c r="N28" s="111"/>
      <c r="O28" s="245"/>
      <c r="P28" s="98"/>
    </row>
    <row r="29" spans="1:16" ht="11.1" customHeight="1" x14ac:dyDescent="0.25">
      <c r="A29" s="69" t="s">
        <v>18</v>
      </c>
      <c r="B29" s="70">
        <v>2023</v>
      </c>
      <c r="C29" s="111">
        <v>686.2939167333659</v>
      </c>
      <c r="D29" s="111">
        <v>777.4556356606488</v>
      </c>
      <c r="E29" s="111">
        <v>906.50475279018019</v>
      </c>
      <c r="F29" s="111">
        <v>904.81624277625508</v>
      </c>
      <c r="G29" s="111">
        <v>892.59506662269496</v>
      </c>
      <c r="H29" s="111">
        <v>800.13256256077705</v>
      </c>
      <c r="I29" s="111">
        <v>827.06782999999996</v>
      </c>
      <c r="J29" s="111">
        <v>790.00801393099891</v>
      </c>
      <c r="K29" s="111">
        <v>781.7848110000001</v>
      </c>
      <c r="L29" s="111">
        <v>802.5746529999999</v>
      </c>
      <c r="M29" s="111">
        <v>809.2963992</v>
      </c>
      <c r="N29" s="111">
        <v>857.00699999999995</v>
      </c>
      <c r="O29" s="221">
        <f>SUM(C29:N29)</f>
        <v>9835.5368842749194</v>
      </c>
      <c r="P29" s="98"/>
    </row>
    <row r="30" spans="1:16" ht="11.1" customHeight="1" x14ac:dyDescent="0.25">
      <c r="A30" s="69"/>
      <c r="B30" s="70">
        <v>2024</v>
      </c>
      <c r="C30" s="111">
        <v>653.65200000000004</v>
      </c>
      <c r="D30" s="111">
        <v>729.16645413352603</v>
      </c>
      <c r="E30" s="111">
        <v>874.17309999999998</v>
      </c>
      <c r="F30" s="111">
        <v>872.38819999999998</v>
      </c>
      <c r="G30" s="111">
        <v>876.93</v>
      </c>
      <c r="H30" s="111"/>
      <c r="I30" s="111"/>
      <c r="J30" s="111"/>
      <c r="K30" s="111"/>
      <c r="L30" s="111"/>
      <c r="M30" s="111"/>
      <c r="N30" s="111"/>
      <c r="O30" s="245"/>
      <c r="P30" s="98"/>
    </row>
    <row r="31" spans="1:16" ht="11.1" customHeight="1" x14ac:dyDescent="0.25">
      <c r="A31" s="69" t="s">
        <v>32</v>
      </c>
      <c r="B31" s="70">
        <v>2023</v>
      </c>
      <c r="C31" s="111">
        <v>26057.522901713572</v>
      </c>
      <c r="D31" s="111">
        <v>22252.496473838877</v>
      </c>
      <c r="E31" s="111">
        <v>26621.579157214099</v>
      </c>
      <c r="F31" s="111">
        <v>26612.748103710222</v>
      </c>
      <c r="G31" s="111">
        <v>25761.805229642207</v>
      </c>
      <c r="H31" s="111">
        <v>24906.09122918201</v>
      </c>
      <c r="I31" s="111">
        <v>26293.1993</v>
      </c>
      <c r="J31" s="111">
        <v>24625.83527153539</v>
      </c>
      <c r="K31" s="111">
        <v>24709.158496000004</v>
      </c>
      <c r="L31" s="111">
        <v>26510.758870192552</v>
      </c>
      <c r="M31" s="111">
        <v>25630.591494328404</v>
      </c>
      <c r="N31" s="111">
        <v>25989.848438455483</v>
      </c>
      <c r="O31" s="221">
        <f>SUM(C31:N31)</f>
        <v>305971.63496581285</v>
      </c>
      <c r="P31" s="98"/>
    </row>
    <row r="32" spans="1:16" ht="11.1" customHeight="1" x14ac:dyDescent="0.25">
      <c r="A32" s="69"/>
      <c r="B32" s="70">
        <v>2024</v>
      </c>
      <c r="C32" s="111">
        <v>25265.873</v>
      </c>
      <c r="D32" s="111">
        <v>21063.113700000002</v>
      </c>
      <c r="E32" s="111">
        <v>25987.313851070863</v>
      </c>
      <c r="F32" s="111">
        <v>26484.556368369234</v>
      </c>
      <c r="G32" s="111">
        <v>26079.584800000001</v>
      </c>
      <c r="H32" s="111"/>
      <c r="I32" s="111"/>
      <c r="J32" s="111"/>
      <c r="K32" s="111"/>
      <c r="L32" s="111"/>
      <c r="M32" s="111"/>
      <c r="N32" s="111"/>
      <c r="O32" s="245"/>
      <c r="P32" s="98"/>
    </row>
    <row r="33" spans="1:16" ht="11.1" customHeight="1" x14ac:dyDescent="0.25">
      <c r="A33" s="69" t="s">
        <v>112</v>
      </c>
      <c r="B33" s="70">
        <v>2023</v>
      </c>
      <c r="C33" s="111">
        <v>3111.3628916524744</v>
      </c>
      <c r="D33" s="111">
        <v>1537.5643710655431</v>
      </c>
      <c r="E33" s="111">
        <v>1886.0116516278986</v>
      </c>
      <c r="F33" s="111">
        <v>2708.6700653668131</v>
      </c>
      <c r="G33" s="111">
        <v>1376.1980087246018</v>
      </c>
      <c r="H33" s="111">
        <v>2213.6637687449297</v>
      </c>
      <c r="I33" s="111">
        <v>1780.7277687000001</v>
      </c>
      <c r="J33" s="111">
        <v>2106.5192057000004</v>
      </c>
      <c r="K33" s="111">
        <v>2342.6420000000003</v>
      </c>
      <c r="L33" s="111">
        <v>2210.0819000000001</v>
      </c>
      <c r="M33" s="111">
        <v>2454.9116337999999</v>
      </c>
      <c r="N33" s="111">
        <v>1634.2208999999998</v>
      </c>
      <c r="O33" s="221">
        <f>SUM(C33:N33)</f>
        <v>25362.574165382262</v>
      </c>
      <c r="P33" s="98"/>
    </row>
    <row r="34" spans="1:16" ht="11.1" customHeight="1" x14ac:dyDescent="0.25">
      <c r="A34" s="69"/>
      <c r="B34" s="70">
        <v>2024</v>
      </c>
      <c r="C34" s="111">
        <v>3027.2919999999999</v>
      </c>
      <c r="D34" s="111">
        <v>1455.1622000000002</v>
      </c>
      <c r="E34" s="111">
        <v>1844.7332405576203</v>
      </c>
      <c r="F34" s="111">
        <v>2764.9732999999997</v>
      </c>
      <c r="G34" s="111">
        <v>1385.4049</v>
      </c>
      <c r="H34" s="111"/>
      <c r="I34" s="111"/>
      <c r="J34" s="111"/>
      <c r="K34" s="111"/>
      <c r="L34" s="111"/>
      <c r="M34" s="111"/>
      <c r="N34" s="111"/>
      <c r="O34" s="245"/>
      <c r="P34" s="98"/>
    </row>
    <row r="35" spans="1:16" ht="11.1" customHeight="1" x14ac:dyDescent="0.25">
      <c r="A35" s="69" t="s">
        <v>17</v>
      </c>
      <c r="B35" s="70">
        <v>2023</v>
      </c>
      <c r="C35" s="111">
        <v>66165.68151727083</v>
      </c>
      <c r="D35" s="111">
        <v>64025.601858425274</v>
      </c>
      <c r="E35" s="111">
        <v>71205.464885624548</v>
      </c>
      <c r="F35" s="111">
        <v>71865.136968845443</v>
      </c>
      <c r="G35" s="111">
        <v>71839.363044633661</v>
      </c>
      <c r="H35" s="111">
        <v>74886.484654273998</v>
      </c>
      <c r="I35" s="111">
        <v>76240.150820370633</v>
      </c>
      <c r="J35" s="111">
        <v>74639.581703900418</v>
      </c>
      <c r="K35" s="111">
        <v>75341.627944484746</v>
      </c>
      <c r="L35" s="111">
        <v>77216.074288182368</v>
      </c>
      <c r="M35" s="111">
        <v>73172.543309430504</v>
      </c>
      <c r="N35" s="111">
        <v>77324.723792368299</v>
      </c>
      <c r="O35" s="221">
        <f>SUM(C35:N35)</f>
        <v>873922.43478781066</v>
      </c>
      <c r="P35" s="98"/>
    </row>
    <row r="36" spans="1:16" ht="11.1" customHeight="1" x14ac:dyDescent="0.25">
      <c r="A36" s="69"/>
      <c r="B36" s="70">
        <v>2024</v>
      </c>
      <c r="C36" s="111">
        <v>66103.308690980004</v>
      </c>
      <c r="D36" s="111">
        <v>64860.688186942934</v>
      </c>
      <c r="E36" s="111">
        <v>70586.504419008445</v>
      </c>
      <c r="F36" s="111">
        <v>72772.657778672306</v>
      </c>
      <c r="G36" s="111">
        <v>73959.551800000016</v>
      </c>
      <c r="H36" s="111"/>
      <c r="I36" s="111"/>
      <c r="J36" s="111"/>
      <c r="K36" s="111"/>
      <c r="L36" s="111"/>
      <c r="M36" s="111"/>
      <c r="N36" s="111"/>
      <c r="O36" s="245"/>
      <c r="P36" s="98"/>
    </row>
    <row r="37" spans="1:16" ht="11.1" customHeight="1" x14ac:dyDescent="0.25">
      <c r="A37" s="69" t="s">
        <v>10</v>
      </c>
      <c r="B37" s="70">
        <v>2023</v>
      </c>
      <c r="C37" s="111">
        <v>10001.108365934</v>
      </c>
      <c r="D37" s="111">
        <v>8992.1637411800002</v>
      </c>
      <c r="E37" s="111">
        <v>10131.762957700001</v>
      </c>
      <c r="F37" s="111">
        <v>10442.491220619999</v>
      </c>
      <c r="G37" s="111">
        <v>9836.3325386479992</v>
      </c>
      <c r="H37" s="111">
        <v>9055.1989114099979</v>
      </c>
      <c r="I37" s="111">
        <v>10435.73628988</v>
      </c>
      <c r="J37" s="111">
        <v>9878.7632428319994</v>
      </c>
      <c r="K37" s="111">
        <v>9381.1722478859992</v>
      </c>
      <c r="L37" s="111">
        <v>9205.3122816579998</v>
      </c>
      <c r="M37" s="111">
        <v>9216.7552506299999</v>
      </c>
      <c r="N37" s="111">
        <v>11895.239230852003</v>
      </c>
      <c r="O37" s="221">
        <f>SUM(C37:N37)</f>
        <v>118472.03627923</v>
      </c>
      <c r="P37" s="98"/>
    </row>
    <row r="38" spans="1:16" ht="11.1" customHeight="1" x14ac:dyDescent="0.25">
      <c r="A38" s="69"/>
      <c r="B38" s="70">
        <v>2024</v>
      </c>
      <c r="C38" s="111">
        <v>9645.3893090199999</v>
      </c>
      <c r="D38" s="111">
        <v>7463.8753668600002</v>
      </c>
      <c r="E38" s="111">
        <v>9122.6398806600009</v>
      </c>
      <c r="F38" s="111">
        <v>10515.105000000001</v>
      </c>
      <c r="G38" s="111">
        <v>9972.6566999999995</v>
      </c>
      <c r="H38" s="111"/>
      <c r="I38" s="111"/>
      <c r="J38" s="111"/>
      <c r="K38" s="111"/>
      <c r="L38" s="111"/>
      <c r="M38" s="111"/>
      <c r="N38" s="111"/>
      <c r="O38" s="245"/>
      <c r="P38" s="98"/>
    </row>
    <row r="39" spans="1:16" ht="11.1" customHeight="1" x14ac:dyDescent="0.25">
      <c r="A39" s="69" t="s">
        <v>64</v>
      </c>
      <c r="B39" s="70">
        <v>2023</v>
      </c>
      <c r="C39" s="111">
        <v>2083.4408543619543</v>
      </c>
      <c r="D39" s="111">
        <v>1773.2556880251923</v>
      </c>
      <c r="E39" s="111">
        <v>2026.74722393975</v>
      </c>
      <c r="F39" s="111">
        <v>1924.18427987011</v>
      </c>
      <c r="G39" s="111">
        <v>1851.6749090992339</v>
      </c>
      <c r="H39" s="111">
        <v>2022.4148658715524</v>
      </c>
      <c r="I39" s="111">
        <v>2185.8289999999997</v>
      </c>
      <c r="J39" s="111">
        <v>2146.9123581345139</v>
      </c>
      <c r="K39" s="111">
        <v>2196.1774920000003</v>
      </c>
      <c r="L39" s="111">
        <v>2169.2879634999999</v>
      </c>
      <c r="M39" s="111">
        <v>2124.1934571020001</v>
      </c>
      <c r="N39" s="111">
        <v>2890.0802209608569</v>
      </c>
      <c r="O39" s="221">
        <f>SUM(C39:N39)</f>
        <v>25394.198312865159</v>
      </c>
      <c r="P39" s="98"/>
    </row>
    <row r="40" spans="1:16" ht="11.1" customHeight="1" x14ac:dyDescent="0.25">
      <c r="A40" s="69"/>
      <c r="B40" s="70">
        <v>2024</v>
      </c>
      <c r="C40" s="111">
        <v>2049.1444000000001</v>
      </c>
      <c r="D40" s="111">
        <v>1699.074841192921</v>
      </c>
      <c r="E40" s="111">
        <v>1998.847</v>
      </c>
      <c r="F40" s="111">
        <v>1906.617</v>
      </c>
      <c r="G40" s="111">
        <v>1831.8905499999998</v>
      </c>
      <c r="H40" s="111"/>
      <c r="I40" s="111"/>
      <c r="J40" s="111"/>
      <c r="K40" s="111"/>
      <c r="L40" s="111"/>
      <c r="M40" s="111"/>
      <c r="N40" s="111"/>
      <c r="O40" s="245"/>
      <c r="P40" s="98"/>
    </row>
    <row r="41" spans="1:16" ht="11.1" customHeight="1" x14ac:dyDescent="0.25">
      <c r="A41" s="69" t="s">
        <v>65</v>
      </c>
      <c r="B41" s="70">
        <v>2023</v>
      </c>
      <c r="C41" s="111">
        <v>848.26911045680652</v>
      </c>
      <c r="D41" s="111">
        <v>613.14356799942459</v>
      </c>
      <c r="E41" s="111">
        <v>692.36652694891984</v>
      </c>
      <c r="F41" s="111">
        <v>710.20857491628271</v>
      </c>
      <c r="G41" s="111">
        <v>747.57603201692893</v>
      </c>
      <c r="H41" s="111">
        <v>686.16901221800595</v>
      </c>
      <c r="I41" s="111">
        <v>788.66899999999998</v>
      </c>
      <c r="J41" s="111">
        <v>818.56289811440899</v>
      </c>
      <c r="K41" s="111">
        <v>749.21758</v>
      </c>
      <c r="L41" s="111">
        <v>774.71814000000006</v>
      </c>
      <c r="M41" s="111">
        <v>640.248977352</v>
      </c>
      <c r="N41" s="111">
        <v>946.74957779190515</v>
      </c>
      <c r="O41" s="221">
        <f>SUM(C41:N41)</f>
        <v>9015.8989978146819</v>
      </c>
      <c r="P41" s="98"/>
    </row>
    <row r="42" spans="1:16" ht="11.1" customHeight="1" x14ac:dyDescent="0.25">
      <c r="A42" s="69"/>
      <c r="B42" s="70">
        <v>2024</v>
      </c>
      <c r="C42" s="111">
        <v>835.61900000000003</v>
      </c>
      <c r="D42" s="111">
        <v>580.84607346500502</v>
      </c>
      <c r="E42" s="111">
        <v>659.56500000000005</v>
      </c>
      <c r="F42" s="111">
        <v>700.84299999999996</v>
      </c>
      <c r="G42" s="111">
        <v>736.47199999999998</v>
      </c>
      <c r="H42" s="111"/>
      <c r="I42" s="111"/>
      <c r="J42" s="111"/>
      <c r="K42" s="111"/>
      <c r="L42" s="111"/>
      <c r="M42" s="111"/>
      <c r="N42" s="111"/>
      <c r="O42" s="245"/>
      <c r="P42" s="98"/>
    </row>
    <row r="43" spans="1:16" ht="11.1" customHeight="1" x14ac:dyDescent="0.25">
      <c r="A43" s="69" t="s">
        <v>21</v>
      </c>
      <c r="B43" s="70">
        <v>2023</v>
      </c>
      <c r="C43" s="111">
        <v>12.5606709745238</v>
      </c>
      <c r="D43" s="111">
        <v>13.726406267189899</v>
      </c>
      <c r="E43" s="111">
        <v>12.008603912141499</v>
      </c>
      <c r="F43" s="111">
        <v>13.286039121415</v>
      </c>
      <c r="G43" s="111">
        <v>10.909579912336</v>
      </c>
      <c r="H43" s="111">
        <v>10.21462</v>
      </c>
      <c r="I43" s="111">
        <v>21.86017</v>
      </c>
      <c r="J43" s="111">
        <v>23.110000754760957</v>
      </c>
      <c r="K43" s="111">
        <v>13.83</v>
      </c>
      <c r="L43" s="111">
        <v>16.44032</v>
      </c>
      <c r="M43" s="111">
        <v>20.009</v>
      </c>
      <c r="N43" s="111">
        <v>15.253</v>
      </c>
      <c r="O43" s="221">
        <f>SUM(C43:N43)</f>
        <v>183.20841094236715</v>
      </c>
      <c r="P43" s="98"/>
    </row>
    <row r="44" spans="1:16" ht="11.1" customHeight="1" x14ac:dyDescent="0.25">
      <c r="A44" s="69"/>
      <c r="B44" s="70">
        <v>2024</v>
      </c>
      <c r="C44" s="111">
        <v>12.951000000000001</v>
      </c>
      <c r="D44" s="111">
        <v>13.991</v>
      </c>
      <c r="E44" s="111">
        <v>12.308</v>
      </c>
      <c r="F44" s="111">
        <v>13.4415</v>
      </c>
      <c r="G44" s="111">
        <v>10.58831</v>
      </c>
      <c r="H44" s="111"/>
      <c r="I44" s="111"/>
      <c r="J44" s="111"/>
      <c r="K44" s="111"/>
      <c r="L44" s="111"/>
      <c r="M44" s="111"/>
      <c r="N44" s="111"/>
      <c r="O44" s="245"/>
      <c r="P44" s="98"/>
    </row>
    <row r="45" spans="1:16" ht="11.1" customHeight="1" x14ac:dyDescent="0.25">
      <c r="A45" s="69" t="s">
        <v>43</v>
      </c>
      <c r="B45" s="70">
        <v>2023</v>
      </c>
      <c r="C45" s="111">
        <v>27.006211345891899</v>
      </c>
      <c r="D45" s="111">
        <v>20.958138162559901</v>
      </c>
      <c r="E45" s="111">
        <v>20.562489723940001</v>
      </c>
      <c r="F45" s="111">
        <v>83.576187605900103</v>
      </c>
      <c r="G45" s="111">
        <v>46.354638387548</v>
      </c>
      <c r="H45" s="111">
        <v>35.410638387547998</v>
      </c>
      <c r="I45" s="111">
        <v>58.677570000000003</v>
      </c>
      <c r="J45" s="111">
        <v>49.214404700000003</v>
      </c>
      <c r="K45" s="111">
        <v>48.512999999999998</v>
      </c>
      <c r="L45" s="111">
        <v>47.001419999999996</v>
      </c>
      <c r="M45" s="111">
        <v>72.539979000000002</v>
      </c>
      <c r="N45" s="111">
        <v>39.902999999999999</v>
      </c>
      <c r="O45" s="221">
        <f>SUM(C45:N45)</f>
        <v>549.71767731338787</v>
      </c>
      <c r="P45" s="98"/>
    </row>
    <row r="46" spans="1:16" ht="11.1" customHeight="1" x14ac:dyDescent="0.25">
      <c r="A46" s="69"/>
      <c r="B46" s="70">
        <v>2024</v>
      </c>
      <c r="C46" s="111">
        <v>26.5185</v>
      </c>
      <c r="D46" s="111">
        <v>20.856593340656833</v>
      </c>
      <c r="E46" s="111">
        <v>20.6754</v>
      </c>
      <c r="F46" s="111">
        <v>81.080799999999996</v>
      </c>
      <c r="G46" s="111">
        <v>43.916200000000003</v>
      </c>
      <c r="H46" s="111"/>
      <c r="I46" s="111"/>
      <c r="J46" s="111"/>
      <c r="K46" s="111"/>
      <c r="L46" s="111"/>
      <c r="M46" s="111"/>
      <c r="N46" s="111"/>
      <c r="O46" s="245"/>
      <c r="P46" s="98"/>
    </row>
    <row r="47" spans="1:16" ht="11.1" customHeight="1" x14ac:dyDescent="0.25">
      <c r="A47" s="69" t="s">
        <v>31</v>
      </c>
      <c r="B47" s="70">
        <v>2023</v>
      </c>
      <c r="C47" s="111">
        <v>2885.0338479313668</v>
      </c>
      <c r="D47" s="111">
        <v>2480.2209252820635</v>
      </c>
      <c r="E47" s="111">
        <v>2308.6474346468472</v>
      </c>
      <c r="F47" s="111">
        <v>2598.4463642006504</v>
      </c>
      <c r="G47" s="111">
        <v>2488.1285598442923</v>
      </c>
      <c r="H47" s="111">
        <v>2481.6849747756678</v>
      </c>
      <c r="I47" s="111">
        <v>2434.9499389999996</v>
      </c>
      <c r="J47" s="111">
        <v>2540.5976138531587</v>
      </c>
      <c r="K47" s="111">
        <v>2479.6923000000002</v>
      </c>
      <c r="L47" s="111">
        <v>2631.6986641189997</v>
      </c>
      <c r="M47" s="111">
        <v>2748.8018400000001</v>
      </c>
      <c r="N47" s="111">
        <v>2887.679532821875</v>
      </c>
      <c r="O47" s="221">
        <f>SUM(C47:N47)</f>
        <v>30965.581996474921</v>
      </c>
      <c r="P47" s="98"/>
    </row>
    <row r="48" spans="1:16" ht="11.1" customHeight="1" x14ac:dyDescent="0.25">
      <c r="A48" s="69"/>
      <c r="B48" s="70">
        <v>2024</v>
      </c>
      <c r="C48" s="111">
        <v>2838.9871000000003</v>
      </c>
      <c r="D48" s="111">
        <v>2406.0167970377825</v>
      </c>
      <c r="E48" s="111">
        <v>2264.9054999999998</v>
      </c>
      <c r="F48" s="111">
        <v>2666.2660999999998</v>
      </c>
      <c r="G48" s="111">
        <v>2489.5903499999999</v>
      </c>
      <c r="H48" s="111"/>
      <c r="I48" s="111"/>
      <c r="J48" s="111"/>
      <c r="K48" s="111"/>
      <c r="L48" s="111"/>
      <c r="M48" s="111"/>
      <c r="N48" s="111"/>
      <c r="O48" s="245"/>
      <c r="P48" s="98"/>
    </row>
    <row r="49" spans="1:16" ht="11.1" customHeight="1" x14ac:dyDescent="0.25">
      <c r="A49" s="69" t="s">
        <v>35</v>
      </c>
      <c r="B49" s="70">
        <v>2023</v>
      </c>
      <c r="C49" s="111">
        <v>191.14489342392403</v>
      </c>
      <c r="D49" s="111">
        <v>188.69963245339724</v>
      </c>
      <c r="E49" s="111">
        <v>166.80664449937845</v>
      </c>
      <c r="F49" s="111">
        <v>207.99252006542901</v>
      </c>
      <c r="G49" s="111">
        <v>226.30998050384898</v>
      </c>
      <c r="H49" s="111">
        <v>215.05733961082998</v>
      </c>
      <c r="I49" s="111">
        <v>218.375</v>
      </c>
      <c r="J49" s="111">
        <v>261.64724389913766</v>
      </c>
      <c r="K49" s="111">
        <v>228.827</v>
      </c>
      <c r="L49" s="111">
        <v>207.79978499999999</v>
      </c>
      <c r="M49" s="111">
        <v>217.990489</v>
      </c>
      <c r="N49" s="111">
        <v>221.4709</v>
      </c>
      <c r="O49" s="221">
        <f>SUM(C49:N49)</f>
        <v>2552.1214284559451</v>
      </c>
      <c r="P49" s="98"/>
    </row>
    <row r="50" spans="1:16" ht="11.1" customHeight="1" x14ac:dyDescent="0.25">
      <c r="A50" s="69"/>
      <c r="B50" s="70">
        <v>2024</v>
      </c>
      <c r="C50" s="111">
        <v>188.9838</v>
      </c>
      <c r="D50" s="111">
        <v>181.71010000000001</v>
      </c>
      <c r="E50" s="111">
        <v>162.28117</v>
      </c>
      <c r="F50" s="111">
        <v>204.14605453446299</v>
      </c>
      <c r="G50" s="111">
        <v>220.06539999999998</v>
      </c>
      <c r="H50" s="111"/>
      <c r="I50" s="111"/>
      <c r="J50" s="111"/>
      <c r="K50" s="111"/>
      <c r="L50" s="111"/>
      <c r="M50" s="111"/>
      <c r="N50" s="111"/>
      <c r="O50" s="245"/>
      <c r="P50" s="98"/>
    </row>
    <row r="51" spans="1:16" ht="11.1" customHeight="1" x14ac:dyDescent="0.25">
      <c r="A51" s="69" t="s">
        <v>36</v>
      </c>
      <c r="B51" s="70">
        <v>2023</v>
      </c>
      <c r="C51" s="111">
        <v>2977.1335486870194</v>
      </c>
      <c r="D51" s="111">
        <v>3059.7607097777823</v>
      </c>
      <c r="E51" s="111">
        <v>3132.7459532446383</v>
      </c>
      <c r="F51" s="111">
        <v>3402.245152837193</v>
      </c>
      <c r="G51" s="111">
        <v>3679.1971964210334</v>
      </c>
      <c r="H51" s="111">
        <v>3213.7906043338799</v>
      </c>
      <c r="I51" s="111">
        <v>3321.598082800479</v>
      </c>
      <c r="J51" s="111">
        <v>2835.1781808684559</v>
      </c>
      <c r="K51" s="111">
        <v>2810.1134999999995</v>
      </c>
      <c r="L51" s="111">
        <v>3031.9728999999998</v>
      </c>
      <c r="M51" s="111">
        <v>2856.5381178040002</v>
      </c>
      <c r="N51" s="111">
        <v>3294.8376493082669</v>
      </c>
      <c r="O51" s="221">
        <f>SUM(C51:N51)</f>
        <v>37615.111596082752</v>
      </c>
      <c r="P51" s="98"/>
    </row>
    <row r="52" spans="1:16" ht="11.1" customHeight="1" x14ac:dyDescent="0.25">
      <c r="A52" s="69"/>
      <c r="B52" s="70">
        <v>2024</v>
      </c>
      <c r="C52" s="111">
        <v>2945.7780000000002</v>
      </c>
      <c r="D52" s="111">
        <v>2915.3328078866584</v>
      </c>
      <c r="E52" s="111">
        <v>3134.7210999999998</v>
      </c>
      <c r="F52" s="111">
        <v>3531.6870999999996</v>
      </c>
      <c r="G52" s="111">
        <v>3687.6350000000002</v>
      </c>
      <c r="H52" s="111"/>
      <c r="I52" s="111"/>
      <c r="J52" s="111"/>
      <c r="K52" s="111"/>
      <c r="L52" s="111"/>
      <c r="M52" s="111"/>
      <c r="N52" s="111"/>
      <c r="O52" s="245"/>
      <c r="P52" s="98"/>
    </row>
    <row r="53" spans="1:16" ht="11.1" customHeight="1" x14ac:dyDescent="0.25">
      <c r="A53" s="69" t="s">
        <v>22</v>
      </c>
      <c r="B53" s="70">
        <v>2023</v>
      </c>
      <c r="C53" s="111">
        <v>1539.4619000785685</v>
      </c>
      <c r="D53" s="111">
        <v>1324.1809801628642</v>
      </c>
      <c r="E53" s="111">
        <v>1630.4164093721722</v>
      </c>
      <c r="F53" s="111">
        <v>1660.290774587543</v>
      </c>
      <c r="G53" s="111">
        <v>1700.9816533045098</v>
      </c>
      <c r="H53" s="111">
        <v>1608.4045438900498</v>
      </c>
      <c r="I53" s="111">
        <v>1654.16894</v>
      </c>
      <c r="J53" s="111">
        <v>1499.0856152560432</v>
      </c>
      <c r="K53" s="111">
        <v>1471.3022330000001</v>
      </c>
      <c r="L53" s="111">
        <v>1460.383735185693</v>
      </c>
      <c r="M53" s="111">
        <v>1424.376780178</v>
      </c>
      <c r="N53" s="111">
        <v>1539.8087636242544</v>
      </c>
      <c r="O53" s="221">
        <f>SUM(C53:N53)</f>
        <v>18512.862328639698</v>
      </c>
      <c r="P53" s="98"/>
    </row>
    <row r="54" spans="1:16" ht="11.1" customHeight="1" x14ac:dyDescent="0.25">
      <c r="A54" s="69"/>
      <c r="B54" s="70">
        <v>2024</v>
      </c>
      <c r="C54" s="111">
        <v>1482.742</v>
      </c>
      <c r="D54" s="111">
        <v>1272.0350000000001</v>
      </c>
      <c r="E54" s="111">
        <v>1592.9957000000002</v>
      </c>
      <c r="F54" s="111">
        <v>1602.9193</v>
      </c>
      <c r="G54" s="111">
        <v>1693.4001999999998</v>
      </c>
      <c r="H54" s="111"/>
      <c r="I54" s="111"/>
      <c r="J54" s="111"/>
      <c r="K54" s="111"/>
      <c r="L54" s="111"/>
      <c r="M54" s="111"/>
      <c r="N54" s="111"/>
      <c r="O54" s="245"/>
      <c r="P54" s="98"/>
    </row>
    <row r="55" spans="1:16" ht="11.1" customHeight="1" x14ac:dyDescent="0.25">
      <c r="A55" s="76" t="s">
        <v>30</v>
      </c>
      <c r="B55" s="70">
        <v>2023</v>
      </c>
      <c r="C55" s="111">
        <v>10.225125808646599</v>
      </c>
      <c r="D55" s="111">
        <v>10.731061877309426</v>
      </c>
      <c r="E55" s="111">
        <v>16.14949717444248</v>
      </c>
      <c r="F55" s="111">
        <v>18.460431703319479</v>
      </c>
      <c r="G55" s="111">
        <v>12.949924730000001</v>
      </c>
      <c r="H55" s="111">
        <v>13.710491178718105</v>
      </c>
      <c r="I55" s="111">
        <v>11.088799999999999</v>
      </c>
      <c r="J55" s="111">
        <v>23.799097786879003</v>
      </c>
      <c r="K55" s="111">
        <v>33.832980000000006</v>
      </c>
      <c r="L55" s="111">
        <v>12.1912</v>
      </c>
      <c r="M55" s="111">
        <v>41.893661439999995</v>
      </c>
      <c r="N55" s="111">
        <v>27.0228</v>
      </c>
      <c r="O55" s="221">
        <f>SUM(C55:N55)</f>
        <v>232.05507169931511</v>
      </c>
      <c r="P55" s="98"/>
    </row>
    <row r="56" spans="1:16" ht="11.1" customHeight="1" x14ac:dyDescent="0.25">
      <c r="A56" s="76"/>
      <c r="B56" s="70">
        <v>2024</v>
      </c>
      <c r="C56" s="111">
        <v>9.4409999999999989</v>
      </c>
      <c r="D56" s="111">
        <v>10.624700000000001</v>
      </c>
      <c r="E56" s="111">
        <v>15.738199999999999</v>
      </c>
      <c r="F56" s="111">
        <v>18.095800000000001</v>
      </c>
      <c r="G56" s="111">
        <v>12.4467</v>
      </c>
      <c r="H56" s="111"/>
      <c r="I56" s="111"/>
      <c r="J56" s="111"/>
      <c r="K56" s="111"/>
      <c r="L56" s="111"/>
      <c r="M56" s="111"/>
      <c r="N56" s="111"/>
      <c r="O56" s="245"/>
      <c r="P56" s="98"/>
    </row>
    <row r="57" spans="1:16" ht="11.1" customHeight="1" x14ac:dyDescent="0.25">
      <c r="A57" s="69" t="s">
        <v>164</v>
      </c>
      <c r="B57" s="70">
        <v>2023</v>
      </c>
      <c r="C57" s="111">
        <v>942.24383215523255</v>
      </c>
      <c r="D57" s="111">
        <v>572.05552972777423</v>
      </c>
      <c r="E57" s="111">
        <v>975.47519894964717</v>
      </c>
      <c r="F57" s="111">
        <v>1214.6472405807101</v>
      </c>
      <c r="G57" s="111">
        <v>1200.9594096425471</v>
      </c>
      <c r="H57" s="111">
        <v>1319.750102999097</v>
      </c>
      <c r="I57" s="111">
        <v>1266.6474000000001</v>
      </c>
      <c r="J57" s="111">
        <v>1553.1234344613861</v>
      </c>
      <c r="K57" s="111">
        <v>1167.4509699999999</v>
      </c>
      <c r="L57" s="111">
        <v>1763.4082900000001</v>
      </c>
      <c r="M57" s="111">
        <v>1113.7642659999999</v>
      </c>
      <c r="N57" s="111">
        <v>1557.0038</v>
      </c>
      <c r="O57" s="221">
        <f>SUM(C57:N57)</f>
        <v>14646.529474516394</v>
      </c>
      <c r="P57" s="98"/>
    </row>
    <row r="58" spans="1:16" ht="11.1" customHeight="1" x14ac:dyDescent="0.25">
      <c r="A58" s="77"/>
      <c r="B58" s="78">
        <v>2024</v>
      </c>
      <c r="C58" s="111">
        <v>899.21499999999992</v>
      </c>
      <c r="D58" s="2">
        <v>540.86280938739185</v>
      </c>
      <c r="E58" s="111">
        <v>966.42599999999993</v>
      </c>
      <c r="F58" s="111">
        <v>1200.5115000000001</v>
      </c>
      <c r="G58" s="111">
        <v>1181.0620000000001</v>
      </c>
      <c r="H58" s="111"/>
      <c r="I58" s="111"/>
      <c r="J58" s="111"/>
      <c r="K58" s="111"/>
      <c r="L58" s="111"/>
      <c r="M58" s="111"/>
      <c r="N58" s="111"/>
      <c r="O58" s="246"/>
      <c r="P58" s="98"/>
    </row>
    <row r="59" spans="1:16" ht="9" customHeight="1" x14ac:dyDescent="0.2">
      <c r="A59" s="4" t="s">
        <v>170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</row>
    <row r="60" spans="1:16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</row>
    <row r="61" spans="1:16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</row>
    <row r="62" spans="1:16" ht="11.25" customHeight="1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</row>
    <row r="63" spans="1:16" ht="11.2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6" ht="11.2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1.2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1.2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T66"/>
  <sheetViews>
    <sheetView showGridLines="0" zoomScaleNormal="100" zoomScalePageLayoutView="150" workbookViewId="0">
      <selection sqref="A1:O61"/>
    </sheetView>
  </sheetViews>
  <sheetFormatPr baseColWidth="10" defaultColWidth="3.6640625" defaultRowHeight="12" customHeight="1" x14ac:dyDescent="0.25"/>
  <cols>
    <col min="1" max="1" width="7.33203125" style="67" customWidth="1"/>
    <col min="2" max="2" width="3.33203125" style="67" customWidth="1"/>
    <col min="3" max="14" width="4.5546875" style="67" customWidth="1"/>
    <col min="15" max="15" width="6" style="67" customWidth="1"/>
    <col min="16" max="16" width="3.6640625" style="67"/>
    <col min="17" max="17" width="6.33203125" style="67" customWidth="1"/>
    <col min="18" max="16384" width="3.6640625" style="67"/>
  </cols>
  <sheetData>
    <row r="1" spans="1:19" ht="20.25" customHeight="1" x14ac:dyDescent="0.25">
      <c r="A1" s="29" t="s">
        <v>250</v>
      </c>
      <c r="B1" s="1"/>
      <c r="C1" s="1"/>
      <c r="D1" s="1"/>
      <c r="E1" s="1"/>
      <c r="F1" s="1"/>
    </row>
    <row r="2" spans="1:19" ht="15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9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9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119"/>
    </row>
    <row r="5" spans="1:19" ht="14.1" customHeight="1" x14ac:dyDescent="0.25">
      <c r="A5" s="375" t="s">
        <v>26</v>
      </c>
      <c r="B5" s="219">
        <v>2023</v>
      </c>
      <c r="C5" s="220">
        <v>2416.0898379707096</v>
      </c>
      <c r="D5" s="220">
        <v>2553.1566179000001</v>
      </c>
      <c r="E5" s="220">
        <v>2692.1017742261943</v>
      </c>
      <c r="F5" s="220">
        <v>3007.1596404599236</v>
      </c>
      <c r="G5" s="220">
        <v>3134.5722620049996</v>
      </c>
      <c r="H5" s="220">
        <v>3172.7707943999999</v>
      </c>
      <c r="I5" s="220">
        <v>3108.738366</v>
      </c>
      <c r="J5" s="220">
        <v>2999.0303848999997</v>
      </c>
      <c r="K5" s="220">
        <v>2774.28406262</v>
      </c>
      <c r="L5" s="220">
        <v>2625.7189867919401</v>
      </c>
      <c r="M5" s="220">
        <v>2570.9056059999998</v>
      </c>
      <c r="N5" s="220">
        <v>2635.8715370955092</v>
      </c>
      <c r="O5" s="221">
        <f>SUM(C5:N5)</f>
        <v>33690.399870369285</v>
      </c>
      <c r="P5" s="1"/>
      <c r="R5" s="31"/>
      <c r="S5" s="31"/>
    </row>
    <row r="6" spans="1:19" ht="14.1" customHeight="1" x14ac:dyDescent="0.25">
      <c r="A6" s="376"/>
      <c r="B6" s="227" t="s">
        <v>115</v>
      </c>
      <c r="C6" s="222">
        <v>2426.8727925229232</v>
      </c>
      <c r="D6" s="222">
        <v>2564.312110639481</v>
      </c>
      <c r="E6" s="222">
        <v>2702.6875585397056</v>
      </c>
      <c r="F6" s="240">
        <v>3015.2848014176284</v>
      </c>
      <c r="G6" s="240">
        <v>3122.1321285000004</v>
      </c>
      <c r="H6" s="240"/>
      <c r="I6" s="240"/>
      <c r="J6" s="240"/>
      <c r="K6" s="240"/>
      <c r="L6" s="240"/>
      <c r="M6" s="240"/>
      <c r="N6" s="240"/>
      <c r="O6" s="224"/>
      <c r="P6" s="1"/>
      <c r="R6" s="31"/>
      <c r="S6" s="31"/>
    </row>
    <row r="7" spans="1:19" ht="11.1" customHeight="1" x14ac:dyDescent="0.25">
      <c r="A7" s="69" t="s">
        <v>3</v>
      </c>
      <c r="B7" s="70">
        <v>2023</v>
      </c>
      <c r="C7" s="111">
        <v>4.7655999999999992</v>
      </c>
      <c r="D7" s="111">
        <v>4.2844000000000007</v>
      </c>
      <c r="E7" s="111">
        <v>3.8852000000000011</v>
      </c>
      <c r="F7" s="111">
        <v>3.6236000000000006</v>
      </c>
      <c r="G7" s="111">
        <v>4.2264000000000026</v>
      </c>
      <c r="H7" s="111">
        <v>4.3237000000000005</v>
      </c>
      <c r="I7" s="111">
        <v>4.4612000000000007</v>
      </c>
      <c r="J7" s="111">
        <v>4.2843000000000009</v>
      </c>
      <c r="K7" s="111">
        <v>4.7937000000000003</v>
      </c>
      <c r="L7" s="111">
        <v>4.5579999999999998</v>
      </c>
      <c r="M7" s="111">
        <v>4.5068000000000019</v>
      </c>
      <c r="N7" s="111">
        <v>7.5742000000000012</v>
      </c>
      <c r="O7" s="221">
        <f>SUM(C7:N7)</f>
        <v>55.287100000000009</v>
      </c>
      <c r="P7" s="1"/>
      <c r="R7" s="31"/>
      <c r="S7" s="31"/>
    </row>
    <row r="8" spans="1:19" ht="11.1" customHeight="1" x14ac:dyDescent="0.25">
      <c r="A8" s="69"/>
      <c r="B8" s="70">
        <v>2024</v>
      </c>
      <c r="C8" s="111">
        <v>5.1036800000000007</v>
      </c>
      <c r="D8" s="2">
        <v>4.6660000000000013</v>
      </c>
      <c r="E8" s="111">
        <v>4.1820000000000004</v>
      </c>
      <c r="F8" s="111">
        <v>3.7835999999999994</v>
      </c>
      <c r="G8" s="111">
        <v>4.183031999999999</v>
      </c>
      <c r="H8" s="111"/>
      <c r="I8" s="111"/>
      <c r="J8" s="111"/>
      <c r="K8" s="111"/>
      <c r="L8" s="111"/>
      <c r="M8" s="111"/>
      <c r="N8" s="111"/>
      <c r="O8" s="245"/>
      <c r="P8" s="1"/>
      <c r="R8" s="31"/>
      <c r="S8" s="31"/>
    </row>
    <row r="9" spans="1:19" ht="11.1" customHeight="1" x14ac:dyDescent="0.25">
      <c r="A9" s="69" t="s">
        <v>4</v>
      </c>
      <c r="B9" s="70">
        <v>2023</v>
      </c>
      <c r="C9" s="111">
        <v>116.51574793388218</v>
      </c>
      <c r="D9" s="111">
        <v>113.918342</v>
      </c>
      <c r="E9" s="111">
        <v>122.93581319999998</v>
      </c>
      <c r="F9" s="111">
        <v>122.90307325992387</v>
      </c>
      <c r="G9" s="111">
        <v>111.266200625</v>
      </c>
      <c r="H9" s="111">
        <v>115.1212324</v>
      </c>
      <c r="I9" s="111">
        <v>117.1185</v>
      </c>
      <c r="J9" s="111">
        <v>120.23711849999999</v>
      </c>
      <c r="K9" s="111">
        <v>127.70483369999999</v>
      </c>
      <c r="L9" s="111">
        <v>123.76251525750001</v>
      </c>
      <c r="M9" s="111">
        <v>125.74697</v>
      </c>
      <c r="N9" s="111">
        <v>119.648456</v>
      </c>
      <c r="O9" s="221">
        <f t="shared" ref="O9" si="0">SUM(C9:N9)</f>
        <v>1436.8788028763058</v>
      </c>
      <c r="P9" s="1"/>
      <c r="R9" s="31"/>
      <c r="S9" s="31"/>
    </row>
    <row r="10" spans="1:19" ht="11.1" customHeight="1" x14ac:dyDescent="0.25">
      <c r="A10" s="69"/>
      <c r="B10" s="70">
        <v>2024</v>
      </c>
      <c r="C10" s="111">
        <v>118.357892154</v>
      </c>
      <c r="D10" s="2">
        <v>114.434681658</v>
      </c>
      <c r="E10" s="111">
        <v>123.28319999999999</v>
      </c>
      <c r="F10" s="111">
        <v>124.112021</v>
      </c>
      <c r="G10" s="111">
        <v>124.21091</v>
      </c>
      <c r="H10" s="111"/>
      <c r="I10" s="111"/>
      <c r="J10" s="111"/>
      <c r="K10" s="111"/>
      <c r="L10" s="111"/>
      <c r="M10" s="111"/>
      <c r="N10" s="111"/>
      <c r="O10" s="245"/>
      <c r="P10" s="1"/>
      <c r="R10" s="31"/>
      <c r="S10" s="31"/>
    </row>
    <row r="11" spans="1:19" ht="11.1" customHeight="1" x14ac:dyDescent="0.25">
      <c r="A11" s="73" t="s">
        <v>33</v>
      </c>
      <c r="B11" s="70">
        <v>2023</v>
      </c>
      <c r="C11" s="111">
        <v>70.054389999999998</v>
      </c>
      <c r="D11" s="111">
        <v>70.291690000000003</v>
      </c>
      <c r="E11" s="111">
        <v>68.483000000000004</v>
      </c>
      <c r="F11" s="111">
        <v>67.417699999999996</v>
      </c>
      <c r="G11" s="111">
        <v>67.498499999999993</v>
      </c>
      <c r="H11" s="111">
        <v>68.778700000000001</v>
      </c>
      <c r="I11" s="111">
        <v>68.334499999999991</v>
      </c>
      <c r="J11" s="111">
        <v>65.195000000000007</v>
      </c>
      <c r="K11" s="111">
        <v>64.178799999999995</v>
      </c>
      <c r="L11" s="111">
        <v>62.451999999999998</v>
      </c>
      <c r="M11" s="111">
        <v>59.004800000000003</v>
      </c>
      <c r="N11" s="111">
        <v>60.031999999999996</v>
      </c>
      <c r="O11" s="221">
        <f t="shared" ref="O11" si="1">SUM(C11:N11)</f>
        <v>791.72108000000014</v>
      </c>
      <c r="P11" s="1"/>
      <c r="R11" s="31"/>
      <c r="S11" s="31"/>
    </row>
    <row r="12" spans="1:19" ht="11.1" customHeight="1" x14ac:dyDescent="0.25">
      <c r="A12" s="73"/>
      <c r="B12" s="70">
        <v>2024</v>
      </c>
      <c r="C12" s="111">
        <v>67.686999999999998</v>
      </c>
      <c r="D12" s="2">
        <v>67.754000000000005</v>
      </c>
      <c r="E12" s="111">
        <v>66.414999999999992</v>
      </c>
      <c r="F12" s="111">
        <v>64.783999999999992</v>
      </c>
      <c r="G12" s="111">
        <v>64.975999999999999</v>
      </c>
      <c r="H12" s="111"/>
      <c r="I12" s="111"/>
      <c r="J12" s="111"/>
      <c r="K12" s="111"/>
      <c r="L12" s="111"/>
      <c r="M12" s="111"/>
      <c r="N12" s="111"/>
      <c r="O12" s="245"/>
      <c r="P12" s="1"/>
      <c r="R12" s="31"/>
      <c r="S12" s="31"/>
    </row>
    <row r="13" spans="1:19" ht="11.1" customHeight="1" x14ac:dyDescent="0.25">
      <c r="A13" s="69" t="s">
        <v>20</v>
      </c>
      <c r="B13" s="70">
        <v>2023</v>
      </c>
      <c r="C13" s="114">
        <v>165.9528</v>
      </c>
      <c r="D13" s="114">
        <v>156.66410000000002</v>
      </c>
      <c r="E13" s="114">
        <v>158.16479999999999</v>
      </c>
      <c r="F13" s="114">
        <v>156.0719</v>
      </c>
      <c r="G13" s="114">
        <v>157.39260000000002</v>
      </c>
      <c r="H13" s="114">
        <v>157.1037</v>
      </c>
      <c r="I13" s="114">
        <v>155.0385</v>
      </c>
      <c r="J13" s="114">
        <v>153.48660000000001</v>
      </c>
      <c r="K13" s="114">
        <v>149.09120000000001</v>
      </c>
      <c r="L13" s="114">
        <v>145.6104</v>
      </c>
      <c r="M13" s="114">
        <v>145.23579999999998</v>
      </c>
      <c r="N13" s="114">
        <v>148.8742</v>
      </c>
      <c r="O13" s="221">
        <f t="shared" ref="O13" si="2">SUM(C13:N13)</f>
        <v>1848.6866</v>
      </c>
      <c r="P13" s="1"/>
      <c r="R13" s="31"/>
      <c r="S13" s="31"/>
    </row>
    <row r="14" spans="1:19" ht="11.1" customHeight="1" x14ac:dyDescent="0.25">
      <c r="A14" s="69"/>
      <c r="B14" s="70">
        <v>2024</v>
      </c>
      <c r="C14" s="111">
        <v>150.69219999999999</v>
      </c>
      <c r="D14" s="2">
        <v>142.23439999999999</v>
      </c>
      <c r="E14" s="111">
        <v>138.70680000000002</v>
      </c>
      <c r="F14" s="111">
        <v>133.38090000000003</v>
      </c>
      <c r="G14" s="111">
        <v>131.8468</v>
      </c>
      <c r="H14" s="111"/>
      <c r="I14" s="111"/>
      <c r="J14" s="111"/>
      <c r="K14" s="111"/>
      <c r="L14" s="111"/>
      <c r="M14" s="111"/>
      <c r="N14" s="111"/>
      <c r="O14" s="245"/>
      <c r="P14" s="1"/>
      <c r="R14" s="31"/>
      <c r="S14" s="31"/>
    </row>
    <row r="15" spans="1:19" ht="11.1" customHeight="1" x14ac:dyDescent="0.25">
      <c r="A15" s="69" t="s">
        <v>161</v>
      </c>
      <c r="B15" s="70">
        <v>2023</v>
      </c>
      <c r="C15" s="111">
        <v>115.8128</v>
      </c>
      <c r="D15" s="111">
        <v>122.9772</v>
      </c>
      <c r="E15" s="111">
        <v>148.81360000000001</v>
      </c>
      <c r="F15" s="111">
        <v>161.18119999999999</v>
      </c>
      <c r="G15" s="111">
        <v>166.91320000000002</v>
      </c>
      <c r="H15" s="111">
        <v>160.6772</v>
      </c>
      <c r="I15" s="111">
        <v>162.11360000000002</v>
      </c>
      <c r="J15" s="111">
        <v>136.42159999999998</v>
      </c>
      <c r="K15" s="111">
        <v>134.5864</v>
      </c>
      <c r="L15" s="111">
        <v>144.58199999999999</v>
      </c>
      <c r="M15" s="111">
        <v>133.2576</v>
      </c>
      <c r="N15" s="111">
        <v>164.70080000000002</v>
      </c>
      <c r="O15" s="221">
        <f t="shared" ref="O15" si="3">SUM(C15:N15)</f>
        <v>1752.0371999999998</v>
      </c>
      <c r="P15" s="1"/>
      <c r="R15" s="31"/>
      <c r="S15" s="31"/>
    </row>
    <row r="16" spans="1:19" ht="11.1" customHeight="1" x14ac:dyDescent="0.25">
      <c r="A16" s="69"/>
      <c r="B16" s="70">
        <v>2024</v>
      </c>
      <c r="C16" s="111">
        <v>117.38</v>
      </c>
      <c r="D16" s="2">
        <v>124.6895</v>
      </c>
      <c r="E16" s="111">
        <v>149.98099999999999</v>
      </c>
      <c r="F16" s="111">
        <v>162.32</v>
      </c>
      <c r="G16" s="111">
        <v>168.309</v>
      </c>
      <c r="H16" s="111"/>
      <c r="I16" s="111"/>
      <c r="J16" s="111"/>
      <c r="K16" s="111"/>
      <c r="L16" s="111"/>
      <c r="M16" s="111"/>
      <c r="N16" s="111"/>
      <c r="O16" s="245"/>
      <c r="P16" s="1"/>
      <c r="R16" s="31"/>
      <c r="S16" s="31"/>
    </row>
    <row r="17" spans="1:19" ht="11.1" customHeight="1" x14ac:dyDescent="0.25">
      <c r="A17" s="73" t="s">
        <v>0</v>
      </c>
      <c r="B17" s="70">
        <v>2023</v>
      </c>
      <c r="C17" s="111">
        <v>77.842269999999999</v>
      </c>
      <c r="D17" s="111">
        <v>83.237480000000005</v>
      </c>
      <c r="E17" s="111">
        <v>75.128140000000002</v>
      </c>
      <c r="F17" s="111">
        <v>59.645169999999993</v>
      </c>
      <c r="G17" s="111">
        <v>67.095799999999997</v>
      </c>
      <c r="H17" s="111">
        <v>73.464100000000002</v>
      </c>
      <c r="I17" s="111">
        <v>77.535200000000003</v>
      </c>
      <c r="J17" s="111">
        <v>77.430700000000002</v>
      </c>
      <c r="K17" s="111">
        <v>77.604399999999998</v>
      </c>
      <c r="L17" s="111">
        <v>79.290599999999998</v>
      </c>
      <c r="M17" s="111">
        <v>82.570399999999992</v>
      </c>
      <c r="N17" s="111">
        <v>82.582650000000001</v>
      </c>
      <c r="O17" s="221">
        <f t="shared" ref="O17" si="4">SUM(C17:N17)</f>
        <v>913.42690999999991</v>
      </c>
      <c r="P17" s="1"/>
      <c r="R17" s="31"/>
      <c r="S17" s="31"/>
    </row>
    <row r="18" spans="1:19" ht="11.1" customHeight="1" x14ac:dyDescent="0.25">
      <c r="A18" s="73"/>
      <c r="B18" s="70">
        <v>2024</v>
      </c>
      <c r="C18" s="111">
        <v>74.846999999999994</v>
      </c>
      <c r="D18" s="2">
        <v>80.033000000000001</v>
      </c>
      <c r="E18" s="111">
        <v>73.452999999999989</v>
      </c>
      <c r="F18" s="111">
        <v>58.968400000000003</v>
      </c>
      <c r="G18" s="111">
        <v>64.452799999999996</v>
      </c>
      <c r="H18" s="111"/>
      <c r="I18" s="111"/>
      <c r="J18" s="111"/>
      <c r="K18" s="111"/>
      <c r="L18" s="111"/>
      <c r="M18" s="111"/>
      <c r="N18" s="111"/>
      <c r="O18" s="245"/>
      <c r="P18" s="1"/>
      <c r="R18" s="31"/>
      <c r="S18" s="31"/>
    </row>
    <row r="19" spans="1:19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21">
        <f t="shared" ref="O19" si="5">SUM(C19:N19)</f>
        <v>0</v>
      </c>
      <c r="P19" s="1"/>
      <c r="R19" s="31"/>
      <c r="S19" s="31"/>
    </row>
    <row r="20" spans="1:19" ht="11.1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45"/>
      <c r="P20" s="1"/>
      <c r="R20" s="31"/>
      <c r="S20" s="31"/>
    </row>
    <row r="21" spans="1:19" ht="11.1" customHeight="1" x14ac:dyDescent="0.25">
      <c r="A21" s="69" t="s">
        <v>34</v>
      </c>
      <c r="B21" s="70">
        <v>2023</v>
      </c>
      <c r="C21" s="111">
        <v>277.39000000000004</v>
      </c>
      <c r="D21" s="111">
        <v>311.94960000000009</v>
      </c>
      <c r="E21" s="111">
        <v>340.15880000000016</v>
      </c>
      <c r="F21" s="111">
        <v>376.16239999999993</v>
      </c>
      <c r="G21" s="111">
        <v>401.3803999999999</v>
      </c>
      <c r="H21" s="111">
        <v>416.03359999999975</v>
      </c>
      <c r="I21" s="111">
        <v>406.53039999999999</v>
      </c>
      <c r="J21" s="111">
        <v>372.30159999999995</v>
      </c>
      <c r="K21" s="111">
        <v>336.33920000000012</v>
      </c>
      <c r="L21" s="111">
        <v>303.42640000000017</v>
      </c>
      <c r="M21" s="111">
        <v>265.57199999999995</v>
      </c>
      <c r="N21" s="111">
        <v>237.88960000000003</v>
      </c>
      <c r="O21" s="221">
        <f t="shared" ref="O21" si="6">SUM(C21:N21)</f>
        <v>4045.1340000000005</v>
      </c>
      <c r="P21" s="1"/>
      <c r="R21" s="31"/>
      <c r="S21" s="31"/>
    </row>
    <row r="22" spans="1:19" ht="11.1" customHeight="1" x14ac:dyDescent="0.25">
      <c r="A22" s="69"/>
      <c r="B22" s="70">
        <v>2024</v>
      </c>
      <c r="C22" s="111">
        <v>279.33800000000002</v>
      </c>
      <c r="D22" s="2">
        <v>315.03399999999999</v>
      </c>
      <c r="E22" s="111">
        <v>342.089</v>
      </c>
      <c r="F22" s="111">
        <v>378.12599999999998</v>
      </c>
      <c r="G22" s="111">
        <v>404.31400000000002</v>
      </c>
      <c r="H22" s="111"/>
      <c r="I22" s="111"/>
      <c r="J22" s="111"/>
      <c r="K22" s="111"/>
      <c r="L22" s="111"/>
      <c r="M22" s="111"/>
      <c r="N22" s="111"/>
      <c r="O22" s="245"/>
      <c r="P22" s="1"/>
      <c r="R22" s="31"/>
      <c r="S22" s="31"/>
    </row>
    <row r="23" spans="1:19" ht="11.1" customHeight="1" x14ac:dyDescent="0.25">
      <c r="A23" s="69" t="s">
        <v>19</v>
      </c>
      <c r="B23" s="70">
        <v>2023</v>
      </c>
      <c r="C23" s="111">
        <v>104.53214</v>
      </c>
      <c r="D23" s="111">
        <v>99.238</v>
      </c>
      <c r="E23" s="111">
        <v>94.346909999999994</v>
      </c>
      <c r="F23" s="111">
        <v>98.435670000000002</v>
      </c>
      <c r="G23" s="111">
        <v>110.371</v>
      </c>
      <c r="H23" s="111">
        <v>128.06399999999999</v>
      </c>
      <c r="I23" s="111">
        <v>95.474999999999994</v>
      </c>
      <c r="J23" s="111">
        <v>94.0458</v>
      </c>
      <c r="K23" s="111">
        <v>105.64579999999999</v>
      </c>
      <c r="L23" s="111">
        <v>110.42100000000001</v>
      </c>
      <c r="M23" s="111">
        <v>105.13639999999999</v>
      </c>
      <c r="N23" s="111">
        <v>103.458</v>
      </c>
      <c r="O23" s="221">
        <f t="shared" ref="O23" si="7">SUM(C23:N23)</f>
        <v>1249.1697200000001</v>
      </c>
      <c r="P23" s="1"/>
      <c r="R23" s="31"/>
      <c r="S23" s="31"/>
    </row>
    <row r="24" spans="1:19" ht="11.1" customHeight="1" x14ac:dyDescent="0.25">
      <c r="A24" s="69"/>
      <c r="B24" s="70">
        <v>2024</v>
      </c>
      <c r="C24" s="111">
        <v>101.248</v>
      </c>
      <c r="D24" s="2">
        <v>97.257999999999996</v>
      </c>
      <c r="E24" s="111">
        <v>92.409000000000006</v>
      </c>
      <c r="F24" s="111">
        <v>95.707999999999998</v>
      </c>
      <c r="G24" s="111">
        <v>106.413</v>
      </c>
      <c r="H24" s="111"/>
      <c r="I24" s="111"/>
      <c r="J24" s="111"/>
      <c r="K24" s="111"/>
      <c r="L24" s="111"/>
      <c r="M24" s="111"/>
      <c r="N24" s="111"/>
      <c r="O24" s="245"/>
      <c r="P24" s="1"/>
      <c r="R24" s="31"/>
      <c r="S24" s="31"/>
    </row>
    <row r="25" spans="1:19" ht="11.1" customHeight="1" x14ac:dyDescent="0.25">
      <c r="A25" s="69" t="s">
        <v>42</v>
      </c>
      <c r="B25" s="70">
        <v>2023</v>
      </c>
      <c r="C25" s="111">
        <v>139.38373812582739</v>
      </c>
      <c r="D25" s="111">
        <v>139.36000000000004</v>
      </c>
      <c r="E25" s="111">
        <v>146.38840000000002</v>
      </c>
      <c r="F25" s="111">
        <v>152.04640000000001</v>
      </c>
      <c r="G25" s="111">
        <v>151.12679999999997</v>
      </c>
      <c r="H25" s="111">
        <v>154.85880000000003</v>
      </c>
      <c r="I25" s="111">
        <v>161.04079999999999</v>
      </c>
      <c r="J25" s="111">
        <v>157.49799999999999</v>
      </c>
      <c r="K25" s="111">
        <v>148.98080000000007</v>
      </c>
      <c r="L25" s="111">
        <v>152.40776652624308</v>
      </c>
      <c r="M25" s="111">
        <v>145.49960000000004</v>
      </c>
      <c r="N25" s="111">
        <v>153.12440000000001</v>
      </c>
      <c r="O25" s="221">
        <f t="shared" ref="O25" si="8">SUM(C25:N25)</f>
        <v>1801.7155046520706</v>
      </c>
      <c r="P25" s="1"/>
      <c r="R25" s="31"/>
      <c r="S25" s="31"/>
    </row>
    <row r="26" spans="1:19" ht="11.1" customHeight="1" x14ac:dyDescent="0.25">
      <c r="A26" s="69"/>
      <c r="B26" s="70">
        <v>2024</v>
      </c>
      <c r="C26" s="111">
        <v>151.16239999999999</v>
      </c>
      <c r="D26" s="2">
        <v>151.16239999999999</v>
      </c>
      <c r="E26" s="111">
        <v>163.65760000000003</v>
      </c>
      <c r="F26" s="111">
        <v>165.72600000000006</v>
      </c>
      <c r="G26" s="111">
        <v>161.40960000000004</v>
      </c>
      <c r="H26" s="111"/>
      <c r="I26" s="111"/>
      <c r="J26" s="111"/>
      <c r="K26" s="111"/>
      <c r="L26" s="111"/>
      <c r="M26" s="111"/>
      <c r="N26" s="111"/>
      <c r="O26" s="245"/>
      <c r="P26" s="1"/>
      <c r="R26" s="31"/>
      <c r="S26" s="31"/>
    </row>
    <row r="27" spans="1:19" ht="11.1" customHeight="1" x14ac:dyDescent="0.25">
      <c r="A27" s="69" t="s">
        <v>41</v>
      </c>
      <c r="B27" s="70">
        <v>2023</v>
      </c>
      <c r="C27" s="111">
        <v>8.8656100000000002</v>
      </c>
      <c r="D27" s="111">
        <v>8.6145531999999996</v>
      </c>
      <c r="E27" s="111">
        <v>9.4158580000000001</v>
      </c>
      <c r="F27" s="111">
        <v>10.4292962</v>
      </c>
      <c r="G27" s="111">
        <v>13.2476</v>
      </c>
      <c r="H27" s="111">
        <v>12.0158</v>
      </c>
      <c r="I27" s="111">
        <v>13.132300000000001</v>
      </c>
      <c r="J27" s="111">
        <v>14.633100000000001</v>
      </c>
      <c r="K27" s="111">
        <v>15.1632</v>
      </c>
      <c r="L27" s="111">
        <v>15.253299999999999</v>
      </c>
      <c r="M27" s="111">
        <v>13.053039999999999</v>
      </c>
      <c r="N27" s="111">
        <v>11.1401</v>
      </c>
      <c r="O27" s="221">
        <f t="shared" ref="O27" si="9">SUM(C27:N27)</f>
        <v>144.96375739999999</v>
      </c>
      <c r="P27" s="1"/>
      <c r="R27" s="31"/>
      <c r="S27" s="31"/>
    </row>
    <row r="28" spans="1:19" ht="11.1" customHeight="1" x14ac:dyDescent="0.25">
      <c r="A28" s="69"/>
      <c r="B28" s="70">
        <v>2024</v>
      </c>
      <c r="C28" s="111">
        <v>8.6690000000000005</v>
      </c>
      <c r="D28" s="2">
        <v>8.5239999999999991</v>
      </c>
      <c r="E28" s="111">
        <v>8.9879999999999995</v>
      </c>
      <c r="F28" s="111">
        <v>9.8079999999999998</v>
      </c>
      <c r="G28" s="111">
        <v>12.364800000000001</v>
      </c>
      <c r="H28" s="111"/>
      <c r="I28" s="111"/>
      <c r="J28" s="111"/>
      <c r="K28" s="111"/>
      <c r="L28" s="111"/>
      <c r="M28" s="111"/>
      <c r="N28" s="111"/>
      <c r="O28" s="245"/>
      <c r="P28" s="1"/>
      <c r="R28" s="31"/>
      <c r="S28" s="31"/>
    </row>
    <row r="29" spans="1:19" ht="11.1" customHeight="1" x14ac:dyDescent="0.25">
      <c r="A29" s="69" t="s">
        <v>18</v>
      </c>
      <c r="B29" s="70">
        <v>2023</v>
      </c>
      <c r="C29" s="111">
        <v>303.2296</v>
      </c>
      <c r="D29" s="111">
        <v>286.17200000000014</v>
      </c>
      <c r="E29" s="111">
        <v>286.54079999999988</v>
      </c>
      <c r="F29" s="111">
        <v>282.22319999999991</v>
      </c>
      <c r="G29" s="111">
        <v>289.6096</v>
      </c>
      <c r="H29" s="111">
        <v>293.39040000000006</v>
      </c>
      <c r="I29" s="111">
        <v>291.68279999999999</v>
      </c>
      <c r="J29" s="111">
        <v>292.56440000000003</v>
      </c>
      <c r="K29" s="111">
        <v>288.25559999999996</v>
      </c>
      <c r="L29" s="111">
        <v>289.3719999999999</v>
      </c>
      <c r="M29" s="111">
        <v>294.73479999999989</v>
      </c>
      <c r="N29" s="111">
        <v>310.90439999999995</v>
      </c>
      <c r="O29" s="221">
        <f t="shared" ref="O29" si="10">SUM(C29:N29)</f>
        <v>3508.6795999999995</v>
      </c>
      <c r="P29" s="1"/>
      <c r="R29" s="31"/>
      <c r="S29" s="31"/>
    </row>
    <row r="30" spans="1:19" ht="11.1" customHeight="1" x14ac:dyDescent="0.25">
      <c r="A30" s="69"/>
      <c r="B30" s="70">
        <v>2024</v>
      </c>
      <c r="C30" s="111">
        <v>310.25599999999997</v>
      </c>
      <c r="D30" s="2">
        <v>286.93919999999997</v>
      </c>
      <c r="E30" s="111">
        <v>285.77799999999996</v>
      </c>
      <c r="F30" s="111">
        <v>283.17679999999996</v>
      </c>
      <c r="G30" s="111">
        <v>288.57920000000007</v>
      </c>
      <c r="H30" s="111"/>
      <c r="I30" s="111"/>
      <c r="J30" s="111"/>
      <c r="K30" s="111"/>
      <c r="L30" s="111"/>
      <c r="M30" s="111"/>
      <c r="N30" s="111"/>
      <c r="O30" s="245"/>
      <c r="P30" s="1"/>
      <c r="R30" s="31"/>
      <c r="S30" s="31"/>
    </row>
    <row r="31" spans="1:19" ht="11.1" customHeight="1" x14ac:dyDescent="0.25">
      <c r="A31" s="69" t="s">
        <v>32</v>
      </c>
      <c r="B31" s="70">
        <v>2023</v>
      </c>
      <c r="C31" s="111">
        <v>232.14107999999999</v>
      </c>
      <c r="D31" s="111">
        <v>239.7741</v>
      </c>
      <c r="E31" s="111">
        <v>235.76456400000001</v>
      </c>
      <c r="F31" s="111">
        <v>247.04802399999997</v>
      </c>
      <c r="G31" s="111">
        <v>255.19300000000001</v>
      </c>
      <c r="H31" s="111">
        <v>265.61008799999991</v>
      </c>
      <c r="I31" s="111">
        <v>255.67911600000005</v>
      </c>
      <c r="J31" s="111">
        <v>247.62684400000001</v>
      </c>
      <c r="K31" s="111">
        <v>240.684608</v>
      </c>
      <c r="L31" s="111">
        <v>246.20672800000003</v>
      </c>
      <c r="M31" s="111">
        <v>229.19251600000004</v>
      </c>
      <c r="N31" s="111">
        <v>244.74819200000002</v>
      </c>
      <c r="O31" s="221">
        <f t="shared" ref="O31" si="11">SUM(C31:N31)</f>
        <v>2939.6688600000002</v>
      </c>
      <c r="P31" s="1"/>
      <c r="R31" s="31"/>
      <c r="S31" s="31"/>
    </row>
    <row r="32" spans="1:19" ht="11.1" customHeight="1" x14ac:dyDescent="0.25">
      <c r="A32" s="69"/>
      <c r="B32" s="70">
        <v>2024</v>
      </c>
      <c r="C32" s="111">
        <v>237.94460800000002</v>
      </c>
      <c r="D32" s="2">
        <v>246.24799999999999</v>
      </c>
      <c r="E32" s="111">
        <v>242.13020653970554</v>
      </c>
      <c r="F32" s="111">
        <v>253.94563600000001</v>
      </c>
      <c r="G32" s="111">
        <v>262.70860000000005</v>
      </c>
      <c r="H32" s="111"/>
      <c r="I32" s="111"/>
      <c r="J32" s="111"/>
      <c r="K32" s="111"/>
      <c r="L32" s="111"/>
      <c r="M32" s="111"/>
      <c r="N32" s="111"/>
      <c r="O32" s="245"/>
      <c r="P32" s="1"/>
      <c r="R32" s="31"/>
      <c r="S32" s="31"/>
    </row>
    <row r="33" spans="1:19" ht="11.1" customHeight="1" x14ac:dyDescent="0.25">
      <c r="A33" s="69" t="s">
        <v>112</v>
      </c>
      <c r="B33" s="70">
        <v>2023</v>
      </c>
      <c r="C33" s="111">
        <v>36.0458</v>
      </c>
      <c r="D33" s="111">
        <v>37.043979999999998</v>
      </c>
      <c r="E33" s="111">
        <v>37.417999999999999</v>
      </c>
      <c r="F33" s="111">
        <v>33.438000000000002</v>
      </c>
      <c r="G33" s="111">
        <v>34.463000000000001</v>
      </c>
      <c r="H33" s="111">
        <v>33.945799999999998</v>
      </c>
      <c r="I33" s="111">
        <v>28.131399999999999</v>
      </c>
      <c r="J33" s="111">
        <v>24.068000000000001</v>
      </c>
      <c r="K33" s="111">
        <v>26.056470000000001</v>
      </c>
      <c r="L33" s="111">
        <v>31.840599999999998</v>
      </c>
      <c r="M33" s="111">
        <v>31.341000000000001</v>
      </c>
      <c r="N33" s="111">
        <v>43.372</v>
      </c>
      <c r="O33" s="221">
        <f t="shared" ref="O33" si="12">SUM(C33:N33)</f>
        <v>397.16404999999997</v>
      </c>
      <c r="P33" s="1"/>
      <c r="R33" s="31"/>
      <c r="S33" s="31"/>
    </row>
    <row r="34" spans="1:19" ht="11.1" customHeight="1" x14ac:dyDescent="0.25">
      <c r="A34" s="69"/>
      <c r="B34" s="70">
        <v>2024</v>
      </c>
      <c r="C34" s="111">
        <v>35.420999999999999</v>
      </c>
      <c r="D34" s="2">
        <v>36.134700000000002</v>
      </c>
      <c r="E34" s="111">
        <v>36.167999999999999</v>
      </c>
      <c r="F34" s="111">
        <v>32.469000000000001</v>
      </c>
      <c r="G34" s="111">
        <v>33.414000000000001</v>
      </c>
      <c r="H34" s="111"/>
      <c r="I34" s="111"/>
      <c r="J34" s="111"/>
      <c r="K34" s="111"/>
      <c r="L34" s="111"/>
      <c r="M34" s="111"/>
      <c r="N34" s="111"/>
      <c r="O34" s="245"/>
      <c r="P34" s="1"/>
      <c r="R34" s="31"/>
      <c r="S34" s="31"/>
    </row>
    <row r="35" spans="1:19" ht="11.1" customHeight="1" x14ac:dyDescent="0.25">
      <c r="A35" s="69" t="s">
        <v>17</v>
      </c>
      <c r="B35" s="70">
        <v>2023</v>
      </c>
      <c r="C35" s="111">
        <v>51.190759999999997</v>
      </c>
      <c r="D35" s="111">
        <v>45.125880000000002</v>
      </c>
      <c r="E35" s="111">
        <v>48.330040000000004</v>
      </c>
      <c r="F35" s="111">
        <v>45.60548</v>
      </c>
      <c r="G35" s="111">
        <v>51.423479999999998</v>
      </c>
      <c r="H35" s="111">
        <v>50.418000000000006</v>
      </c>
      <c r="I35" s="111">
        <v>59.663879999999999</v>
      </c>
      <c r="J35" s="111">
        <v>67.505279999999999</v>
      </c>
      <c r="K35" s="111">
        <v>56.083159999999992</v>
      </c>
      <c r="L35" s="111">
        <v>56.457879999999989</v>
      </c>
      <c r="M35" s="111">
        <v>50.402200000000001</v>
      </c>
      <c r="N35" s="111">
        <v>48.006360000000001</v>
      </c>
      <c r="O35" s="221">
        <f t="shared" ref="O35" si="13">SUM(C35:N35)</f>
        <v>630.2124</v>
      </c>
      <c r="P35" s="1"/>
      <c r="R35" s="31"/>
      <c r="S35" s="31"/>
    </row>
    <row r="36" spans="1:19" ht="11.1" customHeight="1" x14ac:dyDescent="0.25">
      <c r="A36" s="69"/>
      <c r="B36" s="70">
        <v>2024</v>
      </c>
      <c r="C36" s="111">
        <v>48.633600000000001</v>
      </c>
      <c r="D36" s="2">
        <v>47.248679999999993</v>
      </c>
      <c r="E36" s="111">
        <v>51.197159999999997</v>
      </c>
      <c r="F36" s="111">
        <v>49.85772</v>
      </c>
      <c r="G36" s="111">
        <v>54.724119999999999</v>
      </c>
      <c r="H36" s="111"/>
      <c r="I36" s="111"/>
      <c r="J36" s="111"/>
      <c r="K36" s="111"/>
      <c r="L36" s="111"/>
      <c r="M36" s="111"/>
      <c r="N36" s="111"/>
      <c r="O36" s="245"/>
      <c r="P36" s="1"/>
      <c r="R36" s="31"/>
      <c r="S36" s="31"/>
    </row>
    <row r="37" spans="1:19" ht="11.1" customHeight="1" x14ac:dyDescent="0.25">
      <c r="A37" s="69" t="s">
        <v>10</v>
      </c>
      <c r="B37" s="70">
        <v>2023</v>
      </c>
      <c r="C37" s="111">
        <v>6.8328400000000009</v>
      </c>
      <c r="D37" s="111">
        <v>7.1337600000000005</v>
      </c>
      <c r="E37" s="111">
        <v>6.7301200000000003</v>
      </c>
      <c r="F37" s="111">
        <v>7.3103999999999996</v>
      </c>
      <c r="G37" s="111">
        <v>7.6989200000000002</v>
      </c>
      <c r="H37" s="111">
        <v>7.2782400000000003</v>
      </c>
      <c r="I37" s="111">
        <v>7.2002400000000009</v>
      </c>
      <c r="J37" s="111">
        <v>6.962600000000001</v>
      </c>
      <c r="K37" s="111">
        <v>6.3880400000000002</v>
      </c>
      <c r="L37" s="111">
        <v>6.0068799999999998</v>
      </c>
      <c r="M37" s="111">
        <v>6.6175200000000007</v>
      </c>
      <c r="N37" s="111">
        <v>7.5725600000000002</v>
      </c>
      <c r="O37" s="221">
        <f t="shared" ref="O37" si="14">SUM(C37:N37)</f>
        <v>83.732119999999995</v>
      </c>
      <c r="P37" s="1"/>
      <c r="R37" s="31"/>
      <c r="S37" s="31"/>
    </row>
    <row r="38" spans="1:19" ht="11.1" customHeight="1" x14ac:dyDescent="0.25">
      <c r="A38" s="69"/>
      <c r="B38" s="70">
        <v>2024</v>
      </c>
      <c r="C38" s="111">
        <v>7.2874400000000001</v>
      </c>
      <c r="D38" s="2">
        <v>7.3827600000000011</v>
      </c>
      <c r="E38" s="111">
        <v>7.2452800000000011</v>
      </c>
      <c r="F38" s="111">
        <v>7.2931600000000012</v>
      </c>
      <c r="G38" s="111">
        <v>7.4492000000000003</v>
      </c>
      <c r="H38" s="111"/>
      <c r="I38" s="111"/>
      <c r="J38" s="111"/>
      <c r="K38" s="111"/>
      <c r="L38" s="111"/>
      <c r="M38" s="111"/>
      <c r="N38" s="111"/>
      <c r="O38" s="245"/>
      <c r="P38" s="1"/>
      <c r="R38" s="31"/>
      <c r="S38" s="31"/>
    </row>
    <row r="39" spans="1:19" ht="11.1" customHeight="1" x14ac:dyDescent="0.25">
      <c r="A39" s="69" t="s">
        <v>64</v>
      </c>
      <c r="B39" s="70">
        <v>2023</v>
      </c>
      <c r="C39" s="111">
        <v>2.6184000000000003</v>
      </c>
      <c r="D39" s="111">
        <v>2.2383999999999999</v>
      </c>
      <c r="E39" s="111">
        <v>2.0651999999999995</v>
      </c>
      <c r="F39" s="111">
        <v>2.246</v>
      </c>
      <c r="G39" s="111">
        <v>1.8944000000000001</v>
      </c>
      <c r="H39" s="111">
        <v>2.0820000000000003</v>
      </c>
      <c r="I39" s="111">
        <v>2.4680000000000009</v>
      </c>
      <c r="J39" s="111">
        <v>2.4127999999999994</v>
      </c>
      <c r="K39" s="111">
        <v>3.0696000000000003</v>
      </c>
      <c r="L39" s="111">
        <v>2.7992000000000004</v>
      </c>
      <c r="M39" s="111">
        <v>2.6504000000000003</v>
      </c>
      <c r="N39" s="111">
        <v>3.0204</v>
      </c>
      <c r="O39" s="221">
        <f t="shared" ref="O39" si="15">SUM(C39:N39)</f>
        <v>29.564800000000002</v>
      </c>
      <c r="P39" s="1"/>
      <c r="R39" s="31"/>
      <c r="S39" s="31"/>
    </row>
    <row r="40" spans="1:19" ht="11.1" customHeight="1" x14ac:dyDescent="0.25">
      <c r="A40" s="69"/>
      <c r="B40" s="70">
        <v>2024</v>
      </c>
      <c r="C40" s="111">
        <v>2.3559999999999999</v>
      </c>
      <c r="D40" s="2">
        <v>2.036</v>
      </c>
      <c r="E40" s="111">
        <v>1.9708000000000001</v>
      </c>
      <c r="F40" s="111">
        <v>2.4159999999999999</v>
      </c>
      <c r="G40" s="111">
        <v>2.0415999999999999</v>
      </c>
      <c r="H40" s="111"/>
      <c r="I40" s="111"/>
      <c r="J40" s="111"/>
      <c r="K40" s="111"/>
      <c r="L40" s="111"/>
      <c r="M40" s="111"/>
      <c r="N40" s="111"/>
      <c r="O40" s="245"/>
      <c r="P40" s="1"/>
      <c r="R40" s="31"/>
      <c r="S40" s="31"/>
    </row>
    <row r="41" spans="1:19" ht="11.1" customHeight="1" x14ac:dyDescent="0.25">
      <c r="A41" s="69" t="s">
        <v>65</v>
      </c>
      <c r="B41" s="70">
        <v>2023</v>
      </c>
      <c r="C41" s="111">
        <v>2.2690000000000001</v>
      </c>
      <c r="D41" s="111">
        <v>2.2010000000000001</v>
      </c>
      <c r="E41" s="111">
        <v>2.5469140000000001</v>
      </c>
      <c r="F41" s="111">
        <v>2.1569750000000001</v>
      </c>
      <c r="G41" s="111">
        <v>2.5217999999999998</v>
      </c>
      <c r="H41" s="111">
        <v>2.1366999999999998</v>
      </c>
      <c r="I41" s="111">
        <v>2.16947</v>
      </c>
      <c r="J41" s="111">
        <v>2.214</v>
      </c>
      <c r="K41" s="111">
        <v>1.895</v>
      </c>
      <c r="L41" s="111">
        <v>1.82</v>
      </c>
      <c r="M41" s="111">
        <v>1.9806999999999999</v>
      </c>
      <c r="N41" s="111">
        <v>2.5140000000000002</v>
      </c>
      <c r="O41" s="221">
        <f t="shared" ref="O41" si="16">SUM(C41:N41)</f>
        <v>26.425558999999996</v>
      </c>
      <c r="P41" s="1"/>
      <c r="R41" s="31"/>
      <c r="S41" s="31"/>
    </row>
    <row r="42" spans="1:19" ht="11.1" customHeight="1" x14ac:dyDescent="0.25">
      <c r="A42" s="69"/>
      <c r="B42" s="70">
        <v>2024</v>
      </c>
      <c r="C42" s="111">
        <v>2.012</v>
      </c>
      <c r="D42" s="2">
        <v>1.984</v>
      </c>
      <c r="E42" s="111">
        <v>2.2909999999999999</v>
      </c>
      <c r="F42" s="111">
        <v>1.9855</v>
      </c>
      <c r="G42" s="111">
        <v>2.34</v>
      </c>
      <c r="H42" s="111"/>
      <c r="I42" s="111"/>
      <c r="J42" s="111"/>
      <c r="K42" s="111"/>
      <c r="L42" s="111"/>
      <c r="M42" s="111"/>
      <c r="N42" s="111"/>
      <c r="O42" s="245"/>
      <c r="P42" s="1"/>
      <c r="R42" s="31"/>
      <c r="S42" s="31"/>
    </row>
    <row r="43" spans="1:19" ht="11.1" customHeight="1" x14ac:dyDescent="0.25">
      <c r="A43" s="69" t="s">
        <v>21</v>
      </c>
      <c r="B43" s="70">
        <v>2023</v>
      </c>
      <c r="C43" s="111">
        <v>6.6978337999999997</v>
      </c>
      <c r="D43" s="111">
        <v>6.191472000000001</v>
      </c>
      <c r="E43" s="111">
        <v>6.9266571499999987</v>
      </c>
      <c r="F43" s="111">
        <v>5.3582355000000002</v>
      </c>
      <c r="G43" s="111">
        <v>6.2001345800000003</v>
      </c>
      <c r="H43" s="111">
        <v>6.1628299999999996</v>
      </c>
      <c r="I43" s="111">
        <v>5.8916000000000004</v>
      </c>
      <c r="J43" s="111">
        <v>6.7488000000000001</v>
      </c>
      <c r="K43" s="111">
        <v>7.0122340000000003</v>
      </c>
      <c r="L43" s="111">
        <v>7.7353968999999996</v>
      </c>
      <c r="M43" s="111">
        <v>6.4215999999999998</v>
      </c>
      <c r="N43" s="111">
        <v>5.806051694999999</v>
      </c>
      <c r="O43" s="221">
        <f t="shared" ref="O43" si="17">SUM(C43:N43)</f>
        <v>77.152845624999998</v>
      </c>
      <c r="P43" s="1"/>
      <c r="R43" s="31"/>
      <c r="S43" s="31"/>
    </row>
    <row r="44" spans="1:19" ht="11.1" customHeight="1" x14ac:dyDescent="0.25">
      <c r="A44" s="69"/>
      <c r="B44" s="70">
        <v>2024</v>
      </c>
      <c r="C44" s="111">
        <v>6.7985784599999999</v>
      </c>
      <c r="D44" s="2">
        <v>6.2034355807999999</v>
      </c>
      <c r="E44" s="111">
        <v>6.9455</v>
      </c>
      <c r="F44" s="111">
        <v>5.3731999999999998</v>
      </c>
      <c r="G44" s="111">
        <v>6.2923999999999998</v>
      </c>
      <c r="H44" s="111"/>
      <c r="I44" s="111"/>
      <c r="J44" s="111"/>
      <c r="K44" s="111"/>
      <c r="L44" s="111"/>
      <c r="M44" s="111"/>
      <c r="N44" s="111"/>
      <c r="O44" s="245"/>
      <c r="P44" s="1"/>
      <c r="R44" s="31"/>
      <c r="S44" s="31"/>
    </row>
    <row r="45" spans="1:19" ht="11.1" customHeight="1" x14ac:dyDescent="0.25">
      <c r="A45" s="69" t="s">
        <v>43</v>
      </c>
      <c r="B45" s="70">
        <v>2023</v>
      </c>
      <c r="C45" s="111">
        <v>60.317616111</v>
      </c>
      <c r="D45" s="111">
        <v>70.300310699999997</v>
      </c>
      <c r="E45" s="111">
        <v>87.549457876193998</v>
      </c>
      <c r="F45" s="111">
        <v>122.9076065</v>
      </c>
      <c r="G45" s="111">
        <v>151.98231680000001</v>
      </c>
      <c r="H45" s="111">
        <v>115.332104</v>
      </c>
      <c r="I45" s="111">
        <v>156.12237999999999</v>
      </c>
      <c r="J45" s="111">
        <v>134.99304240000001</v>
      </c>
      <c r="K45" s="111">
        <v>90.617191999999989</v>
      </c>
      <c r="L45" s="111">
        <v>78.949134108196503</v>
      </c>
      <c r="M45" s="111">
        <v>110.24218</v>
      </c>
      <c r="N45" s="111">
        <v>154.621601247</v>
      </c>
      <c r="O45" s="221">
        <f t="shared" ref="O45" si="18">SUM(C45:N45)</f>
        <v>1333.9349417423903</v>
      </c>
      <c r="P45" s="1"/>
      <c r="R45" s="31"/>
      <c r="S45" s="31"/>
    </row>
    <row r="46" spans="1:19" ht="11.1" customHeight="1" x14ac:dyDescent="0.25">
      <c r="A46" s="69"/>
      <c r="B46" s="70">
        <v>2024</v>
      </c>
      <c r="C46" s="111">
        <v>70.418520545500002</v>
      </c>
      <c r="D46" s="2">
        <v>80.479231999999996</v>
      </c>
      <c r="E46" s="111">
        <v>95.472111999999996</v>
      </c>
      <c r="F46" s="111">
        <v>120.4128</v>
      </c>
      <c r="G46" s="111">
        <v>152.2444265</v>
      </c>
      <c r="H46" s="111"/>
      <c r="I46" s="111"/>
      <c r="J46" s="111"/>
      <c r="K46" s="111"/>
      <c r="L46" s="111"/>
      <c r="M46" s="111"/>
      <c r="N46" s="111"/>
      <c r="O46" s="245"/>
      <c r="P46" s="1"/>
      <c r="R46" s="31"/>
      <c r="S46" s="31"/>
    </row>
    <row r="47" spans="1:19" ht="11.1" customHeight="1" x14ac:dyDescent="0.25">
      <c r="A47" s="69" t="s">
        <v>31</v>
      </c>
      <c r="B47" s="70">
        <v>2023</v>
      </c>
      <c r="C47" s="111">
        <v>151.8219</v>
      </c>
      <c r="D47" s="111">
        <v>146.7629</v>
      </c>
      <c r="E47" s="111">
        <v>147.23339999999999</v>
      </c>
      <c r="F47" s="111">
        <v>153.5335</v>
      </c>
      <c r="G47" s="111">
        <v>170.25700000000001</v>
      </c>
      <c r="H47" s="111">
        <v>177.26900000000001</v>
      </c>
      <c r="I47" s="111">
        <v>176.20599999999999</v>
      </c>
      <c r="J47" s="111">
        <v>194.98050000000001</v>
      </c>
      <c r="K47" s="111">
        <v>144.62909999999999</v>
      </c>
      <c r="L47" s="111">
        <v>107.575</v>
      </c>
      <c r="M47" s="111">
        <v>112.1648</v>
      </c>
      <c r="N47" s="111">
        <v>131.77994089350889</v>
      </c>
      <c r="O47" s="221">
        <f t="shared" ref="O47" si="19">SUM(C47:N47)</f>
        <v>1814.2130408935088</v>
      </c>
      <c r="P47" s="1"/>
      <c r="R47" s="31"/>
      <c r="S47" s="31"/>
    </row>
    <row r="48" spans="1:19" ht="11.1" customHeight="1" x14ac:dyDescent="0.25">
      <c r="A48" s="69"/>
      <c r="B48" s="70">
        <v>2024</v>
      </c>
      <c r="C48" s="111">
        <v>153.64699999999999</v>
      </c>
      <c r="D48" s="2">
        <v>153.03952435970001</v>
      </c>
      <c r="E48" s="111">
        <v>150.34700000000001</v>
      </c>
      <c r="F48" s="111">
        <v>157.63441767762799</v>
      </c>
      <c r="G48" s="111">
        <v>172.64699999999999</v>
      </c>
      <c r="H48" s="111"/>
      <c r="I48" s="111"/>
      <c r="J48" s="111"/>
      <c r="K48" s="111"/>
      <c r="L48" s="111"/>
      <c r="M48" s="111"/>
      <c r="N48" s="111"/>
      <c r="O48" s="245"/>
      <c r="P48" s="1"/>
      <c r="R48" s="31"/>
      <c r="S48" s="31"/>
    </row>
    <row r="49" spans="1:20" ht="11.1" customHeight="1" x14ac:dyDescent="0.25">
      <c r="A49" s="69" t="s">
        <v>35</v>
      </c>
      <c r="B49" s="70">
        <v>2023</v>
      </c>
      <c r="C49" s="111">
        <v>458.04300000000001</v>
      </c>
      <c r="D49" s="111">
        <v>574.46199999999999</v>
      </c>
      <c r="E49" s="111">
        <v>638.00799999999992</v>
      </c>
      <c r="F49" s="111">
        <v>872.30100000000004</v>
      </c>
      <c r="G49" s="111">
        <v>885.245</v>
      </c>
      <c r="H49" s="111">
        <v>900.69500000000016</v>
      </c>
      <c r="I49" s="111">
        <v>835.55049999999994</v>
      </c>
      <c r="J49" s="111">
        <v>792.90349999999989</v>
      </c>
      <c r="K49" s="111">
        <v>715.33699999999999</v>
      </c>
      <c r="L49" s="111">
        <v>626.34600000000012</v>
      </c>
      <c r="M49" s="111">
        <v>615.75000000000011</v>
      </c>
      <c r="N49" s="111">
        <v>562.8180000000001</v>
      </c>
      <c r="O49" s="221">
        <f t="shared" ref="O49" si="20">SUM(C49:N49)</f>
        <v>8477.4590000000007</v>
      </c>
      <c r="P49" s="1"/>
      <c r="R49" s="31"/>
      <c r="S49" s="31"/>
    </row>
    <row r="50" spans="1:20" ht="11.1" customHeight="1" x14ac:dyDescent="0.25">
      <c r="A50" s="69"/>
      <c r="B50" s="70">
        <v>2024</v>
      </c>
      <c r="C50" s="111">
        <v>453.70099999999996</v>
      </c>
      <c r="D50" s="2">
        <v>565.56399999999996</v>
      </c>
      <c r="E50" s="111">
        <v>634.56999999999994</v>
      </c>
      <c r="F50" s="111">
        <v>878.0100000000001</v>
      </c>
      <c r="G50" s="111">
        <v>869.38900000000012</v>
      </c>
      <c r="H50" s="111"/>
      <c r="I50" s="111"/>
      <c r="J50" s="111"/>
      <c r="K50" s="111"/>
      <c r="L50" s="111"/>
      <c r="M50" s="111"/>
      <c r="N50" s="111"/>
      <c r="O50" s="245"/>
      <c r="P50" s="1"/>
      <c r="R50" s="31"/>
      <c r="S50" s="31"/>
    </row>
    <row r="51" spans="1:20" ht="11.1" customHeight="1" x14ac:dyDescent="0.25">
      <c r="A51" s="69" t="s">
        <v>36</v>
      </c>
      <c r="B51" s="70">
        <v>2023</v>
      </c>
      <c r="C51" s="111">
        <v>4.4036999999999997</v>
      </c>
      <c r="D51" s="111">
        <v>4.7779999999999996</v>
      </c>
      <c r="E51" s="111">
        <v>3.9169</v>
      </c>
      <c r="F51" s="111">
        <v>4.4315100000000003</v>
      </c>
      <c r="G51" s="111">
        <v>4.5301099999999996</v>
      </c>
      <c r="H51" s="111">
        <v>4.532</v>
      </c>
      <c r="I51" s="111">
        <v>4.6213800000000003</v>
      </c>
      <c r="J51" s="111">
        <v>5.8487999999999998</v>
      </c>
      <c r="K51" s="111">
        <v>4.9821249200000004</v>
      </c>
      <c r="L51" s="111">
        <v>4.5821860000000001</v>
      </c>
      <c r="M51" s="111">
        <v>4.6264799999999999</v>
      </c>
      <c r="N51" s="111">
        <v>6.0208252599999996</v>
      </c>
      <c r="O51" s="221">
        <f t="shared" ref="O51" si="21">SUM(C51:N51)</f>
        <v>57.274016180000004</v>
      </c>
      <c r="P51" s="1"/>
      <c r="R51" s="31"/>
      <c r="S51" s="31"/>
    </row>
    <row r="52" spans="1:20" ht="11.1" customHeight="1" x14ac:dyDescent="0.25">
      <c r="A52" s="69"/>
      <c r="B52" s="70">
        <v>2024</v>
      </c>
      <c r="C52" s="111">
        <v>4.4246733634225004</v>
      </c>
      <c r="D52" s="2">
        <v>4.7783970409815</v>
      </c>
      <c r="E52" s="111">
        <v>4.0168999999999997</v>
      </c>
      <c r="F52" s="111">
        <v>4.55764674</v>
      </c>
      <c r="G52" s="111">
        <v>4.5582399999999996</v>
      </c>
      <c r="H52" s="111"/>
      <c r="I52" s="111"/>
      <c r="J52" s="111"/>
      <c r="K52" s="111"/>
      <c r="L52" s="111"/>
      <c r="M52" s="111"/>
      <c r="N52" s="111"/>
      <c r="O52" s="245"/>
      <c r="P52" s="1"/>
      <c r="R52" s="31"/>
      <c r="S52" s="31"/>
    </row>
    <row r="53" spans="1:20" ht="11.1" customHeight="1" x14ac:dyDescent="0.25">
      <c r="A53" s="69" t="s">
        <v>22</v>
      </c>
      <c r="B53" s="70">
        <v>2023</v>
      </c>
      <c r="C53" s="111">
        <v>14.239212</v>
      </c>
      <c r="D53" s="111">
        <v>15.407999999999999</v>
      </c>
      <c r="E53" s="111">
        <v>16.352</v>
      </c>
      <c r="F53" s="111">
        <v>15.8788</v>
      </c>
      <c r="G53" s="111">
        <v>17.756</v>
      </c>
      <c r="H53" s="111">
        <v>18.123999999999999</v>
      </c>
      <c r="I53" s="111">
        <v>16.972000000000001</v>
      </c>
      <c r="J53" s="111">
        <v>19.084</v>
      </c>
      <c r="K53" s="111">
        <v>19.236000000000001</v>
      </c>
      <c r="L53" s="111">
        <v>18.204000000000001</v>
      </c>
      <c r="M53" s="111">
        <v>18.768000000000001</v>
      </c>
      <c r="N53" s="111">
        <v>19.142799999999998</v>
      </c>
      <c r="O53" s="221">
        <f t="shared" ref="O53" si="22">SUM(C53:N53)</f>
        <v>209.16481199999998</v>
      </c>
      <c r="P53" s="1"/>
      <c r="R53" s="31"/>
      <c r="S53" s="31"/>
    </row>
    <row r="54" spans="1:20" ht="11.1" customHeight="1" x14ac:dyDescent="0.25">
      <c r="A54" s="69"/>
      <c r="B54" s="70">
        <v>2024</v>
      </c>
      <c r="C54" s="111">
        <v>14.32</v>
      </c>
      <c r="D54" s="2">
        <v>15.512400000000003</v>
      </c>
      <c r="E54" s="111">
        <v>16.366400000000002</v>
      </c>
      <c r="F54" s="111">
        <v>16.54</v>
      </c>
      <c r="G54" s="111">
        <v>17.923999999999999</v>
      </c>
      <c r="H54" s="111"/>
      <c r="I54" s="111"/>
      <c r="J54" s="111"/>
      <c r="K54" s="111"/>
      <c r="L54" s="111"/>
      <c r="M54" s="111"/>
      <c r="N54" s="111"/>
      <c r="O54" s="245"/>
      <c r="P54" s="1"/>
      <c r="R54" s="31"/>
      <c r="S54" s="31"/>
    </row>
    <row r="55" spans="1:20" ht="11.1" customHeight="1" x14ac:dyDescent="0.25">
      <c r="A55" s="76" t="s">
        <v>30</v>
      </c>
      <c r="B55" s="70">
        <v>2023</v>
      </c>
      <c r="C55" s="111">
        <v>3.2040000000000002</v>
      </c>
      <c r="D55" s="111">
        <v>3.2159999999999997</v>
      </c>
      <c r="E55" s="111">
        <v>3.0720000000000001</v>
      </c>
      <c r="F55" s="111">
        <v>3.1680000000000001</v>
      </c>
      <c r="G55" s="111">
        <v>3.2159999999999997</v>
      </c>
      <c r="H55" s="111">
        <v>3.12</v>
      </c>
      <c r="I55" s="111">
        <v>3.0600000000000005</v>
      </c>
      <c r="J55" s="111">
        <v>3.024</v>
      </c>
      <c r="K55" s="111">
        <v>2.9039999999999999</v>
      </c>
      <c r="L55" s="111">
        <v>3.1440000000000001</v>
      </c>
      <c r="M55" s="111">
        <v>3.12</v>
      </c>
      <c r="N55" s="111">
        <v>2.3679999999999999</v>
      </c>
      <c r="O55" s="221">
        <f t="shared" ref="O55" si="23">SUM(C55:N55)</f>
        <v>36.616</v>
      </c>
      <c r="P55" s="1"/>
      <c r="R55" s="31"/>
      <c r="S55" s="31"/>
    </row>
    <row r="56" spans="1:20" ht="11.1" customHeight="1" x14ac:dyDescent="0.25">
      <c r="A56" s="76"/>
      <c r="B56" s="70">
        <v>2024</v>
      </c>
      <c r="C56" s="111">
        <v>3.1240000000000001</v>
      </c>
      <c r="D56" s="2">
        <v>3.1457999999999999</v>
      </c>
      <c r="E56" s="111">
        <v>3.0053999999999998</v>
      </c>
      <c r="F56" s="111">
        <v>3.1320000000000001</v>
      </c>
      <c r="G56" s="111">
        <v>3.1240999999999999</v>
      </c>
      <c r="H56" s="111"/>
      <c r="I56" s="111"/>
      <c r="J56" s="111"/>
      <c r="K56" s="111"/>
      <c r="L56" s="111"/>
      <c r="M56" s="111"/>
      <c r="N56" s="111"/>
      <c r="O56" s="245"/>
      <c r="P56" s="1"/>
      <c r="R56" s="31"/>
      <c r="S56" s="31"/>
    </row>
    <row r="57" spans="1:20" ht="11.1" customHeight="1" x14ac:dyDescent="0.25">
      <c r="A57" s="69" t="s">
        <v>164</v>
      </c>
      <c r="B57" s="70">
        <v>2023</v>
      </c>
      <c r="C57" s="111">
        <v>1.92</v>
      </c>
      <c r="D57" s="111">
        <v>1.81345</v>
      </c>
      <c r="E57" s="111">
        <v>1.9272</v>
      </c>
      <c r="F57" s="111">
        <v>1.6365000000000001</v>
      </c>
      <c r="G57" s="111">
        <v>2.0630000000000002</v>
      </c>
      <c r="H57" s="111">
        <v>2.2338</v>
      </c>
      <c r="I57" s="111">
        <v>2.5396000000000001</v>
      </c>
      <c r="J57" s="111">
        <v>2.56</v>
      </c>
      <c r="K57" s="111">
        <v>3.0455999999999999</v>
      </c>
      <c r="L57" s="111">
        <v>2.9159999999999999</v>
      </c>
      <c r="M57" s="111">
        <v>3.31</v>
      </c>
      <c r="N57" s="111">
        <v>4.1520000000000001</v>
      </c>
      <c r="O57" s="221">
        <f t="shared" ref="O57" si="24">SUM(C57:N57)</f>
        <v>30.117150000000002</v>
      </c>
      <c r="P57" s="1"/>
      <c r="R57" s="31"/>
      <c r="S57" s="31"/>
    </row>
    <row r="58" spans="1:20" ht="11.1" customHeight="1" x14ac:dyDescent="0.25">
      <c r="A58" s="77"/>
      <c r="B58" s="78">
        <v>2024</v>
      </c>
      <c r="C58" s="111">
        <v>2.0432000000000001</v>
      </c>
      <c r="D58" s="112">
        <v>1.8260000000000001</v>
      </c>
      <c r="E58" s="112">
        <v>2.0192000000000001</v>
      </c>
      <c r="F58" s="112">
        <v>1.764</v>
      </c>
      <c r="G58" s="112">
        <v>2.2162999999999999</v>
      </c>
      <c r="H58" s="112"/>
      <c r="I58" s="112"/>
      <c r="J58" s="112"/>
      <c r="K58" s="112"/>
      <c r="L58" s="112"/>
      <c r="M58" s="112"/>
      <c r="N58" s="112"/>
      <c r="O58" s="245"/>
      <c r="P58" s="1"/>
      <c r="R58" s="31"/>
      <c r="S58" s="31"/>
    </row>
    <row r="59" spans="1:20" ht="9" customHeight="1" x14ac:dyDescent="0.25">
      <c r="A59" s="4" t="s">
        <v>170</v>
      </c>
      <c r="B59" s="79"/>
      <c r="C59" s="79"/>
      <c r="D59" s="79"/>
      <c r="E59" s="79"/>
      <c r="F59" s="79"/>
      <c r="G59" s="79"/>
      <c r="H59" s="79"/>
      <c r="I59" s="120"/>
      <c r="J59" s="121"/>
      <c r="K59" s="122"/>
      <c r="L59" s="120"/>
      <c r="M59" s="120"/>
      <c r="N59" s="120"/>
      <c r="O59" s="120"/>
      <c r="P59" s="123"/>
      <c r="Q59" s="124"/>
      <c r="R59" s="31"/>
      <c r="S59" s="31"/>
      <c r="T59" s="124"/>
    </row>
    <row r="60" spans="1:20" ht="9" customHeight="1" x14ac:dyDescent="0.25">
      <c r="A60" s="85" t="s">
        <v>39</v>
      </c>
      <c r="B60" s="89"/>
      <c r="C60" s="89"/>
      <c r="D60" s="89"/>
      <c r="E60" s="89"/>
      <c r="F60" s="89"/>
      <c r="G60" s="89"/>
      <c r="H60" s="89"/>
      <c r="I60" s="125"/>
      <c r="J60" s="125"/>
      <c r="K60" s="125"/>
      <c r="L60" s="125"/>
      <c r="M60" s="125"/>
      <c r="N60" s="125"/>
      <c r="O60" s="125"/>
      <c r="P60" s="125"/>
      <c r="Q60" s="126"/>
      <c r="R60" s="31"/>
      <c r="S60" s="31"/>
      <c r="T60" s="126"/>
    </row>
    <row r="61" spans="1:20" ht="9" customHeight="1" x14ac:dyDescent="0.25">
      <c r="A61" s="5" t="s">
        <v>87</v>
      </c>
      <c r="B61" s="89"/>
      <c r="C61" s="89"/>
      <c r="D61" s="89"/>
      <c r="E61" s="89"/>
      <c r="F61" s="89"/>
      <c r="G61" s="89"/>
      <c r="H61" s="89"/>
      <c r="I61" s="125"/>
      <c r="J61" s="125"/>
      <c r="K61" s="125"/>
      <c r="L61" s="125"/>
      <c r="M61" s="125"/>
      <c r="N61" s="125"/>
      <c r="O61" s="125"/>
      <c r="P61" s="125"/>
      <c r="Q61" s="126"/>
      <c r="R61" s="126"/>
      <c r="S61" s="126"/>
      <c r="T61" s="126"/>
    </row>
    <row r="62" spans="1:20" ht="13.5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8"/>
      <c r="R62" s="128"/>
      <c r="S62" s="128"/>
      <c r="T62" s="128"/>
    </row>
    <row r="63" spans="1:20" ht="13.5" x14ac:dyDescent="0.25">
      <c r="A63" s="129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</row>
    <row r="64" spans="1:20" ht="13.5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</row>
    <row r="65" spans="1:16" ht="13.5" x14ac:dyDescent="0.25">
      <c r="A65" s="129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</row>
    <row r="66" spans="1:16" ht="13.5" x14ac:dyDescent="0.25">
      <c r="A66" s="129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Q66"/>
  <sheetViews>
    <sheetView showGridLines="0" zoomScaleNormal="100" workbookViewId="0">
      <selection sqref="A1:O61"/>
    </sheetView>
  </sheetViews>
  <sheetFormatPr baseColWidth="10" defaultColWidth="5.332031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" width="5.33203125" style="31"/>
    <col min="17" max="17" width="7.5546875" style="31" customWidth="1"/>
    <col min="18" max="16384" width="5.33203125" style="31"/>
  </cols>
  <sheetData>
    <row r="1" spans="1:16" ht="20.25" customHeight="1" x14ac:dyDescent="0.25">
      <c r="A1" s="29" t="s">
        <v>249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68"/>
    </row>
    <row r="5" spans="1:16" ht="14.1" customHeight="1" x14ac:dyDescent="0.25">
      <c r="A5" s="375" t="s">
        <v>26</v>
      </c>
      <c r="B5" s="219">
        <v>2023</v>
      </c>
      <c r="C5" s="220">
        <v>15115.623982236384</v>
      </c>
      <c r="D5" s="220">
        <v>15219.905151999998</v>
      </c>
      <c r="E5" s="220">
        <v>15117.891630399998</v>
      </c>
      <c r="F5" s="243">
        <v>15145.956342000001</v>
      </c>
      <c r="G5" s="243">
        <v>15655.419152032546</v>
      </c>
      <c r="H5" s="243">
        <v>15694.878710000001</v>
      </c>
      <c r="I5" s="243">
        <v>18647.015461025498</v>
      </c>
      <c r="J5" s="243">
        <v>18457.164969325499</v>
      </c>
      <c r="K5" s="243">
        <v>17434.331222499997</v>
      </c>
      <c r="L5" s="243">
        <v>17090.3980357</v>
      </c>
      <c r="M5" s="243">
        <v>17395.944250000004</v>
      </c>
      <c r="N5" s="243">
        <v>19475.221211677199</v>
      </c>
      <c r="O5" s="221">
        <f>SUM(C5:N5)</f>
        <v>200449.75011889712</v>
      </c>
      <c r="P5" s="30"/>
    </row>
    <row r="6" spans="1:16" ht="14.1" customHeight="1" x14ac:dyDescent="0.25">
      <c r="A6" s="376"/>
      <c r="B6" s="227" t="s">
        <v>115</v>
      </c>
      <c r="C6" s="244">
        <v>15681.267789118992</v>
      </c>
      <c r="D6" s="244">
        <v>15807.136862215288</v>
      </c>
      <c r="E6" s="244">
        <v>15700.349845060875</v>
      </c>
      <c r="F6" s="244">
        <v>15973.253874551046</v>
      </c>
      <c r="G6" s="223">
        <v>16527.276936749997</v>
      </c>
      <c r="H6" s="223"/>
      <c r="I6" s="223"/>
      <c r="J6" s="223"/>
      <c r="K6" s="223"/>
      <c r="L6" s="223"/>
      <c r="M6" s="223"/>
      <c r="N6" s="223"/>
      <c r="O6" s="224"/>
      <c r="P6" s="30"/>
    </row>
    <row r="7" spans="1:16" ht="11.1" customHeight="1" x14ac:dyDescent="0.25">
      <c r="A7" s="69" t="s">
        <v>3</v>
      </c>
      <c r="B7" s="70">
        <v>2023</v>
      </c>
      <c r="C7" s="111">
        <v>162.57595500000008</v>
      </c>
      <c r="D7" s="111">
        <v>157.66422749999998</v>
      </c>
      <c r="E7" s="111">
        <v>149.02354499999998</v>
      </c>
      <c r="F7" s="111">
        <v>128.95771500000006</v>
      </c>
      <c r="G7" s="111">
        <v>139.05972750000001</v>
      </c>
      <c r="H7" s="111">
        <v>144.28020750000005</v>
      </c>
      <c r="I7" s="111">
        <v>149.3784225</v>
      </c>
      <c r="J7" s="111">
        <v>149.10776999999999</v>
      </c>
      <c r="K7" s="111">
        <v>157.19261999999995</v>
      </c>
      <c r="L7" s="111">
        <v>158.17596749999996</v>
      </c>
      <c r="M7" s="111">
        <v>162.30546749999996</v>
      </c>
      <c r="N7" s="111">
        <v>193.23845999999998</v>
      </c>
      <c r="O7" s="245">
        <f>SUM(C7:N7)</f>
        <v>1850.9600850000002</v>
      </c>
      <c r="P7" s="30"/>
    </row>
    <row r="8" spans="1:16" ht="11.1" customHeight="1" x14ac:dyDescent="0.25">
      <c r="A8" s="69"/>
      <c r="B8" s="70">
        <v>2024</v>
      </c>
      <c r="C8" s="111">
        <v>169.18151250000005</v>
      </c>
      <c r="D8" s="117">
        <v>171.22671749999998</v>
      </c>
      <c r="E8" s="111">
        <v>153.5720675</v>
      </c>
      <c r="F8" s="111">
        <v>148.51377600000004</v>
      </c>
      <c r="G8" s="111">
        <v>157.75173150000003</v>
      </c>
      <c r="H8" s="111"/>
      <c r="I8" s="111"/>
      <c r="J8" s="111"/>
      <c r="K8" s="111"/>
      <c r="L8" s="111"/>
      <c r="M8" s="111"/>
      <c r="N8" s="111"/>
      <c r="O8" s="245"/>
      <c r="P8" s="30"/>
    </row>
    <row r="9" spans="1:16" ht="11.1" customHeight="1" x14ac:dyDescent="0.25">
      <c r="A9" s="69" t="s">
        <v>4</v>
      </c>
      <c r="B9" s="70">
        <v>2023</v>
      </c>
      <c r="C9" s="111">
        <v>159.80175200000002</v>
      </c>
      <c r="D9" s="111">
        <v>145.92789999999999</v>
      </c>
      <c r="E9" s="111">
        <v>155.93219999999999</v>
      </c>
      <c r="F9" s="111">
        <v>169.48949999999999</v>
      </c>
      <c r="G9" s="111">
        <v>167.82470000000001</v>
      </c>
      <c r="H9" s="111">
        <v>161.1431</v>
      </c>
      <c r="I9" s="111">
        <v>179.41702000000001</v>
      </c>
      <c r="J9" s="111">
        <v>152.11203829999999</v>
      </c>
      <c r="K9" s="111">
        <v>161.1224</v>
      </c>
      <c r="L9" s="111">
        <v>148.54223020000001</v>
      </c>
      <c r="M9" s="111">
        <v>139.89815999999999</v>
      </c>
      <c r="N9" s="111">
        <v>164.21379839999997</v>
      </c>
      <c r="O9" s="245">
        <f t="shared" ref="O9" si="0">SUM(C9:N9)</f>
        <v>1905.4247989</v>
      </c>
      <c r="P9" s="30"/>
    </row>
    <row r="10" spans="1:16" ht="11.1" customHeight="1" x14ac:dyDescent="0.25">
      <c r="A10" s="69"/>
      <c r="B10" s="70">
        <v>2024</v>
      </c>
      <c r="C10" s="111">
        <v>162.78966560999999</v>
      </c>
      <c r="D10" s="117">
        <v>147.71375318</v>
      </c>
      <c r="E10" s="111">
        <v>157.12799999999999</v>
      </c>
      <c r="F10" s="111">
        <v>171.58454212025001</v>
      </c>
      <c r="G10" s="111">
        <v>170.12462925</v>
      </c>
      <c r="H10" s="111"/>
      <c r="I10" s="111"/>
      <c r="J10" s="111"/>
      <c r="K10" s="111"/>
      <c r="L10" s="111"/>
      <c r="M10" s="111"/>
      <c r="N10" s="111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11">
        <v>219.2216</v>
      </c>
      <c r="D11" s="111">
        <v>210.31060000000002</v>
      </c>
      <c r="E11" s="111">
        <v>204.0215</v>
      </c>
      <c r="F11" s="111">
        <v>200.3117</v>
      </c>
      <c r="G11" s="111">
        <v>199.99941999999999</v>
      </c>
      <c r="H11" s="111">
        <v>196.428</v>
      </c>
      <c r="I11" s="111">
        <v>196.69054</v>
      </c>
      <c r="J11" s="111">
        <v>190.52098000000001</v>
      </c>
      <c r="K11" s="111">
        <v>193.17259999999999</v>
      </c>
      <c r="L11" s="111">
        <v>190.745</v>
      </c>
      <c r="M11" s="111">
        <v>192.89</v>
      </c>
      <c r="N11" s="111">
        <v>201.92590000000001</v>
      </c>
      <c r="O11" s="245">
        <f t="shared" ref="O11" si="1">SUM(C11:N11)</f>
        <v>2396.2378399999998</v>
      </c>
      <c r="P11" s="30"/>
    </row>
    <row r="12" spans="1:16" ht="11.1" customHeight="1" x14ac:dyDescent="0.25">
      <c r="A12" s="73"/>
      <c r="B12" s="70">
        <v>2024</v>
      </c>
      <c r="C12" s="111">
        <v>210.78399999999999</v>
      </c>
      <c r="D12" s="117">
        <v>207.161</v>
      </c>
      <c r="E12" s="111">
        <v>199.99700000000001</v>
      </c>
      <c r="F12" s="111">
        <v>195.113</v>
      </c>
      <c r="G12" s="111">
        <v>198.52269999999999</v>
      </c>
      <c r="H12" s="111"/>
      <c r="I12" s="111"/>
      <c r="J12" s="111"/>
      <c r="K12" s="111"/>
      <c r="L12" s="111"/>
      <c r="M12" s="111"/>
      <c r="N12" s="111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11">
        <v>991.5150000000001</v>
      </c>
      <c r="D13" s="111">
        <v>1002.2240000000002</v>
      </c>
      <c r="E13" s="111">
        <v>1023.6200000000002</v>
      </c>
      <c r="F13" s="111">
        <v>958.56699999999978</v>
      </c>
      <c r="G13" s="111">
        <v>1011.8710000000001</v>
      </c>
      <c r="H13" s="111">
        <v>1010.6880000000001</v>
      </c>
      <c r="I13" s="111">
        <v>1017.8860000000001</v>
      </c>
      <c r="J13" s="111">
        <v>1048.345</v>
      </c>
      <c r="K13" s="111">
        <v>1029.4589999999998</v>
      </c>
      <c r="L13" s="111">
        <v>1047.4650000000001</v>
      </c>
      <c r="M13" s="111">
        <v>1027.1220000000001</v>
      </c>
      <c r="N13" s="111">
        <v>1068.963</v>
      </c>
      <c r="O13" s="245">
        <f t="shared" ref="O13" si="2">SUM(C13:N13)</f>
        <v>12237.725</v>
      </c>
      <c r="P13" s="30"/>
    </row>
    <row r="14" spans="1:16" ht="11.1" customHeight="1" x14ac:dyDescent="0.25">
      <c r="A14" s="69"/>
      <c r="B14" s="70">
        <v>2024</v>
      </c>
      <c r="C14" s="111">
        <v>1039.328</v>
      </c>
      <c r="D14" s="117">
        <v>1034.242</v>
      </c>
      <c r="E14" s="111">
        <v>1034.1030000000001</v>
      </c>
      <c r="F14" s="111">
        <v>1056.472</v>
      </c>
      <c r="G14" s="111">
        <v>1102.51</v>
      </c>
      <c r="H14" s="111"/>
      <c r="I14" s="111"/>
      <c r="J14" s="111"/>
      <c r="K14" s="111"/>
      <c r="L14" s="111"/>
      <c r="M14" s="111"/>
      <c r="N14" s="111"/>
      <c r="O14" s="245"/>
      <c r="P14" s="30"/>
    </row>
    <row r="15" spans="1:16" ht="11.1" customHeight="1" x14ac:dyDescent="0.25">
      <c r="A15" s="69" t="s">
        <v>161</v>
      </c>
      <c r="B15" s="70">
        <v>2023</v>
      </c>
      <c r="C15" s="111">
        <v>221.37375000000003</v>
      </c>
      <c r="D15" s="111">
        <v>221.214</v>
      </c>
      <c r="E15" s="111">
        <v>272.96625</v>
      </c>
      <c r="F15" s="111">
        <v>288.65625</v>
      </c>
      <c r="G15" s="111">
        <v>286.6515</v>
      </c>
      <c r="H15" s="111">
        <v>266.58450000000005</v>
      </c>
      <c r="I15" s="111">
        <v>282.46049999999997</v>
      </c>
      <c r="J15" s="111">
        <v>252.71474999999998</v>
      </c>
      <c r="K15" s="111">
        <v>225.60449999999997</v>
      </c>
      <c r="L15" s="111">
        <v>214.36874999999998</v>
      </c>
      <c r="M15" s="111">
        <v>227.32425000000001</v>
      </c>
      <c r="N15" s="111">
        <v>300.90975000000003</v>
      </c>
      <c r="O15" s="245">
        <f t="shared" ref="O15" si="3">SUM(C15:N15)</f>
        <v>3060.8287499999997</v>
      </c>
      <c r="P15" s="30"/>
    </row>
    <row r="16" spans="1:16" ht="11.1" customHeight="1" x14ac:dyDescent="0.25">
      <c r="A16" s="69"/>
      <c r="B16" s="70">
        <v>2024</v>
      </c>
      <c r="C16" s="111">
        <v>223.06399999999999</v>
      </c>
      <c r="D16" s="117">
        <v>222.06399999999999</v>
      </c>
      <c r="E16" s="111">
        <v>275.04700000000003</v>
      </c>
      <c r="F16" s="111">
        <v>290.34699999999998</v>
      </c>
      <c r="G16" s="111">
        <v>289.30799999999999</v>
      </c>
      <c r="H16" s="111"/>
      <c r="I16" s="111"/>
      <c r="J16" s="111"/>
      <c r="K16" s="111"/>
      <c r="L16" s="111"/>
      <c r="M16" s="111"/>
      <c r="N16" s="111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11">
        <v>470.67026999999996</v>
      </c>
      <c r="D17" s="111">
        <v>473.43649999999991</v>
      </c>
      <c r="E17" s="111">
        <v>432.40130999999997</v>
      </c>
      <c r="F17" s="111">
        <v>419.34221000000002</v>
      </c>
      <c r="G17" s="111">
        <v>446.39440000000002</v>
      </c>
      <c r="H17" s="111">
        <v>482.23500000000001</v>
      </c>
      <c r="I17" s="111">
        <v>486.50300000000004</v>
      </c>
      <c r="J17" s="111">
        <v>472.40769999999998</v>
      </c>
      <c r="K17" s="111">
        <v>480.58590000000004</v>
      </c>
      <c r="L17" s="111">
        <v>473.91270000000003</v>
      </c>
      <c r="M17" s="111">
        <v>535.40200000000004</v>
      </c>
      <c r="N17" s="111">
        <v>549.23099999999999</v>
      </c>
      <c r="O17" s="245">
        <f t="shared" ref="O17" si="4">SUM(C17:N17)</f>
        <v>5722.5219900000002</v>
      </c>
      <c r="P17" s="30"/>
    </row>
    <row r="18" spans="1:16" ht="11.1" customHeight="1" x14ac:dyDescent="0.25">
      <c r="A18" s="73"/>
      <c r="B18" s="70">
        <v>2024</v>
      </c>
      <c r="C18" s="111">
        <v>475.101</v>
      </c>
      <c r="D18" s="117">
        <v>474.23799999999994</v>
      </c>
      <c r="E18" s="111">
        <v>447.11699999999996</v>
      </c>
      <c r="F18" s="111">
        <v>427.47</v>
      </c>
      <c r="G18" s="111">
        <v>452.62389999999999</v>
      </c>
      <c r="H18" s="111"/>
      <c r="I18" s="111"/>
      <c r="J18" s="111"/>
      <c r="K18" s="111"/>
      <c r="L18" s="111"/>
      <c r="M18" s="111"/>
      <c r="N18" s="111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11">
        <v>81.331410000000005</v>
      </c>
      <c r="D19" s="111">
        <v>79.453599999999994</v>
      </c>
      <c r="E19" s="111">
        <v>78.230099999999993</v>
      </c>
      <c r="F19" s="111">
        <v>78.451999999999998</v>
      </c>
      <c r="G19" s="111">
        <v>64.328000000000003</v>
      </c>
      <c r="H19" s="111">
        <v>63.893999999999998</v>
      </c>
      <c r="I19" s="111">
        <v>66.893100000000004</v>
      </c>
      <c r="J19" s="111">
        <v>61.389400000000002</v>
      </c>
      <c r="K19" s="111">
        <v>61.042000000000002</v>
      </c>
      <c r="L19" s="111">
        <v>59.6417</v>
      </c>
      <c r="M19" s="111">
        <v>58.646999999999998</v>
      </c>
      <c r="N19" s="111">
        <v>59.064700000000002</v>
      </c>
      <c r="O19" s="245">
        <f t="shared" ref="O19" si="5">SUM(C19:N19)</f>
        <v>812.36701000000016</v>
      </c>
      <c r="P19" s="30"/>
    </row>
    <row r="20" spans="1:16" ht="11.1" customHeight="1" x14ac:dyDescent="0.25">
      <c r="A20" s="73"/>
      <c r="B20" s="70">
        <v>2024</v>
      </c>
      <c r="C20" s="111">
        <v>76.413499999999999</v>
      </c>
      <c r="D20" s="117">
        <v>78.314700000000002</v>
      </c>
      <c r="E20" s="111">
        <v>79.046999999999997</v>
      </c>
      <c r="F20" s="111">
        <v>78.429000000000002</v>
      </c>
      <c r="G20" s="111">
        <v>79.891000000000005</v>
      </c>
      <c r="H20" s="111"/>
      <c r="I20" s="111"/>
      <c r="J20" s="111"/>
      <c r="K20" s="111"/>
      <c r="L20" s="111"/>
      <c r="M20" s="111"/>
      <c r="N20" s="111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11">
        <v>445.51274999999998</v>
      </c>
      <c r="D21" s="111">
        <v>472.2555000000001</v>
      </c>
      <c r="E21" s="111">
        <v>487.76324999999997</v>
      </c>
      <c r="F21" s="111">
        <v>511.38150000000019</v>
      </c>
      <c r="G21" s="111">
        <v>516.11775000000034</v>
      </c>
      <c r="H21" s="111">
        <v>516.85200000000009</v>
      </c>
      <c r="I21" s="111">
        <v>524.91900000000021</v>
      </c>
      <c r="J21" s="111">
        <v>487.61924999999997</v>
      </c>
      <c r="K21" s="111">
        <v>479.41275000000019</v>
      </c>
      <c r="L21" s="111">
        <v>514.98450000000003</v>
      </c>
      <c r="M21" s="111">
        <v>456.46724999999992</v>
      </c>
      <c r="N21" s="111">
        <v>491.44275000000022</v>
      </c>
      <c r="O21" s="245">
        <f t="shared" ref="O21" si="6">SUM(C21:N21)</f>
        <v>5904.7282500000019</v>
      </c>
      <c r="P21" s="30"/>
    </row>
    <row r="22" spans="1:16" ht="11.1" customHeight="1" x14ac:dyDescent="0.25">
      <c r="A22" s="69"/>
      <c r="B22" s="70">
        <v>2024</v>
      </c>
      <c r="C22" s="111">
        <v>456.28</v>
      </c>
      <c r="D22" s="117">
        <v>484.072</v>
      </c>
      <c r="E22" s="111">
        <v>498.17200000000003</v>
      </c>
      <c r="F22" s="111">
        <v>517.30799999999999</v>
      </c>
      <c r="G22" s="111">
        <v>523.30799999999999</v>
      </c>
      <c r="H22" s="111"/>
      <c r="I22" s="111"/>
      <c r="J22" s="111"/>
      <c r="K22" s="111"/>
      <c r="L22" s="111"/>
      <c r="M22" s="111"/>
      <c r="N22" s="111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11">
        <v>121.3258</v>
      </c>
      <c r="D23" s="111">
        <v>117.26797999999999</v>
      </c>
      <c r="E23" s="111">
        <v>109.3498</v>
      </c>
      <c r="F23" s="111">
        <v>115.364</v>
      </c>
      <c r="G23" s="111">
        <v>120.96314</v>
      </c>
      <c r="H23" s="111">
        <v>123.143</v>
      </c>
      <c r="I23" s="111">
        <v>112.036</v>
      </c>
      <c r="J23" s="111">
        <v>105.3348</v>
      </c>
      <c r="K23" s="111">
        <v>110.35890000000001</v>
      </c>
      <c r="L23" s="111">
        <v>114.6478</v>
      </c>
      <c r="M23" s="111">
        <v>119.23650000000001</v>
      </c>
      <c r="N23" s="111">
        <v>133.38399999999999</v>
      </c>
      <c r="O23" s="245">
        <f t="shared" ref="O23" si="7">SUM(C23:N23)</f>
        <v>1402.4117200000001</v>
      </c>
      <c r="P23" s="30"/>
    </row>
    <row r="24" spans="1:16" ht="11.1" customHeight="1" x14ac:dyDescent="0.25">
      <c r="A24" s="69"/>
      <c r="B24" s="70">
        <v>2024</v>
      </c>
      <c r="C24" s="111">
        <v>119.048</v>
      </c>
      <c r="D24" s="117">
        <v>115.04900000000001</v>
      </c>
      <c r="E24" s="111">
        <v>106.682</v>
      </c>
      <c r="F24" s="111">
        <v>111.628</v>
      </c>
      <c r="G24" s="111">
        <v>119.318</v>
      </c>
      <c r="H24" s="111"/>
      <c r="I24" s="111"/>
      <c r="J24" s="111"/>
      <c r="K24" s="111"/>
      <c r="L24" s="111"/>
      <c r="M24" s="111"/>
      <c r="N24" s="111"/>
      <c r="O24" s="245"/>
      <c r="P24" s="30"/>
    </row>
    <row r="25" spans="1:16" ht="11.1" customHeight="1" x14ac:dyDescent="0.25">
      <c r="A25" s="69" t="s">
        <v>42</v>
      </c>
      <c r="B25" s="70">
        <v>2023</v>
      </c>
      <c r="C25" s="111">
        <v>461.69318800000002</v>
      </c>
      <c r="D25" s="111">
        <v>416.36946750000021</v>
      </c>
      <c r="E25" s="111">
        <v>593.51924999999994</v>
      </c>
      <c r="F25" s="111">
        <v>549.74850000000004</v>
      </c>
      <c r="G25" s="111">
        <v>571.45949999999993</v>
      </c>
      <c r="H25" s="111">
        <v>501.60074999999989</v>
      </c>
      <c r="I25" s="111">
        <v>778.08224999999982</v>
      </c>
      <c r="J25" s="111">
        <v>976.53800000000024</v>
      </c>
      <c r="K25" s="111">
        <v>687.17651999999998</v>
      </c>
      <c r="L25" s="111">
        <v>796.19719999999995</v>
      </c>
      <c r="M25" s="111">
        <v>582.83876999999984</v>
      </c>
      <c r="N25" s="111">
        <v>796.68674999999962</v>
      </c>
      <c r="O25" s="245">
        <f t="shared" ref="O25" si="8">SUM(C25:N25)</f>
        <v>7711.9101454999991</v>
      </c>
      <c r="P25" s="30"/>
    </row>
    <row r="26" spans="1:16" ht="11.1" customHeight="1" x14ac:dyDescent="0.25">
      <c r="A26" s="69"/>
      <c r="B26" s="70">
        <v>2024</v>
      </c>
      <c r="C26" s="111">
        <v>508.82287500000001</v>
      </c>
      <c r="D26" s="117">
        <v>512.89827000000002</v>
      </c>
      <c r="E26" s="111">
        <v>651.56526749999989</v>
      </c>
      <c r="F26" s="111">
        <v>606.55026999999995</v>
      </c>
      <c r="G26" s="111">
        <v>606.41926999999998</v>
      </c>
      <c r="H26" s="111"/>
      <c r="I26" s="111"/>
      <c r="J26" s="111"/>
      <c r="K26" s="111"/>
      <c r="L26" s="111"/>
      <c r="M26" s="111"/>
      <c r="N26" s="111"/>
      <c r="O26" s="245"/>
      <c r="P26" s="30"/>
    </row>
    <row r="27" spans="1:16" ht="11.1" customHeight="1" x14ac:dyDescent="0.25">
      <c r="A27" s="69" t="s">
        <v>41</v>
      </c>
      <c r="B27" s="70">
        <v>2023</v>
      </c>
      <c r="C27" s="111">
        <v>1244.4887000000001</v>
      </c>
      <c r="D27" s="111">
        <v>1131.7479000000001</v>
      </c>
      <c r="E27" s="111">
        <v>1162.2034000000001</v>
      </c>
      <c r="F27" s="111">
        <v>1128.9347</v>
      </c>
      <c r="G27" s="111">
        <v>1297.018775</v>
      </c>
      <c r="H27" s="111">
        <v>1090.4489000000001</v>
      </c>
      <c r="I27" s="111">
        <v>1207.27044</v>
      </c>
      <c r="J27" s="111">
        <v>1335.3869999999999</v>
      </c>
      <c r="K27" s="111">
        <v>1248.682</v>
      </c>
      <c r="L27" s="111">
        <v>1025.5525</v>
      </c>
      <c r="M27" s="111">
        <v>1285.5889999999999</v>
      </c>
      <c r="N27" s="111">
        <v>1253.6279999999999</v>
      </c>
      <c r="O27" s="245">
        <f t="shared" ref="O27" si="9">SUM(C27:N27)</f>
        <v>14410.951315000002</v>
      </c>
      <c r="P27" s="30"/>
    </row>
    <row r="28" spans="1:16" ht="11.1" customHeight="1" x14ac:dyDescent="0.25">
      <c r="A28" s="69"/>
      <c r="B28" s="70">
        <v>2024</v>
      </c>
      <c r="C28" s="111">
        <v>1286.347</v>
      </c>
      <c r="D28" s="117">
        <v>1188.564875</v>
      </c>
      <c r="E28" s="111">
        <v>1215.587</v>
      </c>
      <c r="F28" s="111">
        <v>1160.3920000000001</v>
      </c>
      <c r="G28" s="111">
        <v>1350.4090000000001</v>
      </c>
      <c r="H28" s="111"/>
      <c r="I28" s="111"/>
      <c r="J28" s="111"/>
      <c r="K28" s="111"/>
      <c r="L28" s="111"/>
      <c r="M28" s="111"/>
      <c r="N28" s="111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11">
        <v>506.58300000000031</v>
      </c>
      <c r="D29" s="111">
        <v>485.49900000000002</v>
      </c>
      <c r="E29" s="111">
        <v>490.17450000000008</v>
      </c>
      <c r="F29" s="111">
        <v>463.24799999999999</v>
      </c>
      <c r="G29" s="111">
        <v>487.06650000000019</v>
      </c>
      <c r="H29" s="111">
        <v>485.74575000000016</v>
      </c>
      <c r="I29" s="111">
        <v>493.63499999999988</v>
      </c>
      <c r="J29" s="111">
        <v>490.60425000000026</v>
      </c>
      <c r="K29" s="111">
        <v>483.14475000000004</v>
      </c>
      <c r="L29" s="111">
        <v>486.53325000000018</v>
      </c>
      <c r="M29" s="111">
        <v>492.76349999999991</v>
      </c>
      <c r="N29" s="111">
        <v>572.0737499999999</v>
      </c>
      <c r="O29" s="245">
        <f t="shared" ref="O29" si="10">SUM(C29:N29)</f>
        <v>5937.0712500000009</v>
      </c>
      <c r="P29" s="30"/>
    </row>
    <row r="30" spans="1:16" ht="11.1" customHeight="1" x14ac:dyDescent="0.25">
      <c r="A30" s="69"/>
      <c r="B30" s="70">
        <v>2024</v>
      </c>
      <c r="C30" s="111">
        <v>521.62574999999981</v>
      </c>
      <c r="D30" s="117">
        <v>492.00225000000023</v>
      </c>
      <c r="E30" s="111">
        <v>496.47075000000001</v>
      </c>
      <c r="F30" s="111">
        <v>468.82424999999989</v>
      </c>
      <c r="G30" s="111">
        <v>493.06124999999997</v>
      </c>
      <c r="H30" s="111"/>
      <c r="I30" s="111"/>
      <c r="J30" s="111"/>
      <c r="K30" s="111"/>
      <c r="L30" s="111"/>
      <c r="M30" s="111"/>
      <c r="N30" s="111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11">
        <v>1822.84239</v>
      </c>
      <c r="D31" s="111">
        <v>1709.8820175000001</v>
      </c>
      <c r="E31" s="111">
        <v>1710.7753049999997</v>
      </c>
      <c r="F31" s="111">
        <v>1709.6823675000001</v>
      </c>
      <c r="G31" s="111">
        <v>1693.4517825</v>
      </c>
      <c r="H31" s="111">
        <v>1782.2974125000001</v>
      </c>
      <c r="I31" s="111">
        <v>1952.3589300000006</v>
      </c>
      <c r="J31" s="111">
        <v>1920.6750225000003</v>
      </c>
      <c r="K31" s="111">
        <v>1740.5661524999998</v>
      </c>
      <c r="L31" s="111">
        <v>1720.6518225000002</v>
      </c>
      <c r="M31" s="111">
        <v>1590.071025</v>
      </c>
      <c r="N31" s="111">
        <v>1683.0205875000001</v>
      </c>
      <c r="O31" s="245">
        <f t="shared" ref="O31" si="11">SUM(C31:N31)</f>
        <v>21036.274815000001</v>
      </c>
      <c r="P31" s="30"/>
    </row>
    <row r="32" spans="1:16" ht="11.1" customHeight="1" x14ac:dyDescent="0.25">
      <c r="A32" s="69"/>
      <c r="B32" s="70">
        <v>2024</v>
      </c>
      <c r="C32" s="111">
        <v>1877.5276650000001</v>
      </c>
      <c r="D32" s="117">
        <v>1769.7278850000002</v>
      </c>
      <c r="E32" s="111">
        <v>1770.6524375608738</v>
      </c>
      <c r="F32" s="111">
        <v>1775.5044375</v>
      </c>
      <c r="G32" s="111">
        <v>1819.9784099999999</v>
      </c>
      <c r="H32" s="111"/>
      <c r="I32" s="111"/>
      <c r="J32" s="111"/>
      <c r="K32" s="111"/>
      <c r="L32" s="111"/>
      <c r="M32" s="111"/>
      <c r="N32" s="111"/>
      <c r="O32" s="245"/>
      <c r="P32" s="30"/>
    </row>
    <row r="33" spans="1:16" ht="11.1" customHeight="1" x14ac:dyDescent="0.25">
      <c r="A33" s="69" t="s">
        <v>112</v>
      </c>
      <c r="B33" s="70">
        <v>2023</v>
      </c>
      <c r="C33" s="111">
        <v>155.68564000000001</v>
      </c>
      <c r="D33" s="111">
        <v>128.3647</v>
      </c>
      <c r="E33" s="111">
        <v>121.84</v>
      </c>
      <c r="F33" s="111">
        <v>125.315</v>
      </c>
      <c r="G33" s="111">
        <v>130.56870000000001</v>
      </c>
      <c r="H33" s="111">
        <v>128.39699999999999</v>
      </c>
      <c r="I33" s="111">
        <v>123.3489</v>
      </c>
      <c r="J33" s="111">
        <v>121.825</v>
      </c>
      <c r="K33" s="111">
        <v>99.840800000000002</v>
      </c>
      <c r="L33" s="111">
        <v>105.423</v>
      </c>
      <c r="M33" s="111">
        <v>109.348</v>
      </c>
      <c r="N33" s="111">
        <v>212.34700000000001</v>
      </c>
      <c r="O33" s="245">
        <f t="shared" ref="O33" si="12">SUM(C33:N33)</f>
        <v>1562.3037399999998</v>
      </c>
      <c r="P33" s="30"/>
    </row>
    <row r="34" spans="1:16" ht="11.1" customHeight="1" x14ac:dyDescent="0.25">
      <c r="A34" s="69"/>
      <c r="B34" s="70">
        <v>2024</v>
      </c>
      <c r="C34" s="111">
        <v>159.458</v>
      </c>
      <c r="D34" s="117">
        <v>131.08500000000001</v>
      </c>
      <c r="E34" s="111">
        <v>125.608</v>
      </c>
      <c r="F34" s="111">
        <v>129.06899999999999</v>
      </c>
      <c r="G34" s="111">
        <v>134.08500000000001</v>
      </c>
      <c r="H34" s="111"/>
      <c r="I34" s="111"/>
      <c r="J34" s="111"/>
      <c r="K34" s="111"/>
      <c r="L34" s="111"/>
      <c r="M34" s="111"/>
      <c r="N34" s="111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11">
        <v>2744.5635000000002</v>
      </c>
      <c r="D35" s="111">
        <v>3158.5612499999997</v>
      </c>
      <c r="E35" s="111">
        <v>2792.7695999999996</v>
      </c>
      <c r="F35" s="111">
        <v>2796.5139750000008</v>
      </c>
      <c r="G35" s="111">
        <v>2914.98225</v>
      </c>
      <c r="H35" s="111">
        <v>2906.0974500000007</v>
      </c>
      <c r="I35" s="111">
        <v>4970.731499999999</v>
      </c>
      <c r="J35" s="111">
        <v>4899.4439999999995</v>
      </c>
      <c r="K35" s="111">
        <v>4791.5294999999996</v>
      </c>
      <c r="L35" s="111">
        <v>4841.3382750000001</v>
      </c>
      <c r="M35" s="111">
        <v>4837.7295000000004</v>
      </c>
      <c r="N35" s="111">
        <v>5219.8867500000006</v>
      </c>
      <c r="O35" s="245">
        <f t="shared" ref="O35" si="13">SUM(C35:N35)</f>
        <v>46874.147550000002</v>
      </c>
      <c r="P35" s="30"/>
    </row>
    <row r="36" spans="1:16" ht="11.1" customHeight="1" x14ac:dyDescent="0.25">
      <c r="A36" s="69"/>
      <c r="B36" s="70">
        <v>2024</v>
      </c>
      <c r="C36" s="111">
        <v>2874.3312249999994</v>
      </c>
      <c r="D36" s="117">
        <v>3361.6820750000002</v>
      </c>
      <c r="E36" s="111">
        <v>2972.1563249999999</v>
      </c>
      <c r="F36" s="111">
        <v>3237.9993750000003</v>
      </c>
      <c r="G36" s="111">
        <v>3368.3365999999996</v>
      </c>
      <c r="H36" s="111"/>
      <c r="I36" s="111"/>
      <c r="J36" s="111"/>
      <c r="K36" s="111"/>
      <c r="L36" s="111"/>
      <c r="M36" s="111"/>
      <c r="N36" s="111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11">
        <v>3637.2243749999998</v>
      </c>
      <c r="D37" s="111">
        <v>3683.6643750000003</v>
      </c>
      <c r="E37" s="111">
        <v>3613.2371250000006</v>
      </c>
      <c r="F37" s="111">
        <v>3667.2990000000004</v>
      </c>
      <c r="G37" s="111">
        <v>3664.6470000000004</v>
      </c>
      <c r="H37" s="111">
        <v>3849.0480000000007</v>
      </c>
      <c r="I37" s="111">
        <v>4068.5591249999998</v>
      </c>
      <c r="J37" s="111">
        <v>3931.2101249999996</v>
      </c>
      <c r="K37" s="111">
        <v>3720.5347500000007</v>
      </c>
      <c r="L37" s="111">
        <v>3513.6978749999998</v>
      </c>
      <c r="M37" s="111">
        <v>3845.5443749999999</v>
      </c>
      <c r="N37" s="111">
        <v>4394.3797500000001</v>
      </c>
      <c r="O37" s="245">
        <f t="shared" ref="O37" si="14">SUM(C37:N37)</f>
        <v>45589.045874999996</v>
      </c>
      <c r="P37" s="30"/>
    </row>
    <row r="38" spans="1:16" ht="11.1" customHeight="1" x14ac:dyDescent="0.25">
      <c r="A38" s="69"/>
      <c r="B38" s="70">
        <v>2024</v>
      </c>
      <c r="C38" s="111">
        <v>3792.890625</v>
      </c>
      <c r="D38" s="117">
        <v>3770.1543749999996</v>
      </c>
      <c r="E38" s="111">
        <v>3743.8965000000003</v>
      </c>
      <c r="F38" s="111">
        <v>3714.5752499999999</v>
      </c>
      <c r="G38" s="111">
        <v>3704.1491250000004</v>
      </c>
      <c r="H38" s="111"/>
      <c r="I38" s="111"/>
      <c r="J38" s="111"/>
      <c r="K38" s="111"/>
      <c r="L38" s="111"/>
      <c r="M38" s="111"/>
      <c r="N38" s="111"/>
      <c r="O38" s="245"/>
      <c r="P38" s="30"/>
    </row>
    <row r="39" spans="1:16" ht="11.1" customHeight="1" x14ac:dyDescent="0.25">
      <c r="A39" s="69" t="s">
        <v>64</v>
      </c>
      <c r="B39" s="70">
        <v>2023</v>
      </c>
      <c r="C39" s="111">
        <v>164.86274999999998</v>
      </c>
      <c r="D39" s="111">
        <v>156.68399999999997</v>
      </c>
      <c r="E39" s="111">
        <v>152.59124999999997</v>
      </c>
      <c r="F39" s="111">
        <v>153.4365</v>
      </c>
      <c r="G39" s="111">
        <v>153.39375000000001</v>
      </c>
      <c r="H39" s="111">
        <v>163.81875000000002</v>
      </c>
      <c r="I39" s="111">
        <v>168.18824999999998</v>
      </c>
      <c r="J39" s="111">
        <v>165.1155</v>
      </c>
      <c r="K39" s="111">
        <v>159.57</v>
      </c>
      <c r="L39" s="111">
        <v>166.26750000000001</v>
      </c>
      <c r="M39" s="111">
        <v>176.16825</v>
      </c>
      <c r="N39" s="111">
        <v>167.41125</v>
      </c>
      <c r="O39" s="245">
        <f t="shared" ref="O39" si="15">SUM(C39:N39)</f>
        <v>1947.5077499999998</v>
      </c>
      <c r="P39" s="30"/>
    </row>
    <row r="40" spans="1:16" ht="11.1" customHeight="1" x14ac:dyDescent="0.25">
      <c r="A40" s="69"/>
      <c r="B40" s="70">
        <v>2024</v>
      </c>
      <c r="C40" s="111">
        <v>173.30549999999997</v>
      </c>
      <c r="D40" s="117">
        <v>162.64350000000002</v>
      </c>
      <c r="E40" s="111">
        <v>160.68300000000002</v>
      </c>
      <c r="F40" s="111">
        <v>158.75075000000001</v>
      </c>
      <c r="G40" s="111">
        <v>141.48375000000001</v>
      </c>
      <c r="H40" s="111"/>
      <c r="I40" s="111"/>
      <c r="J40" s="111"/>
      <c r="K40" s="111"/>
      <c r="L40" s="111"/>
      <c r="M40" s="111"/>
      <c r="N40" s="111"/>
      <c r="O40" s="245"/>
      <c r="P40" s="30"/>
    </row>
    <row r="41" spans="1:16" ht="11.1" customHeight="1" x14ac:dyDescent="0.25">
      <c r="A41" s="69" t="s">
        <v>65</v>
      </c>
      <c r="B41" s="70">
        <v>2023</v>
      </c>
      <c r="C41" s="111">
        <v>61.6100025</v>
      </c>
      <c r="D41" s="111">
        <v>75.390007499999996</v>
      </c>
      <c r="E41" s="111">
        <v>97.044997499999994</v>
      </c>
      <c r="F41" s="111">
        <v>106.49499</v>
      </c>
      <c r="G41" s="111">
        <v>137.68000500000002</v>
      </c>
      <c r="H41" s="111">
        <v>113.18998500000001</v>
      </c>
      <c r="I41" s="111">
        <v>112.62249</v>
      </c>
      <c r="J41" s="111">
        <v>99.602489999999989</v>
      </c>
      <c r="K41" s="111">
        <v>134.66550000000001</v>
      </c>
      <c r="L41" s="111">
        <v>104.49999749999999</v>
      </c>
      <c r="M41" s="111">
        <v>109.2575025</v>
      </c>
      <c r="N41" s="111">
        <v>184.35500250000001</v>
      </c>
      <c r="O41" s="245">
        <f t="shared" ref="O41" si="16">SUM(C41:N41)</f>
        <v>1336.4129700000001</v>
      </c>
      <c r="P41" s="30"/>
    </row>
    <row r="42" spans="1:16" ht="11.1" customHeight="1" x14ac:dyDescent="0.25">
      <c r="A42" s="69"/>
      <c r="B42" s="70">
        <v>2024</v>
      </c>
      <c r="C42" s="111">
        <v>66.889994999999999</v>
      </c>
      <c r="D42" s="117">
        <v>79.608000000000004</v>
      </c>
      <c r="E42" s="111">
        <v>113.27001749999999</v>
      </c>
      <c r="F42" s="111">
        <v>112.62999000000001</v>
      </c>
      <c r="G42" s="111">
        <v>125.56975</v>
      </c>
      <c r="H42" s="111"/>
      <c r="I42" s="111"/>
      <c r="J42" s="111"/>
      <c r="K42" s="111"/>
      <c r="L42" s="111"/>
      <c r="M42" s="111"/>
      <c r="N42" s="111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11">
        <v>110.01220000000001</v>
      </c>
      <c r="D43" s="111">
        <v>110.1799</v>
      </c>
      <c r="E43" s="111">
        <v>117.9726</v>
      </c>
      <c r="F43" s="111">
        <v>97.015569999999997</v>
      </c>
      <c r="G43" s="118">
        <v>119.6512</v>
      </c>
      <c r="H43" s="111">
        <v>105.18810000000001</v>
      </c>
      <c r="I43" s="111">
        <v>118.9431</v>
      </c>
      <c r="J43" s="111">
        <v>102.88760000000001</v>
      </c>
      <c r="K43" s="111">
        <v>85.128590000000003</v>
      </c>
      <c r="L43" s="111">
        <v>103.14824299999999</v>
      </c>
      <c r="M43" s="111">
        <v>110.4717</v>
      </c>
      <c r="N43" s="111">
        <v>137.33615468050019</v>
      </c>
      <c r="O43" s="245">
        <f t="shared" ref="O43" si="17">SUM(C43:N43)</f>
        <v>1317.9349576805002</v>
      </c>
      <c r="P43" s="30"/>
    </row>
    <row r="44" spans="1:16" ht="11.1" customHeight="1" x14ac:dyDescent="0.25">
      <c r="A44" s="69"/>
      <c r="B44" s="70">
        <v>2024</v>
      </c>
      <c r="C44" s="111">
        <v>110.5498668</v>
      </c>
      <c r="D44" s="117">
        <v>110.294476</v>
      </c>
      <c r="E44" s="111">
        <v>118.11239999999999</v>
      </c>
      <c r="F44" s="111">
        <v>97.301564359999986</v>
      </c>
      <c r="G44" s="111">
        <v>120.304</v>
      </c>
      <c r="H44" s="111"/>
      <c r="I44" s="111"/>
      <c r="J44" s="111"/>
      <c r="K44" s="111"/>
      <c r="L44" s="111"/>
      <c r="M44" s="111"/>
      <c r="N44" s="111"/>
      <c r="O44" s="245"/>
      <c r="P44" s="30"/>
    </row>
    <row r="45" spans="1:16" ht="11.1" customHeight="1" x14ac:dyDescent="0.25">
      <c r="A45" s="69" t="s">
        <v>43</v>
      </c>
      <c r="B45" s="70">
        <v>2023</v>
      </c>
      <c r="C45" s="111">
        <v>75.906649736384509</v>
      </c>
      <c r="D45" s="111">
        <v>81.299607000000009</v>
      </c>
      <c r="E45" s="111">
        <v>105.77894790000001</v>
      </c>
      <c r="F45" s="111">
        <v>130.5538895</v>
      </c>
      <c r="G45" s="111">
        <v>140.23211203254499</v>
      </c>
      <c r="H45" s="111">
        <v>148.08625499999999</v>
      </c>
      <c r="I45" s="111">
        <v>179.82479352550001</v>
      </c>
      <c r="J45" s="111">
        <v>139.82479352550001</v>
      </c>
      <c r="K45" s="111">
        <v>132.93815000000001</v>
      </c>
      <c r="L45" s="111">
        <v>94.966845000000006</v>
      </c>
      <c r="M45" s="111">
        <v>90.114599999999996</v>
      </c>
      <c r="N45" s="111">
        <v>124.06688250000001</v>
      </c>
      <c r="O45" s="245">
        <f t="shared" ref="O45" si="18">SUM(C45:N45)</f>
        <v>1443.5935257199292</v>
      </c>
      <c r="P45" s="30"/>
    </row>
    <row r="46" spans="1:16" ht="11.1" customHeight="1" x14ac:dyDescent="0.25">
      <c r="A46" s="69"/>
      <c r="B46" s="70">
        <v>2024</v>
      </c>
      <c r="C46" s="111">
        <v>87.43314920899256</v>
      </c>
      <c r="D46" s="117">
        <v>79.325250000000011</v>
      </c>
      <c r="E46" s="111">
        <v>103.46178</v>
      </c>
      <c r="F46" s="111">
        <v>128.047</v>
      </c>
      <c r="G46" s="111">
        <v>141.342321</v>
      </c>
      <c r="H46" s="111"/>
      <c r="I46" s="111"/>
      <c r="J46" s="111"/>
      <c r="K46" s="111"/>
      <c r="L46" s="111"/>
      <c r="M46" s="111"/>
      <c r="N46" s="111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11">
        <v>508.87130000000002</v>
      </c>
      <c r="D47" s="111">
        <v>410.07652000000002</v>
      </c>
      <c r="E47" s="111">
        <v>445.8603</v>
      </c>
      <c r="F47" s="111">
        <v>497.65879999999999</v>
      </c>
      <c r="G47" s="111">
        <v>545.03243999999995</v>
      </c>
      <c r="H47" s="111">
        <v>588.14200000000005</v>
      </c>
      <c r="I47" s="111">
        <v>598.88099999999997</v>
      </c>
      <c r="J47" s="111">
        <v>514.05070000000001</v>
      </c>
      <c r="K47" s="111">
        <v>434.32040000000001</v>
      </c>
      <c r="L47" s="111">
        <v>449.7944</v>
      </c>
      <c r="M47" s="111">
        <v>445.089</v>
      </c>
      <c r="N47" s="111">
        <v>590.10931679670011</v>
      </c>
      <c r="O47" s="245">
        <f t="shared" ref="O47" si="19">SUM(C47:N47)</f>
        <v>6027.8861767966991</v>
      </c>
      <c r="P47" s="30"/>
    </row>
    <row r="48" spans="1:16" ht="11.1" customHeight="1" x14ac:dyDescent="0.25">
      <c r="A48" s="69"/>
      <c r="B48" s="70">
        <v>2024</v>
      </c>
      <c r="C48" s="111">
        <v>502.34800000000001</v>
      </c>
      <c r="D48" s="117">
        <v>421.80838821528744</v>
      </c>
      <c r="E48" s="111">
        <v>458.08699999999999</v>
      </c>
      <c r="F48" s="111">
        <v>508.17867723079877</v>
      </c>
      <c r="G48" s="111">
        <v>552.64700000000005</v>
      </c>
      <c r="H48" s="111"/>
      <c r="I48" s="111"/>
      <c r="J48" s="111"/>
      <c r="K48" s="111"/>
      <c r="L48" s="111"/>
      <c r="M48" s="111"/>
      <c r="N48" s="111"/>
      <c r="O48" s="245"/>
      <c r="P48" s="30"/>
    </row>
    <row r="49" spans="1:17" ht="11.1" customHeight="1" x14ac:dyDescent="0.25">
      <c r="A49" s="69" t="s">
        <v>35</v>
      </c>
      <c r="B49" s="70">
        <v>2023</v>
      </c>
      <c r="C49" s="111">
        <v>156.63499999999996</v>
      </c>
      <c r="D49" s="111">
        <v>204.50499999999997</v>
      </c>
      <c r="E49" s="111">
        <v>202.685</v>
      </c>
      <c r="F49" s="111">
        <v>276.79499999999996</v>
      </c>
      <c r="G49" s="111">
        <v>268.19</v>
      </c>
      <c r="H49" s="111">
        <v>267.33499999999998</v>
      </c>
      <c r="I49" s="111">
        <v>283.16999999999996</v>
      </c>
      <c r="J49" s="111">
        <v>239.24</v>
      </c>
      <c r="K49" s="111">
        <v>208.53999999999996</v>
      </c>
      <c r="L49" s="111">
        <v>184.22</v>
      </c>
      <c r="M49" s="111">
        <v>181.06200000000001</v>
      </c>
      <c r="N49" s="111">
        <v>159.87299999999999</v>
      </c>
      <c r="O49" s="245">
        <f t="shared" ref="O49" si="20">SUM(C49:N49)</f>
        <v>2632.25</v>
      </c>
      <c r="P49" s="30"/>
    </row>
    <row r="50" spans="1:17" ht="11.1" customHeight="1" x14ac:dyDescent="0.25">
      <c r="A50" s="69"/>
      <c r="B50" s="70">
        <v>2024</v>
      </c>
      <c r="C50" s="111">
        <v>152.465</v>
      </c>
      <c r="D50" s="117">
        <v>196.07499999999999</v>
      </c>
      <c r="E50" s="111">
        <v>202.87500000000003</v>
      </c>
      <c r="F50" s="111">
        <v>277.245</v>
      </c>
      <c r="G50" s="111">
        <v>270.18</v>
      </c>
      <c r="H50" s="111"/>
      <c r="I50" s="111"/>
      <c r="J50" s="111"/>
      <c r="K50" s="111"/>
      <c r="L50" s="111"/>
      <c r="M50" s="111"/>
      <c r="N50" s="111"/>
      <c r="O50" s="245"/>
      <c r="P50" s="30"/>
    </row>
    <row r="51" spans="1:17" ht="11.1" customHeight="1" x14ac:dyDescent="0.25">
      <c r="A51" s="69" t="s">
        <v>36</v>
      </c>
      <c r="B51" s="70">
        <v>2023</v>
      </c>
      <c r="C51" s="111">
        <v>270.59469999999999</v>
      </c>
      <c r="D51" s="111">
        <v>256.87459999999999</v>
      </c>
      <c r="E51" s="111">
        <v>261.30290000000002</v>
      </c>
      <c r="F51" s="111">
        <v>242.5368</v>
      </c>
      <c r="G51" s="111">
        <v>241.261</v>
      </c>
      <c r="H51" s="111">
        <v>254.4093</v>
      </c>
      <c r="I51" s="111">
        <v>210.22110000000001</v>
      </c>
      <c r="J51" s="111">
        <v>234.12880000000001</v>
      </c>
      <c r="K51" s="111">
        <v>234.16844</v>
      </c>
      <c r="L51" s="111">
        <v>212.11348000000001</v>
      </c>
      <c r="M51" s="111">
        <v>249.86789999999999</v>
      </c>
      <c r="N51" s="111">
        <v>388.06865929999998</v>
      </c>
      <c r="O51" s="245">
        <f t="shared" ref="O51" si="21">SUM(C51:N51)</f>
        <v>3055.5476793000003</v>
      </c>
      <c r="P51" s="30"/>
    </row>
    <row r="52" spans="1:17" ht="11.1" customHeight="1" x14ac:dyDescent="0.25">
      <c r="A52" s="69"/>
      <c r="B52" s="70">
        <v>2024</v>
      </c>
      <c r="C52" s="111">
        <v>277.10246000000001</v>
      </c>
      <c r="D52" s="117">
        <v>256.87464732000001</v>
      </c>
      <c r="E52" s="111">
        <v>265.4246</v>
      </c>
      <c r="F52" s="111">
        <v>245.56124234000001</v>
      </c>
      <c r="G52" s="111">
        <v>248.63900000000001</v>
      </c>
      <c r="H52" s="111"/>
      <c r="I52" s="111"/>
      <c r="J52" s="111"/>
      <c r="K52" s="111"/>
      <c r="L52" s="111"/>
      <c r="M52" s="111"/>
      <c r="N52" s="111"/>
      <c r="O52" s="245"/>
      <c r="P52" s="30"/>
    </row>
    <row r="53" spans="1:17" ht="11.1" customHeight="1" x14ac:dyDescent="0.25">
      <c r="A53" s="69" t="s">
        <v>22</v>
      </c>
      <c r="B53" s="70">
        <v>2023</v>
      </c>
      <c r="C53" s="111">
        <v>228.16229999999999</v>
      </c>
      <c r="D53" s="111">
        <v>238.5975</v>
      </c>
      <c r="E53" s="111">
        <v>239.39850000000001</v>
      </c>
      <c r="F53" s="111">
        <v>237.02260000000001</v>
      </c>
      <c r="G53" s="111">
        <v>248.52449999999999</v>
      </c>
      <c r="H53" s="111">
        <v>254.48625000000001</v>
      </c>
      <c r="I53" s="111">
        <v>257.625</v>
      </c>
      <c r="J53" s="111">
        <v>256.005</v>
      </c>
      <c r="K53" s="111">
        <v>254.565</v>
      </c>
      <c r="L53" s="111">
        <v>254.47499999999999</v>
      </c>
      <c r="M53" s="111">
        <v>254.79150000000001</v>
      </c>
      <c r="N53" s="111">
        <v>292.33499999999998</v>
      </c>
      <c r="O53" s="245">
        <f t="shared" ref="O53" si="22">SUM(C53:N53)</f>
        <v>3015.9881499999997</v>
      </c>
      <c r="P53" s="30"/>
    </row>
    <row r="54" spans="1:17" ht="11.1" customHeight="1" x14ac:dyDescent="0.25">
      <c r="A54" s="69"/>
      <c r="B54" s="70">
        <v>2024</v>
      </c>
      <c r="C54" s="111">
        <v>263.64</v>
      </c>
      <c r="D54" s="117">
        <v>245.35500000000002</v>
      </c>
      <c r="E54" s="111">
        <v>247.04669999999999</v>
      </c>
      <c r="F54" s="111">
        <v>252.31950000000001</v>
      </c>
      <c r="G54" s="111">
        <v>260.8725</v>
      </c>
      <c r="H54" s="111"/>
      <c r="I54" s="111"/>
      <c r="J54" s="111"/>
      <c r="K54" s="111"/>
      <c r="L54" s="111"/>
      <c r="M54" s="111"/>
      <c r="N54" s="111"/>
      <c r="O54" s="245"/>
      <c r="P54" s="30"/>
    </row>
    <row r="55" spans="1:17" ht="11.1" customHeight="1" x14ac:dyDescent="0.25">
      <c r="A55" s="76" t="s">
        <v>30</v>
      </c>
      <c r="B55" s="70">
        <v>2023</v>
      </c>
      <c r="C55" s="111">
        <v>32.44</v>
      </c>
      <c r="D55" s="111">
        <v>29.32</v>
      </c>
      <c r="E55" s="111">
        <v>27.32</v>
      </c>
      <c r="F55" s="111">
        <v>26.36</v>
      </c>
      <c r="G55" s="111">
        <v>26.68</v>
      </c>
      <c r="H55" s="111">
        <v>24.02</v>
      </c>
      <c r="I55" s="111">
        <v>30.42</v>
      </c>
      <c r="J55" s="111">
        <v>30.12</v>
      </c>
      <c r="K55" s="111">
        <v>28.94</v>
      </c>
      <c r="L55" s="111">
        <v>25.38</v>
      </c>
      <c r="M55" s="111">
        <v>30.4</v>
      </c>
      <c r="N55" s="111">
        <v>28.46</v>
      </c>
      <c r="O55" s="245">
        <f t="shared" ref="O55" si="23">SUM(C55:N55)</f>
        <v>339.85999999999996</v>
      </c>
      <c r="P55" s="30"/>
    </row>
    <row r="56" spans="1:17" ht="11.1" customHeight="1" x14ac:dyDescent="0.25">
      <c r="A56" s="76"/>
      <c r="B56" s="70">
        <v>2024</v>
      </c>
      <c r="C56" s="111">
        <v>30.725999999999999</v>
      </c>
      <c r="D56" s="117">
        <v>28.342700000000001</v>
      </c>
      <c r="E56" s="111">
        <v>27.698</v>
      </c>
      <c r="F56" s="111">
        <v>25.9</v>
      </c>
      <c r="G56" s="111">
        <v>26.306999999999999</v>
      </c>
      <c r="H56" s="111"/>
      <c r="I56" s="111"/>
      <c r="J56" s="111"/>
      <c r="K56" s="111"/>
      <c r="L56" s="111"/>
      <c r="M56" s="111"/>
      <c r="N56" s="111"/>
      <c r="O56" s="245"/>
      <c r="P56" s="30"/>
    </row>
    <row r="57" spans="1:17" ht="11.1" customHeight="1" x14ac:dyDescent="0.25">
      <c r="A57" s="69" t="s">
        <v>164</v>
      </c>
      <c r="B57" s="70">
        <v>2023</v>
      </c>
      <c r="C57" s="111">
        <v>60.11999999999999</v>
      </c>
      <c r="D57" s="111">
        <v>63.134999999999991</v>
      </c>
      <c r="E57" s="111">
        <v>70.109999999999985</v>
      </c>
      <c r="F57" s="111">
        <v>66.818775000000002</v>
      </c>
      <c r="G57" s="111">
        <v>62.37</v>
      </c>
      <c r="H57" s="111">
        <v>67.319999999999993</v>
      </c>
      <c r="I57" s="111">
        <v>76.949999999999989</v>
      </c>
      <c r="J57" s="111">
        <v>80.955000000000013</v>
      </c>
      <c r="K57" s="111">
        <v>92.070000000000007</v>
      </c>
      <c r="L57" s="111">
        <v>83.655000000000001</v>
      </c>
      <c r="M57" s="111">
        <v>85.545000000000002</v>
      </c>
      <c r="N57" s="111">
        <v>108.80999999999997</v>
      </c>
      <c r="O57" s="245">
        <f t="shared" ref="O57" si="24">SUM(C57:N57)</f>
        <v>917.85877499999992</v>
      </c>
      <c r="P57" s="30"/>
    </row>
    <row r="58" spans="1:17" ht="11.1" customHeight="1" x14ac:dyDescent="0.25">
      <c r="A58" s="77"/>
      <c r="B58" s="78">
        <v>2024</v>
      </c>
      <c r="C58" s="111">
        <v>63.814999999999998</v>
      </c>
      <c r="D58" s="112">
        <v>66.614000000000004</v>
      </c>
      <c r="E58" s="112">
        <v>76.89</v>
      </c>
      <c r="F58" s="112">
        <v>77.54025</v>
      </c>
      <c r="G58" s="112">
        <v>70.135000000000005</v>
      </c>
      <c r="H58" s="112"/>
      <c r="I58" s="112"/>
      <c r="J58" s="112"/>
      <c r="K58" s="112"/>
      <c r="L58" s="112"/>
      <c r="M58" s="112"/>
      <c r="N58" s="112"/>
      <c r="O58" s="245"/>
      <c r="P58" s="30"/>
    </row>
    <row r="59" spans="1:17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59:D70 IS1793:IS14593" numberStoredAsText="1"/>
    <ignoredError sqref="N59:O79 EGS12801 EGS8705 EGS4609 EGS13057:EGS14337 EGS8961:EGS10497 EGS4865:EGS6401 EGS2817:EGS4353 O5:O5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R66"/>
  <sheetViews>
    <sheetView showGridLines="0" zoomScaleNormal="100" workbookViewId="0">
      <selection sqref="A1:O61"/>
    </sheetView>
  </sheetViews>
  <sheetFormatPr baseColWidth="10" defaultColWidth="5.109375" defaultRowHeight="12" customHeight="1" x14ac:dyDescent="0.25"/>
  <cols>
    <col min="1" max="1" width="7.33203125" style="97" customWidth="1"/>
    <col min="2" max="2" width="3.33203125" style="97" customWidth="1"/>
    <col min="3" max="14" width="4.5546875" style="97" customWidth="1"/>
    <col min="15" max="15" width="6" style="97" customWidth="1"/>
    <col min="16" max="16" width="5.109375" style="97"/>
    <col min="17" max="17" width="6.33203125" style="97" customWidth="1"/>
    <col min="18" max="16384" width="5.109375" style="97"/>
  </cols>
  <sheetData>
    <row r="1" spans="1:18" ht="20.25" customHeight="1" x14ac:dyDescent="0.25">
      <c r="A1" s="29" t="s">
        <v>248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8" ht="11.1" customHeight="1" x14ac:dyDescent="0.25">
      <c r="A2" s="32" t="s">
        <v>40</v>
      </c>
      <c r="B2" s="1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67"/>
    </row>
    <row r="3" spans="1:18" ht="5.0999999999999996" customHeight="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8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99"/>
    </row>
    <row r="5" spans="1:18" ht="14.1" customHeight="1" x14ac:dyDescent="0.25">
      <c r="A5" s="237" t="s">
        <v>26</v>
      </c>
      <c r="B5" s="219">
        <v>2023</v>
      </c>
      <c r="C5" s="220">
        <v>15197.980978857247</v>
      </c>
      <c r="D5" s="220">
        <v>15757.698877599996</v>
      </c>
      <c r="E5" s="220">
        <v>16037.049540213</v>
      </c>
      <c r="F5" s="220">
        <v>17124.764814863713</v>
      </c>
      <c r="G5" s="220">
        <v>17489.00613858414</v>
      </c>
      <c r="H5" s="220">
        <v>17509.319313600001</v>
      </c>
      <c r="I5" s="220">
        <v>17574.26838903204</v>
      </c>
      <c r="J5" s="220">
        <v>17121.698460232194</v>
      </c>
      <c r="K5" s="220">
        <v>16535.440423199998</v>
      </c>
      <c r="L5" s="220">
        <v>15735.956988721877</v>
      </c>
      <c r="M5" s="220">
        <v>16044.8730435</v>
      </c>
      <c r="N5" s="220">
        <v>16594.937510359334</v>
      </c>
      <c r="O5" s="221">
        <f>SUM(C5:N5)</f>
        <v>198722.99447876355</v>
      </c>
      <c r="P5" s="98"/>
      <c r="Q5" s="31"/>
      <c r="R5" s="31"/>
    </row>
    <row r="6" spans="1:18" ht="14.1" customHeight="1" x14ac:dyDescent="0.25">
      <c r="A6" s="239"/>
      <c r="B6" s="227" t="s">
        <v>115</v>
      </c>
      <c r="C6" s="222">
        <v>15477.19142351624</v>
      </c>
      <c r="D6" s="222">
        <v>16015.706364500005</v>
      </c>
      <c r="E6" s="222">
        <v>16274.486702571225</v>
      </c>
      <c r="F6" s="222">
        <v>17395.992390032556</v>
      </c>
      <c r="G6" s="223">
        <v>17728.086230119145</v>
      </c>
      <c r="H6" s="223"/>
      <c r="I6" s="223"/>
      <c r="J6" s="223"/>
      <c r="K6" s="223"/>
      <c r="L6" s="223"/>
      <c r="M6" s="223"/>
      <c r="N6" s="223"/>
      <c r="O6" s="224"/>
      <c r="P6" s="98"/>
      <c r="Q6" s="31"/>
      <c r="R6" s="31"/>
    </row>
    <row r="7" spans="1:18" ht="11.1" customHeight="1" x14ac:dyDescent="0.25">
      <c r="A7" s="69" t="s">
        <v>3</v>
      </c>
      <c r="B7" s="70">
        <v>2023</v>
      </c>
      <c r="C7" s="111">
        <v>804.60318809999978</v>
      </c>
      <c r="D7" s="111">
        <v>801.90668039999957</v>
      </c>
      <c r="E7" s="111">
        <v>730.02809129999991</v>
      </c>
      <c r="F7" s="111">
        <v>688.67827560000046</v>
      </c>
      <c r="G7" s="111">
        <v>725.25774509999985</v>
      </c>
      <c r="H7" s="111">
        <v>735.04506839999999</v>
      </c>
      <c r="I7" s="111">
        <v>760.65781919999949</v>
      </c>
      <c r="J7" s="111">
        <v>779.86341959999993</v>
      </c>
      <c r="K7" s="111">
        <v>800.19702270000005</v>
      </c>
      <c r="L7" s="111">
        <v>776.3388708</v>
      </c>
      <c r="M7" s="111">
        <v>797.43683130000022</v>
      </c>
      <c r="N7" s="111">
        <v>882.93267539999965</v>
      </c>
      <c r="O7" s="221">
        <f>SUM(C7:N7)</f>
        <v>9282.945687899999</v>
      </c>
      <c r="P7" s="98"/>
      <c r="Q7" s="31"/>
      <c r="R7" s="31"/>
    </row>
    <row r="8" spans="1:18" ht="11.1" customHeight="1" x14ac:dyDescent="0.25">
      <c r="A8" s="69"/>
      <c r="B8" s="70">
        <v>2024</v>
      </c>
      <c r="C8" s="111">
        <v>844.94938499999978</v>
      </c>
      <c r="D8" s="2">
        <v>839.39646420000008</v>
      </c>
      <c r="E8" s="111">
        <v>791.50393500000052</v>
      </c>
      <c r="F8" s="111">
        <v>741.93030605999968</v>
      </c>
      <c r="G8" s="111">
        <v>776.2242202499998</v>
      </c>
      <c r="H8" s="111"/>
      <c r="I8" s="111"/>
      <c r="J8" s="111"/>
      <c r="K8" s="111"/>
      <c r="L8" s="111"/>
      <c r="M8" s="111"/>
      <c r="N8" s="111"/>
      <c r="O8" s="245"/>
      <c r="P8" s="98"/>
      <c r="Q8" s="31"/>
      <c r="R8" s="31"/>
    </row>
    <row r="9" spans="1:18" ht="11.1" customHeight="1" x14ac:dyDescent="0.25">
      <c r="A9" s="69" t="s">
        <v>4</v>
      </c>
      <c r="B9" s="70">
        <v>2023</v>
      </c>
      <c r="C9" s="111">
        <v>819.09829999999999</v>
      </c>
      <c r="D9" s="111">
        <v>871.11019999999996</v>
      </c>
      <c r="E9" s="111">
        <v>743.17349999999999</v>
      </c>
      <c r="F9" s="111">
        <v>819.99850000000004</v>
      </c>
      <c r="G9" s="111">
        <v>772.84207800000001</v>
      </c>
      <c r="H9" s="111">
        <v>830.12383</v>
      </c>
      <c r="I9" s="111">
        <v>630.14279999999997</v>
      </c>
      <c r="J9" s="111">
        <v>640.10469999999998</v>
      </c>
      <c r="K9" s="111">
        <v>642.21339999999998</v>
      </c>
      <c r="L9" s="111">
        <v>627.04359999999997</v>
      </c>
      <c r="M9" s="111">
        <v>628.11292000000003</v>
      </c>
      <c r="N9" s="111">
        <v>625.15067232000001</v>
      </c>
      <c r="O9" s="221">
        <f>SUM(C9:N9)</f>
        <v>8649.1145003199999</v>
      </c>
      <c r="P9" s="98"/>
      <c r="Q9" s="31"/>
      <c r="R9" s="31"/>
    </row>
    <row r="10" spans="1:18" ht="11.1" customHeight="1" x14ac:dyDescent="0.25">
      <c r="A10" s="69"/>
      <c r="B10" s="70">
        <v>2024</v>
      </c>
      <c r="C10" s="111">
        <v>818.87065488189</v>
      </c>
      <c r="D10" s="2">
        <v>869.39816399999995</v>
      </c>
      <c r="E10" s="111">
        <v>743.82500000000005</v>
      </c>
      <c r="F10" s="111">
        <v>810.11234100000001</v>
      </c>
      <c r="G10" s="111">
        <v>781.78911234099996</v>
      </c>
      <c r="H10" s="111"/>
      <c r="I10" s="111"/>
      <c r="J10" s="111"/>
      <c r="K10" s="111"/>
      <c r="L10" s="111"/>
      <c r="M10" s="111"/>
      <c r="N10" s="111"/>
      <c r="O10" s="245"/>
      <c r="P10" s="98"/>
      <c r="Q10" s="31"/>
      <c r="R10" s="31"/>
    </row>
    <row r="11" spans="1:18" ht="11.1" customHeight="1" x14ac:dyDescent="0.25">
      <c r="A11" s="73" t="s">
        <v>33</v>
      </c>
      <c r="B11" s="70">
        <v>2023</v>
      </c>
      <c r="C11" s="111">
        <v>371.7704</v>
      </c>
      <c r="D11" s="111">
        <v>356.88400000000001</v>
      </c>
      <c r="E11" s="111">
        <v>353.72859799999998</v>
      </c>
      <c r="F11" s="111">
        <v>347.89299999999997</v>
      </c>
      <c r="G11" s="111">
        <v>344.29110000000003</v>
      </c>
      <c r="H11" s="111">
        <v>346.71199999999999</v>
      </c>
      <c r="I11" s="111">
        <v>342.71090000000004</v>
      </c>
      <c r="J11" s="111">
        <v>326.08100000000002</v>
      </c>
      <c r="K11" s="111">
        <v>320.98900000000003</v>
      </c>
      <c r="L11" s="111">
        <v>320.28179999999998</v>
      </c>
      <c r="M11" s="111">
        <v>319.5247</v>
      </c>
      <c r="N11" s="111">
        <v>321.75099999999998</v>
      </c>
      <c r="O11" s="221">
        <f>SUM(C11:N11)</f>
        <v>4072.6174980000005</v>
      </c>
      <c r="P11" s="98"/>
      <c r="Q11" s="31"/>
      <c r="R11" s="31"/>
    </row>
    <row r="12" spans="1:18" ht="11.1" customHeight="1" x14ac:dyDescent="0.25">
      <c r="A12" s="73"/>
      <c r="B12" s="70">
        <v>2024</v>
      </c>
      <c r="C12" s="111">
        <v>364.70600000000002</v>
      </c>
      <c r="D12" s="2">
        <v>348.11599999999999</v>
      </c>
      <c r="E12" s="111">
        <v>344.286</v>
      </c>
      <c r="F12" s="111">
        <v>340.262</v>
      </c>
      <c r="G12" s="111">
        <v>338.4</v>
      </c>
      <c r="H12" s="111"/>
      <c r="I12" s="111"/>
      <c r="J12" s="111"/>
      <c r="K12" s="111"/>
      <c r="L12" s="111"/>
      <c r="M12" s="111"/>
      <c r="N12" s="111"/>
      <c r="O12" s="245"/>
      <c r="P12" s="98"/>
      <c r="Q12" s="31"/>
      <c r="R12" s="31"/>
    </row>
    <row r="13" spans="1:18" ht="11.1" customHeight="1" x14ac:dyDescent="0.25">
      <c r="A13" s="69" t="s">
        <v>20</v>
      </c>
      <c r="B13" s="70">
        <v>2023</v>
      </c>
      <c r="C13" s="111">
        <v>463.19299999999998</v>
      </c>
      <c r="D13" s="111">
        <v>453.37199999999996</v>
      </c>
      <c r="E13" s="111">
        <v>464.57799999999997</v>
      </c>
      <c r="F13" s="111">
        <v>430.94599999999997</v>
      </c>
      <c r="G13" s="111">
        <v>420.99799999999993</v>
      </c>
      <c r="H13" s="111">
        <v>438.11899999999991</v>
      </c>
      <c r="I13" s="111">
        <v>458.09699999999998</v>
      </c>
      <c r="J13" s="111">
        <v>482.55200000000002</v>
      </c>
      <c r="K13" s="111">
        <v>480.15799999999996</v>
      </c>
      <c r="L13" s="111">
        <v>485.29399999999998</v>
      </c>
      <c r="M13" s="111">
        <v>428.13</v>
      </c>
      <c r="N13" s="111">
        <v>475.96999999999997</v>
      </c>
      <c r="O13" s="221">
        <f>SUM(C13:N13)</f>
        <v>5481.4070000000002</v>
      </c>
      <c r="P13" s="98"/>
      <c r="Q13" s="31"/>
      <c r="R13" s="31"/>
    </row>
    <row r="14" spans="1:18" ht="11.1" customHeight="1" x14ac:dyDescent="0.25">
      <c r="A14" s="69"/>
      <c r="B14" s="70">
        <v>2024</v>
      </c>
      <c r="C14" s="111">
        <v>478.12020000000007</v>
      </c>
      <c r="D14" s="2">
        <v>440.17499999999995</v>
      </c>
      <c r="E14" s="111">
        <v>422.80200000000002</v>
      </c>
      <c r="F14" s="111">
        <v>422.90600000000001</v>
      </c>
      <c r="G14" s="111">
        <v>438.67500000000007</v>
      </c>
      <c r="H14" s="111"/>
      <c r="I14" s="111"/>
      <c r="J14" s="111"/>
      <c r="K14" s="111"/>
      <c r="L14" s="111"/>
      <c r="M14" s="111"/>
      <c r="N14" s="111"/>
      <c r="O14" s="245"/>
      <c r="P14" s="98"/>
      <c r="Q14" s="31"/>
      <c r="R14" s="31"/>
    </row>
    <row r="15" spans="1:18" ht="11.1" customHeight="1" x14ac:dyDescent="0.25">
      <c r="A15" s="69" t="s">
        <v>106</v>
      </c>
      <c r="B15" s="70">
        <v>2023</v>
      </c>
      <c r="C15" s="111">
        <v>947.77482000000009</v>
      </c>
      <c r="D15" s="111">
        <v>921.73524000000009</v>
      </c>
      <c r="E15" s="111">
        <v>1122.64617</v>
      </c>
      <c r="F15" s="111">
        <v>1174.3525200000001</v>
      </c>
      <c r="G15" s="111">
        <v>1151.2933800000001</v>
      </c>
      <c r="H15" s="111">
        <v>1056.4287900000002</v>
      </c>
      <c r="I15" s="111">
        <v>1217.9014199999999</v>
      </c>
      <c r="J15" s="111">
        <v>1119.17409</v>
      </c>
      <c r="K15" s="111">
        <v>945.22176000000002</v>
      </c>
      <c r="L15" s="111">
        <v>884.14161000000001</v>
      </c>
      <c r="M15" s="111">
        <v>890.37890999999991</v>
      </c>
      <c r="N15" s="111">
        <v>1152.0277800000001</v>
      </c>
      <c r="O15" s="221">
        <f>SUM(C15:N15)</f>
        <v>12583.076490000001</v>
      </c>
      <c r="P15" s="98"/>
      <c r="Q15" s="31"/>
      <c r="R15" s="31"/>
    </row>
    <row r="16" spans="1:18" ht="11.1" customHeight="1" x14ac:dyDescent="0.25">
      <c r="A16" s="69"/>
      <c r="B16" s="70">
        <v>2024</v>
      </c>
      <c r="C16" s="111">
        <v>949.34699999999998</v>
      </c>
      <c r="D16" s="2">
        <v>925.077</v>
      </c>
      <c r="E16" s="111">
        <v>1126.028</v>
      </c>
      <c r="F16" s="111">
        <v>1178.4190000000001</v>
      </c>
      <c r="G16" s="111">
        <v>1150.3910000000001</v>
      </c>
      <c r="H16" s="111"/>
      <c r="I16" s="111"/>
      <c r="J16" s="111"/>
      <c r="K16" s="111"/>
      <c r="L16" s="111"/>
      <c r="M16" s="111"/>
      <c r="N16" s="111"/>
      <c r="O16" s="245"/>
      <c r="P16" s="98"/>
      <c r="Q16" s="31"/>
      <c r="R16" s="31"/>
    </row>
    <row r="17" spans="1:18" ht="11.1" customHeight="1" x14ac:dyDescent="0.25">
      <c r="A17" s="73" t="s">
        <v>0</v>
      </c>
      <c r="B17" s="70">
        <v>2023</v>
      </c>
      <c r="C17" s="111">
        <v>1787.5343</v>
      </c>
      <c r="D17" s="111">
        <v>1813.0372199999999</v>
      </c>
      <c r="E17" s="111">
        <v>1695.3847000000001</v>
      </c>
      <c r="F17" s="111">
        <v>1794.2278999999999</v>
      </c>
      <c r="G17" s="111">
        <v>1902.5437999999999</v>
      </c>
      <c r="H17" s="111">
        <v>1940.944</v>
      </c>
      <c r="I17" s="111">
        <v>1887.0550000000001</v>
      </c>
      <c r="J17" s="111">
        <v>1896.674</v>
      </c>
      <c r="K17" s="111">
        <v>1934.4395</v>
      </c>
      <c r="L17" s="111">
        <v>1914.4489999999998</v>
      </c>
      <c r="M17" s="111">
        <v>2007.259</v>
      </c>
      <c r="N17" s="111">
        <v>1876.451</v>
      </c>
      <c r="O17" s="221">
        <f>SUM(C17:N17)</f>
        <v>22449.99942</v>
      </c>
      <c r="P17" s="98"/>
      <c r="Q17" s="31"/>
      <c r="R17" s="31"/>
    </row>
    <row r="18" spans="1:18" ht="11.1" customHeight="1" x14ac:dyDescent="0.25">
      <c r="A18" s="73"/>
      <c r="B18" s="70">
        <v>2024</v>
      </c>
      <c r="C18" s="111">
        <v>1793.105</v>
      </c>
      <c r="D18" s="2">
        <v>1816.894</v>
      </c>
      <c r="E18" s="111">
        <v>1692.289</v>
      </c>
      <c r="F18" s="111">
        <v>1798.8419999999999</v>
      </c>
      <c r="G18" s="111">
        <v>1891.1589999999999</v>
      </c>
      <c r="H18" s="111"/>
      <c r="I18" s="111"/>
      <c r="J18" s="111"/>
      <c r="K18" s="111"/>
      <c r="L18" s="111"/>
      <c r="M18" s="111"/>
      <c r="N18" s="111"/>
      <c r="O18" s="245"/>
      <c r="P18" s="98"/>
      <c r="Q18" s="31"/>
      <c r="R18" s="31"/>
    </row>
    <row r="19" spans="1:18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21">
        <f>SUM(C19:N19)</f>
        <v>0</v>
      </c>
      <c r="P19" s="98"/>
      <c r="Q19" s="31"/>
      <c r="R19" s="31"/>
    </row>
    <row r="20" spans="1:18" ht="11.1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45"/>
      <c r="P20" s="98"/>
      <c r="Q20" s="31"/>
      <c r="R20" s="31"/>
    </row>
    <row r="21" spans="1:18" ht="11.1" customHeight="1" x14ac:dyDescent="0.25">
      <c r="A21" s="69" t="s">
        <v>34</v>
      </c>
      <c r="B21" s="70">
        <v>2023</v>
      </c>
      <c r="C21" s="111">
        <v>800.4603000000003</v>
      </c>
      <c r="D21" s="111">
        <v>895.29224999999985</v>
      </c>
      <c r="E21" s="111">
        <v>989.64224999999954</v>
      </c>
      <c r="F21" s="111">
        <v>1102.92345</v>
      </c>
      <c r="G21" s="111">
        <v>1205.6909999999998</v>
      </c>
      <c r="H21" s="111">
        <v>1280.6635499999998</v>
      </c>
      <c r="I21" s="111">
        <v>1231.4051999999997</v>
      </c>
      <c r="J21" s="111">
        <v>1108.3345499999996</v>
      </c>
      <c r="K21" s="111">
        <v>990.08085000000028</v>
      </c>
      <c r="L21" s="111">
        <v>882.96299999999985</v>
      </c>
      <c r="M21" s="111">
        <v>785.89979999999991</v>
      </c>
      <c r="N21" s="111">
        <v>711.26385000000005</v>
      </c>
      <c r="O21" s="221">
        <f>SUM(C21:N21)</f>
        <v>11984.620049999996</v>
      </c>
      <c r="P21" s="98"/>
      <c r="Q21" s="31"/>
      <c r="R21" s="31"/>
    </row>
    <row r="22" spans="1:18" ht="11.1" customHeight="1" x14ac:dyDescent="0.25">
      <c r="A22" s="69"/>
      <c r="B22" s="70">
        <v>2024</v>
      </c>
      <c r="C22" s="111">
        <v>805.34699999999998</v>
      </c>
      <c r="D22" s="2">
        <v>901.28700000000003</v>
      </c>
      <c r="E22" s="111">
        <v>995.34699999999998</v>
      </c>
      <c r="F22" s="111">
        <v>1108.309</v>
      </c>
      <c r="G22" s="111">
        <v>1210.4169999999999</v>
      </c>
      <c r="H22" s="111"/>
      <c r="I22" s="111"/>
      <c r="J22" s="111"/>
      <c r="K22" s="111"/>
      <c r="L22" s="111"/>
      <c r="M22" s="111"/>
      <c r="N22" s="111"/>
      <c r="O22" s="245"/>
      <c r="P22" s="98"/>
      <c r="Q22" s="31"/>
      <c r="R22" s="31"/>
    </row>
    <row r="23" spans="1:18" ht="11.1" customHeight="1" x14ac:dyDescent="0.25">
      <c r="A23" s="69" t="s">
        <v>19</v>
      </c>
      <c r="B23" s="70">
        <v>2023</v>
      </c>
      <c r="C23" s="111">
        <v>231.42137</v>
      </c>
      <c r="D23" s="111">
        <v>248.364</v>
      </c>
      <c r="E23" s="111">
        <v>217.63589999999999</v>
      </c>
      <c r="F23" s="111">
        <v>228.63140000000001</v>
      </c>
      <c r="G23" s="111">
        <v>252.364</v>
      </c>
      <c r="H23" s="111">
        <v>253.184</v>
      </c>
      <c r="I23" s="111">
        <v>254.369</v>
      </c>
      <c r="J23" s="111">
        <v>230.60470000000001</v>
      </c>
      <c r="K23" s="111">
        <v>226.458</v>
      </c>
      <c r="L23" s="111">
        <v>243.40600000000001</v>
      </c>
      <c r="M23" s="111">
        <v>244.36799999999999</v>
      </c>
      <c r="N23" s="111">
        <v>268.392</v>
      </c>
      <c r="O23" s="221">
        <f>SUM(C23:N23)</f>
        <v>2899.1983699999996</v>
      </c>
      <c r="P23" s="98"/>
      <c r="Q23" s="31"/>
      <c r="R23" s="31"/>
    </row>
    <row r="24" spans="1:18" ht="11.1" customHeight="1" x14ac:dyDescent="0.25">
      <c r="A24" s="69"/>
      <c r="B24" s="70">
        <v>2024</v>
      </c>
      <c r="C24" s="111">
        <v>229.34700000000001</v>
      </c>
      <c r="D24" s="2">
        <v>240.65799999999999</v>
      </c>
      <c r="E24" s="111">
        <v>214.09800000000001</v>
      </c>
      <c r="F24" s="111">
        <v>220.28</v>
      </c>
      <c r="G24" s="111">
        <v>241.3458</v>
      </c>
      <c r="H24" s="111"/>
      <c r="I24" s="111"/>
      <c r="J24" s="111"/>
      <c r="K24" s="111"/>
      <c r="L24" s="111"/>
      <c r="M24" s="111"/>
      <c r="N24" s="111"/>
      <c r="O24" s="245"/>
      <c r="P24" s="98"/>
      <c r="Q24" s="31"/>
      <c r="R24" s="31"/>
    </row>
    <row r="25" spans="1:18" ht="11.1" customHeight="1" x14ac:dyDescent="0.25">
      <c r="A25" s="69" t="s">
        <v>42</v>
      </c>
      <c r="B25" s="70">
        <v>2023</v>
      </c>
      <c r="C25" s="111">
        <v>1938.5376303539999</v>
      </c>
      <c r="D25" s="111">
        <v>2070.2710499999998</v>
      </c>
      <c r="E25" s="111">
        <v>2087.589120000001</v>
      </c>
      <c r="F25" s="111">
        <v>2274.38733</v>
      </c>
      <c r="G25" s="111">
        <v>2297.5148100000001</v>
      </c>
      <c r="H25" s="111">
        <v>2187.3874499999993</v>
      </c>
      <c r="I25" s="111">
        <v>2339.8713299999995</v>
      </c>
      <c r="J25" s="111">
        <v>2242.9718399999997</v>
      </c>
      <c r="K25" s="111">
        <v>2333.9957066999991</v>
      </c>
      <c r="L25" s="111">
        <v>2089.27184796643</v>
      </c>
      <c r="M25" s="111">
        <v>2357.2026753</v>
      </c>
      <c r="N25" s="111">
        <v>2410.6266900000001</v>
      </c>
      <c r="O25" s="221">
        <f>SUM(C25:N25)</f>
        <v>26629.627480320429</v>
      </c>
      <c r="P25" s="98"/>
      <c r="Q25" s="31"/>
      <c r="R25" s="31"/>
    </row>
    <row r="26" spans="1:18" ht="11.1" customHeight="1" x14ac:dyDescent="0.25">
      <c r="A26" s="69"/>
      <c r="B26" s="70">
        <v>2024</v>
      </c>
      <c r="C26" s="111">
        <v>2177.2369899999999</v>
      </c>
      <c r="D26" s="2">
        <v>2298.6709799999999</v>
      </c>
      <c r="E26" s="111">
        <v>2348.1083400000007</v>
      </c>
      <c r="F26" s="111">
        <v>2495.4351152999998</v>
      </c>
      <c r="G26" s="111">
        <v>2453.2133952999998</v>
      </c>
      <c r="H26" s="111"/>
      <c r="I26" s="111"/>
      <c r="J26" s="111"/>
      <c r="K26" s="111"/>
      <c r="L26" s="111"/>
      <c r="M26" s="111"/>
      <c r="N26" s="111"/>
      <c r="O26" s="245"/>
      <c r="P26" s="98"/>
      <c r="Q26" s="31"/>
      <c r="R26" s="31"/>
    </row>
    <row r="27" spans="1:18" ht="11.1" customHeight="1" x14ac:dyDescent="0.25">
      <c r="A27" s="69" t="s">
        <v>41</v>
      </c>
      <c r="B27" s="70">
        <v>2023</v>
      </c>
      <c r="C27" s="111">
        <v>341.305566</v>
      </c>
      <c r="D27" s="111">
        <v>342.3526980000002</v>
      </c>
      <c r="E27" s="111">
        <v>333.98104799999999</v>
      </c>
      <c r="F27" s="111">
        <v>353.10584400000005</v>
      </c>
      <c r="G27" s="111">
        <v>356.50938000000002</v>
      </c>
      <c r="H27" s="111">
        <v>380.76344999999998</v>
      </c>
      <c r="I27" s="111">
        <v>403.44009</v>
      </c>
      <c r="J27" s="111">
        <v>431.68133999999981</v>
      </c>
      <c r="K27" s="111">
        <v>370.96328999999997</v>
      </c>
      <c r="L27" s="111">
        <v>382.38484200000011</v>
      </c>
      <c r="M27" s="111">
        <v>378.50873999999999</v>
      </c>
      <c r="N27" s="111">
        <v>458.95726200000001</v>
      </c>
      <c r="O27" s="221">
        <f>SUM(C27:N27)</f>
        <v>4533.9535500000002</v>
      </c>
      <c r="P27" s="98"/>
      <c r="Q27" s="31"/>
      <c r="R27" s="31"/>
    </row>
    <row r="28" spans="1:18" ht="11.1" customHeight="1" x14ac:dyDescent="0.25">
      <c r="A28" s="69"/>
      <c r="B28" s="70">
        <v>2024</v>
      </c>
      <c r="C28" s="111">
        <v>330.34800000000001</v>
      </c>
      <c r="D28" s="2">
        <v>320.48</v>
      </c>
      <c r="E28" s="111">
        <v>325.40800000000002</v>
      </c>
      <c r="F28" s="111">
        <v>343.40699999999998</v>
      </c>
      <c r="G28" s="111">
        <v>345.30599999999998</v>
      </c>
      <c r="H28" s="111"/>
      <c r="I28" s="111"/>
      <c r="J28" s="111"/>
      <c r="K28" s="111"/>
      <c r="L28" s="111"/>
      <c r="M28" s="111"/>
      <c r="N28" s="111"/>
      <c r="O28" s="245"/>
      <c r="P28" s="98"/>
      <c r="Q28" s="31"/>
      <c r="R28" s="31"/>
    </row>
    <row r="29" spans="1:18" ht="11.1" customHeight="1" x14ac:dyDescent="0.25">
      <c r="A29" s="69" t="s">
        <v>18</v>
      </c>
      <c r="B29" s="70">
        <v>2023</v>
      </c>
      <c r="C29" s="111">
        <v>703.80765000000008</v>
      </c>
      <c r="D29" s="111">
        <v>657.90918000000022</v>
      </c>
      <c r="E29" s="111">
        <v>735.02270999999962</v>
      </c>
      <c r="F29" s="111">
        <v>692.6605800000001</v>
      </c>
      <c r="G29" s="111">
        <v>732.21210000000019</v>
      </c>
      <c r="H29" s="111">
        <v>696.54473999999971</v>
      </c>
      <c r="I29" s="111">
        <v>717.74594999999977</v>
      </c>
      <c r="J29" s="111">
        <v>695.21924999999987</v>
      </c>
      <c r="K29" s="111">
        <v>670.45977000000028</v>
      </c>
      <c r="L29" s="111">
        <v>683.2791299999999</v>
      </c>
      <c r="M29" s="111">
        <v>704.37119999999993</v>
      </c>
      <c r="N29" s="111">
        <v>759.90407999999991</v>
      </c>
      <c r="O29" s="221">
        <f>SUM(C29:N29)</f>
        <v>8449.1363399999991</v>
      </c>
      <c r="P29" s="98"/>
      <c r="Q29" s="31"/>
      <c r="R29" s="31"/>
    </row>
    <row r="30" spans="1:18" ht="11.1" customHeight="1" x14ac:dyDescent="0.25">
      <c r="A30" s="69"/>
      <c r="B30" s="70">
        <v>2024</v>
      </c>
      <c r="C30" s="111">
        <v>670.66632000000016</v>
      </c>
      <c r="D30" s="2">
        <v>634.45581000000016</v>
      </c>
      <c r="E30" s="111">
        <v>672.32331000000022</v>
      </c>
      <c r="F30" s="111">
        <v>644.9725199999998</v>
      </c>
      <c r="G30" s="111">
        <v>632.91759999999999</v>
      </c>
      <c r="H30" s="111"/>
      <c r="I30" s="111"/>
      <c r="J30" s="111"/>
      <c r="K30" s="111"/>
      <c r="L30" s="111"/>
      <c r="M30" s="111"/>
      <c r="N30" s="111"/>
      <c r="O30" s="245"/>
      <c r="P30" s="98"/>
      <c r="Q30" s="31"/>
      <c r="R30" s="31"/>
    </row>
    <row r="31" spans="1:18" ht="11.1" customHeight="1" x14ac:dyDescent="0.25">
      <c r="A31" s="69" t="s">
        <v>32</v>
      </c>
      <c r="B31" s="70">
        <v>2023</v>
      </c>
      <c r="C31" s="111">
        <v>730.12834199999986</v>
      </c>
      <c r="D31" s="111">
        <v>724.4323101</v>
      </c>
      <c r="E31" s="111">
        <v>722.63375429999996</v>
      </c>
      <c r="F31" s="111">
        <v>726.38443710000013</v>
      </c>
      <c r="G31" s="111">
        <v>708.82824300000004</v>
      </c>
      <c r="H31" s="111">
        <v>726.06184169999995</v>
      </c>
      <c r="I31" s="111">
        <v>792.55787039999984</v>
      </c>
      <c r="J31" s="111">
        <v>815.25269190000006</v>
      </c>
      <c r="K31" s="111">
        <v>760.54115669999999</v>
      </c>
      <c r="L31" s="111">
        <v>786.93599760000006</v>
      </c>
      <c r="M31" s="111">
        <v>748.53784259999998</v>
      </c>
      <c r="N31" s="111">
        <v>750.29130420000001</v>
      </c>
      <c r="O31" s="221">
        <f>SUM(C31:N31)</f>
        <v>8992.5857916000004</v>
      </c>
      <c r="P31" s="98"/>
      <c r="Q31" s="31"/>
      <c r="R31" s="31"/>
    </row>
    <row r="32" spans="1:18" ht="11.1" customHeight="1" x14ac:dyDescent="0.25">
      <c r="A32" s="69"/>
      <c r="B32" s="70">
        <v>2024</v>
      </c>
      <c r="C32" s="111">
        <v>753.49244669999996</v>
      </c>
      <c r="D32" s="2">
        <v>746.88971129999993</v>
      </c>
      <c r="E32" s="111">
        <v>745.0354002712254</v>
      </c>
      <c r="F32" s="111">
        <v>728.00450309999997</v>
      </c>
      <c r="G32" s="111">
        <v>710.11421819999998</v>
      </c>
      <c r="H32" s="111"/>
      <c r="I32" s="111"/>
      <c r="J32" s="111"/>
      <c r="K32" s="111"/>
      <c r="L32" s="111"/>
      <c r="M32" s="111"/>
      <c r="N32" s="111"/>
      <c r="O32" s="245"/>
      <c r="P32" s="98"/>
      <c r="Q32" s="31"/>
      <c r="R32" s="31"/>
    </row>
    <row r="33" spans="1:18" ht="11.1" customHeight="1" x14ac:dyDescent="0.25">
      <c r="A33" s="69" t="s">
        <v>112</v>
      </c>
      <c r="B33" s="70">
        <v>2023</v>
      </c>
      <c r="C33" s="111">
        <v>270.45979999999997</v>
      </c>
      <c r="D33" s="111">
        <v>298.45870000000002</v>
      </c>
      <c r="E33" s="111">
        <v>259.77999999999997</v>
      </c>
      <c r="F33" s="111">
        <v>255.63128</v>
      </c>
      <c r="G33" s="111">
        <v>263.37400000000002</v>
      </c>
      <c r="H33" s="111">
        <v>259.64580000000001</v>
      </c>
      <c r="I33" s="111">
        <v>205.31700000000001</v>
      </c>
      <c r="J33" s="111">
        <v>228.33</v>
      </c>
      <c r="K33" s="111">
        <v>225.631</v>
      </c>
      <c r="L33" s="111">
        <v>223.34700000000001</v>
      </c>
      <c r="M33" s="111">
        <v>204.40600000000001</v>
      </c>
      <c r="N33" s="111">
        <v>232.47200000000001</v>
      </c>
      <c r="O33" s="221">
        <f>SUM(C33:N33)</f>
        <v>2926.8525800000002</v>
      </c>
      <c r="P33" s="98"/>
      <c r="Q33" s="31"/>
      <c r="R33" s="31"/>
    </row>
    <row r="34" spans="1:18" ht="11.1" customHeight="1" x14ac:dyDescent="0.25">
      <c r="A34" s="69"/>
      <c r="B34" s="70">
        <v>2024</v>
      </c>
      <c r="C34" s="111">
        <v>267.64699999999999</v>
      </c>
      <c r="D34" s="2">
        <v>293.36099999999999</v>
      </c>
      <c r="E34" s="111">
        <v>255.36699999999999</v>
      </c>
      <c r="F34" s="111">
        <v>253.209</v>
      </c>
      <c r="G34" s="111">
        <v>258.80599999999998</v>
      </c>
      <c r="H34" s="111"/>
      <c r="I34" s="111"/>
      <c r="J34" s="111"/>
      <c r="K34" s="111"/>
      <c r="L34" s="111"/>
      <c r="M34" s="111"/>
      <c r="N34" s="111"/>
      <c r="O34" s="245"/>
      <c r="P34" s="98"/>
      <c r="Q34" s="31"/>
      <c r="R34" s="31"/>
    </row>
    <row r="35" spans="1:18" ht="11.1" customHeight="1" x14ac:dyDescent="0.25">
      <c r="A35" s="69" t="s">
        <v>17</v>
      </c>
      <c r="B35" s="70">
        <v>2023</v>
      </c>
      <c r="C35" s="111">
        <v>710.53714999999988</v>
      </c>
      <c r="D35" s="111">
        <v>735.08671499999991</v>
      </c>
      <c r="E35" s="111">
        <v>700.70307600000001</v>
      </c>
      <c r="F35" s="111">
        <v>674.66298600000005</v>
      </c>
      <c r="G35" s="111">
        <v>681.68925600000011</v>
      </c>
      <c r="H35" s="111">
        <v>748.61344499999996</v>
      </c>
      <c r="I35" s="111">
        <v>862.27209600000015</v>
      </c>
      <c r="J35" s="111">
        <v>788.53680600000007</v>
      </c>
      <c r="K35" s="111">
        <v>824.72125500000004</v>
      </c>
      <c r="L35" s="111">
        <v>822.76800600000001</v>
      </c>
      <c r="M35" s="111">
        <v>745.34133600000018</v>
      </c>
      <c r="N35" s="111">
        <v>807.53451000000018</v>
      </c>
      <c r="O35" s="221">
        <f>SUM(C35:N35)</f>
        <v>9102.4666369999995</v>
      </c>
      <c r="P35" s="98"/>
      <c r="Q35" s="31"/>
      <c r="R35" s="31"/>
    </row>
    <row r="36" spans="1:18" ht="11.1" customHeight="1" x14ac:dyDescent="0.25">
      <c r="A36" s="69"/>
      <c r="B36" s="70">
        <v>2024</v>
      </c>
      <c r="C36" s="111">
        <v>741.79683599999998</v>
      </c>
      <c r="D36" s="2">
        <v>780.20896500000003</v>
      </c>
      <c r="E36" s="111">
        <v>796.26549899999986</v>
      </c>
      <c r="F36" s="111">
        <v>796.70777999999996</v>
      </c>
      <c r="G36" s="111">
        <v>768.75567599999999</v>
      </c>
      <c r="H36" s="111"/>
      <c r="I36" s="111"/>
      <c r="J36" s="111"/>
      <c r="K36" s="111"/>
      <c r="L36" s="111"/>
      <c r="M36" s="111"/>
      <c r="N36" s="111"/>
      <c r="O36" s="245"/>
      <c r="P36" s="98"/>
      <c r="Q36" s="31"/>
      <c r="R36" s="31"/>
    </row>
    <row r="37" spans="1:18" ht="11.1" customHeight="1" x14ac:dyDescent="0.25">
      <c r="A37" s="69" t="s">
        <v>10</v>
      </c>
      <c r="B37" s="70">
        <v>2023</v>
      </c>
      <c r="C37" s="111">
        <v>1085.8726199999999</v>
      </c>
      <c r="D37" s="111">
        <v>1069.39248</v>
      </c>
      <c r="E37" s="111">
        <v>1050.6030599999999</v>
      </c>
      <c r="F37" s="111">
        <v>1113.2076000000002</v>
      </c>
      <c r="G37" s="111">
        <v>1132.6641</v>
      </c>
      <c r="H37" s="111">
        <v>1069.6224900000002</v>
      </c>
      <c r="I37" s="111">
        <v>1124.80755</v>
      </c>
      <c r="J37" s="111">
        <v>1095.9002399999999</v>
      </c>
      <c r="K37" s="111">
        <v>992.76651000000004</v>
      </c>
      <c r="L37" s="111">
        <v>926.45325000000003</v>
      </c>
      <c r="M37" s="111">
        <v>989.32554000000005</v>
      </c>
      <c r="N37" s="111">
        <v>1090.4845499999999</v>
      </c>
      <c r="O37" s="221">
        <f>SUM(C37:N37)</f>
        <v>12741.099989999999</v>
      </c>
      <c r="P37" s="98"/>
      <c r="Q37" s="31"/>
      <c r="R37" s="31"/>
    </row>
    <row r="38" spans="1:18" ht="11.1" customHeight="1" x14ac:dyDescent="0.25">
      <c r="A38" s="69"/>
      <c r="B38" s="70">
        <v>2024</v>
      </c>
      <c r="C38" s="111">
        <v>1042.10646</v>
      </c>
      <c r="D38" s="2">
        <v>1046.81376</v>
      </c>
      <c r="E38" s="111">
        <v>1027.4307000000001</v>
      </c>
      <c r="F38" s="111">
        <v>1106.2557899999999</v>
      </c>
      <c r="G38" s="111">
        <v>1149.62925</v>
      </c>
      <c r="H38" s="111"/>
      <c r="I38" s="111"/>
      <c r="J38" s="111"/>
      <c r="K38" s="111"/>
      <c r="L38" s="111"/>
      <c r="M38" s="111"/>
      <c r="N38" s="111"/>
      <c r="O38" s="245"/>
      <c r="P38" s="98"/>
      <c r="Q38" s="31"/>
      <c r="R38" s="31"/>
    </row>
    <row r="39" spans="1:18" ht="11.1" customHeight="1" x14ac:dyDescent="0.25">
      <c r="A39" s="69" t="s">
        <v>64</v>
      </c>
      <c r="B39" s="70">
        <v>2023</v>
      </c>
      <c r="C39" s="111">
        <v>125.36667000000001</v>
      </c>
      <c r="D39" s="111">
        <v>117.32447999999999</v>
      </c>
      <c r="E39" s="111">
        <v>116.19432000000003</v>
      </c>
      <c r="F39" s="111">
        <v>112.31934000000001</v>
      </c>
      <c r="G39" s="111">
        <v>110.14878000000003</v>
      </c>
      <c r="H39" s="111">
        <v>109.33890000000001</v>
      </c>
      <c r="I39" s="111">
        <v>138.94745999999998</v>
      </c>
      <c r="J39" s="111">
        <v>132.52145999999999</v>
      </c>
      <c r="K39" s="111">
        <v>123.53781000000002</v>
      </c>
      <c r="L39" s="111">
        <v>147.99894</v>
      </c>
      <c r="M39" s="111">
        <v>154.66923000000006</v>
      </c>
      <c r="N39" s="111">
        <v>161.89133999999996</v>
      </c>
      <c r="O39" s="221">
        <f>SUM(C39:N39)</f>
        <v>1550.2587299999998</v>
      </c>
      <c r="P39" s="98"/>
      <c r="Q39" s="31"/>
      <c r="R39" s="31"/>
    </row>
    <row r="40" spans="1:18" ht="11.1" customHeight="1" x14ac:dyDescent="0.25">
      <c r="A40" s="69"/>
      <c r="B40" s="70">
        <v>2024</v>
      </c>
      <c r="C40" s="111">
        <v>136.15733</v>
      </c>
      <c r="D40" s="2">
        <v>124.93164</v>
      </c>
      <c r="E40" s="111">
        <v>124.30077000000001</v>
      </c>
      <c r="F40" s="111">
        <v>116.26172</v>
      </c>
      <c r="G40" s="111">
        <v>112.95536</v>
      </c>
      <c r="H40" s="111"/>
      <c r="I40" s="111"/>
      <c r="J40" s="111"/>
      <c r="K40" s="111"/>
      <c r="L40" s="111"/>
      <c r="M40" s="111"/>
      <c r="N40" s="111"/>
      <c r="O40" s="245"/>
      <c r="P40" s="98"/>
      <c r="Q40" s="31"/>
      <c r="R40" s="31"/>
    </row>
    <row r="41" spans="1:18" ht="11.1" customHeight="1" x14ac:dyDescent="0.25">
      <c r="A41" s="69" t="s">
        <v>65</v>
      </c>
      <c r="B41" s="70">
        <v>2023</v>
      </c>
      <c r="C41" s="111">
        <v>145.68948280999999</v>
      </c>
      <c r="D41" s="111">
        <v>135.0099999</v>
      </c>
      <c r="E41" s="111">
        <v>162.1900042</v>
      </c>
      <c r="F41" s="111">
        <v>165.13999920000001</v>
      </c>
      <c r="G41" s="111">
        <v>150.11000000000001</v>
      </c>
      <c r="H41" s="111">
        <v>160.21000770000003</v>
      </c>
      <c r="I41" s="111">
        <v>169.49000369999999</v>
      </c>
      <c r="J41" s="111">
        <v>167.23999560000001</v>
      </c>
      <c r="K41" s="111">
        <v>160.65998930000001</v>
      </c>
      <c r="L41" s="111">
        <v>163.4099976</v>
      </c>
      <c r="M41" s="111">
        <v>158.46949230000001</v>
      </c>
      <c r="N41" s="111">
        <v>149.81997659999999</v>
      </c>
      <c r="O41" s="221">
        <f>SUM(C41:N41)</f>
        <v>1887.4389489099999</v>
      </c>
      <c r="P41" s="98"/>
      <c r="Q41" s="31"/>
      <c r="R41" s="31"/>
    </row>
    <row r="42" spans="1:18" ht="11.1" customHeight="1" x14ac:dyDescent="0.25">
      <c r="A42" s="69"/>
      <c r="B42" s="70">
        <v>2024</v>
      </c>
      <c r="C42" s="111">
        <v>151.44999970000001</v>
      </c>
      <c r="D42" s="2">
        <v>140.608</v>
      </c>
      <c r="E42" s="111">
        <v>172.69996219999999</v>
      </c>
      <c r="F42" s="111">
        <v>172.38948600000001</v>
      </c>
      <c r="G42" s="111">
        <v>155.4398913</v>
      </c>
      <c r="H42" s="111"/>
      <c r="I42" s="111"/>
      <c r="J42" s="111"/>
      <c r="K42" s="111"/>
      <c r="L42" s="111"/>
      <c r="M42" s="111"/>
      <c r="N42" s="111"/>
      <c r="O42" s="245"/>
      <c r="P42" s="98"/>
      <c r="Q42" s="31"/>
      <c r="R42" s="31"/>
    </row>
    <row r="43" spans="1:18" ht="11.1" customHeight="1" x14ac:dyDescent="0.25">
      <c r="A43" s="69" t="s">
        <v>21</v>
      </c>
      <c r="B43" s="70">
        <v>2023</v>
      </c>
      <c r="C43" s="111">
        <v>72.454940099999988</v>
      </c>
      <c r="D43" s="111">
        <v>57.5015432</v>
      </c>
      <c r="E43" s="111">
        <v>61.914775999999996</v>
      </c>
      <c r="F43" s="111">
        <v>50.521714620299996</v>
      </c>
      <c r="G43" s="111">
        <v>52.201209342138398</v>
      </c>
      <c r="H43" s="111">
        <v>57.021616999999999</v>
      </c>
      <c r="I43" s="111">
        <v>58.574997000831601</v>
      </c>
      <c r="J43" s="111">
        <v>59.129293226599998</v>
      </c>
      <c r="K43" s="111">
        <v>67.984643000000005</v>
      </c>
      <c r="L43" s="111">
        <v>68.598756755449998</v>
      </c>
      <c r="M43" s="111">
        <v>68.998645999999994</v>
      </c>
      <c r="N43" s="111">
        <v>72.943398240469207</v>
      </c>
      <c r="O43" s="221">
        <f>SUM(C43:N43)</f>
        <v>747.84553448578913</v>
      </c>
      <c r="P43" s="98"/>
      <c r="Q43" s="31"/>
      <c r="R43" s="31"/>
    </row>
    <row r="44" spans="1:18" ht="11.1" customHeight="1" x14ac:dyDescent="0.25">
      <c r="A44" s="69"/>
      <c r="B44" s="70">
        <v>2024</v>
      </c>
      <c r="C44" s="111">
        <v>65.855292599999999</v>
      </c>
      <c r="D44" s="2">
        <v>57.856225999999999</v>
      </c>
      <c r="E44" s="111">
        <v>62.012344200000001</v>
      </c>
      <c r="F44" s="111">
        <v>50.585934314999996</v>
      </c>
      <c r="G44" s="111">
        <v>52.4202783</v>
      </c>
      <c r="H44" s="111"/>
      <c r="I44" s="111"/>
      <c r="J44" s="111"/>
      <c r="K44" s="111"/>
      <c r="L44" s="111"/>
      <c r="M44" s="111"/>
      <c r="N44" s="111"/>
      <c r="O44" s="245"/>
      <c r="P44" s="98"/>
      <c r="Q44" s="31"/>
      <c r="R44" s="31"/>
    </row>
    <row r="45" spans="1:18" ht="11.1" customHeight="1" x14ac:dyDescent="0.25">
      <c r="A45" s="69" t="s">
        <v>43</v>
      </c>
      <c r="B45" s="70">
        <v>2023</v>
      </c>
      <c r="C45" s="111">
        <v>195.38597358415876</v>
      </c>
      <c r="D45" s="111">
        <v>202.831031</v>
      </c>
      <c r="E45" s="111">
        <v>274.34761199999997</v>
      </c>
      <c r="F45" s="111">
        <v>332.10500399999995</v>
      </c>
      <c r="G45" s="111">
        <v>377.07142314200001</v>
      </c>
      <c r="H45" s="111">
        <v>408.50764380000004</v>
      </c>
      <c r="I45" s="111">
        <v>464.8863106</v>
      </c>
      <c r="J45" s="111">
        <v>358.47775050000001</v>
      </c>
      <c r="K45" s="111">
        <v>237.335283</v>
      </c>
      <c r="L45" s="111">
        <v>214.88648000000001</v>
      </c>
      <c r="M45" s="111">
        <v>301.21120000000002</v>
      </c>
      <c r="N45" s="111">
        <v>391.2235</v>
      </c>
      <c r="O45" s="221">
        <f>SUM(C45:N45)</f>
        <v>3758.2692116261592</v>
      </c>
      <c r="P45" s="98"/>
      <c r="Q45" s="31"/>
      <c r="R45" s="31"/>
    </row>
    <row r="46" spans="1:18" ht="11.1" customHeight="1" x14ac:dyDescent="0.25">
      <c r="A46" s="69"/>
      <c r="B46" s="70">
        <v>2024</v>
      </c>
      <c r="C46" s="111">
        <v>212.89809303434799</v>
      </c>
      <c r="D46" s="2">
        <v>218.97133400000001</v>
      </c>
      <c r="E46" s="111">
        <v>294.87521190000001</v>
      </c>
      <c r="F46" s="111">
        <v>335.10500400000001</v>
      </c>
      <c r="G46" s="111">
        <v>377.79846842814197</v>
      </c>
      <c r="H46" s="111"/>
      <c r="I46" s="111"/>
      <c r="J46" s="111"/>
      <c r="K46" s="111"/>
      <c r="L46" s="111"/>
      <c r="M46" s="111"/>
      <c r="N46" s="111"/>
      <c r="O46" s="245"/>
      <c r="P46" s="98"/>
      <c r="Q46" s="31"/>
      <c r="R46" s="31"/>
    </row>
    <row r="47" spans="1:18" ht="11.1" customHeight="1" x14ac:dyDescent="0.25">
      <c r="A47" s="69" t="s">
        <v>31</v>
      </c>
      <c r="B47" s="70">
        <v>2023</v>
      </c>
      <c r="C47" s="111">
        <v>546.23919999999998</v>
      </c>
      <c r="D47" s="111">
        <v>603.25379999999996</v>
      </c>
      <c r="E47" s="111">
        <v>611.70540000000005</v>
      </c>
      <c r="F47" s="111">
        <v>630.35329999999999</v>
      </c>
      <c r="G47" s="111">
        <v>645.72239999999999</v>
      </c>
      <c r="H47" s="111">
        <v>580.64170000000001</v>
      </c>
      <c r="I47" s="111">
        <v>596.84</v>
      </c>
      <c r="J47" s="111">
        <v>685.10230000000001</v>
      </c>
      <c r="K47" s="111">
        <v>657.74590000000001</v>
      </c>
      <c r="L47" s="111">
        <v>619.029</v>
      </c>
      <c r="M47" s="111">
        <v>685.04690000000005</v>
      </c>
      <c r="N47" s="111">
        <v>584.19161509886806</v>
      </c>
      <c r="O47" s="221">
        <f>SUM(C47:N47)</f>
        <v>7445.8715150988683</v>
      </c>
      <c r="P47" s="98"/>
      <c r="Q47" s="31"/>
      <c r="R47" s="31"/>
    </row>
    <row r="48" spans="1:18" ht="11.1" customHeight="1" x14ac:dyDescent="0.25">
      <c r="A48" s="69"/>
      <c r="B48" s="70">
        <v>2024</v>
      </c>
      <c r="C48" s="111">
        <v>540.38699999999994</v>
      </c>
      <c r="D48" s="2">
        <v>613.572</v>
      </c>
      <c r="E48" s="111">
        <v>618.40899999999999</v>
      </c>
      <c r="F48" s="111">
        <v>630.41715615755356</v>
      </c>
      <c r="G48" s="111">
        <v>647.08799999999997</v>
      </c>
      <c r="H48" s="111"/>
      <c r="I48" s="111"/>
      <c r="J48" s="111"/>
      <c r="K48" s="111"/>
      <c r="L48" s="111"/>
      <c r="M48" s="111"/>
      <c r="N48" s="111"/>
      <c r="O48" s="245"/>
      <c r="P48" s="98"/>
      <c r="Q48" s="31"/>
      <c r="R48" s="31"/>
    </row>
    <row r="49" spans="1:18" ht="11.1" customHeight="1" x14ac:dyDescent="0.25">
      <c r="A49" s="69" t="s">
        <v>35</v>
      </c>
      <c r="B49" s="70">
        <v>2023</v>
      </c>
      <c r="C49" s="111">
        <v>1303.385</v>
      </c>
      <c r="D49" s="111">
        <v>1578.0549999999998</v>
      </c>
      <c r="E49" s="111">
        <v>1762.6699999999998</v>
      </c>
      <c r="F49" s="111">
        <v>2354.835</v>
      </c>
      <c r="G49" s="111">
        <v>2461.1149999999998</v>
      </c>
      <c r="H49" s="111">
        <v>2465.1849999999999</v>
      </c>
      <c r="I49" s="111">
        <v>2152.4650000000001</v>
      </c>
      <c r="J49" s="111">
        <v>1986.2299999999996</v>
      </c>
      <c r="K49" s="111">
        <v>1880.1450000000002</v>
      </c>
      <c r="L49" s="111">
        <v>1660.1050000000002</v>
      </c>
      <c r="M49" s="111">
        <v>1563.895</v>
      </c>
      <c r="N49" s="111">
        <v>1442.5</v>
      </c>
      <c r="O49" s="221">
        <f>SUM(C49:N49)</f>
        <v>22610.584999999999</v>
      </c>
      <c r="P49" s="98"/>
      <c r="Q49" s="31"/>
      <c r="R49" s="31"/>
    </row>
    <row r="50" spans="1:18" ht="11.1" customHeight="1" x14ac:dyDescent="0.25">
      <c r="A50" s="69"/>
      <c r="B50" s="70">
        <v>2024</v>
      </c>
      <c r="C50" s="111">
        <v>1317.0100000000002</v>
      </c>
      <c r="D50" s="2">
        <v>1577.95</v>
      </c>
      <c r="E50" s="111">
        <v>1696.0650000000003</v>
      </c>
      <c r="F50" s="111">
        <v>2313.13</v>
      </c>
      <c r="G50" s="111">
        <v>2478.5049999999997</v>
      </c>
      <c r="H50" s="111"/>
      <c r="I50" s="111"/>
      <c r="J50" s="111"/>
      <c r="K50" s="111"/>
      <c r="L50" s="111"/>
      <c r="M50" s="111"/>
      <c r="N50" s="111"/>
      <c r="O50" s="245"/>
      <c r="P50" s="98"/>
      <c r="Q50" s="31"/>
      <c r="R50" s="31"/>
    </row>
    <row r="51" spans="1:18" ht="11.1" customHeight="1" x14ac:dyDescent="0.25">
      <c r="A51" s="69" t="s">
        <v>36</v>
      </c>
      <c r="B51" s="70">
        <v>2023</v>
      </c>
      <c r="C51" s="111">
        <v>501.94485000000003</v>
      </c>
      <c r="D51" s="111">
        <v>487.21449999999999</v>
      </c>
      <c r="E51" s="111">
        <v>498.39675041300001</v>
      </c>
      <c r="F51" s="111">
        <v>469.54052584341002</v>
      </c>
      <c r="G51" s="111">
        <v>436.67325</v>
      </c>
      <c r="H51" s="111">
        <v>479.94999000000001</v>
      </c>
      <c r="I51" s="111">
        <v>427.119092131206</v>
      </c>
      <c r="J51" s="111">
        <v>475.12283340559998</v>
      </c>
      <c r="K51" s="111">
        <v>478.94647680000003</v>
      </c>
      <c r="L51" s="111">
        <v>428.8646</v>
      </c>
      <c r="M51" s="111">
        <v>490.42219999999998</v>
      </c>
      <c r="N51" s="111">
        <v>524.03088649999995</v>
      </c>
      <c r="O51" s="221">
        <f>SUM(C51:N51)</f>
        <v>5698.2259550932158</v>
      </c>
      <c r="P51" s="98"/>
      <c r="Q51" s="31"/>
      <c r="R51" s="31"/>
    </row>
    <row r="52" spans="1:18" ht="11.1" customHeight="1" x14ac:dyDescent="0.25">
      <c r="A52" s="69"/>
      <c r="B52" s="70">
        <v>2024</v>
      </c>
      <c r="C52" s="111">
        <v>501.66851560000003</v>
      </c>
      <c r="D52" s="2">
        <v>487.21449999999999</v>
      </c>
      <c r="E52" s="111">
        <v>488.40539999999999</v>
      </c>
      <c r="F52" s="111">
        <v>470.12243410000002</v>
      </c>
      <c r="G52" s="111">
        <v>437.10246000000001</v>
      </c>
      <c r="H52" s="111"/>
      <c r="I52" s="111"/>
      <c r="J52" s="111"/>
      <c r="K52" s="111"/>
      <c r="L52" s="111"/>
      <c r="M52" s="111"/>
      <c r="N52" s="111"/>
      <c r="O52" s="245"/>
      <c r="P52" s="98"/>
      <c r="Q52" s="31"/>
      <c r="R52" s="31"/>
    </row>
    <row r="53" spans="1:18" ht="11.1" customHeight="1" x14ac:dyDescent="0.25">
      <c r="A53" s="69" t="s">
        <v>22</v>
      </c>
      <c r="B53" s="70">
        <v>2023</v>
      </c>
      <c r="C53" s="111">
        <v>70.683715909090878</v>
      </c>
      <c r="D53" s="111">
        <v>81.650999999999996</v>
      </c>
      <c r="E53" s="111">
        <v>83.568600000000004</v>
      </c>
      <c r="F53" s="111">
        <v>81.155228499999993</v>
      </c>
      <c r="G53" s="111">
        <v>83.404383999999993</v>
      </c>
      <c r="H53" s="111">
        <v>87.4191</v>
      </c>
      <c r="I53" s="111">
        <v>87.521100000000004</v>
      </c>
      <c r="J53" s="111">
        <v>89.265299999999996</v>
      </c>
      <c r="K53" s="111">
        <v>88.520699999999991</v>
      </c>
      <c r="L53" s="111">
        <v>81.317460000000011</v>
      </c>
      <c r="M53" s="111">
        <v>87.847499999999997</v>
      </c>
      <c r="N53" s="111">
        <v>95.049720000000008</v>
      </c>
      <c r="O53" s="221">
        <f>SUM(C53:N53)</f>
        <v>1017.4038084090909</v>
      </c>
      <c r="P53" s="98"/>
      <c r="Q53" s="31"/>
      <c r="R53" s="31"/>
    </row>
    <row r="54" spans="1:18" ht="11.1" customHeight="1" x14ac:dyDescent="0.25">
      <c r="A54" s="69"/>
      <c r="B54" s="70">
        <v>2024</v>
      </c>
      <c r="C54" s="111">
        <v>74.327400000000011</v>
      </c>
      <c r="D54" s="2">
        <v>82.023810000000012</v>
      </c>
      <c r="E54" s="111">
        <v>83.808300000000003</v>
      </c>
      <c r="F54" s="111">
        <v>83.267699999999991</v>
      </c>
      <c r="G54" s="111">
        <v>84.813000000000002</v>
      </c>
      <c r="H54" s="111"/>
      <c r="I54" s="111"/>
      <c r="J54" s="111"/>
      <c r="K54" s="111"/>
      <c r="L54" s="111"/>
      <c r="M54" s="111"/>
      <c r="N54" s="111"/>
      <c r="O54" s="245"/>
      <c r="P54" s="98"/>
      <c r="Q54" s="31"/>
      <c r="R54" s="31"/>
    </row>
    <row r="55" spans="1:18" ht="11.1" customHeight="1" x14ac:dyDescent="0.25">
      <c r="A55" s="76" t="s">
        <v>30</v>
      </c>
      <c r="B55" s="70">
        <v>2023</v>
      </c>
      <c r="C55" s="111">
        <v>44.176200000000001</v>
      </c>
      <c r="D55" s="111">
        <v>40.687800000000003</v>
      </c>
      <c r="E55" s="111">
        <v>37.7196</v>
      </c>
      <c r="F55" s="111">
        <v>34.960499999999996</v>
      </c>
      <c r="G55" s="111">
        <v>38.209200000000003</v>
      </c>
      <c r="H55" s="111">
        <v>36.8934</v>
      </c>
      <c r="I55" s="111">
        <v>47.093400000000003</v>
      </c>
      <c r="J55" s="111">
        <v>42.783900000000003</v>
      </c>
      <c r="K55" s="111">
        <v>39.570900000000002</v>
      </c>
      <c r="L55" s="111">
        <v>41.886299999999999</v>
      </c>
      <c r="M55" s="111">
        <v>46.940400000000004</v>
      </c>
      <c r="N55" s="111">
        <v>44.735199999999999</v>
      </c>
      <c r="O55" s="221">
        <f>SUM(C55:N55)</f>
        <v>495.65680000000003</v>
      </c>
      <c r="P55" s="98"/>
      <c r="Q55" s="31"/>
      <c r="R55" s="31"/>
    </row>
    <row r="56" spans="1:18" ht="11.1" customHeight="1" x14ac:dyDescent="0.25">
      <c r="A56" s="76"/>
      <c r="B56" s="70">
        <v>2024</v>
      </c>
      <c r="C56" s="111">
        <v>44.914000000000001</v>
      </c>
      <c r="D56" s="2">
        <v>41.226999999999997</v>
      </c>
      <c r="E56" s="111">
        <v>38.247</v>
      </c>
      <c r="F56" s="111">
        <v>36.819600000000001</v>
      </c>
      <c r="G56" s="111">
        <v>39.003</v>
      </c>
      <c r="H56" s="111"/>
      <c r="I56" s="111"/>
      <c r="J56" s="111"/>
      <c r="K56" s="111"/>
      <c r="L56" s="111"/>
      <c r="M56" s="111"/>
      <c r="N56" s="111"/>
      <c r="O56" s="245"/>
      <c r="P56" s="98"/>
      <c r="Q56" s="31"/>
      <c r="R56" s="31"/>
    </row>
    <row r="57" spans="1:18" ht="11.1" customHeight="1" x14ac:dyDescent="0.25">
      <c r="A57" s="69" t="s">
        <v>164</v>
      </c>
      <c r="B57" s="70">
        <v>2023</v>
      </c>
      <c r="C57" s="111">
        <v>186.15051</v>
      </c>
      <c r="D57" s="111">
        <v>194.565</v>
      </c>
      <c r="E57" s="111">
        <v>221.21250000000001</v>
      </c>
      <c r="F57" s="111">
        <v>216.1431</v>
      </c>
      <c r="G57" s="111">
        <v>186.2775</v>
      </c>
      <c r="H57" s="111">
        <v>174.29249999999999</v>
      </c>
      <c r="I57" s="111">
        <v>202.98</v>
      </c>
      <c r="J57" s="111">
        <v>244.54500000000002</v>
      </c>
      <c r="K57" s="111">
        <v>282.15750000000003</v>
      </c>
      <c r="L57" s="111">
        <v>261.5025</v>
      </c>
      <c r="M57" s="111">
        <v>258.56898000000001</v>
      </c>
      <c r="N57" s="111">
        <v>304.34250000000003</v>
      </c>
      <c r="O57" s="221">
        <f>SUM(C57:N57)</f>
        <v>2732.7375900000002</v>
      </c>
      <c r="P57" s="98"/>
      <c r="Q57" s="31"/>
      <c r="R57" s="31"/>
    </row>
    <row r="58" spans="1:18" ht="11.1" customHeight="1" x14ac:dyDescent="0.25">
      <c r="A58" s="77"/>
      <c r="B58" s="78">
        <v>2024</v>
      </c>
      <c r="C58" s="111">
        <v>165.4375</v>
      </c>
      <c r="D58" s="112">
        <v>169.47</v>
      </c>
      <c r="E58" s="112">
        <v>195.54652999999999</v>
      </c>
      <c r="F58" s="112">
        <v>198.84100000000001</v>
      </c>
      <c r="G58" s="112">
        <v>195.8175</v>
      </c>
      <c r="H58" s="112"/>
      <c r="I58" s="112"/>
      <c r="J58" s="112"/>
      <c r="K58" s="112"/>
      <c r="L58" s="112"/>
      <c r="M58" s="112"/>
      <c r="N58" s="112"/>
      <c r="O58" s="246"/>
      <c r="P58" s="98"/>
      <c r="Q58" s="31"/>
      <c r="R58" s="31"/>
    </row>
    <row r="59" spans="1:18" ht="9" customHeight="1" x14ac:dyDescent="0.2">
      <c r="A59" s="4" t="s">
        <v>170</v>
      </c>
      <c r="B59" s="79"/>
      <c r="C59" s="79"/>
      <c r="D59" s="79"/>
      <c r="E59" s="79"/>
      <c r="F59" s="79"/>
      <c r="G59" s="79"/>
      <c r="H59" s="79"/>
      <c r="I59" s="101"/>
      <c r="J59" s="102"/>
      <c r="K59" s="103"/>
      <c r="L59" s="101"/>
      <c r="M59" s="101"/>
      <c r="N59" s="101"/>
      <c r="O59" s="101"/>
      <c r="P59" s="104"/>
      <c r="Q59" s="31"/>
      <c r="R59" s="31"/>
    </row>
    <row r="60" spans="1:18" ht="9" customHeight="1" x14ac:dyDescent="0.2">
      <c r="A60" s="85" t="s">
        <v>39</v>
      </c>
      <c r="B60" s="89"/>
      <c r="C60" s="89"/>
      <c r="D60" s="89"/>
      <c r="E60" s="89"/>
      <c r="F60" s="89"/>
      <c r="G60" s="89"/>
      <c r="H60" s="89"/>
      <c r="I60" s="106"/>
      <c r="J60" s="106"/>
      <c r="K60" s="106"/>
      <c r="L60" s="106"/>
      <c r="M60" s="106"/>
      <c r="N60" s="106"/>
      <c r="O60" s="106"/>
      <c r="P60" s="106"/>
      <c r="Q60" s="31"/>
      <c r="R60" s="31"/>
    </row>
    <row r="61" spans="1:18" ht="9" customHeight="1" x14ac:dyDescent="0.2">
      <c r="A61" s="5" t="s">
        <v>87</v>
      </c>
      <c r="B61" s="89"/>
      <c r="C61" s="89"/>
      <c r="D61" s="89"/>
      <c r="E61" s="89"/>
      <c r="F61" s="89"/>
      <c r="G61" s="89"/>
      <c r="H61" s="89"/>
      <c r="I61" s="106"/>
      <c r="J61" s="106"/>
      <c r="K61" s="106"/>
      <c r="L61" s="106"/>
      <c r="M61" s="106"/>
      <c r="N61" s="106"/>
      <c r="O61" s="106"/>
      <c r="P61" s="106"/>
      <c r="Q61" s="107"/>
      <c r="R61" s="107"/>
    </row>
    <row r="62" spans="1:18" ht="12.75" x14ac:dyDescent="0.2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</row>
    <row r="63" spans="1:18" ht="12.75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</row>
    <row r="64" spans="1:18" ht="12.75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</row>
    <row r="65" spans="1:16" ht="12.75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ht="12.75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CL14849:EGT17921 B65:C71 A1025:A2305 A2817:A4353 A4865:A6401 A6913:A8449 A8961:A10497 A11009:A12545 EGT12801 EGT4865:EGT6401 EGT8705 EGT4609 SP1025:DWX1025 A14849:A17921 EGT13057:EGT14593 DWX1281 EGT8961:EGT10497 O5:O58" formulaRange="1"/>
    <ignoredError sqref="B60:C61 IT1793:IT14593 B59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/>
  <dimension ref="A1:Q66"/>
  <sheetViews>
    <sheetView showGridLines="0" zoomScaleNormal="100" workbookViewId="0">
      <selection sqref="A1:O62"/>
    </sheetView>
  </sheetViews>
  <sheetFormatPr baseColWidth="10" defaultColWidth="4.6640625" defaultRowHeight="12" customHeight="1" x14ac:dyDescent="0.25"/>
  <cols>
    <col min="1" max="1" width="7.33203125" style="31" customWidth="1"/>
    <col min="2" max="2" width="3.33203125" style="31" customWidth="1"/>
    <col min="3" max="14" width="4.5546875" style="31" customWidth="1"/>
    <col min="15" max="15" width="6" style="31" customWidth="1"/>
    <col min="16" max="16384" width="4.6640625" style="31"/>
  </cols>
  <sheetData>
    <row r="1" spans="1:16" ht="20.25" customHeight="1" x14ac:dyDescent="0.25">
      <c r="A1" s="29" t="s">
        <v>247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1.1" customHeight="1" x14ac:dyDescent="0.25">
      <c r="A2" s="32" t="s">
        <v>40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5">
      <c r="A4" s="215" t="s">
        <v>25</v>
      </c>
      <c r="B4" s="216" t="s">
        <v>58</v>
      </c>
      <c r="C4" s="216" t="s">
        <v>47</v>
      </c>
      <c r="D4" s="216" t="s">
        <v>48</v>
      </c>
      <c r="E4" s="217" t="s">
        <v>49</v>
      </c>
      <c r="F4" s="216" t="s">
        <v>50</v>
      </c>
      <c r="G4" s="216" t="s">
        <v>51</v>
      </c>
      <c r="H4" s="216" t="s">
        <v>52</v>
      </c>
      <c r="I4" s="216" t="s">
        <v>53</v>
      </c>
      <c r="J4" s="216" t="s">
        <v>54</v>
      </c>
      <c r="K4" s="216" t="s">
        <v>55</v>
      </c>
      <c r="L4" s="216" t="s">
        <v>56</v>
      </c>
      <c r="M4" s="216" t="s">
        <v>37</v>
      </c>
      <c r="N4" s="216" t="s">
        <v>38</v>
      </c>
      <c r="O4" s="216" t="s">
        <v>68</v>
      </c>
      <c r="P4" s="68"/>
    </row>
    <row r="5" spans="1:16" ht="14.1" customHeight="1" x14ac:dyDescent="0.3">
      <c r="A5" s="375" t="s">
        <v>26</v>
      </c>
      <c r="B5" s="310">
        <v>2023</v>
      </c>
      <c r="C5" s="311">
        <v>388.17734019799042</v>
      </c>
      <c r="D5" s="311">
        <v>394.65631951587801</v>
      </c>
      <c r="E5" s="311">
        <v>411.88324536679994</v>
      </c>
      <c r="F5" s="311">
        <v>419.27067485404172</v>
      </c>
      <c r="G5" s="311">
        <v>435.40444700080326</v>
      </c>
      <c r="H5" s="311">
        <v>453.32825399999996</v>
      </c>
      <c r="I5" s="311">
        <v>448.81376092885091</v>
      </c>
      <c r="J5" s="311">
        <v>426.53956383079634</v>
      </c>
      <c r="K5" s="311">
        <v>389.83701032914854</v>
      </c>
      <c r="L5" s="311">
        <v>374.16069518746201</v>
      </c>
      <c r="M5" s="311">
        <v>385.32628598999997</v>
      </c>
      <c r="N5" s="311">
        <v>413.24644124983456</v>
      </c>
      <c r="O5" s="312">
        <f>SUM(C5:N5)</f>
        <v>4940.6440384516063</v>
      </c>
      <c r="P5" s="313"/>
    </row>
    <row r="6" spans="1:16" ht="14.1" customHeight="1" x14ac:dyDescent="0.25">
      <c r="A6" s="376"/>
      <c r="B6" s="227" t="s">
        <v>115</v>
      </c>
      <c r="C6" s="222">
        <v>384.71739812554995</v>
      </c>
      <c r="D6" s="222">
        <v>400.94257862101705</v>
      </c>
      <c r="E6" s="222">
        <v>411.07173195832422</v>
      </c>
      <c r="F6" s="222">
        <v>424.77609965512272</v>
      </c>
      <c r="G6" s="223">
        <v>437.22245352733472</v>
      </c>
      <c r="H6" s="223"/>
      <c r="I6" s="223"/>
      <c r="J6" s="223"/>
      <c r="K6" s="223"/>
      <c r="L6" s="223"/>
      <c r="M6" s="223"/>
      <c r="N6" s="223"/>
      <c r="O6" s="224"/>
      <c r="P6" s="30"/>
    </row>
    <row r="7" spans="1:16" ht="11.1" customHeight="1" x14ac:dyDescent="0.25">
      <c r="A7" s="69" t="s">
        <v>3</v>
      </c>
      <c r="B7" s="70">
        <v>2023</v>
      </c>
      <c r="C7" s="111">
        <v>5.6536000000000008</v>
      </c>
      <c r="D7" s="111">
        <v>5.2707999999999995</v>
      </c>
      <c r="E7" s="111">
        <v>4.0027999999999997</v>
      </c>
      <c r="F7" s="111">
        <v>3.4824000000000002</v>
      </c>
      <c r="G7" s="111">
        <v>4.1143999999999998</v>
      </c>
      <c r="H7" s="111">
        <v>4.6041000000000007</v>
      </c>
      <c r="I7" s="111">
        <v>5.0795999999999992</v>
      </c>
      <c r="J7" s="111">
        <v>5.0593999999999992</v>
      </c>
      <c r="K7" s="111">
        <v>5.4458000000000011</v>
      </c>
      <c r="L7" s="111">
        <v>5.4160000000000004</v>
      </c>
      <c r="M7" s="111">
        <v>5.4603999999999999</v>
      </c>
      <c r="N7" s="111">
        <v>6.6536000000000008</v>
      </c>
      <c r="O7" s="221">
        <f>SUM(C7:N7)</f>
        <v>60.242899999999992</v>
      </c>
      <c r="P7" s="30"/>
    </row>
    <row r="8" spans="1:16" ht="11.1" customHeight="1" x14ac:dyDescent="0.25">
      <c r="A8" s="69"/>
      <c r="B8" s="70">
        <v>2024</v>
      </c>
      <c r="C8" s="111">
        <v>5.7733999999999988</v>
      </c>
      <c r="D8" s="2">
        <v>5.5839999999999996</v>
      </c>
      <c r="E8" s="111">
        <v>4.2275999999999989</v>
      </c>
      <c r="F8" s="111">
        <v>3.4856000000000003</v>
      </c>
      <c r="G8" s="111">
        <v>4.2640000000000002</v>
      </c>
      <c r="H8" s="111"/>
      <c r="I8" s="111"/>
      <c r="J8" s="111"/>
      <c r="K8" s="111"/>
      <c r="L8" s="111"/>
      <c r="M8" s="111"/>
      <c r="N8" s="111"/>
      <c r="O8" s="245"/>
      <c r="P8" s="30"/>
    </row>
    <row r="9" spans="1:16" ht="11.1" customHeight="1" x14ac:dyDescent="0.25">
      <c r="A9" s="69" t="s">
        <v>4</v>
      </c>
      <c r="B9" s="70">
        <v>2023</v>
      </c>
      <c r="C9" s="111">
        <v>14.709554475000001</v>
      </c>
      <c r="D9" s="111">
        <v>15.11012</v>
      </c>
      <c r="E9" s="111">
        <v>16.420161600000004</v>
      </c>
      <c r="F9" s="111">
        <v>18.389159500000002</v>
      </c>
      <c r="G9" s="111">
        <v>16.077126348314607</v>
      </c>
      <c r="H9" s="111">
        <v>17.011399999999998</v>
      </c>
      <c r="I9" s="111">
        <v>18.021148</v>
      </c>
      <c r="J9" s="111">
        <v>18.411847999999999</v>
      </c>
      <c r="K9" s="111">
        <v>18.121111110000001</v>
      </c>
      <c r="L9" s="111">
        <v>18.16070163705</v>
      </c>
      <c r="M9" s="111">
        <v>18.498421990000001</v>
      </c>
      <c r="N9" s="111">
        <v>18.765358559999996</v>
      </c>
      <c r="O9" s="221">
        <f>SUM(C9:N9)</f>
        <v>207.69611122036457</v>
      </c>
      <c r="P9" s="30"/>
    </row>
    <row r="10" spans="1:16" ht="11.1" customHeight="1" x14ac:dyDescent="0.25">
      <c r="A10" s="69"/>
      <c r="B10" s="70">
        <v>2024</v>
      </c>
      <c r="C10" s="111">
        <v>14.771426649999999</v>
      </c>
      <c r="D10" s="2">
        <v>15.2263503</v>
      </c>
      <c r="E10" s="111">
        <v>16.646599999999999</v>
      </c>
      <c r="F10" s="111">
        <v>18.423891595000001</v>
      </c>
      <c r="G10" s="111">
        <v>16.369499999999999</v>
      </c>
      <c r="H10" s="111"/>
      <c r="I10" s="111"/>
      <c r="J10" s="111"/>
      <c r="K10" s="111"/>
      <c r="L10" s="111"/>
      <c r="M10" s="111"/>
      <c r="N10" s="111"/>
      <c r="O10" s="245"/>
      <c r="P10" s="30"/>
    </row>
    <row r="11" spans="1:16" ht="11.1" customHeight="1" x14ac:dyDescent="0.25">
      <c r="A11" s="73" t="s">
        <v>33</v>
      </c>
      <c r="B11" s="70">
        <v>2023</v>
      </c>
      <c r="C11" s="111">
        <v>15.696639999999999</v>
      </c>
      <c r="D11" s="111">
        <v>16.110325</v>
      </c>
      <c r="E11" s="111">
        <v>16.716279</v>
      </c>
      <c r="F11" s="111">
        <v>15.89752</v>
      </c>
      <c r="G11" s="111">
        <v>14.200130000000001</v>
      </c>
      <c r="H11" s="111">
        <v>14.782120000000001</v>
      </c>
      <c r="I11" s="111">
        <v>15.0977</v>
      </c>
      <c r="J11" s="111">
        <v>13.796620000000001</v>
      </c>
      <c r="K11" s="111">
        <v>13.4481</v>
      </c>
      <c r="L11" s="111">
        <v>13.2454</v>
      </c>
      <c r="M11" s="111">
        <v>13.09422</v>
      </c>
      <c r="N11" s="111">
        <v>12.169699999999999</v>
      </c>
      <c r="O11" s="221">
        <f>SUM(C11:N11)</f>
        <v>174.25475400000002</v>
      </c>
      <c r="P11" s="30"/>
    </row>
    <row r="12" spans="1:16" ht="11.1" customHeight="1" x14ac:dyDescent="0.25">
      <c r="A12" s="73"/>
      <c r="B12" s="70">
        <v>2024</v>
      </c>
      <c r="C12" s="111">
        <v>15.007</v>
      </c>
      <c r="D12" s="2">
        <v>15.466999999999999</v>
      </c>
      <c r="E12" s="111">
        <v>15.968</v>
      </c>
      <c r="F12" s="111">
        <v>15.215</v>
      </c>
      <c r="G12" s="111">
        <v>14.1448</v>
      </c>
      <c r="H12" s="111"/>
      <c r="I12" s="111"/>
      <c r="J12" s="111"/>
      <c r="K12" s="111"/>
      <c r="L12" s="111"/>
      <c r="M12" s="111"/>
      <c r="N12" s="111"/>
      <c r="O12" s="245"/>
      <c r="P12" s="30"/>
    </row>
    <row r="13" spans="1:16" ht="11.1" customHeight="1" x14ac:dyDescent="0.25">
      <c r="A13" s="69" t="s">
        <v>20</v>
      </c>
      <c r="B13" s="70">
        <v>2023</v>
      </c>
      <c r="C13" s="111">
        <v>10.912600000000001</v>
      </c>
      <c r="D13" s="111">
        <v>9.6250999999999998</v>
      </c>
      <c r="E13" s="111">
        <v>9.8603000000000023</v>
      </c>
      <c r="F13" s="111">
        <v>9.2158999999999995</v>
      </c>
      <c r="G13" s="111">
        <v>9.4503999999999984</v>
      </c>
      <c r="H13" s="111">
        <v>9.6306000000000012</v>
      </c>
      <c r="I13" s="111">
        <v>9.8780000000000001</v>
      </c>
      <c r="J13" s="111">
        <v>10.056700000000001</v>
      </c>
      <c r="K13" s="111">
        <v>10.102</v>
      </c>
      <c r="L13" s="111">
        <v>9.9220999999999986</v>
      </c>
      <c r="M13" s="111">
        <v>9.8331</v>
      </c>
      <c r="N13" s="111">
        <v>10.049199999999999</v>
      </c>
      <c r="O13" s="221">
        <f>SUM(C13:N13)</f>
        <v>118.53600000000002</v>
      </c>
      <c r="P13" s="30"/>
    </row>
    <row r="14" spans="1:16" ht="11.1" customHeight="1" x14ac:dyDescent="0.25">
      <c r="A14" s="69"/>
      <c r="B14" s="70">
        <v>2024</v>
      </c>
      <c r="C14" s="111">
        <v>10.043099999999999</v>
      </c>
      <c r="D14" s="2">
        <v>9.8388999999999989</v>
      </c>
      <c r="E14" s="111">
        <v>10.984000000000002</v>
      </c>
      <c r="F14" s="111">
        <v>9.5809999999999995</v>
      </c>
      <c r="G14" s="111">
        <v>9.7810000000000006</v>
      </c>
      <c r="H14" s="111"/>
      <c r="I14" s="111"/>
      <c r="J14" s="111"/>
      <c r="K14" s="111"/>
      <c r="L14" s="111"/>
      <c r="M14" s="111"/>
      <c r="N14" s="111"/>
      <c r="O14" s="245"/>
      <c r="P14" s="30"/>
    </row>
    <row r="15" spans="1:16" ht="11.1" customHeight="1" x14ac:dyDescent="0.25">
      <c r="A15" s="69" t="s">
        <v>161</v>
      </c>
      <c r="B15" s="70">
        <v>2023</v>
      </c>
      <c r="C15" s="111">
        <v>21.157600000000002</v>
      </c>
      <c r="D15" s="111">
        <v>19.369600000000002</v>
      </c>
      <c r="E15" s="111">
        <v>25.986000000000004</v>
      </c>
      <c r="F15" s="111">
        <v>27.433199999999999</v>
      </c>
      <c r="G15" s="111">
        <v>31.457999999999998</v>
      </c>
      <c r="H15" s="111">
        <v>27.765600000000003</v>
      </c>
      <c r="I15" s="111">
        <v>28.782799999999998</v>
      </c>
      <c r="J15" s="111">
        <v>26.057200000000002</v>
      </c>
      <c r="K15" s="111">
        <v>22.108400000000003</v>
      </c>
      <c r="L15" s="111">
        <v>19.524000000000001</v>
      </c>
      <c r="M15" s="111">
        <v>22.1708</v>
      </c>
      <c r="N15" s="111">
        <v>26.525200000000002</v>
      </c>
      <c r="O15" s="221">
        <f>SUM(C15:N15)</f>
        <v>298.33839999999998</v>
      </c>
      <c r="P15" s="30"/>
    </row>
    <row r="16" spans="1:16" ht="11.1" customHeight="1" x14ac:dyDescent="0.25">
      <c r="A16" s="69"/>
      <c r="B16" s="70">
        <v>2024</v>
      </c>
      <c r="C16" s="111">
        <v>21.646999999999998</v>
      </c>
      <c r="D16" s="2">
        <v>19.672000000000001</v>
      </c>
      <c r="E16" s="111">
        <v>25.408999999999999</v>
      </c>
      <c r="F16" s="111">
        <v>26.847000000000001</v>
      </c>
      <c r="G16" s="111">
        <v>30.617999999999999</v>
      </c>
      <c r="H16" s="111"/>
      <c r="I16" s="111"/>
      <c r="J16" s="111"/>
      <c r="K16" s="111"/>
      <c r="L16" s="111"/>
      <c r="M16" s="111"/>
      <c r="N16" s="111"/>
      <c r="O16" s="245"/>
      <c r="P16" s="30"/>
    </row>
    <row r="17" spans="1:16" ht="11.1" customHeight="1" x14ac:dyDescent="0.25">
      <c r="A17" s="73" t="s">
        <v>0</v>
      </c>
      <c r="B17" s="70">
        <v>2023</v>
      </c>
      <c r="C17" s="111">
        <v>20.090496999999999</v>
      </c>
      <c r="D17" s="111">
        <v>20.231932</v>
      </c>
      <c r="E17" s="111">
        <v>18.730249999999998</v>
      </c>
      <c r="F17" s="111">
        <v>17.292680000000001</v>
      </c>
      <c r="G17" s="111">
        <v>20.5626</v>
      </c>
      <c r="H17" s="111">
        <v>21.829000000000001</v>
      </c>
      <c r="I17" s="111">
        <v>23.056989999999999</v>
      </c>
      <c r="J17" s="111">
        <v>18.279020000000003</v>
      </c>
      <c r="K17" s="111">
        <v>18.60239</v>
      </c>
      <c r="L17" s="111">
        <v>19.275100000000002</v>
      </c>
      <c r="M17" s="111">
        <v>20.1751</v>
      </c>
      <c r="N17" s="111">
        <v>21.425999999999998</v>
      </c>
      <c r="O17" s="221">
        <f>SUM(C17:N17)</f>
        <v>239.551559</v>
      </c>
      <c r="P17" s="30"/>
    </row>
    <row r="18" spans="1:16" ht="11.1" customHeight="1" x14ac:dyDescent="0.25">
      <c r="A18" s="73"/>
      <c r="B18" s="70">
        <v>2024</v>
      </c>
      <c r="C18" s="111">
        <v>19.384</v>
      </c>
      <c r="D18" s="2">
        <v>19.625600000000002</v>
      </c>
      <c r="E18" s="111">
        <v>18.262</v>
      </c>
      <c r="F18" s="111">
        <v>17.074089999999998</v>
      </c>
      <c r="G18" s="111">
        <v>20.030099999999997</v>
      </c>
      <c r="H18" s="111"/>
      <c r="I18" s="111"/>
      <c r="J18" s="111"/>
      <c r="K18" s="111"/>
      <c r="L18" s="111"/>
      <c r="M18" s="111"/>
      <c r="N18" s="111"/>
      <c r="O18" s="245"/>
      <c r="P18" s="30"/>
    </row>
    <row r="19" spans="1:16" ht="11.1" customHeight="1" x14ac:dyDescent="0.25">
      <c r="A19" s="74" t="s">
        <v>16</v>
      </c>
      <c r="B19" s="70">
        <v>2023</v>
      </c>
      <c r="C19" s="111">
        <v>0</v>
      </c>
      <c r="D19" s="111">
        <v>0</v>
      </c>
      <c r="E19" s="111">
        <v>0</v>
      </c>
      <c r="F19" s="111">
        <v>0</v>
      </c>
      <c r="G19" s="111">
        <v>0</v>
      </c>
      <c r="H19" s="111">
        <v>0</v>
      </c>
      <c r="I19" s="111">
        <v>0</v>
      </c>
      <c r="J19" s="111">
        <v>0</v>
      </c>
      <c r="K19" s="111">
        <v>0</v>
      </c>
      <c r="L19" s="111">
        <v>0</v>
      </c>
      <c r="M19" s="111">
        <v>0</v>
      </c>
      <c r="N19" s="111">
        <v>0</v>
      </c>
      <c r="O19" s="221">
        <f>SUM(C19:N19)</f>
        <v>0</v>
      </c>
      <c r="P19" s="30"/>
    </row>
    <row r="20" spans="1:16" ht="11.1" customHeight="1" x14ac:dyDescent="0.25">
      <c r="A20" s="73"/>
      <c r="B20" s="70">
        <v>2024</v>
      </c>
      <c r="C20" s="111">
        <v>0</v>
      </c>
      <c r="D20" s="2">
        <v>0</v>
      </c>
      <c r="E20" s="111">
        <v>0</v>
      </c>
      <c r="F20" s="111">
        <v>0</v>
      </c>
      <c r="G20" s="111">
        <v>0</v>
      </c>
      <c r="H20" s="111"/>
      <c r="I20" s="111"/>
      <c r="J20" s="111"/>
      <c r="K20" s="111"/>
      <c r="L20" s="111"/>
      <c r="M20" s="111"/>
      <c r="N20" s="111"/>
      <c r="O20" s="245"/>
      <c r="P20" s="30"/>
    </row>
    <row r="21" spans="1:16" ht="11.1" customHeight="1" x14ac:dyDescent="0.25">
      <c r="A21" s="69" t="s">
        <v>34</v>
      </c>
      <c r="B21" s="70">
        <v>2023</v>
      </c>
      <c r="C21" s="111">
        <v>4.4703999999999997</v>
      </c>
      <c r="D21" s="111">
        <v>4.4703999999999997</v>
      </c>
      <c r="E21" s="111">
        <v>4.4703999999999997</v>
      </c>
      <c r="F21" s="111">
        <v>4.4959999999999996</v>
      </c>
      <c r="G21" s="111">
        <v>4.4904000000000002</v>
      </c>
      <c r="H21" s="111">
        <v>4.4904000000000002</v>
      </c>
      <c r="I21" s="111">
        <v>4.4904000000000002</v>
      </c>
      <c r="J21" s="111">
        <v>4.4896000000000003</v>
      </c>
      <c r="K21" s="111">
        <v>4.4896000000000003</v>
      </c>
      <c r="L21" s="111">
        <v>4.4896000000000003</v>
      </c>
      <c r="M21" s="111">
        <v>4.4896000000000003</v>
      </c>
      <c r="N21" s="111">
        <v>4.4904000000000002</v>
      </c>
      <c r="O21" s="221">
        <f>SUM(C21:N21)</f>
        <v>53.827200000000012</v>
      </c>
      <c r="P21" s="30"/>
    </row>
    <row r="22" spans="1:16" ht="11.1" customHeight="1" x14ac:dyDescent="0.25">
      <c r="A22" s="69"/>
      <c r="B22" s="70">
        <v>2024</v>
      </c>
      <c r="C22" s="111">
        <v>4.5670000000000002</v>
      </c>
      <c r="D22" s="2">
        <v>4.5629999999999997</v>
      </c>
      <c r="E22" s="111">
        <v>4.5279999999999996</v>
      </c>
      <c r="F22" s="111">
        <v>4.5507999999999997</v>
      </c>
      <c r="G22" s="111">
        <v>4.5477999999999996</v>
      </c>
      <c r="H22" s="111"/>
      <c r="I22" s="111"/>
      <c r="J22" s="111"/>
      <c r="K22" s="111"/>
      <c r="L22" s="111"/>
      <c r="M22" s="111"/>
      <c r="N22" s="111"/>
      <c r="O22" s="245"/>
      <c r="P22" s="30"/>
    </row>
    <row r="23" spans="1:16" ht="11.1" customHeight="1" x14ac:dyDescent="0.25">
      <c r="A23" s="69" t="s">
        <v>19</v>
      </c>
      <c r="B23" s="70">
        <v>2023</v>
      </c>
      <c r="C23" s="111">
        <v>20.321580000000001</v>
      </c>
      <c r="D23" s="111">
        <v>18.632000000000001</v>
      </c>
      <c r="E23" s="111">
        <v>22.8657</v>
      </c>
      <c r="F23" s="111">
        <v>25.587</v>
      </c>
      <c r="G23" s="111">
        <v>25.952000000000002</v>
      </c>
      <c r="H23" s="111">
        <v>26.782</v>
      </c>
      <c r="I23" s="111">
        <v>21.974599999999999</v>
      </c>
      <c r="J23" s="111">
        <v>22.784099999999999</v>
      </c>
      <c r="K23" s="111">
        <v>22.468</v>
      </c>
      <c r="L23" s="111">
        <v>23.9468</v>
      </c>
      <c r="M23" s="111">
        <v>23.641500000000001</v>
      </c>
      <c r="N23" s="111">
        <v>23.398</v>
      </c>
      <c r="O23" s="221">
        <f>SUM(C23:N23)</f>
        <v>278.35328000000004</v>
      </c>
      <c r="P23" s="30"/>
    </row>
    <row r="24" spans="1:16" ht="11.1" customHeight="1" x14ac:dyDescent="0.25">
      <c r="A24" s="69"/>
      <c r="B24" s="70">
        <v>2024</v>
      </c>
      <c r="C24" s="111">
        <v>19.648</v>
      </c>
      <c r="D24" s="2">
        <v>18.014199999999999</v>
      </c>
      <c r="E24" s="111">
        <v>21.847000000000001</v>
      </c>
      <c r="F24" s="111">
        <v>24.478000000000002</v>
      </c>
      <c r="G24" s="111">
        <v>25.0458</v>
      </c>
      <c r="H24" s="111"/>
      <c r="I24" s="111"/>
      <c r="J24" s="111"/>
      <c r="K24" s="111"/>
      <c r="L24" s="111"/>
      <c r="M24" s="111"/>
      <c r="N24" s="111"/>
      <c r="O24" s="245"/>
      <c r="P24" s="30"/>
    </row>
    <row r="25" spans="1:16" ht="11.1" customHeight="1" x14ac:dyDescent="0.25">
      <c r="A25" s="69" t="s">
        <v>42</v>
      </c>
      <c r="B25" s="70">
        <v>2023</v>
      </c>
      <c r="C25" s="111">
        <v>17.193476660000002</v>
      </c>
      <c r="D25" s="111">
        <v>17.8672</v>
      </c>
      <c r="E25" s="111">
        <v>19.003599999999999</v>
      </c>
      <c r="F25" s="111">
        <v>18.985999999999997</v>
      </c>
      <c r="G25" s="111">
        <v>20.130400000000005</v>
      </c>
      <c r="H25" s="111">
        <v>19.702400000000001</v>
      </c>
      <c r="I25" s="111">
        <v>21.382800000000003</v>
      </c>
      <c r="J25" s="111">
        <v>21.219200000000001</v>
      </c>
      <c r="K25" s="111">
        <v>20.273600000000002</v>
      </c>
      <c r="L25" s="111">
        <v>23.558006343103372</v>
      </c>
      <c r="M25" s="111">
        <v>22.221200000000003</v>
      </c>
      <c r="N25" s="111">
        <v>23.153600000000004</v>
      </c>
      <c r="O25" s="221">
        <f>SUM(C25:N25)</f>
        <v>244.6914830031034</v>
      </c>
      <c r="P25" s="30"/>
    </row>
    <row r="26" spans="1:16" ht="11.1" customHeight="1" x14ac:dyDescent="0.25">
      <c r="A26" s="69"/>
      <c r="B26" s="70">
        <v>2024</v>
      </c>
      <c r="C26" s="111">
        <v>18.885999999999999</v>
      </c>
      <c r="D26" s="2">
        <v>19.2896</v>
      </c>
      <c r="E26" s="111">
        <v>20.636399999999998</v>
      </c>
      <c r="F26" s="111">
        <v>19.848400000000002</v>
      </c>
      <c r="G26" s="111">
        <v>21.148800000000001</v>
      </c>
      <c r="H26" s="111"/>
      <c r="I26" s="111"/>
      <c r="J26" s="111"/>
      <c r="K26" s="111"/>
      <c r="L26" s="111"/>
      <c r="M26" s="111"/>
      <c r="N26" s="111"/>
      <c r="O26" s="245"/>
      <c r="P26" s="30"/>
    </row>
    <row r="27" spans="1:16" ht="11.1" customHeight="1" x14ac:dyDescent="0.25">
      <c r="A27" s="69" t="s">
        <v>41</v>
      </c>
      <c r="B27" s="70">
        <v>2023</v>
      </c>
      <c r="C27" s="111">
        <v>22.9673428507128</v>
      </c>
      <c r="D27" s="111">
        <v>26.13964</v>
      </c>
      <c r="E27" s="111">
        <v>25.176647926068998</v>
      </c>
      <c r="F27" s="111">
        <v>25.573322769222401</v>
      </c>
      <c r="G27" s="111">
        <v>25.3154</v>
      </c>
      <c r="H27" s="111">
        <v>24.534700000000001</v>
      </c>
      <c r="I27" s="111">
        <v>25.7159289288509</v>
      </c>
      <c r="J27" s="111">
        <v>25.92266</v>
      </c>
      <c r="K27" s="111">
        <v>25.673179999999999</v>
      </c>
      <c r="L27" s="111">
        <v>26.479889821573501</v>
      </c>
      <c r="M27" s="111">
        <v>23.834700000000002</v>
      </c>
      <c r="N27" s="111">
        <v>30.396999999999998</v>
      </c>
      <c r="O27" s="221">
        <f>SUM(C27:N27)</f>
        <v>307.7304122964286</v>
      </c>
      <c r="P27" s="30"/>
    </row>
    <row r="28" spans="1:16" ht="11.1" customHeight="1" x14ac:dyDescent="0.25">
      <c r="A28" s="69"/>
      <c r="B28" s="70">
        <v>2024</v>
      </c>
      <c r="C28" s="111">
        <v>21.867999999999999</v>
      </c>
      <c r="D28" s="2">
        <v>25.619720000000001</v>
      </c>
      <c r="E28" s="111">
        <v>24.289000000000001</v>
      </c>
      <c r="F28" s="111">
        <v>25.047000000000001</v>
      </c>
      <c r="G28" s="111">
        <v>24.559000000000001</v>
      </c>
      <c r="H28" s="111"/>
      <c r="I28" s="111"/>
      <c r="J28" s="111"/>
      <c r="K28" s="111"/>
      <c r="L28" s="111"/>
      <c r="M28" s="111"/>
      <c r="N28" s="111"/>
      <c r="O28" s="245"/>
      <c r="P28" s="30"/>
    </row>
    <row r="29" spans="1:16" ht="11.1" customHeight="1" x14ac:dyDescent="0.25">
      <c r="A29" s="69" t="s">
        <v>18</v>
      </c>
      <c r="B29" s="70">
        <v>2023</v>
      </c>
      <c r="C29" s="111">
        <v>3.5292000000000003</v>
      </c>
      <c r="D29" s="111">
        <v>3.2244000000000002</v>
      </c>
      <c r="E29" s="111">
        <v>3.3492000000000006</v>
      </c>
      <c r="F29" s="111">
        <v>3.3124000000000002</v>
      </c>
      <c r="G29" s="111">
        <v>3.5348000000000002</v>
      </c>
      <c r="H29" s="111">
        <v>3.2896000000000001</v>
      </c>
      <c r="I29" s="111">
        <v>3.4000000000000004</v>
      </c>
      <c r="J29" s="111">
        <v>3.3275999999999999</v>
      </c>
      <c r="K29" s="111">
        <v>3.2687999999999997</v>
      </c>
      <c r="L29" s="111">
        <v>3.2675999999999998</v>
      </c>
      <c r="M29" s="111">
        <v>3.1387999999999998</v>
      </c>
      <c r="N29" s="111">
        <v>3.410400000000001</v>
      </c>
      <c r="O29" s="221">
        <f>SUM(C29:N29)</f>
        <v>40.052799999999998</v>
      </c>
      <c r="P29" s="30"/>
    </row>
    <row r="30" spans="1:16" ht="11.1" customHeight="1" x14ac:dyDescent="0.25">
      <c r="A30" s="69"/>
      <c r="B30" s="70">
        <v>2024</v>
      </c>
      <c r="C30" s="111">
        <v>3.5727999999999995</v>
      </c>
      <c r="D30" s="2">
        <v>3.3488000000000007</v>
      </c>
      <c r="E30" s="111">
        <v>3.5815999999999999</v>
      </c>
      <c r="F30" s="111">
        <v>3.6796000000000006</v>
      </c>
      <c r="G30" s="111">
        <v>3.6891999999999983</v>
      </c>
      <c r="H30" s="111"/>
      <c r="I30" s="111"/>
      <c r="J30" s="111"/>
      <c r="K30" s="111"/>
      <c r="L30" s="111"/>
      <c r="M30" s="111"/>
      <c r="N30" s="111"/>
      <c r="O30" s="245"/>
      <c r="P30" s="30"/>
    </row>
    <row r="31" spans="1:16" ht="11.1" customHeight="1" x14ac:dyDescent="0.25">
      <c r="A31" s="69" t="s">
        <v>32</v>
      </c>
      <c r="B31" s="70">
        <v>2023</v>
      </c>
      <c r="C31" s="111">
        <v>36.491780000000006</v>
      </c>
      <c r="D31" s="111">
        <v>39.026600000000002</v>
      </c>
      <c r="E31" s="111">
        <v>43.01459599999999</v>
      </c>
      <c r="F31" s="111">
        <v>37.692740000000001</v>
      </c>
      <c r="G31" s="111">
        <v>37.380996000000003</v>
      </c>
      <c r="H31" s="111">
        <v>40.511344000000001</v>
      </c>
      <c r="I31" s="111">
        <v>38.804831999999998</v>
      </c>
      <c r="J31" s="111">
        <v>39.253028000000008</v>
      </c>
      <c r="K31" s="111">
        <v>38.587123999999996</v>
      </c>
      <c r="L31" s="111">
        <v>36.85453600000001</v>
      </c>
      <c r="M31" s="111">
        <v>39.576864</v>
      </c>
      <c r="N31" s="111">
        <v>38.515708000000004</v>
      </c>
      <c r="O31" s="221">
        <f>SUM(C31:N31)</f>
        <v>465.71014800000006</v>
      </c>
      <c r="P31" s="30"/>
    </row>
    <row r="32" spans="1:16" ht="11.1" customHeight="1" x14ac:dyDescent="0.25">
      <c r="A32" s="69"/>
      <c r="B32" s="70">
        <v>2024</v>
      </c>
      <c r="C32" s="111">
        <v>37.659515999999996</v>
      </c>
      <c r="D32" s="2">
        <v>40.419847999999995</v>
      </c>
      <c r="E32" s="111">
        <v>44.550215291657686</v>
      </c>
      <c r="F32" s="111">
        <v>38.210816000000008</v>
      </c>
      <c r="G32" s="111">
        <v>37.864436000000012</v>
      </c>
      <c r="H32" s="111"/>
      <c r="I32" s="111"/>
      <c r="J32" s="111"/>
      <c r="K32" s="111"/>
      <c r="L32" s="111"/>
      <c r="M32" s="111"/>
      <c r="N32" s="111"/>
      <c r="O32" s="245"/>
      <c r="P32" s="30"/>
    </row>
    <row r="33" spans="1:16" ht="11.1" customHeight="1" x14ac:dyDescent="0.25">
      <c r="A33" s="69" t="s">
        <v>112</v>
      </c>
      <c r="B33" s="70">
        <v>2023</v>
      </c>
      <c r="C33" s="111">
        <v>21.86478</v>
      </c>
      <c r="D33" s="111">
        <v>20.345800000000001</v>
      </c>
      <c r="E33" s="111">
        <v>18.651</v>
      </c>
      <c r="F33" s="111">
        <v>18.036821</v>
      </c>
      <c r="G33" s="111">
        <v>21.6328</v>
      </c>
      <c r="H33" s="111">
        <v>22.536899999999999</v>
      </c>
      <c r="I33" s="111">
        <v>23.834579999999999</v>
      </c>
      <c r="J33" s="111">
        <v>21.428000000000001</v>
      </c>
      <c r="K33" s="111">
        <v>24.393999999999998</v>
      </c>
      <c r="L33" s="111">
        <v>26.382000000000001</v>
      </c>
      <c r="M33" s="111">
        <v>25.1341</v>
      </c>
      <c r="N33" s="111">
        <v>31.364999999999998</v>
      </c>
      <c r="O33" s="221">
        <f>SUM(C33:N33)</f>
        <v>275.60578099999998</v>
      </c>
      <c r="P33" s="30"/>
    </row>
    <row r="34" spans="1:16" ht="11.1" customHeight="1" x14ac:dyDescent="0.25">
      <c r="A34" s="69"/>
      <c r="B34" s="70">
        <v>2024</v>
      </c>
      <c r="C34" s="111">
        <v>20.742999999999999</v>
      </c>
      <c r="D34" s="2">
        <v>19.375</v>
      </c>
      <c r="E34" s="111">
        <v>17.878900000000002</v>
      </c>
      <c r="F34" s="111">
        <v>17.341999999999999</v>
      </c>
      <c r="G34" s="111">
        <v>21.006399999999999</v>
      </c>
      <c r="H34" s="111"/>
      <c r="I34" s="111"/>
      <c r="J34" s="111"/>
      <c r="K34" s="111"/>
      <c r="L34" s="111"/>
      <c r="M34" s="111"/>
      <c r="N34" s="111"/>
      <c r="O34" s="245"/>
      <c r="P34" s="30"/>
    </row>
    <row r="35" spans="1:16" ht="11.1" customHeight="1" x14ac:dyDescent="0.25">
      <c r="A35" s="69" t="s">
        <v>17</v>
      </c>
      <c r="B35" s="70">
        <v>2023</v>
      </c>
      <c r="C35" s="111">
        <v>29.780799999999999</v>
      </c>
      <c r="D35" s="111">
        <v>29.888247999999997</v>
      </c>
      <c r="E35" s="111">
        <v>25.374000000000006</v>
      </c>
      <c r="F35" s="111">
        <v>29.78096</v>
      </c>
      <c r="G35" s="111">
        <v>31.065719999999999</v>
      </c>
      <c r="H35" s="111">
        <v>35.25432</v>
      </c>
      <c r="I35" s="111">
        <v>35.271280000000004</v>
      </c>
      <c r="J35" s="111">
        <v>32.168000000000006</v>
      </c>
      <c r="K35" s="111">
        <v>32.602800000000002</v>
      </c>
      <c r="L35" s="111">
        <v>31.78</v>
      </c>
      <c r="M35" s="111">
        <v>32.181200000000004</v>
      </c>
      <c r="N35" s="111">
        <v>32.694400000000002</v>
      </c>
      <c r="O35" s="221">
        <f>SUM(C35:N35)</f>
        <v>377.84172799999999</v>
      </c>
      <c r="P35" s="30"/>
    </row>
    <row r="36" spans="1:16" ht="11.1" customHeight="1" x14ac:dyDescent="0.25">
      <c r="A36" s="69"/>
      <c r="B36" s="70">
        <v>2024</v>
      </c>
      <c r="C36" s="111">
        <v>31.944800000000001</v>
      </c>
      <c r="D36" s="2">
        <v>29.469359999999998</v>
      </c>
      <c r="E36" s="111">
        <v>26.246600000000001</v>
      </c>
      <c r="F36" s="111">
        <v>31.935840000000002</v>
      </c>
      <c r="G36" s="111">
        <v>32.478520000000003</v>
      </c>
      <c r="H36" s="111"/>
      <c r="I36" s="111"/>
      <c r="J36" s="111"/>
      <c r="K36" s="111"/>
      <c r="L36" s="111"/>
      <c r="M36" s="111"/>
      <c r="N36" s="111"/>
      <c r="O36" s="245"/>
      <c r="P36" s="30"/>
    </row>
    <row r="37" spans="1:16" ht="11.1" customHeight="1" x14ac:dyDescent="0.25">
      <c r="A37" s="69" t="s">
        <v>10</v>
      </c>
      <c r="B37" s="70">
        <v>2023</v>
      </c>
      <c r="C37" s="111">
        <v>6.6494</v>
      </c>
      <c r="D37" s="111">
        <v>7.1889600000000007</v>
      </c>
      <c r="E37" s="111">
        <v>6.7185200000000016</v>
      </c>
      <c r="F37" s="111">
        <v>7.4250799999999995</v>
      </c>
      <c r="G37" s="111">
        <v>7.3984800000000002</v>
      </c>
      <c r="H37" s="111">
        <v>7.0475999999999992</v>
      </c>
      <c r="I37" s="111">
        <v>7.4239600000000001</v>
      </c>
      <c r="J37" s="111">
        <v>6.8882399999999997</v>
      </c>
      <c r="K37" s="111">
        <v>6.8461999999999996</v>
      </c>
      <c r="L37" s="111">
        <v>6.0600000000000005</v>
      </c>
      <c r="M37" s="111">
        <v>6.7360000000000007</v>
      </c>
      <c r="N37" s="111">
        <v>7.8301200000000009</v>
      </c>
      <c r="O37" s="221">
        <f>SUM(C37:N37)</f>
        <v>84.212559999999996</v>
      </c>
      <c r="P37" s="30"/>
    </row>
    <row r="38" spans="1:16" ht="11.1" customHeight="1" x14ac:dyDescent="0.25">
      <c r="A38" s="69"/>
      <c r="B38" s="70">
        <v>2024</v>
      </c>
      <c r="C38" s="111">
        <v>7.08988</v>
      </c>
      <c r="D38" s="2">
        <v>7.2431200000000002</v>
      </c>
      <c r="E38" s="111">
        <v>7.0420400000000001</v>
      </c>
      <c r="F38" s="111">
        <v>7.24824</v>
      </c>
      <c r="G38" s="111">
        <v>7.4408400000000006</v>
      </c>
      <c r="H38" s="111"/>
      <c r="I38" s="111"/>
      <c r="J38" s="111"/>
      <c r="K38" s="111"/>
      <c r="L38" s="111"/>
      <c r="M38" s="111"/>
      <c r="N38" s="111"/>
      <c r="O38" s="245"/>
      <c r="P38" s="30"/>
    </row>
    <row r="39" spans="1:16" ht="11.1" customHeight="1" x14ac:dyDescent="0.25">
      <c r="A39" s="69" t="s">
        <v>64</v>
      </c>
      <c r="B39" s="70">
        <v>2023</v>
      </c>
      <c r="C39" s="111">
        <v>3.431E-2</v>
      </c>
      <c r="D39" s="111">
        <v>2.3210000000000001E-2</v>
      </c>
      <c r="E39" s="111">
        <v>1.6899999999999998E-2</v>
      </c>
      <c r="F39" s="111">
        <v>2.4799999999999999E-2</v>
      </c>
      <c r="G39" s="111">
        <v>1.6199999999999999E-2</v>
      </c>
      <c r="H39" s="111">
        <v>2.3550000000000001E-2</v>
      </c>
      <c r="I39" s="111">
        <v>2.8039999999999999E-2</v>
      </c>
      <c r="J39" s="111">
        <v>2.93E-2</v>
      </c>
      <c r="K39" s="111">
        <v>2.2159999999999999E-2</v>
      </c>
      <c r="L39" s="111">
        <v>2.4799999999999999E-2</v>
      </c>
      <c r="M39" s="111">
        <v>2.0310000000000002E-2</v>
      </c>
      <c r="N39" s="111">
        <v>5.0099999999999999E-2</v>
      </c>
      <c r="O39" s="221">
        <f>SUM(C39:N39)</f>
        <v>0.31367999999999996</v>
      </c>
      <c r="P39" s="30"/>
    </row>
    <row r="40" spans="1:16" ht="11.1" customHeight="1" x14ac:dyDescent="0.25">
      <c r="A40" s="69"/>
      <c r="B40" s="70">
        <v>2024</v>
      </c>
      <c r="C40" s="111">
        <v>3.415E-2</v>
      </c>
      <c r="D40" s="2">
        <v>2.2409999999999999E-2</v>
      </c>
      <c r="E40" s="111">
        <v>1.6709999999999999E-2</v>
      </c>
      <c r="F40" s="111">
        <v>2.3900000000000001E-2</v>
      </c>
      <c r="G40" s="111">
        <v>1.6E-2</v>
      </c>
      <c r="H40" s="111"/>
      <c r="I40" s="111"/>
      <c r="J40" s="111"/>
      <c r="K40" s="111"/>
      <c r="L40" s="111"/>
      <c r="M40" s="111"/>
      <c r="N40" s="111"/>
      <c r="O40" s="245"/>
      <c r="P40" s="30"/>
    </row>
    <row r="41" spans="1:16" ht="11.1" customHeight="1" x14ac:dyDescent="0.25">
      <c r="A41" s="69" t="s">
        <v>65</v>
      </c>
      <c r="B41" s="70">
        <v>2023</v>
      </c>
      <c r="C41" s="111">
        <v>0</v>
      </c>
      <c r="D41" s="2">
        <v>0</v>
      </c>
      <c r="E41" s="111">
        <v>0</v>
      </c>
      <c r="F41" s="111">
        <v>0</v>
      </c>
      <c r="G41" s="111">
        <v>0</v>
      </c>
      <c r="H41" s="111">
        <v>0</v>
      </c>
      <c r="I41" s="111">
        <v>0</v>
      </c>
      <c r="J41" s="111">
        <v>0</v>
      </c>
      <c r="K41" s="111">
        <v>0</v>
      </c>
      <c r="L41" s="111">
        <v>0</v>
      </c>
      <c r="M41" s="111">
        <v>0</v>
      </c>
      <c r="N41" s="111">
        <v>0</v>
      </c>
      <c r="O41" s="221">
        <f>SUM(C41:N41)</f>
        <v>0</v>
      </c>
      <c r="P41" s="30"/>
    </row>
    <row r="42" spans="1:16" ht="11.1" customHeight="1" x14ac:dyDescent="0.25">
      <c r="A42" s="69"/>
      <c r="B42" s="70">
        <v>2024</v>
      </c>
      <c r="C42" s="111">
        <v>0</v>
      </c>
      <c r="D42" s="2">
        <v>0</v>
      </c>
      <c r="E42" s="111">
        <v>0</v>
      </c>
      <c r="F42" s="111">
        <v>0</v>
      </c>
      <c r="G42" s="111">
        <v>0</v>
      </c>
      <c r="H42" s="111"/>
      <c r="I42" s="111"/>
      <c r="J42" s="111"/>
      <c r="K42" s="111"/>
      <c r="L42" s="111"/>
      <c r="M42" s="111"/>
      <c r="N42" s="111"/>
      <c r="O42" s="245"/>
      <c r="P42" s="30"/>
    </row>
    <row r="43" spans="1:16" ht="11.1" customHeight="1" x14ac:dyDescent="0.25">
      <c r="A43" s="69" t="s">
        <v>21</v>
      </c>
      <c r="B43" s="70">
        <v>2023</v>
      </c>
      <c r="C43" s="111">
        <v>1.3189383981809999</v>
      </c>
      <c r="D43" s="111">
        <v>1.1417756553</v>
      </c>
      <c r="E43" s="111">
        <v>1.215739532</v>
      </c>
      <c r="F43" s="111">
        <v>1.41015</v>
      </c>
      <c r="G43" s="111">
        <v>1.4729511128399999</v>
      </c>
      <c r="H43" s="111">
        <v>1.4133800000000001</v>
      </c>
      <c r="I43" s="111">
        <v>1.2172000000000001</v>
      </c>
      <c r="J43" s="111">
        <v>1.1290500000000001</v>
      </c>
      <c r="K43" s="111">
        <v>1.2898799999999999</v>
      </c>
      <c r="L43" s="111">
        <v>1.28996438825</v>
      </c>
      <c r="M43" s="111">
        <v>0.95645999999999998</v>
      </c>
      <c r="N43" s="111">
        <v>1.0550000000000026</v>
      </c>
      <c r="O43" s="221">
        <f>SUM(C43:N43)</f>
        <v>14.910489086571003</v>
      </c>
      <c r="P43" s="30"/>
    </row>
    <row r="44" spans="1:16" ht="11.1" customHeight="1" x14ac:dyDescent="0.25">
      <c r="A44" s="69"/>
      <c r="B44" s="70">
        <v>2024</v>
      </c>
      <c r="C44" s="111">
        <v>1.346768787</v>
      </c>
      <c r="D44" s="2">
        <v>1.1727501500000002</v>
      </c>
      <c r="E44" s="111">
        <v>1.2423200000000001</v>
      </c>
      <c r="F44" s="111">
        <v>1.470736</v>
      </c>
      <c r="G44" s="111">
        <v>1.5088435273347001</v>
      </c>
      <c r="H44" s="111"/>
      <c r="I44" s="111"/>
      <c r="J44" s="111"/>
      <c r="K44" s="111"/>
      <c r="L44" s="111"/>
      <c r="M44" s="111"/>
      <c r="N44" s="111"/>
      <c r="O44" s="245"/>
      <c r="P44" s="30"/>
    </row>
    <row r="45" spans="1:16" ht="11.1" customHeight="1" x14ac:dyDescent="0.25">
      <c r="A45" s="69" t="s">
        <v>43</v>
      </c>
      <c r="B45" s="70">
        <v>2023</v>
      </c>
      <c r="C45" s="111">
        <v>0.71299999999999997</v>
      </c>
      <c r="D45" s="111">
        <v>0.53339999999999999</v>
      </c>
      <c r="E45" s="111">
        <v>0.82012216900000001</v>
      </c>
      <c r="F45" s="111">
        <v>1.1014703800000001</v>
      </c>
      <c r="G45" s="111">
        <v>1.2824121583999999</v>
      </c>
      <c r="H45" s="111">
        <v>1.2030399999999999</v>
      </c>
      <c r="I45" s="111">
        <v>1.701022</v>
      </c>
      <c r="J45" s="111">
        <v>1.1571600000000002</v>
      </c>
      <c r="K45" s="111">
        <v>0.85077999999999998</v>
      </c>
      <c r="L45" s="111">
        <v>0.84119999999999995</v>
      </c>
      <c r="M45" s="111">
        <v>1.22031</v>
      </c>
      <c r="N45" s="111">
        <v>1.5242113399999999</v>
      </c>
      <c r="O45" s="221">
        <f>SUM(C45:N45)</f>
        <v>12.948128047400001</v>
      </c>
      <c r="P45" s="30"/>
    </row>
    <row r="46" spans="1:16" ht="11.1" customHeight="1" x14ac:dyDescent="0.25">
      <c r="A46" s="69"/>
      <c r="B46" s="70">
        <v>2024</v>
      </c>
      <c r="C46" s="111">
        <v>0.71595668854999994</v>
      </c>
      <c r="D46" s="2">
        <v>0.53800000000000003</v>
      </c>
      <c r="E46" s="111">
        <v>0.90807999999999989</v>
      </c>
      <c r="F46" s="111">
        <v>1.070147038</v>
      </c>
      <c r="G46" s="111">
        <v>1.332414</v>
      </c>
      <c r="H46" s="111"/>
      <c r="I46" s="111"/>
      <c r="J46" s="111"/>
      <c r="K46" s="111"/>
      <c r="L46" s="111"/>
      <c r="M46" s="111"/>
      <c r="N46" s="111"/>
      <c r="O46" s="245"/>
      <c r="P46" s="30"/>
    </row>
    <row r="47" spans="1:16" ht="11.1" customHeight="1" x14ac:dyDescent="0.25">
      <c r="A47" s="69" t="s">
        <v>31</v>
      </c>
      <c r="B47" s="70">
        <v>2023</v>
      </c>
      <c r="C47" s="111">
        <v>107.34747811409662</v>
      </c>
      <c r="D47" s="111">
        <v>112.92640886057799</v>
      </c>
      <c r="E47" s="111">
        <v>122.7538291397309</v>
      </c>
      <c r="F47" s="111">
        <v>127.47512999999999</v>
      </c>
      <c r="G47" s="111">
        <v>132.19643138124863</v>
      </c>
      <c r="H47" s="111">
        <v>142.506</v>
      </c>
      <c r="I47" s="111">
        <v>134.184</v>
      </c>
      <c r="J47" s="111">
        <v>126.1084378307964</v>
      </c>
      <c r="K47" s="111">
        <v>92.93508521914849</v>
      </c>
      <c r="L47" s="111">
        <v>76.037796997485131</v>
      </c>
      <c r="M47" s="111">
        <v>82.406000000000006</v>
      </c>
      <c r="N47" s="111">
        <v>93.929043349834572</v>
      </c>
      <c r="O47" s="221">
        <f>SUM(C47:N47)</f>
        <v>1350.8056408929185</v>
      </c>
      <c r="P47" s="30"/>
    </row>
    <row r="48" spans="1:16" ht="11.1" customHeight="1" x14ac:dyDescent="0.25">
      <c r="A48" s="69"/>
      <c r="B48" s="70">
        <v>2024</v>
      </c>
      <c r="C48" s="111">
        <v>103.398</v>
      </c>
      <c r="D48" s="2">
        <v>119.697920171017</v>
      </c>
      <c r="E48" s="111">
        <v>120.328</v>
      </c>
      <c r="F48" s="111">
        <v>132.76763902212267</v>
      </c>
      <c r="G48" s="111">
        <v>134.428</v>
      </c>
      <c r="H48" s="111"/>
      <c r="I48" s="111"/>
      <c r="J48" s="111"/>
      <c r="K48" s="111"/>
      <c r="L48" s="111"/>
      <c r="M48" s="111"/>
      <c r="N48" s="111"/>
      <c r="O48" s="245"/>
      <c r="P48" s="30"/>
    </row>
    <row r="49" spans="1:17" ht="11.1" customHeight="1" x14ac:dyDescent="0.25">
      <c r="A49" s="69" t="s">
        <v>35</v>
      </c>
      <c r="B49" s="70">
        <v>2023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  <c r="L49" s="111">
        <v>0</v>
      </c>
      <c r="M49" s="111">
        <v>0</v>
      </c>
      <c r="N49" s="111">
        <v>0</v>
      </c>
      <c r="O49" s="221">
        <f>SUM(C49:N49)</f>
        <v>0</v>
      </c>
      <c r="P49" s="30"/>
    </row>
    <row r="50" spans="1:17" ht="11.1" customHeight="1" x14ac:dyDescent="0.25">
      <c r="A50" s="69"/>
      <c r="B50" s="70">
        <v>2024</v>
      </c>
      <c r="C50" s="111">
        <v>0</v>
      </c>
      <c r="D50" s="2">
        <v>0</v>
      </c>
      <c r="E50" s="111">
        <v>0</v>
      </c>
      <c r="F50" s="111">
        <v>0</v>
      </c>
      <c r="G50" s="111">
        <v>0</v>
      </c>
      <c r="H50" s="111"/>
      <c r="I50" s="111"/>
      <c r="J50" s="111"/>
      <c r="K50" s="111"/>
      <c r="L50" s="111"/>
      <c r="M50" s="111"/>
      <c r="N50" s="111"/>
      <c r="O50" s="245"/>
      <c r="P50" s="30"/>
    </row>
    <row r="51" spans="1:17" ht="11.1" customHeight="1" x14ac:dyDescent="0.25">
      <c r="A51" s="69" t="s">
        <v>36</v>
      </c>
      <c r="B51" s="70">
        <v>2023</v>
      </c>
      <c r="C51" s="111">
        <v>0</v>
      </c>
      <c r="D51" s="111">
        <v>0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v>0</v>
      </c>
      <c r="K51" s="111">
        <v>0</v>
      </c>
      <c r="L51" s="111">
        <v>0</v>
      </c>
      <c r="M51" s="111">
        <v>0</v>
      </c>
      <c r="N51" s="111">
        <v>0</v>
      </c>
      <c r="O51" s="221">
        <f>SUM(C51:N51)</f>
        <v>0</v>
      </c>
      <c r="P51" s="30"/>
    </row>
    <row r="52" spans="1:17" ht="11.1" customHeight="1" x14ac:dyDescent="0.25">
      <c r="A52" s="69"/>
      <c r="B52" s="70">
        <v>2024</v>
      </c>
      <c r="C52" s="111">
        <v>0</v>
      </c>
      <c r="D52" s="2">
        <v>0</v>
      </c>
      <c r="E52" s="111">
        <v>0</v>
      </c>
      <c r="F52" s="111">
        <v>0</v>
      </c>
      <c r="G52" s="111">
        <v>0</v>
      </c>
      <c r="H52" s="111"/>
      <c r="I52" s="111"/>
      <c r="J52" s="111"/>
      <c r="K52" s="111"/>
      <c r="L52" s="111"/>
      <c r="M52" s="111"/>
      <c r="N52" s="111"/>
      <c r="O52" s="245"/>
      <c r="P52" s="30"/>
    </row>
    <row r="53" spans="1:17" ht="11.1" customHeight="1" x14ac:dyDescent="0.25">
      <c r="A53" s="69" t="s">
        <v>22</v>
      </c>
      <c r="B53" s="70">
        <v>2023</v>
      </c>
      <c r="C53" s="111">
        <v>5.2383626999999997</v>
      </c>
      <c r="D53" s="111">
        <v>5.9304000000000006</v>
      </c>
      <c r="E53" s="111">
        <v>6.4492000000000012</v>
      </c>
      <c r="F53" s="111">
        <v>7.0019412048192766</v>
      </c>
      <c r="G53" s="111">
        <v>7.7808000000000002</v>
      </c>
      <c r="H53" s="111">
        <v>8.8902000000000001</v>
      </c>
      <c r="I53" s="111">
        <v>7.7248799999999997</v>
      </c>
      <c r="J53" s="111">
        <v>7.9984000000000002</v>
      </c>
      <c r="K53" s="111">
        <v>8.2200000000000006</v>
      </c>
      <c r="L53" s="111">
        <v>7.7372000000000005</v>
      </c>
      <c r="M53" s="111">
        <v>7.8732000000000006</v>
      </c>
      <c r="N53" s="111">
        <v>8.4963999999999995</v>
      </c>
      <c r="O53" s="221">
        <f>SUM(C53:N53)</f>
        <v>89.340983904819268</v>
      </c>
      <c r="P53" s="30"/>
    </row>
    <row r="54" spans="1:17" ht="11.1" customHeight="1" x14ac:dyDescent="0.25">
      <c r="A54" s="69"/>
      <c r="B54" s="70">
        <v>2024</v>
      </c>
      <c r="C54" s="111">
        <v>5.4695999999999998</v>
      </c>
      <c r="D54" s="2">
        <v>6.0260000000000007</v>
      </c>
      <c r="E54" s="111">
        <v>7.0216666666666674</v>
      </c>
      <c r="F54" s="111">
        <v>7.305200000000001</v>
      </c>
      <c r="G54" s="111">
        <v>7.8792000000000009</v>
      </c>
      <c r="H54" s="111"/>
      <c r="I54" s="111"/>
      <c r="J54" s="111"/>
      <c r="K54" s="111"/>
      <c r="L54" s="111"/>
      <c r="M54" s="111"/>
      <c r="N54" s="111"/>
      <c r="O54" s="245"/>
      <c r="P54" s="30"/>
    </row>
    <row r="55" spans="1:17" ht="11.1" customHeight="1" x14ac:dyDescent="0.25">
      <c r="A55" s="76" t="s">
        <v>30</v>
      </c>
      <c r="B55" s="70">
        <v>2023</v>
      </c>
      <c r="C55" s="111">
        <v>22.036000000000001</v>
      </c>
      <c r="D55" s="111">
        <v>21.6</v>
      </c>
      <c r="E55" s="111">
        <v>20.288</v>
      </c>
      <c r="F55" s="111">
        <v>19.656000000000002</v>
      </c>
      <c r="G55" s="111">
        <v>19.891999999999999</v>
      </c>
      <c r="H55" s="111">
        <v>19.52</v>
      </c>
      <c r="I55" s="111">
        <v>21.744</v>
      </c>
      <c r="J55" s="111">
        <v>20.975999999999999</v>
      </c>
      <c r="K55" s="111">
        <v>20.088000000000001</v>
      </c>
      <c r="L55" s="111">
        <v>19.868000000000002</v>
      </c>
      <c r="M55" s="111">
        <v>22.664000000000001</v>
      </c>
      <c r="N55" s="111">
        <v>17.347999999999999</v>
      </c>
      <c r="O55" s="221">
        <f>SUM(C55:N55)</f>
        <v>245.68</v>
      </c>
      <c r="P55" s="30"/>
    </row>
    <row r="56" spans="1:17" ht="11.1" customHeight="1" x14ac:dyDescent="0.25">
      <c r="A56" s="76"/>
      <c r="B56" s="70">
        <v>2024</v>
      </c>
      <c r="C56" s="111">
        <v>21.148</v>
      </c>
      <c r="D56" s="2">
        <v>20.728999999999999</v>
      </c>
      <c r="E56" s="111">
        <v>19.457999999999998</v>
      </c>
      <c r="F56" s="111">
        <v>19.171199999999999</v>
      </c>
      <c r="G56" s="111">
        <v>19.069800000000001</v>
      </c>
      <c r="H56" s="111"/>
      <c r="I56" s="111"/>
      <c r="J56" s="111"/>
      <c r="K56" s="111"/>
      <c r="L56" s="111"/>
      <c r="M56" s="111"/>
      <c r="N56" s="111"/>
      <c r="O56" s="245"/>
      <c r="P56" s="30"/>
    </row>
    <row r="57" spans="1:17" ht="11.1" customHeight="1" x14ac:dyDescent="0.25">
      <c r="A57" s="69" t="s">
        <v>164</v>
      </c>
      <c r="B57" s="70">
        <v>2023</v>
      </c>
      <c r="C57" s="111">
        <v>0</v>
      </c>
      <c r="D57" s="111">
        <v>0</v>
      </c>
      <c r="E57" s="111">
        <v>0</v>
      </c>
      <c r="F57" s="111">
        <v>0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1">
        <v>0</v>
      </c>
      <c r="N57" s="111">
        <v>0</v>
      </c>
      <c r="O57" s="221">
        <f>SUM(C57:N57)</f>
        <v>0</v>
      </c>
      <c r="P57" s="30"/>
    </row>
    <row r="58" spans="1:17" ht="11.1" customHeight="1" x14ac:dyDescent="0.25">
      <c r="A58" s="77"/>
      <c r="B58" s="78">
        <v>2024</v>
      </c>
      <c r="C58" s="111">
        <v>0</v>
      </c>
      <c r="D58" s="112">
        <v>0</v>
      </c>
      <c r="E58" s="112">
        <v>0</v>
      </c>
      <c r="F58" s="112">
        <v>0</v>
      </c>
      <c r="G58" s="112">
        <v>0</v>
      </c>
      <c r="H58" s="112"/>
      <c r="I58" s="112"/>
      <c r="J58" s="112"/>
      <c r="K58" s="112"/>
      <c r="L58" s="112"/>
      <c r="M58" s="112"/>
      <c r="N58" s="112"/>
      <c r="O58" s="246"/>
      <c r="P58" s="30"/>
    </row>
    <row r="59" spans="1:17" ht="9" customHeight="1" x14ac:dyDescent="0.3">
      <c r="A59" s="4" t="s">
        <v>170</v>
      </c>
      <c r="B59" s="79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7" ht="9" customHeight="1" x14ac:dyDescent="0.3">
      <c r="A60" s="85" t="s">
        <v>39</v>
      </c>
      <c r="B60" s="89"/>
      <c r="C60" s="89"/>
      <c r="D60" s="89"/>
      <c r="E60" s="89"/>
      <c r="F60" s="89"/>
      <c r="G60" s="89"/>
      <c r="H60" s="89"/>
      <c r="I60" s="90"/>
      <c r="J60" s="90"/>
      <c r="K60" s="90"/>
      <c r="L60" s="90"/>
      <c r="M60" s="90"/>
      <c r="N60" s="90"/>
      <c r="O60" s="90"/>
      <c r="P60" s="90"/>
    </row>
    <row r="61" spans="1:17" ht="9" customHeight="1" x14ac:dyDescent="0.3">
      <c r="A61" s="5" t="s">
        <v>87</v>
      </c>
      <c r="B61" s="89"/>
      <c r="C61" s="89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1"/>
    </row>
    <row r="62" spans="1:17" ht="16.5" x14ac:dyDescent="0.3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7"/>
    </row>
    <row r="63" spans="1:17" ht="16.5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</row>
    <row r="64" spans="1:17" ht="16.5" x14ac:dyDescent="0.3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</row>
    <row r="65" spans="1:16" ht="16.5" x14ac:dyDescent="0.3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</row>
    <row r="66" spans="1:16" ht="16.5" x14ac:dyDescent="0.3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Q1281 EGQ11777 EGQ7681 EGQ3585 EGQ12033:EGQ13569 EGQ7937:EGQ9473 EGQ1537:EGQ3329 O5:O58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Personal Autorizado</dc:creator>
  <cp:keywords/>
  <dc:description/>
  <cp:lastModifiedBy>Agueda Sihuas Meza</cp:lastModifiedBy>
  <cp:lastPrinted>2024-07-04T13:57:31Z</cp:lastPrinted>
  <dcterms:created xsi:type="dcterms:W3CDTF">2002-06-21T16:23:32Z</dcterms:created>
  <dcterms:modified xsi:type="dcterms:W3CDTF">2024-07-16T22:14:15Z</dcterms:modified>
  <cp:category/>
</cp:coreProperties>
</file>