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G:\ESTADISTICAS\ANUARIOS\ANUARIO 2023\Productos\Cuadros Excel (Publicación)\"/>
    </mc:Choice>
  </mc:AlternateContent>
  <xr:revisionPtr revIDLastSave="0" documentId="13_ncr:1_{2C3C0B07-49EF-4275-B3FC-5BA9AB25F0FB}" xr6:coauthVersionLast="47" xr6:coauthVersionMax="47" xr10:uidLastSave="{00000000-0000-0000-0000-000000000000}"/>
  <bookViews>
    <workbookView xWindow="-120" yWindow="-120" windowWidth="23520" windowHeight="11520" tabRatio="753" activeTab="8" xr2:uid="{00000000-000D-0000-FFFF-FFFF00000000}"/>
  </bookViews>
  <sheets>
    <sheet name="Índice" sheetId="42" r:id="rId1"/>
    <sheet name="12.1" sheetId="49" r:id="rId2"/>
    <sheet name="12.2" sheetId="53" r:id="rId3"/>
    <sheet name="12.3" sheetId="54" r:id="rId4"/>
    <sheet name="12.4" sheetId="55" r:id="rId5"/>
    <sheet name="12.5" sheetId="56" r:id="rId6"/>
    <sheet name="12.6" sheetId="57" r:id="rId7"/>
    <sheet name="12.7" sheetId="58" r:id="rId8"/>
    <sheet name="12.8" sheetId="59" r:id="rId9"/>
    <sheet name="12.9" sheetId="60" r:id="rId10"/>
    <sheet name="12.10" sheetId="61" r:id="rId11"/>
    <sheet name="12.11" sheetId="6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2" i="62" l="1"/>
  <c r="F11" i="62"/>
  <c r="G11" i="62"/>
  <c r="H11" i="62"/>
  <c r="I11" i="62"/>
  <c r="I12" i="62" s="1"/>
  <c r="J11" i="62"/>
  <c r="K11" i="62"/>
  <c r="L11" i="62"/>
  <c r="M11" i="62"/>
  <c r="N11" i="62"/>
  <c r="O11" i="62"/>
  <c r="P11" i="62"/>
  <c r="E11" i="62"/>
  <c r="F10" i="62"/>
  <c r="G10" i="62"/>
  <c r="H10" i="62"/>
  <c r="I10" i="62"/>
  <c r="J10" i="62"/>
  <c r="K10" i="62"/>
  <c r="K12" i="62" s="1"/>
  <c r="L10" i="62"/>
  <c r="M10" i="62"/>
  <c r="N10" i="62"/>
  <c r="O10" i="62"/>
  <c r="P10" i="62"/>
  <c r="E10" i="62"/>
  <c r="P6" i="61"/>
  <c r="P5" i="61"/>
  <c r="O8" i="53"/>
  <c r="E8" i="53"/>
  <c r="F8" i="53"/>
  <c r="G8" i="53"/>
  <c r="H8" i="53"/>
  <c r="I8" i="53"/>
  <c r="J8" i="53"/>
  <c r="K8" i="53"/>
  <c r="L8" i="53"/>
  <c r="M8" i="53"/>
  <c r="N8" i="53"/>
  <c r="D8" i="53"/>
  <c r="P7" i="53"/>
  <c r="G7" i="62"/>
  <c r="H7" i="62"/>
  <c r="H9" i="62"/>
  <c r="P6" i="49"/>
  <c r="P7" i="49"/>
  <c r="P5" i="49"/>
  <c r="H12" i="62" l="1"/>
  <c r="M12" i="62"/>
  <c r="N12" i="62"/>
  <c r="F9" i="62"/>
  <c r="G9" i="62"/>
  <c r="I9" i="62"/>
  <c r="J9" i="62"/>
  <c r="K9" i="62"/>
  <c r="L9" i="62"/>
  <c r="M9" i="62"/>
  <c r="N9" i="62"/>
  <c r="O9" i="62"/>
  <c r="P9" i="62"/>
  <c r="E9" i="62"/>
  <c r="G12" i="62"/>
  <c r="L12" i="62"/>
  <c r="O12" i="62"/>
  <c r="P12" i="62"/>
  <c r="F7" i="62"/>
  <c r="I7" i="62"/>
  <c r="J7" i="62"/>
  <c r="K7" i="62"/>
  <c r="L7" i="62"/>
  <c r="M7" i="62"/>
  <c r="N7" i="62"/>
  <c r="O7" i="62"/>
  <c r="P7" i="62"/>
  <c r="E7" i="62"/>
  <c r="E7" i="61"/>
  <c r="F7" i="61"/>
  <c r="G7" i="61"/>
  <c r="H7" i="61"/>
  <c r="I7" i="61"/>
  <c r="J7" i="61"/>
  <c r="K7" i="61"/>
  <c r="L7" i="61"/>
  <c r="M7" i="61"/>
  <c r="N7" i="61"/>
  <c r="O7" i="61"/>
  <c r="D7" i="61"/>
  <c r="F12" i="62" l="1"/>
  <c r="J12" i="62"/>
  <c r="P7" i="58"/>
  <c r="E7" i="57" l="1"/>
  <c r="P11" i="56"/>
  <c r="B22" i="42"/>
  <c r="B21" i="42"/>
  <c r="B17" i="42"/>
  <c r="B16" i="42"/>
  <c r="B15" i="42"/>
  <c r="B14" i="42"/>
  <c r="B13" i="42"/>
  <c r="B12" i="42"/>
  <c r="B11" i="42"/>
  <c r="Q8" i="62"/>
  <c r="Q6" i="62"/>
  <c r="Q11" i="62" s="1"/>
  <c r="Q5" i="62"/>
  <c r="Q10" i="62" l="1"/>
  <c r="Q12" i="62"/>
  <c r="Q7" i="62"/>
  <c r="Q9" i="62"/>
  <c r="P7" i="61"/>
  <c r="R5" i="62" l="1"/>
  <c r="R6" i="62"/>
  <c r="R8" i="62"/>
  <c r="R9" i="62" s="1"/>
  <c r="Q5" i="61"/>
  <c r="Q6" i="61"/>
  <c r="R7" i="62" l="1"/>
  <c r="Q7" i="61"/>
  <c r="O7" i="60"/>
  <c r="N7" i="60"/>
  <c r="M7" i="60"/>
  <c r="L7" i="60"/>
  <c r="K7" i="60"/>
  <c r="J7" i="60"/>
  <c r="I7" i="60"/>
  <c r="H7" i="60"/>
  <c r="G7" i="60"/>
  <c r="F7" i="60"/>
  <c r="E7" i="60"/>
  <c r="D7" i="60"/>
  <c r="P6" i="60"/>
  <c r="P5" i="60"/>
  <c r="O8" i="59"/>
  <c r="N8" i="59"/>
  <c r="M8" i="59"/>
  <c r="L8" i="59"/>
  <c r="K8" i="59"/>
  <c r="J8" i="59"/>
  <c r="I8" i="59"/>
  <c r="H8" i="59"/>
  <c r="G8" i="59"/>
  <c r="F8" i="59"/>
  <c r="E8" i="59"/>
  <c r="D8" i="59"/>
  <c r="P7" i="59"/>
  <c r="P6" i="59"/>
  <c r="P5" i="59"/>
  <c r="O8" i="58"/>
  <c r="N8" i="58"/>
  <c r="M8" i="58"/>
  <c r="L8" i="58"/>
  <c r="K8" i="58"/>
  <c r="J8" i="58"/>
  <c r="I8" i="58"/>
  <c r="H8" i="58"/>
  <c r="G8" i="58"/>
  <c r="F8" i="58"/>
  <c r="E8" i="58"/>
  <c r="D8" i="58"/>
  <c r="P6" i="58"/>
  <c r="P5" i="58"/>
  <c r="G7" i="57"/>
  <c r="F7" i="57"/>
  <c r="D7" i="57"/>
  <c r="H6" i="57"/>
  <c r="H5" i="57"/>
  <c r="O14" i="56"/>
  <c r="N14" i="56"/>
  <c r="M14" i="56"/>
  <c r="L14" i="56"/>
  <c r="K14" i="56"/>
  <c r="J14" i="56"/>
  <c r="I14" i="56"/>
  <c r="H14" i="56"/>
  <c r="G14" i="56"/>
  <c r="F14" i="56"/>
  <c r="E14" i="56"/>
  <c r="D14" i="56"/>
  <c r="P13" i="56"/>
  <c r="P12" i="56"/>
  <c r="P10" i="56"/>
  <c r="P9" i="56"/>
  <c r="P8" i="56"/>
  <c r="P7" i="56"/>
  <c r="P6" i="56"/>
  <c r="P5" i="56"/>
  <c r="P14" i="56" s="1"/>
  <c r="H10" i="55"/>
  <c r="G10" i="55"/>
  <c r="F10" i="55"/>
  <c r="E10" i="55"/>
  <c r="I9" i="55"/>
  <c r="I8" i="55"/>
  <c r="H7" i="55"/>
  <c r="G7" i="55"/>
  <c r="F7" i="55"/>
  <c r="E7" i="55"/>
  <c r="I6" i="55"/>
  <c r="I5" i="55"/>
  <c r="O8" i="54"/>
  <c r="N8" i="54"/>
  <c r="M8" i="54"/>
  <c r="L8" i="54"/>
  <c r="K8" i="54"/>
  <c r="J8" i="54"/>
  <c r="I8" i="54"/>
  <c r="H8" i="54"/>
  <c r="G8" i="54"/>
  <c r="F8" i="54"/>
  <c r="E8" i="54"/>
  <c r="D8" i="54"/>
  <c r="P7" i="54"/>
  <c r="P6" i="54"/>
  <c r="P5" i="54"/>
  <c r="P8" i="54" l="1"/>
  <c r="Q6" i="54" s="1"/>
  <c r="I7" i="55"/>
  <c r="J6" i="55" s="1"/>
  <c r="H7" i="57"/>
  <c r="I5" i="57" s="1"/>
  <c r="P8" i="59"/>
  <c r="Q5" i="59" s="1"/>
  <c r="I10" i="55"/>
  <c r="J9" i="55" s="1"/>
  <c r="P8" i="58"/>
  <c r="P7" i="60"/>
  <c r="Q6" i="60" s="1"/>
  <c r="D8" i="49"/>
  <c r="B7" i="42"/>
  <c r="B6" i="42"/>
  <c r="Q5" i="60" l="1"/>
  <c r="Q7" i="60" s="1"/>
  <c r="Q10" i="56"/>
  <c r="Q11" i="56"/>
  <c r="Q8" i="56"/>
  <c r="Q13" i="56"/>
  <c r="Q7" i="56"/>
  <c r="Q9" i="56"/>
  <c r="Q6" i="56"/>
  <c r="Q5" i="56"/>
  <c r="Q12" i="56"/>
  <c r="Q7" i="54"/>
  <c r="Q5" i="54"/>
  <c r="J5" i="55"/>
  <c r="J7" i="55" s="1"/>
  <c r="Q6" i="58"/>
  <c r="I6" i="57"/>
  <c r="I7" i="57" s="1"/>
  <c r="Q6" i="59"/>
  <c r="Q7" i="59"/>
  <c r="Q5" i="58"/>
  <c r="Q7" i="58"/>
  <c r="J8" i="55"/>
  <c r="J10" i="55" s="1"/>
  <c r="P5" i="53"/>
  <c r="P6" i="53"/>
  <c r="E8" i="49"/>
  <c r="F8" i="49"/>
  <c r="G8" i="49"/>
  <c r="H8" i="49"/>
  <c r="I8" i="49"/>
  <c r="J8" i="49"/>
  <c r="K8" i="49"/>
  <c r="L8" i="49"/>
  <c r="M8" i="49"/>
  <c r="N8" i="49"/>
  <c r="O8" i="49"/>
  <c r="Q8" i="59" l="1"/>
  <c r="Q14" i="56"/>
  <c r="Q8" i="58"/>
  <c r="P8" i="53"/>
  <c r="P8" i="49"/>
  <c r="Q5" i="49" s="1"/>
  <c r="Q7" i="49" l="1"/>
  <c r="Q6" i="49"/>
  <c r="Q6" i="53"/>
  <c r="Q7" i="53"/>
  <c r="Q5" i="53"/>
  <c r="Q8" i="49" l="1"/>
  <c r="Q8" i="53"/>
  <c r="R11" i="62" l="1"/>
  <c r="R10" i="62"/>
  <c r="R12" i="62" l="1"/>
</calcChain>
</file>

<file path=xl/sharedStrings.xml><?xml version="1.0" encoding="utf-8"?>
<sst xmlns="http://schemas.openxmlformats.org/spreadsheetml/2006/main" count="282" uniqueCount="88">
  <si>
    <t>Total</t>
  </si>
  <si>
    <t>%</t>
  </si>
  <si>
    <t>volver</t>
  </si>
  <si>
    <t>Acreedor</t>
  </si>
  <si>
    <t>Tipo de solicitante</t>
  </si>
  <si>
    <t>Sede Central</t>
  </si>
  <si>
    <t>ORI Arequipa</t>
  </si>
  <si>
    <t>ORI Loreto</t>
  </si>
  <si>
    <t xml:space="preserve">A.  A NIVEL NACIONAL </t>
  </si>
  <si>
    <t>1/ Se refiere al artículo 692-A (antes 703) del Código Procesal Civil.</t>
  </si>
  <si>
    <t>Deudor</t>
  </si>
  <si>
    <t>Acreedor (692-A o 703) 1/</t>
  </si>
  <si>
    <t>Estado</t>
  </si>
  <si>
    <t>Tipo de solicitud</t>
  </si>
  <si>
    <t>I 
Trimestre</t>
  </si>
  <si>
    <t>II 
Trimestre</t>
  </si>
  <si>
    <t>III 
Trimestre</t>
  </si>
  <si>
    <t>IV 
Trimestre</t>
  </si>
  <si>
    <t>Iniciadas</t>
  </si>
  <si>
    <t>Reconocimiento de créditos 1/</t>
  </si>
  <si>
    <t>Principales 2/</t>
  </si>
  <si>
    <t>Subtotal</t>
  </si>
  <si>
    <t>Concluidas</t>
  </si>
  <si>
    <t>1/ Solicitudes asociadas con los expedientes de reconocimiento de créditos.</t>
  </si>
  <si>
    <t>2/ Solicitudes asociadas con el expediente principal.</t>
  </si>
  <si>
    <t>Sector económico</t>
  </si>
  <si>
    <t>Construcción</t>
  </si>
  <si>
    <t>Industrias manufactureras</t>
  </si>
  <si>
    <t>Otras actividades económicas 2/</t>
  </si>
  <si>
    <t>Decisión adoptada</t>
  </si>
  <si>
    <t>Destino del patrimonio del deudor 1/</t>
  </si>
  <si>
    <t>Otros 2/</t>
  </si>
  <si>
    <t>1/ Se refiere al número de juntas de acreedores en las cuales se adoptaron decisiones respecto del destino del deudor.</t>
  </si>
  <si>
    <t>2/ Se refiere al número de juntas de acreedores en las cuales se adoptaron decisiones diferentes al destino del deudor.</t>
  </si>
  <si>
    <t>Destino del patrimonio del deudor</t>
  </si>
  <si>
    <t>Liquidación</t>
  </si>
  <si>
    <t>Reestructuración</t>
  </si>
  <si>
    <t>1/ Asociado a los Procedimientos Acelerados de Refinanciación Concursal (PARC).</t>
  </si>
  <si>
    <t xml:space="preserve">Nota: La información se refiere al número de juntas de acreedores en las cuales se adoptaron decisiones respecto del destino del deudor. </t>
  </si>
  <si>
    <t>AGR aprobado 1/</t>
  </si>
  <si>
    <t xml:space="preserve">B. SEDE CENTRAL </t>
  </si>
  <si>
    <t>Oficina regional</t>
  </si>
  <si>
    <t>ORI Arequipa
(a)</t>
  </si>
  <si>
    <t>ORI Loreto
(b)</t>
  </si>
  <si>
    <t>D. OFICINAS REGIONALES</t>
  </si>
  <si>
    <t>12. COMISIONES DE PROCEDIMIENTOS CONCURSALES</t>
  </si>
  <si>
    <t>1/ Incluye los procesos de liquidación iniciados al amparo del Artículo 692-A (antes 703) del Código Procesal Civil.</t>
  </si>
  <si>
    <t>Acreedor 1/</t>
  </si>
  <si>
    <t>Ene-23</t>
  </si>
  <si>
    <t>Feb-23</t>
  </si>
  <si>
    <t>Mar-23</t>
  </si>
  <si>
    <t>Abr-23</t>
  </si>
  <si>
    <t>May-23</t>
  </si>
  <si>
    <t>Jun-23</t>
  </si>
  <si>
    <t>Jul-23</t>
  </si>
  <si>
    <t>Ago-23</t>
  </si>
  <si>
    <t>Sep-23</t>
  </si>
  <si>
    <t>Oct-23</t>
  </si>
  <si>
    <t>Nov-23</t>
  </si>
  <si>
    <t>Dic-23</t>
  </si>
  <si>
    <t>Actividades de servicios administrativos y de apoyo</t>
  </si>
  <si>
    <t xml:space="preserve">Explotación de minas y canteras </t>
  </si>
  <si>
    <t>Agricultura, ganadería, silvicultura y pesca</t>
  </si>
  <si>
    <t xml:space="preserve">Elaboración y conservación de frutas, legumbres y hortalizas </t>
  </si>
  <si>
    <t>2/ Incluye consultoría de informática y gestión de instalaciones informáticas; enseñanza; actividades inmobiliarias; actividades financieras, de seguros y servicios relacionados entre otros.</t>
  </si>
  <si>
    <t>Actividades profesionales, científicas y técnicas</t>
  </si>
  <si>
    <t>Comercio al por mayor y al por menor; y reparación de vehículos automotores y motocicleta 1/</t>
  </si>
  <si>
    <t>Sede u oficina regional</t>
  </si>
  <si>
    <t>Nota: La información se refiere a procedimientos concluidos durante el periodo de análisis, independientemente de su fecha de inicio, por lo que los procedimientos concluidos incorporan aquellos iniciados con anterioridad a dicho período de análisis.</t>
  </si>
  <si>
    <t>n.°</t>
  </si>
  <si>
    <t>Total
(a)+(b)</t>
  </si>
  <si>
    <t>12.1. CCO-PERÚ: PROCEDIMIENTOS INICIADOS, SEGÚN SEDE U OFICINA REGIONAL, ENERO-DICIEMBRE 2023</t>
  </si>
  <si>
    <t>12.2. CCO-PERÚ: PROCEDIMIENTOS INICIADOS, SEGÚN TIPO DE SOLICITANTE, ENERO-DICIEMBRE 2023</t>
  </si>
  <si>
    <t>Elaboración: Oficina de Estudios Económicos</t>
  </si>
  <si>
    <t>Fuente: Comisión de Procedimientos Concursales en la sede central</t>
  </si>
  <si>
    <t>Fuente: Comisión de Procedimientos Concursales en la sede central, y Dirección de Atención al Ciudadano y Gestión de Oficinas Regionales</t>
  </si>
  <si>
    <t>Fuente: Dirección de Atención al Ciudadano y Gestión de Oficinas Regionales</t>
  </si>
  <si>
    <t>Nota: Desde el mes de octubre de 2012, las únicas ORI que cuentan con competencia en materia de CCO son Arequipa, Cusco y Loreto.</t>
  </si>
  <si>
    <t>12.3. CCO-SEDE CENTRAL: PROCEDIMIENTOS INICIADOS, SEGÚN TIPO DE SOLICITANTE, ENERO-DICIEMBRE 2023</t>
  </si>
  <si>
    <t>12.4. CCO-SEDE CENTRAL: SOLICITUDES INGRESADAS Y CONCLUIDAS, SEGÚN TIPO DE SOLICITUD, ENERO-DICIEMBRE 2023</t>
  </si>
  <si>
    <t>12.5. CCO-SEDE CENTRAL: PROCEDIMIENTOS INICIADOS, SEGÚN SECTOR ECONÓMICO DEL DEUDOR, ENERO-DICIEMBRE 2023</t>
  </si>
  <si>
    <t>12.6. CCO-SEDE CENTRAL: JUNTA DE ACREEDORES PROGRAMADAS, SEGÚN EL TIPO DE DECISIÓN ADOPTADA, ENERO-DICIEMBRE 2023</t>
  </si>
  <si>
    <t>12.7. CCO-SEDE CENTRAL: JUNTA DE ACREEDORES, SEGÚN DESTINO DEL PATRIMONIO DEL DEUDOR, ENERO-DICIEMBRE 2023</t>
  </si>
  <si>
    <t>12.8. CCO-SEDE CENTRAL: CRÉDITOS RECONOCIDOS (HÁBILES PARA PARTICIPAR EN JUNTA), SEGÚN DESTINO DEL PATRIMONIO DEL DEUDOR, ENERO-DICIEMBRE 2023 
(Millones de Soles)</t>
  </si>
  <si>
    <t>12.9. CCO-SEDE CENTRAL: PROCEDIMIENTOS CONCLUIDOS, SEGÚN TIPO DE SOLICITANTE, ENERO-DICIEMBRE 2023</t>
  </si>
  <si>
    <t>12.10. CCO-OFICINAS REGIONALES: PROCEDIMIENTOS INICIADOS, SEGÚN TIPO DE SOLICITANTE, ENERO-DICIEMBRE 2023</t>
  </si>
  <si>
    <t>12.11. CCO-OFICINAS REGIONALES: PROCEDIMIENTOS INICIADOS, SEGÚN OFICINA REGIONAL Y TIPO DE SOLICITANTE, ENERO-DICIEMBRE 2023</t>
  </si>
  <si>
    <t>1/ Se incluye nueve procedimientos sobre comercio al por mayor, cuatro procedimientos sobre comercio al por menor, y dos procedimientos sobre venta de partes, piezas y accesorios para vehículos automotores.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</si>
</sst>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-* #,##0_-;\-* #,##0_-;_-* &quot;-&quot;_-;_-@_-"/>
    <numFmt numFmtId="164" formatCode="_ * #,##0_ ;_ * \-#,##0_ ;_ * &quot;-&quot;_ ;_ @_ "/>
    <numFmt numFmtId="165" formatCode="_ * #,##0.00_ ;_ * \-#,##0.00_ ;_ * &quot;-&quot;??_ ;_ @_ "/>
    <numFmt numFmtId="166" formatCode="_ &quot;S/.&quot;\ * #,##0.00_ ;_ &quot;S/.&quot;\ * \-#,##0.00_ ;_ &quot;S/.&quot;\ * &quot;-&quot;??_ ;_ @_ "/>
    <numFmt numFmtId="167" formatCode="[$-C0A]mmm/yy;@"/>
    <numFmt numFmtId="168" formatCode="_ * #,##0.00_ ;_ * \-#,##0.00_ ;_ * &quot;-&quot;_ ;_ @_ "/>
    <numFmt numFmtId="169" formatCode="_-* #,##0.00_-;\-* #,##0.00_-;_-* &quot;-&quot;_-;_-@_-"/>
    <numFmt numFmtId="170" formatCode="_-* #,##0.0_-;\-* #,##0.0_-;_-* &quot;-&quot;?_-;_-@_-"/>
    <numFmt numFmtId="171" formatCode="_-* #,##0.00_-;\-* #,##0.00_-;_-* &quot;-&quot;?_-;_-@_-"/>
    <numFmt numFmtId="172" formatCode="[$-C0A]mmm\-yy;@"/>
  </numFmts>
  <fonts count="5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u/>
      <sz val="7.7"/>
      <color indexed="12"/>
      <name val="Calibri"/>
      <family val="2"/>
    </font>
    <font>
      <b/>
      <sz val="10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3"/>
      <color indexed="56"/>
      <name val="Calibri"/>
      <family val="2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1"/>
      <color indexed="20"/>
      <name val="Arial"/>
      <family val="2"/>
    </font>
    <font>
      <u/>
      <sz val="11"/>
      <color indexed="12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u/>
      <sz val="11"/>
      <color indexed="20"/>
      <name val="Arial"/>
      <family val="2"/>
    </font>
    <font>
      <u/>
      <sz val="11"/>
      <name val="Arial"/>
      <family val="2"/>
    </font>
    <font>
      <u/>
      <sz val="11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11"/>
      <color rgb="FFFF0000"/>
      <name val="Calibri"/>
      <family val="2"/>
      <scheme val="minor"/>
    </font>
    <font>
      <u/>
      <sz val="11"/>
      <color rgb="FF990033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sz val="7.5"/>
      <name val="Arial"/>
      <family val="2"/>
    </font>
    <font>
      <sz val="7.5"/>
      <color indexed="8"/>
      <name val="Arial"/>
      <family val="2"/>
    </font>
    <font>
      <sz val="7.5"/>
      <color theme="1"/>
      <name val="Calibri"/>
      <family val="2"/>
      <scheme val="minor"/>
    </font>
    <font>
      <b/>
      <sz val="11"/>
      <color rgb="FF990033"/>
      <name val="Arial"/>
      <family val="2"/>
    </font>
    <font>
      <sz val="7.5"/>
      <color theme="1"/>
      <name val="Arial"/>
      <family val="2"/>
    </font>
    <font>
      <b/>
      <sz val="10"/>
      <color rgb="FF990033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7.5"/>
      <color indexed="8"/>
      <name val="Arial"/>
      <family val="2"/>
    </font>
    <font>
      <b/>
      <sz val="7.5"/>
      <color theme="1"/>
      <name val="Arial"/>
      <family val="2"/>
    </font>
    <font>
      <b/>
      <sz val="7.5"/>
      <name val="Arial"/>
      <family val="2"/>
    </font>
    <font>
      <u/>
      <sz val="9"/>
      <color indexed="12"/>
      <name val="Arial"/>
      <family val="2"/>
    </font>
    <font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theme="1"/>
      <name val="Arial"/>
      <family val="2"/>
    </font>
    <font>
      <sz val="9"/>
      <color indexed="8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rgb="FF99003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6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5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9" fillId="14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5" fillId="3" borderId="0" applyNumberFormat="0" applyBorder="0" applyAlignment="0" applyProtection="0"/>
    <xf numFmtId="0" fontId="11" fillId="13" borderId="1" applyNumberFormat="0" applyAlignment="0" applyProtection="0"/>
    <xf numFmtId="0" fontId="12" fillId="22" borderId="2" applyNumberFormat="0" applyAlignment="0" applyProtection="0"/>
    <xf numFmtId="0" fontId="18" fillId="0" borderId="0" applyNumberFormat="0" applyFill="0" applyBorder="0" applyAlignment="0" applyProtection="0"/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10" fillId="4" borderId="0" applyNumberFormat="0" applyBorder="0" applyAlignment="0" applyProtection="0"/>
    <xf numFmtId="0" fontId="8" fillId="0" borderId="4" applyNumberFormat="0" applyFill="0" applyAlignment="0" applyProtection="0"/>
    <xf numFmtId="0" fontId="19" fillId="0" borderId="5" applyNumberFormat="0" applyFill="0" applyAlignment="0" applyProtection="0"/>
    <xf numFmtId="0" fontId="6" fillId="0" borderId="6" applyNumberFormat="0" applyFill="0" applyAlignment="0" applyProtection="0"/>
    <xf numFmtId="0" fontId="6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14" fillId="7" borderId="1" applyNumberFormat="0" applyAlignment="0" applyProtection="0"/>
    <xf numFmtId="0" fontId="13" fillId="0" borderId="3" applyNumberFormat="0" applyFill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0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8" borderId="7" applyNumberFormat="0" applyFont="0" applyAlignment="0" applyProtection="0"/>
    <xf numFmtId="0" fontId="16" fillId="13" borderId="8" applyNumberFormat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48">
    <xf numFmtId="0" fontId="0" fillId="0" borderId="0" xfId="0"/>
    <xf numFmtId="0" fontId="23" fillId="23" borderId="0" xfId="41" applyFont="1" applyFill="1" applyAlignment="1" applyProtection="1"/>
    <xf numFmtId="0" fontId="4" fillId="23" borderId="0" xfId="0" applyFont="1" applyFill="1" applyAlignment="1">
      <alignment horizontal="left" vertical="center" wrapText="1"/>
    </xf>
    <xf numFmtId="167" fontId="3" fillId="24" borderId="0" xfId="0" applyNumberFormat="1" applyFont="1" applyFill="1" applyAlignment="1">
      <alignment horizontal="center" vertical="center" wrapText="1"/>
    </xf>
    <xf numFmtId="167" fontId="3" fillId="25" borderId="0" xfId="0" applyNumberFormat="1" applyFont="1" applyFill="1" applyAlignment="1">
      <alignment horizontal="center" vertical="center" wrapText="1"/>
    </xf>
    <xf numFmtId="0" fontId="24" fillId="23" borderId="0" xfId="41" applyFont="1" applyFill="1" applyAlignment="1" applyProtection="1">
      <alignment horizontal="left" indent="4"/>
    </xf>
    <xf numFmtId="0" fontId="25" fillId="23" borderId="0" xfId="0" applyFont="1" applyFill="1"/>
    <xf numFmtId="0" fontId="26" fillId="23" borderId="0" xfId="41" applyFont="1" applyFill="1" applyAlignment="1" applyProtection="1"/>
    <xf numFmtId="0" fontId="27" fillId="23" borderId="0" xfId="0" applyFont="1" applyFill="1"/>
    <xf numFmtId="0" fontId="4" fillId="26" borderId="0" xfId="0" applyFont="1" applyFill="1" applyAlignment="1">
      <alignment horizontal="left" vertical="center" wrapText="1"/>
    </xf>
    <xf numFmtId="0" fontId="0" fillId="26" borderId="0" xfId="0" applyFill="1"/>
    <xf numFmtId="0" fontId="4" fillId="26" borderId="0" xfId="0" applyFont="1" applyFill="1" applyAlignment="1">
      <alignment horizontal="center" vertical="center" wrapText="1"/>
    </xf>
    <xf numFmtId="164" fontId="0" fillId="26" borderId="0" xfId="0" applyNumberFormat="1" applyFill="1"/>
    <xf numFmtId="0" fontId="0" fillId="26" borderId="0" xfId="0" applyFill="1" applyAlignment="1">
      <alignment horizontal="center"/>
    </xf>
    <xf numFmtId="0" fontId="0" fillId="26" borderId="0" xfId="0" applyFill="1" applyAlignment="1">
      <alignment horizontal="center" vertical="center"/>
    </xf>
    <xf numFmtId="0" fontId="35" fillId="26" borderId="0" xfId="0" applyFont="1" applyFill="1"/>
    <xf numFmtId="0" fontId="0" fillId="26" borderId="0" xfId="0" applyFill="1" applyAlignment="1">
      <alignment vertical="center"/>
    </xf>
    <xf numFmtId="0" fontId="33" fillId="26" borderId="0" xfId="0" applyFont="1" applyFill="1" applyAlignment="1">
      <alignment vertical="center"/>
    </xf>
    <xf numFmtId="0" fontId="28" fillId="23" borderId="0" xfId="41" applyFont="1" applyFill="1" applyAlignment="1" applyProtection="1">
      <alignment horizontal="left"/>
    </xf>
    <xf numFmtId="0" fontId="29" fillId="23" borderId="0" xfId="0" applyFont="1" applyFill="1"/>
    <xf numFmtId="0" fontId="30" fillId="23" borderId="0" xfId="0" applyFont="1" applyFill="1"/>
    <xf numFmtId="0" fontId="4" fillId="23" borderId="0" xfId="0" applyFont="1" applyFill="1" applyAlignment="1">
      <alignment vertical="center" wrapText="1"/>
    </xf>
    <xf numFmtId="0" fontId="34" fillId="23" borderId="0" xfId="42" applyFont="1" applyFill="1" applyAlignment="1" applyProtection="1"/>
    <xf numFmtId="164" fontId="4" fillId="23" borderId="0" xfId="0" applyNumberFormat="1" applyFont="1" applyFill="1" applyAlignment="1">
      <alignment horizontal="center" vertical="center" wrapText="1"/>
    </xf>
    <xf numFmtId="164" fontId="36" fillId="25" borderId="0" xfId="0" applyNumberFormat="1" applyFont="1" applyFill="1" applyAlignment="1">
      <alignment horizontal="center" vertical="center" wrapText="1"/>
    </xf>
    <xf numFmtId="0" fontId="35" fillId="26" borderId="0" xfId="0" applyFont="1" applyFill="1" applyAlignment="1">
      <alignment vertical="center" wrapText="1"/>
    </xf>
    <xf numFmtId="17" fontId="3" fillId="24" borderId="0" xfId="0" applyNumberFormat="1" applyFont="1" applyFill="1" applyAlignment="1">
      <alignment horizontal="center" vertical="center" wrapText="1"/>
    </xf>
    <xf numFmtId="0" fontId="35" fillId="26" borderId="0" xfId="0" applyFont="1" applyFill="1" applyAlignment="1">
      <alignment horizontal="center" vertical="center" wrapText="1"/>
    </xf>
    <xf numFmtId="0" fontId="5" fillId="23" borderId="0" xfId="0" applyFont="1" applyFill="1" applyAlignment="1">
      <alignment horizontal="left" vertical="center" wrapText="1"/>
    </xf>
    <xf numFmtId="164" fontId="37" fillId="26" borderId="0" xfId="0" applyNumberFormat="1" applyFont="1" applyFill="1"/>
    <xf numFmtId="17" fontId="3" fillId="24" borderId="0" xfId="0" quotePrefix="1" applyNumberFormat="1" applyFont="1" applyFill="1" applyAlignment="1">
      <alignment horizontal="center" vertical="center"/>
    </xf>
    <xf numFmtId="0" fontId="40" fillId="26" borderId="0" xfId="0" applyFont="1" applyFill="1"/>
    <xf numFmtId="0" fontId="35" fillId="26" borderId="0" xfId="0" applyFont="1" applyFill="1" applyAlignment="1">
      <alignment vertical="center"/>
    </xf>
    <xf numFmtId="41" fontId="4" fillId="23" borderId="0" xfId="0" applyNumberFormat="1" applyFont="1" applyFill="1" applyAlignment="1">
      <alignment horizontal="center" vertical="center" wrapText="1"/>
    </xf>
    <xf numFmtId="41" fontId="4" fillId="23" borderId="0" xfId="48" applyNumberFormat="1" applyFont="1" applyFill="1" applyAlignment="1">
      <alignment horizontal="center" vertical="center" wrapText="1"/>
    </xf>
    <xf numFmtId="41" fontId="4" fillId="26" borderId="0" xfId="0" applyNumberFormat="1" applyFont="1" applyFill="1" applyAlignment="1">
      <alignment horizontal="center" vertical="center" wrapText="1"/>
    </xf>
    <xf numFmtId="41" fontId="0" fillId="26" borderId="0" xfId="0" applyNumberFormat="1" applyFill="1"/>
    <xf numFmtId="0" fontId="41" fillId="26" borderId="0" xfId="0" applyFont="1" applyFill="1" applyAlignment="1">
      <alignment horizontal="left" vertical="center"/>
    </xf>
    <xf numFmtId="0" fontId="4" fillId="23" borderId="0" xfId="0" applyFont="1" applyFill="1" applyAlignment="1">
      <alignment horizontal="center" vertical="center" wrapText="1"/>
    </xf>
    <xf numFmtId="0" fontId="4" fillId="23" borderId="0" xfId="0" applyFont="1" applyFill="1" applyAlignment="1">
      <alignment horizontal="center" vertical="center"/>
    </xf>
    <xf numFmtId="17" fontId="3" fillId="24" borderId="0" xfId="0" applyNumberFormat="1" applyFont="1" applyFill="1" applyAlignment="1">
      <alignment horizontal="center" vertical="center"/>
    </xf>
    <xf numFmtId="0" fontId="35" fillId="26" borderId="0" xfId="0" applyFont="1" applyFill="1" applyAlignment="1">
      <alignment horizontal="center" vertical="center"/>
    </xf>
    <xf numFmtId="41" fontId="35" fillId="26" borderId="0" xfId="0" applyNumberFormat="1" applyFont="1" applyFill="1" applyAlignment="1">
      <alignment horizontal="center" vertical="center" wrapText="1"/>
    </xf>
    <xf numFmtId="168" fontId="0" fillId="26" borderId="0" xfId="0" applyNumberFormat="1" applyFill="1" applyAlignment="1">
      <alignment vertical="center"/>
    </xf>
    <xf numFmtId="41" fontId="36" fillId="25" borderId="0" xfId="0" applyNumberFormat="1" applyFont="1" applyFill="1" applyAlignment="1">
      <alignment horizontal="center" vertical="center" wrapText="1"/>
    </xf>
    <xf numFmtId="0" fontId="42" fillId="26" borderId="0" xfId="0" applyFont="1" applyFill="1" applyAlignment="1">
      <alignment vertical="center"/>
    </xf>
    <xf numFmtId="0" fontId="41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36" fillId="25" borderId="0" xfId="51" applyFont="1" applyFill="1" applyAlignment="1">
      <alignment horizontal="center" vertical="center"/>
    </xf>
    <xf numFmtId="0" fontId="36" fillId="25" borderId="0" xfId="51" applyFont="1" applyFill="1" applyAlignment="1">
      <alignment horizontal="center" vertical="center" wrapText="1"/>
    </xf>
    <xf numFmtId="17" fontId="36" fillId="25" borderId="0" xfId="0" quotePrefix="1" applyNumberFormat="1" applyFont="1" applyFill="1" applyAlignment="1">
      <alignment horizontal="center" vertical="center" wrapText="1"/>
    </xf>
    <xf numFmtId="41" fontId="35" fillId="26" borderId="0" xfId="48" applyNumberFormat="1" applyFont="1" applyFill="1" applyBorder="1" applyAlignment="1">
      <alignment vertical="center" wrapText="1"/>
    </xf>
    <xf numFmtId="41" fontId="35" fillId="26" borderId="0" xfId="48" applyNumberFormat="1" applyFont="1" applyFill="1" applyBorder="1" applyAlignment="1">
      <alignment vertical="center"/>
    </xf>
    <xf numFmtId="169" fontId="35" fillId="26" borderId="0" xfId="48" applyNumberFormat="1" applyFont="1" applyFill="1" applyBorder="1" applyAlignment="1">
      <alignment vertical="center"/>
    </xf>
    <xf numFmtId="0" fontId="44" fillId="26" borderId="9" xfId="0" applyFont="1" applyFill="1" applyBorder="1" applyAlignment="1">
      <alignment vertical="center"/>
    </xf>
    <xf numFmtId="41" fontId="44" fillId="26" borderId="9" xfId="48" applyNumberFormat="1" applyFont="1" applyFill="1" applyBorder="1" applyAlignment="1">
      <alignment vertical="center" wrapText="1"/>
    </xf>
    <xf numFmtId="41" fontId="44" fillId="26" borderId="9" xfId="48" applyNumberFormat="1" applyFont="1" applyFill="1" applyBorder="1" applyAlignment="1">
      <alignment vertical="center"/>
    </xf>
    <xf numFmtId="0" fontId="38" fillId="26" borderId="0" xfId="51" applyFont="1" applyFill="1" applyAlignment="1">
      <alignment horizontal="left" vertical="center"/>
    </xf>
    <xf numFmtId="3" fontId="3" fillId="24" borderId="0" xfId="0" applyNumberFormat="1" applyFont="1" applyFill="1" applyAlignment="1">
      <alignment horizontal="center" vertical="center" wrapText="1"/>
    </xf>
    <xf numFmtId="0" fontId="4" fillId="26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69" fontId="36" fillId="25" borderId="0" xfId="0" applyNumberFormat="1" applyFont="1" applyFill="1" applyAlignment="1">
      <alignment horizontal="center" vertical="center" wrapText="1"/>
    </xf>
    <xf numFmtId="0" fontId="39" fillId="23" borderId="0" xfId="0" applyFont="1" applyFill="1" applyAlignment="1">
      <alignment vertical="center"/>
    </xf>
    <xf numFmtId="0" fontId="35" fillId="0" borderId="0" xfId="0" applyFont="1"/>
    <xf numFmtId="41" fontId="36" fillId="25" borderId="0" xfId="48" applyNumberFormat="1" applyFont="1" applyFill="1" applyBorder="1" applyAlignment="1">
      <alignment vertical="center"/>
    </xf>
    <xf numFmtId="169" fontId="36" fillId="25" borderId="0" xfId="48" applyNumberFormat="1" applyFont="1" applyFill="1" applyBorder="1" applyAlignment="1">
      <alignment vertical="center"/>
    </xf>
    <xf numFmtId="0" fontId="37" fillId="26" borderId="0" xfId="0" applyFont="1" applyFill="1"/>
    <xf numFmtId="2" fontId="0" fillId="26" borderId="0" xfId="0" applyNumberFormat="1" applyFill="1"/>
    <xf numFmtId="0" fontId="0" fillId="26" borderId="0" xfId="0" applyFill="1" applyAlignment="1">
      <alignment horizontal="center" vertical="center" wrapText="1"/>
    </xf>
    <xf numFmtId="0" fontId="45" fillId="23" borderId="0" xfId="0" applyFont="1" applyFill="1"/>
    <xf numFmtId="0" fontId="4" fillId="23" borderId="0" xfId="0" applyFont="1" applyFill="1" applyAlignment="1">
      <alignment horizontal="left" vertical="center"/>
    </xf>
    <xf numFmtId="0" fontId="0" fillId="26" borderId="0" xfId="0" applyFill="1" applyAlignment="1">
      <alignment horizontal="left" vertical="center"/>
    </xf>
    <xf numFmtId="170" fontId="35" fillId="26" borderId="0" xfId="0" applyNumberFormat="1" applyFont="1" applyFill="1" applyAlignment="1">
      <alignment horizontal="center" vertical="center" wrapText="1"/>
    </xf>
    <xf numFmtId="170" fontId="36" fillId="25" borderId="0" xfId="0" applyNumberFormat="1" applyFont="1" applyFill="1" applyAlignment="1">
      <alignment horizontal="center" vertical="center" wrapText="1"/>
    </xf>
    <xf numFmtId="168" fontId="0" fillId="26" borderId="0" xfId="0" applyNumberFormat="1" applyFill="1" applyAlignment="1">
      <alignment horizontal="center" vertical="center" wrapText="1"/>
    </xf>
    <xf numFmtId="167" fontId="3" fillId="23" borderId="0" xfId="0" applyNumberFormat="1" applyFont="1" applyFill="1" applyAlignment="1">
      <alignment horizontal="center" vertical="center" wrapText="1"/>
    </xf>
    <xf numFmtId="3" fontId="3" fillId="23" borderId="0" xfId="0" applyNumberFormat="1" applyFont="1" applyFill="1" applyAlignment="1">
      <alignment horizontal="right" vertical="center" wrapText="1"/>
    </xf>
    <xf numFmtId="167" fontId="3" fillId="26" borderId="0" xfId="0" applyNumberFormat="1" applyFont="1" applyFill="1" applyAlignment="1">
      <alignment horizontal="center" vertical="center" wrapText="1"/>
    </xf>
    <xf numFmtId="172" fontId="45" fillId="26" borderId="9" xfId="0" applyNumberFormat="1" applyFont="1" applyFill="1" applyBorder="1" applyAlignment="1">
      <alignment horizontal="left" vertical="center" wrapText="1"/>
    </xf>
    <xf numFmtId="41" fontId="45" fillId="23" borderId="9" xfId="0" applyNumberFormat="1" applyFont="1" applyFill="1" applyBorder="1" applyAlignment="1">
      <alignment horizontal="center" vertical="center" wrapText="1"/>
    </xf>
    <xf numFmtId="172" fontId="46" fillId="26" borderId="0" xfId="0" applyNumberFormat="1" applyFont="1" applyFill="1" applyAlignment="1">
      <alignment horizontal="left" vertical="center" wrapText="1"/>
    </xf>
    <xf numFmtId="164" fontId="0" fillId="0" borderId="0" xfId="0" applyNumberFormat="1"/>
    <xf numFmtId="0" fontId="39" fillId="26" borderId="0" xfId="0" applyFont="1" applyFill="1" applyAlignment="1">
      <alignment horizontal="left" vertical="center" wrapText="1"/>
    </xf>
    <xf numFmtId="0" fontId="39" fillId="26" borderId="0" xfId="0" applyFont="1" applyFill="1" applyAlignment="1">
      <alignment horizontal="left" vertical="center"/>
    </xf>
    <xf numFmtId="41" fontId="4" fillId="23" borderId="0" xfId="48" applyNumberFormat="1" applyFont="1" applyFill="1" applyBorder="1" applyAlignment="1">
      <alignment horizontal="center" vertical="center" wrapText="1"/>
    </xf>
    <xf numFmtId="41" fontId="44" fillId="26" borderId="11" xfId="0" applyNumberFormat="1" applyFont="1" applyFill="1" applyBorder="1" applyAlignment="1">
      <alignment horizontal="center" vertical="center" wrapText="1"/>
    </xf>
    <xf numFmtId="41" fontId="4" fillId="0" borderId="0" xfId="48" applyNumberFormat="1" applyFont="1" applyFill="1" applyAlignment="1">
      <alignment horizontal="center" vertical="center" wrapText="1"/>
    </xf>
    <xf numFmtId="0" fontId="39" fillId="26" borderId="0" xfId="0" applyFont="1" applyFill="1" applyAlignment="1">
      <alignment vertical="center" wrapText="1"/>
    </xf>
    <xf numFmtId="0" fontId="39" fillId="26" borderId="0" xfId="0" applyFont="1" applyFill="1" applyAlignment="1">
      <alignment vertical="center"/>
    </xf>
    <xf numFmtId="0" fontId="5" fillId="26" borderId="0" xfId="0" applyFont="1" applyFill="1" applyAlignment="1">
      <alignment horizontal="center" vertical="center" wrapText="1"/>
    </xf>
    <xf numFmtId="167" fontId="3" fillId="24" borderId="0" xfId="0" applyNumberFormat="1" applyFont="1" applyFill="1" applyAlignment="1">
      <alignment horizontal="left" vertical="center"/>
    </xf>
    <xf numFmtId="0" fontId="42" fillId="26" borderId="0" xfId="0" applyFont="1" applyFill="1"/>
    <xf numFmtId="0" fontId="38" fillId="26" borderId="0" xfId="0" applyFont="1" applyFill="1" applyAlignment="1">
      <alignment vertical="center"/>
    </xf>
    <xf numFmtId="164" fontId="42" fillId="26" borderId="0" xfId="0" applyNumberFormat="1" applyFont="1" applyFill="1" applyAlignment="1">
      <alignment vertical="center"/>
    </xf>
    <xf numFmtId="0" fontId="42" fillId="26" borderId="0" xfId="0" applyFont="1" applyFill="1" applyAlignment="1">
      <alignment vertical="center" wrapText="1"/>
    </xf>
    <xf numFmtId="0" fontId="39" fillId="23" borderId="0" xfId="0" applyFont="1" applyFill="1" applyAlignment="1">
      <alignment horizontal="center" vertical="center"/>
    </xf>
    <xf numFmtId="0" fontId="39" fillId="23" borderId="0" xfId="0" applyFont="1" applyFill="1" applyAlignment="1">
      <alignment horizontal="left" vertical="center" wrapText="1"/>
    </xf>
    <xf numFmtId="0" fontId="47" fillId="26" borderId="0" xfId="0" applyFont="1" applyFill="1" applyAlignment="1">
      <alignment vertical="center"/>
    </xf>
    <xf numFmtId="2" fontId="42" fillId="26" borderId="0" xfId="0" applyNumberFormat="1" applyFont="1" applyFill="1" applyAlignment="1">
      <alignment vertical="center"/>
    </xf>
    <xf numFmtId="0" fontId="42" fillId="26" borderId="0" xfId="0" applyFont="1" applyFill="1" applyAlignment="1">
      <alignment horizontal="center" vertical="center" wrapText="1"/>
    </xf>
    <xf numFmtId="164" fontId="39" fillId="23" borderId="0" xfId="0" applyNumberFormat="1" applyFont="1" applyFill="1" applyAlignment="1">
      <alignment horizontal="center" vertical="center"/>
    </xf>
    <xf numFmtId="164" fontId="42" fillId="26" borderId="0" xfId="0" applyNumberFormat="1" applyFont="1" applyFill="1" applyAlignment="1">
      <alignment horizontal="center" vertical="center" wrapText="1"/>
    </xf>
    <xf numFmtId="168" fontId="42" fillId="26" borderId="0" xfId="0" applyNumberFormat="1" applyFont="1" applyFill="1" applyAlignment="1">
      <alignment horizontal="center" vertical="center" wrapText="1"/>
    </xf>
    <xf numFmtId="0" fontId="39" fillId="23" borderId="0" xfId="0" applyFont="1" applyFill="1" applyAlignment="1">
      <alignment horizontal="center" vertical="center" wrapText="1"/>
    </xf>
    <xf numFmtId="164" fontId="46" fillId="23" borderId="0" xfId="0" applyNumberFormat="1" applyFont="1" applyFill="1" applyAlignment="1">
      <alignment horizontal="right" vertical="center" wrapText="1"/>
    </xf>
    <xf numFmtId="168" fontId="46" fillId="23" borderId="0" xfId="0" applyNumberFormat="1" applyFont="1" applyFill="1" applyAlignment="1">
      <alignment horizontal="right" vertical="center" wrapText="1"/>
    </xf>
    <xf numFmtId="164" fontId="48" fillId="26" borderId="0" xfId="48" applyNumberFormat="1" applyFont="1" applyFill="1" applyAlignment="1">
      <alignment horizontal="right" vertical="center"/>
    </xf>
    <xf numFmtId="172" fontId="39" fillId="26" borderId="0" xfId="0" applyNumberFormat="1" applyFont="1" applyFill="1" applyAlignment="1">
      <alignment vertical="center"/>
    </xf>
    <xf numFmtId="168" fontId="47" fillId="26" borderId="0" xfId="0" applyNumberFormat="1" applyFont="1" applyFill="1" applyAlignment="1">
      <alignment vertical="center"/>
    </xf>
    <xf numFmtId="168" fontId="35" fillId="26" borderId="0" xfId="0" applyNumberFormat="1" applyFont="1" applyFill="1" applyAlignment="1">
      <alignment horizontal="right" vertical="center" wrapText="1"/>
    </xf>
    <xf numFmtId="168" fontId="36" fillId="25" borderId="0" xfId="0" applyNumberFormat="1" applyFont="1" applyFill="1" applyAlignment="1">
      <alignment horizontal="right" vertical="center" wrapText="1"/>
    </xf>
    <xf numFmtId="168" fontId="4" fillId="23" borderId="0" xfId="48" applyNumberFormat="1" applyFont="1" applyFill="1" applyBorder="1" applyAlignment="1">
      <alignment horizontal="right" vertical="center" wrapText="1"/>
    </xf>
    <xf numFmtId="168" fontId="4" fillId="23" borderId="0" xfId="48" applyNumberFormat="1" applyFont="1" applyFill="1" applyAlignment="1">
      <alignment horizontal="right" vertical="center" wrapText="1"/>
    </xf>
    <xf numFmtId="169" fontId="35" fillId="26" borderId="0" xfId="48" applyNumberFormat="1" applyFont="1" applyFill="1" applyBorder="1" applyAlignment="1">
      <alignment horizontal="right" vertical="center"/>
    </xf>
    <xf numFmtId="169" fontId="44" fillId="26" borderId="9" xfId="48" applyNumberFormat="1" applyFont="1" applyFill="1" applyBorder="1" applyAlignment="1">
      <alignment horizontal="right" vertical="center"/>
    </xf>
    <xf numFmtId="169" fontId="35" fillId="26" borderId="0" xfId="0" applyNumberFormat="1" applyFont="1" applyFill="1" applyAlignment="1">
      <alignment horizontal="right" vertical="center" wrapText="1"/>
    </xf>
    <xf numFmtId="169" fontId="36" fillId="25" borderId="0" xfId="0" applyNumberFormat="1" applyFont="1" applyFill="1" applyAlignment="1">
      <alignment horizontal="right" vertical="center" wrapText="1"/>
    </xf>
    <xf numFmtId="0" fontId="49" fillId="23" borderId="0" xfId="41" applyFont="1" applyFill="1" applyAlignment="1" applyProtection="1">
      <alignment vertical="center"/>
    </xf>
    <xf numFmtId="0" fontId="50" fillId="26" borderId="0" xfId="0" applyFont="1" applyFill="1"/>
    <xf numFmtId="0" fontId="50" fillId="26" borderId="0" xfId="0" applyFont="1" applyFill="1" applyAlignment="1">
      <alignment horizontal="center" vertical="center"/>
    </xf>
    <xf numFmtId="0" fontId="51" fillId="26" borderId="0" xfId="0" applyFont="1" applyFill="1" applyAlignment="1">
      <alignment vertical="center"/>
    </xf>
    <xf numFmtId="0" fontId="50" fillId="26" borderId="0" xfId="0" applyFont="1" applyFill="1" applyAlignment="1">
      <alignment vertical="center"/>
    </xf>
    <xf numFmtId="0" fontId="52" fillId="26" borderId="0" xfId="0" applyFont="1" applyFill="1" applyAlignment="1">
      <alignment vertical="center"/>
    </xf>
    <xf numFmtId="0" fontId="53" fillId="23" borderId="0" xfId="0" applyFont="1" applyFill="1" applyAlignment="1">
      <alignment horizontal="left" vertical="center"/>
    </xf>
    <xf numFmtId="0" fontId="53" fillId="23" borderId="0" xfId="0" applyFont="1" applyFill="1" applyAlignment="1">
      <alignment horizontal="center" vertical="center" wrapText="1"/>
    </xf>
    <xf numFmtId="0" fontId="52" fillId="26" borderId="0" xfId="0" applyFont="1" applyFill="1"/>
    <xf numFmtId="0" fontId="50" fillId="26" borderId="0" xfId="0" applyFont="1" applyFill="1" applyAlignment="1">
      <alignment horizontal="left" vertical="center"/>
    </xf>
    <xf numFmtId="0" fontId="50" fillId="26" borderId="0" xfId="0" applyFont="1" applyFill="1" applyAlignment="1">
      <alignment horizontal="center"/>
    </xf>
    <xf numFmtId="171" fontId="35" fillId="26" borderId="0" xfId="0" applyNumberFormat="1" applyFont="1" applyFill="1" applyAlignment="1">
      <alignment horizontal="right" vertical="center" wrapText="1"/>
    </xf>
    <xf numFmtId="171" fontId="36" fillId="25" borderId="0" xfId="0" applyNumberFormat="1" applyFont="1" applyFill="1" applyAlignment="1">
      <alignment horizontal="right" vertical="center" wrapText="1"/>
    </xf>
    <xf numFmtId="168" fontId="45" fillId="23" borderId="9" xfId="0" applyNumberFormat="1" applyFont="1" applyFill="1" applyBorder="1" applyAlignment="1">
      <alignment horizontal="right" vertical="center" wrapText="1"/>
    </xf>
    <xf numFmtId="168" fontId="45" fillId="23" borderId="9" xfId="48" applyNumberFormat="1" applyFont="1" applyFill="1" applyBorder="1" applyAlignment="1">
      <alignment horizontal="right" vertical="center" wrapText="1"/>
    </xf>
    <xf numFmtId="168" fontId="45" fillId="23" borderId="0" xfId="48" applyNumberFormat="1" applyFont="1" applyFill="1" applyAlignment="1">
      <alignment horizontal="right" vertical="center" wrapText="1"/>
    </xf>
    <xf numFmtId="3" fontId="3" fillId="24" borderId="0" xfId="0" applyNumberFormat="1" applyFont="1" applyFill="1" applyAlignment="1">
      <alignment vertical="center" wrapText="1"/>
    </xf>
    <xf numFmtId="3" fontId="3" fillId="24" borderId="0" xfId="0" applyNumberFormat="1" applyFont="1" applyFill="1" applyAlignment="1">
      <alignment horizontal="left" vertical="center" wrapText="1"/>
    </xf>
    <xf numFmtId="0" fontId="35" fillId="26" borderId="0" xfId="0" applyFont="1" applyFill="1" applyAlignment="1">
      <alignment horizontal="center" vertical="center"/>
    </xf>
    <xf numFmtId="0" fontId="35" fillId="26" borderId="9" xfId="0" applyFont="1" applyFill="1" applyBorder="1" applyAlignment="1">
      <alignment horizontal="center" vertical="center"/>
    </xf>
    <xf numFmtId="0" fontId="36" fillId="25" borderId="0" xfId="0" applyFont="1" applyFill="1" applyAlignment="1">
      <alignment horizontal="left" vertical="center"/>
    </xf>
    <xf numFmtId="0" fontId="4" fillId="26" borderId="0" xfId="0" applyFont="1" applyFill="1" applyAlignment="1">
      <alignment horizontal="center" vertical="center" wrapText="1"/>
    </xf>
    <xf numFmtId="0" fontId="4" fillId="23" borderId="9" xfId="0" applyFont="1" applyFill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172" fontId="4" fillId="0" borderId="10" xfId="0" applyNumberFormat="1" applyFont="1" applyBorder="1" applyAlignment="1">
      <alignment horizontal="center" vertical="center" wrapText="1"/>
    </xf>
    <xf numFmtId="172" fontId="4" fillId="0" borderId="0" xfId="0" applyNumberFormat="1" applyFont="1" applyAlignment="1">
      <alignment horizontal="center" vertical="center" wrapText="1"/>
    </xf>
    <xf numFmtId="172" fontId="4" fillId="0" borderId="9" xfId="0" applyNumberFormat="1" applyFont="1" applyBorder="1" applyAlignment="1">
      <alignment horizontal="center" vertical="center" wrapText="1"/>
    </xf>
    <xf numFmtId="0" fontId="4" fillId="23" borderId="10" xfId="0" applyFont="1" applyFill="1" applyBorder="1" applyAlignment="1">
      <alignment horizontal="center" vertical="center" wrapText="1"/>
    </xf>
    <xf numFmtId="0" fontId="35" fillId="26" borderId="10" xfId="0" applyFont="1" applyFill="1" applyBorder="1" applyAlignment="1">
      <alignment horizontal="center" vertical="center"/>
    </xf>
  </cellXfs>
  <cellStyles count="6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F2" xfId="29" xr:uid="{00000000-0005-0000-0000-00001C000000}"/>
    <cellStyle name="F3" xfId="30" xr:uid="{00000000-0005-0000-0000-00001D000000}"/>
    <cellStyle name="F4" xfId="31" xr:uid="{00000000-0005-0000-0000-00001E000000}"/>
    <cellStyle name="F5" xfId="32" xr:uid="{00000000-0005-0000-0000-00001F000000}"/>
    <cellStyle name="F6" xfId="33" xr:uid="{00000000-0005-0000-0000-000020000000}"/>
    <cellStyle name="F7" xfId="34" xr:uid="{00000000-0005-0000-0000-000021000000}"/>
    <cellStyle name="F8" xfId="35" xr:uid="{00000000-0005-0000-0000-000022000000}"/>
    <cellStyle name="Good" xfId="36" xr:uid="{00000000-0005-0000-0000-000023000000}"/>
    <cellStyle name="Heading 1" xfId="37" xr:uid="{00000000-0005-0000-0000-000024000000}"/>
    <cellStyle name="Heading 2" xfId="38" xr:uid="{00000000-0005-0000-0000-000025000000}"/>
    <cellStyle name="Heading 3" xfId="39" xr:uid="{00000000-0005-0000-0000-000026000000}"/>
    <cellStyle name="Heading 4" xfId="40" xr:uid="{00000000-0005-0000-0000-000027000000}"/>
    <cellStyle name="Hipervínculo" xfId="41" builtinId="8"/>
    <cellStyle name="Hipervínculo 2" xfId="42" xr:uid="{00000000-0005-0000-0000-000029000000}"/>
    <cellStyle name="Input" xfId="43" xr:uid="{00000000-0005-0000-0000-00002A000000}"/>
    <cellStyle name="Linked Cell" xfId="44" xr:uid="{00000000-0005-0000-0000-00002B000000}"/>
    <cellStyle name="Millares 2" xfId="45" xr:uid="{00000000-0005-0000-0000-00002C000000}"/>
    <cellStyle name="Millares 2 2" xfId="46" xr:uid="{00000000-0005-0000-0000-00002D000000}"/>
    <cellStyle name="Millares 3" xfId="47" xr:uid="{00000000-0005-0000-0000-00002E000000}"/>
    <cellStyle name="Millares 4" xfId="48" xr:uid="{00000000-0005-0000-0000-00002F000000}"/>
    <cellStyle name="Moneda 2" xfId="49" xr:uid="{00000000-0005-0000-0000-000030000000}"/>
    <cellStyle name="Normal" xfId="0" builtinId="0"/>
    <cellStyle name="Normal 2" xfId="50" xr:uid="{00000000-0005-0000-0000-000032000000}"/>
    <cellStyle name="Normal 2 2" xfId="51" xr:uid="{00000000-0005-0000-0000-000033000000}"/>
    <cellStyle name="Normal 3" xfId="52" xr:uid="{00000000-0005-0000-0000-000034000000}"/>
    <cellStyle name="Normal 4" xfId="53" xr:uid="{00000000-0005-0000-0000-000035000000}"/>
    <cellStyle name="Normal 5" xfId="54" xr:uid="{00000000-0005-0000-0000-000036000000}"/>
    <cellStyle name="Normal 6" xfId="55" xr:uid="{00000000-0005-0000-0000-000037000000}"/>
    <cellStyle name="Normal 6 2" xfId="56" xr:uid="{00000000-0005-0000-0000-000038000000}"/>
    <cellStyle name="Note" xfId="57" xr:uid="{00000000-0005-0000-0000-000039000000}"/>
    <cellStyle name="Output" xfId="58" xr:uid="{00000000-0005-0000-0000-00003A000000}"/>
    <cellStyle name="Porcentual 2" xfId="59" xr:uid="{00000000-0005-0000-0000-00003B000000}"/>
    <cellStyle name="Porcentual 2 2" xfId="60" xr:uid="{00000000-0005-0000-0000-00003C000000}"/>
    <cellStyle name="Porcentual 3" xfId="61" xr:uid="{00000000-0005-0000-0000-00003D000000}"/>
    <cellStyle name="Title" xfId="62" xr:uid="{00000000-0005-0000-0000-00003E000000}"/>
    <cellStyle name="Warning Text" xfId="63" xr:uid="{00000000-0005-0000-0000-00003F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990033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22"/>
  <sheetViews>
    <sheetView zoomScale="90" zoomScaleNormal="90" workbookViewId="0">
      <selection activeCell="G31" sqref="G31"/>
    </sheetView>
  </sheetViews>
  <sheetFormatPr baseColWidth="10" defaultRowHeight="15" customHeight="1" x14ac:dyDescent="0.2"/>
  <cols>
    <col min="1" max="1" width="4.28515625" style="6" customWidth="1"/>
    <col min="2" max="16384" width="11.42578125" style="6"/>
  </cols>
  <sheetData>
    <row r="2" spans="2:10" ht="15" customHeight="1" x14ac:dyDescent="0.25">
      <c r="B2" s="1" t="s">
        <v>45</v>
      </c>
      <c r="C2" s="5"/>
      <c r="D2" s="5"/>
    </row>
    <row r="3" spans="2:10" ht="15" customHeight="1" x14ac:dyDescent="0.25">
      <c r="B3" s="7"/>
      <c r="C3" s="5"/>
      <c r="D3" s="5"/>
    </row>
    <row r="4" spans="2:10" ht="15" customHeight="1" x14ac:dyDescent="0.25">
      <c r="B4" s="1" t="s">
        <v>8</v>
      </c>
      <c r="C4" s="5"/>
      <c r="D4" s="5"/>
    </row>
    <row r="5" spans="2:10" ht="15" customHeight="1" x14ac:dyDescent="0.25">
      <c r="B5" s="1"/>
      <c r="C5" s="5"/>
      <c r="D5" s="5"/>
    </row>
    <row r="6" spans="2:10" ht="15" customHeight="1" x14ac:dyDescent="0.2">
      <c r="B6" s="22" t="str">
        <f>+'12.1'!B2</f>
        <v>12.1. CCO-PERÚ: PROCEDIMIENTOS INICIADOS, SEGÚN SEDE U OFICINA REGIONAL, ENERO-DICIEMBRE 2023</v>
      </c>
      <c r="C6" s="18"/>
      <c r="D6" s="19"/>
      <c r="E6" s="19"/>
      <c r="F6" s="19"/>
      <c r="G6" s="19"/>
      <c r="H6" s="19"/>
      <c r="I6" s="20"/>
      <c r="J6" s="20"/>
    </row>
    <row r="7" spans="2:10" ht="15" customHeight="1" x14ac:dyDescent="0.2">
      <c r="B7" s="22" t="str">
        <f>+'12.2'!B2</f>
        <v>12.2. CCO-PERÚ: PROCEDIMIENTOS INICIADOS, SEGÚN TIPO DE SOLICITANTE, ENERO-DICIEMBRE 2023</v>
      </c>
      <c r="C7" s="18"/>
      <c r="D7" s="19"/>
      <c r="E7" s="19"/>
      <c r="F7" s="19"/>
      <c r="G7" s="19"/>
      <c r="H7" s="19"/>
      <c r="I7" s="20"/>
      <c r="J7" s="20"/>
    </row>
    <row r="8" spans="2:10" ht="15" customHeight="1" x14ac:dyDescent="0.2">
      <c r="C8" s="18"/>
      <c r="D8" s="19"/>
      <c r="E8" s="19"/>
      <c r="F8" s="19"/>
      <c r="G8" s="19"/>
      <c r="H8" s="19"/>
      <c r="I8" s="20"/>
      <c r="J8" s="20"/>
    </row>
    <row r="9" spans="2:10" ht="15" customHeight="1" x14ac:dyDescent="0.25">
      <c r="B9" s="1" t="s">
        <v>40</v>
      </c>
      <c r="C9" s="5"/>
      <c r="D9" s="5"/>
    </row>
    <row r="10" spans="2:10" ht="15" customHeight="1" x14ac:dyDescent="0.25">
      <c r="B10" s="1"/>
      <c r="C10" s="5"/>
      <c r="D10" s="5"/>
    </row>
    <row r="11" spans="2:10" ht="15" customHeight="1" x14ac:dyDescent="0.2">
      <c r="B11" s="22" t="str">
        <f>'12.3'!B2</f>
        <v>12.3. CCO-SEDE CENTRAL: PROCEDIMIENTOS INICIADOS, SEGÚN TIPO DE SOLICITANTE, ENERO-DICIEMBRE 2023</v>
      </c>
      <c r="C11" s="5"/>
      <c r="D11" s="5"/>
    </row>
    <row r="12" spans="2:10" ht="15" customHeight="1" x14ac:dyDescent="0.2">
      <c r="B12" s="22" t="str">
        <f>'12.4'!B2</f>
        <v>12.4. CCO-SEDE CENTRAL: SOLICITUDES INGRESADAS Y CONCLUIDAS, SEGÚN TIPO DE SOLICITUD, ENERO-DICIEMBRE 2023</v>
      </c>
    </row>
    <row r="13" spans="2:10" ht="15" customHeight="1" x14ac:dyDescent="0.2">
      <c r="B13" s="22" t="str">
        <f>'12.5'!B2</f>
        <v>12.5. CCO-SEDE CENTRAL: PROCEDIMIENTOS INICIADOS, SEGÚN SECTOR ECONÓMICO DEL DEUDOR, ENERO-DICIEMBRE 2023</v>
      </c>
    </row>
    <row r="14" spans="2:10" ht="15" customHeight="1" x14ac:dyDescent="0.2">
      <c r="B14" s="22" t="str">
        <f>'12.6'!B2</f>
        <v>12.6. CCO-SEDE CENTRAL: JUNTA DE ACREEDORES PROGRAMADAS, SEGÚN EL TIPO DE DECISIÓN ADOPTADA, ENERO-DICIEMBRE 2023</v>
      </c>
      <c r="C14" s="8"/>
      <c r="D14" s="8"/>
      <c r="E14" s="8"/>
      <c r="F14" s="8"/>
      <c r="G14" s="8"/>
      <c r="H14" s="8"/>
    </row>
    <row r="15" spans="2:10" ht="15" customHeight="1" x14ac:dyDescent="0.2">
      <c r="B15" s="22" t="str">
        <f>'12.7'!B2</f>
        <v>12.7. CCO-SEDE CENTRAL: JUNTA DE ACREEDORES, SEGÚN DESTINO DEL PATRIMONIO DEL DEUDOR, ENERO-DICIEMBRE 2023</v>
      </c>
    </row>
    <row r="16" spans="2:10" ht="15" customHeight="1" x14ac:dyDescent="0.2">
      <c r="B16" s="22" t="str">
        <f>'12.8'!B2</f>
        <v>12.8. CCO-SEDE CENTRAL: CRÉDITOS RECONOCIDOS (HÁBILES PARA PARTICIPAR EN JUNTA), SEGÚN DESTINO DEL PATRIMONIO DEL DEUDOR, ENERO-DICIEMBRE 2023 
(Millones de Soles)</v>
      </c>
      <c r="C16" s="5"/>
      <c r="D16" s="5"/>
    </row>
    <row r="17" spans="2:2" ht="15" customHeight="1" x14ac:dyDescent="0.2">
      <c r="B17" s="22" t="str">
        <f>'12.9'!B2</f>
        <v>12.9. CCO-SEDE CENTRAL: PROCEDIMIENTOS CONCLUIDOS, SEGÚN TIPO DE SOLICITANTE, ENERO-DICIEMBRE 2023</v>
      </c>
    </row>
    <row r="19" spans="2:2" ht="15" customHeight="1" x14ac:dyDescent="0.25">
      <c r="B19" s="1" t="s">
        <v>44</v>
      </c>
    </row>
    <row r="21" spans="2:2" ht="15" customHeight="1" x14ac:dyDescent="0.2">
      <c r="B21" s="22" t="str">
        <f>'12.10'!B2</f>
        <v>12.10. CCO-OFICINAS REGIONALES: PROCEDIMIENTOS INICIADOS, SEGÚN TIPO DE SOLICITANTE, ENERO-DICIEMBRE 2023</v>
      </c>
    </row>
    <row r="22" spans="2:2" ht="15" customHeight="1" x14ac:dyDescent="0.2">
      <c r="B22" s="22" t="str">
        <f>'12.11'!B2</f>
        <v>12.11. CCO-OFICINAS REGIONALES: PROCEDIMIENTOS INICIADOS, SEGÚN OFICINA REGIONAL Y TIPO DE SOLICITANTE, ENERO-DICIEMBRE 2023</v>
      </c>
    </row>
  </sheetData>
  <hyperlinks>
    <hyperlink ref="B6" location="'12.1'!A1" display="'12.1'!A1" xr:uid="{00000000-0004-0000-0000-000000000000}"/>
    <hyperlink ref="B7" location="'12.2'!A1" display="'12.2'!A1" xr:uid="{00000000-0004-0000-0000-000001000000}"/>
    <hyperlink ref="B11" location="'12.3'!A1" display="'12.3'!A1" xr:uid="{93D3C69C-17C0-4992-A414-B2BE1D1A5187}"/>
    <hyperlink ref="B12" location="'12.4'!A1" display="'12.4'!A1" xr:uid="{7827271E-846C-4181-9DDD-35FB2AE9CC84}"/>
    <hyperlink ref="B13" location="'12.5'!A1" display="'12.5'!A1" xr:uid="{0A46EA08-E040-480F-8906-3B46F6D3A7D8}"/>
    <hyperlink ref="B14" location="'12.6'!A1" display="'12.6'!A1" xr:uid="{2F6D5058-BFD2-48AD-B453-ECE889A85A10}"/>
    <hyperlink ref="B15" location="'12.7'!A1" display="'12.7'!A1" xr:uid="{A99D70FC-8DD0-47B5-A6BF-B64907AA3959}"/>
    <hyperlink ref="B16" location="'12.8'!A1" display="'12.8'!A1" xr:uid="{3F439A05-4BE4-4B97-B321-9E622FFA827D}"/>
    <hyperlink ref="B17" location="'12.9'!A1" display="'12.9'!A1" xr:uid="{77A6AAB5-16DF-4C74-89C9-2A77B661E02D}"/>
    <hyperlink ref="B21" location="'12.10'!A1" display="'12.10'!A1" xr:uid="{1CC61848-9F77-44EE-8895-BA1624AB44FC}"/>
    <hyperlink ref="B22" location="'12.11'!A1" display="'12.11'!A1" xr:uid="{23ED936A-7B87-4A28-BF10-FEFC555E083C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913D1-A964-45DB-BBA6-17A739BD1C1E}">
  <dimension ref="A1:Q11"/>
  <sheetViews>
    <sheetView zoomScale="85" zoomScaleNormal="85" workbookViewId="0">
      <selection activeCell="C24" sqref="C24"/>
    </sheetView>
  </sheetViews>
  <sheetFormatPr baseColWidth="10" defaultRowHeight="15" customHeight="1" x14ac:dyDescent="0.25"/>
  <cols>
    <col min="1" max="1" width="5.42578125" style="118" customWidth="1"/>
    <col min="2" max="2" width="3.7109375" style="10" customWidth="1"/>
    <col min="3" max="3" width="20.7109375" style="10" customWidth="1"/>
    <col min="4" max="16" width="6.7109375" style="10" customWidth="1"/>
    <col min="17" max="17" width="7.7109375" style="10" customWidth="1"/>
    <col min="18" max="16384" width="11.42578125" style="10"/>
  </cols>
  <sheetData>
    <row r="1" spans="1:17" ht="15.95" customHeight="1" x14ac:dyDescent="0.25">
      <c r="A1" s="117" t="s">
        <v>2</v>
      </c>
    </row>
    <row r="2" spans="1:17" ht="15.95" customHeight="1" x14ac:dyDescent="0.25">
      <c r="B2" s="37" t="s">
        <v>84</v>
      </c>
      <c r="C2" s="38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8"/>
      <c r="Q2" s="38"/>
    </row>
    <row r="3" spans="1:17" ht="15.95" customHeight="1" x14ac:dyDescent="0.25">
      <c r="B3" s="38"/>
      <c r="C3" s="2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</row>
    <row r="4" spans="1:17" ht="24" customHeight="1" x14ac:dyDescent="0.25">
      <c r="B4" s="3" t="s">
        <v>69</v>
      </c>
      <c r="C4" s="4" t="s">
        <v>4</v>
      </c>
      <c r="D4" s="30" t="s">
        <v>48</v>
      </c>
      <c r="E4" s="30" t="s">
        <v>49</v>
      </c>
      <c r="F4" s="30" t="s">
        <v>50</v>
      </c>
      <c r="G4" s="30" t="s">
        <v>51</v>
      </c>
      <c r="H4" s="30" t="s">
        <v>52</v>
      </c>
      <c r="I4" s="30" t="s">
        <v>53</v>
      </c>
      <c r="J4" s="30" t="s">
        <v>54</v>
      </c>
      <c r="K4" s="30" t="s">
        <v>55</v>
      </c>
      <c r="L4" s="30" t="s">
        <v>56</v>
      </c>
      <c r="M4" s="30" t="s">
        <v>57</v>
      </c>
      <c r="N4" s="30" t="s">
        <v>58</v>
      </c>
      <c r="O4" s="30" t="s">
        <v>59</v>
      </c>
      <c r="P4" s="26" t="s">
        <v>0</v>
      </c>
      <c r="Q4" s="26" t="s">
        <v>1</v>
      </c>
    </row>
    <row r="5" spans="1:17" s="16" customFormat="1" ht="18.75" customHeight="1" x14ac:dyDescent="0.25">
      <c r="A5" s="121"/>
      <c r="B5" s="41">
        <v>2</v>
      </c>
      <c r="C5" s="32" t="s">
        <v>47</v>
      </c>
      <c r="D5" s="33">
        <v>6</v>
      </c>
      <c r="E5" s="33">
        <v>4</v>
      </c>
      <c r="F5" s="33">
        <v>3</v>
      </c>
      <c r="G5" s="33">
        <v>4</v>
      </c>
      <c r="H5" s="33">
        <v>3</v>
      </c>
      <c r="I5" s="33">
        <v>0</v>
      </c>
      <c r="J5" s="33">
        <v>5</v>
      </c>
      <c r="K5" s="33">
        <v>11</v>
      </c>
      <c r="L5" s="33">
        <v>2</v>
      </c>
      <c r="M5" s="33">
        <v>0</v>
      </c>
      <c r="N5" s="33">
        <v>3</v>
      </c>
      <c r="O5" s="33">
        <v>2</v>
      </c>
      <c r="P5" s="42">
        <f>+SUM(D5:O5)</f>
        <v>43</v>
      </c>
      <c r="Q5" s="115">
        <f>+(P5/$P$7)*100</f>
        <v>75.438596491228068</v>
      </c>
    </row>
    <row r="6" spans="1:17" s="16" customFormat="1" ht="18.75" customHeight="1" x14ac:dyDescent="0.25">
      <c r="A6" s="121"/>
      <c r="B6" s="41">
        <v>3</v>
      </c>
      <c r="C6" s="32" t="s">
        <v>10</v>
      </c>
      <c r="D6" s="33">
        <v>2</v>
      </c>
      <c r="E6" s="33">
        <v>1</v>
      </c>
      <c r="F6" s="33">
        <v>2</v>
      </c>
      <c r="G6" s="33">
        <v>0</v>
      </c>
      <c r="H6" s="33">
        <v>0</v>
      </c>
      <c r="I6" s="33">
        <v>1</v>
      </c>
      <c r="J6" s="33">
        <v>3</v>
      </c>
      <c r="K6" s="33">
        <v>3</v>
      </c>
      <c r="L6" s="33">
        <v>0</v>
      </c>
      <c r="M6" s="33">
        <v>0</v>
      </c>
      <c r="N6" s="33">
        <v>0</v>
      </c>
      <c r="O6" s="33">
        <v>2</v>
      </c>
      <c r="P6" s="42">
        <f t="shared" ref="P6" si="0">+SUM(D6:O6)</f>
        <v>14</v>
      </c>
      <c r="Q6" s="115">
        <f>+(P6/$P$7)*100</f>
        <v>24.561403508771928</v>
      </c>
    </row>
    <row r="7" spans="1:17" ht="18.75" customHeight="1" x14ac:dyDescent="0.25">
      <c r="B7" s="134" t="s">
        <v>0</v>
      </c>
      <c r="C7" s="134"/>
      <c r="D7" s="44">
        <f t="shared" ref="D7:Q7" si="1">+SUM(D5:D6)</f>
        <v>8</v>
      </c>
      <c r="E7" s="44">
        <f t="shared" si="1"/>
        <v>5</v>
      </c>
      <c r="F7" s="44">
        <f t="shared" si="1"/>
        <v>5</v>
      </c>
      <c r="G7" s="44">
        <f t="shared" si="1"/>
        <v>4</v>
      </c>
      <c r="H7" s="44">
        <f t="shared" si="1"/>
        <v>3</v>
      </c>
      <c r="I7" s="44">
        <f t="shared" si="1"/>
        <v>1</v>
      </c>
      <c r="J7" s="44">
        <f t="shared" si="1"/>
        <v>8</v>
      </c>
      <c r="K7" s="44">
        <f t="shared" si="1"/>
        <v>14</v>
      </c>
      <c r="L7" s="44">
        <f t="shared" si="1"/>
        <v>2</v>
      </c>
      <c r="M7" s="44">
        <f t="shared" si="1"/>
        <v>0</v>
      </c>
      <c r="N7" s="44">
        <f t="shared" si="1"/>
        <v>3</v>
      </c>
      <c r="O7" s="44">
        <f t="shared" si="1"/>
        <v>4</v>
      </c>
      <c r="P7" s="44">
        <f t="shared" si="1"/>
        <v>57</v>
      </c>
      <c r="Q7" s="116">
        <f t="shared" si="1"/>
        <v>100</v>
      </c>
    </row>
    <row r="8" spans="1:17" s="45" customFormat="1" ht="12.75" customHeight="1" x14ac:dyDescent="0.25">
      <c r="B8" s="88" t="s">
        <v>68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</row>
    <row r="9" spans="1:17" s="45" customFormat="1" ht="12.75" customHeight="1" x14ac:dyDescent="0.25">
      <c r="B9" s="83" t="s">
        <v>46</v>
      </c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</row>
    <row r="10" spans="1:17" s="45" customFormat="1" ht="12.75" customHeight="1" x14ac:dyDescent="0.25">
      <c r="B10" s="92" t="s">
        <v>74</v>
      </c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1"/>
      <c r="Q10" s="102"/>
    </row>
    <row r="11" spans="1:17" s="45" customFormat="1" ht="12.75" customHeight="1" x14ac:dyDescent="0.25">
      <c r="B11" s="83" t="s">
        <v>73</v>
      </c>
    </row>
  </sheetData>
  <mergeCells count="1">
    <mergeCell ref="B7:C7"/>
  </mergeCells>
  <hyperlinks>
    <hyperlink ref="A1" location="Índice!A1" display="volver" xr:uid="{04743AEB-D514-48C6-AA22-F4AD53D3E209}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BAF95-0E0A-43A1-9D9D-73C0A6309A5B}">
  <dimension ref="A1:GU21"/>
  <sheetViews>
    <sheetView zoomScale="85" zoomScaleNormal="85" workbookViewId="0">
      <selection activeCell="C23" sqref="C23"/>
    </sheetView>
  </sheetViews>
  <sheetFormatPr baseColWidth="10" defaultRowHeight="15" customHeight="1" x14ac:dyDescent="0.25"/>
  <cols>
    <col min="1" max="1" width="5.42578125" style="124" customWidth="1"/>
    <col min="2" max="2" width="3.7109375" style="38" customWidth="1"/>
    <col min="3" max="3" width="20.7109375" style="2" customWidth="1"/>
    <col min="4" max="16" width="6.7109375" style="38" customWidth="1"/>
    <col min="17" max="17" width="7.7109375" style="38" customWidth="1"/>
    <col min="18" max="16384" width="11.42578125" style="38"/>
  </cols>
  <sheetData>
    <row r="1" spans="1:203" ht="15.95" customHeight="1" x14ac:dyDescent="0.25">
      <c r="A1" s="117" t="s">
        <v>2</v>
      </c>
    </row>
    <row r="2" spans="1:203" ht="15.95" customHeight="1" x14ac:dyDescent="0.25">
      <c r="B2" s="37" t="s">
        <v>85</v>
      </c>
    </row>
    <row r="3" spans="1:203" ht="15.95" customHeight="1" x14ac:dyDescent="0.25"/>
    <row r="4" spans="1:203" s="75" customFormat="1" ht="24" customHeight="1" x14ac:dyDescent="0.25">
      <c r="A4" s="124"/>
      <c r="B4" s="3" t="s">
        <v>69</v>
      </c>
      <c r="C4" s="4" t="s">
        <v>4</v>
      </c>
      <c r="D4" s="30" t="s">
        <v>48</v>
      </c>
      <c r="E4" s="30" t="s">
        <v>49</v>
      </c>
      <c r="F4" s="30" t="s">
        <v>50</v>
      </c>
      <c r="G4" s="30" t="s">
        <v>51</v>
      </c>
      <c r="H4" s="30" t="s">
        <v>52</v>
      </c>
      <c r="I4" s="30" t="s">
        <v>53</v>
      </c>
      <c r="J4" s="30" t="s">
        <v>54</v>
      </c>
      <c r="K4" s="30" t="s">
        <v>55</v>
      </c>
      <c r="L4" s="30" t="s">
        <v>56</v>
      </c>
      <c r="M4" s="30" t="s">
        <v>57</v>
      </c>
      <c r="N4" s="30" t="s">
        <v>58</v>
      </c>
      <c r="O4" s="30" t="s">
        <v>59</v>
      </c>
      <c r="P4" s="26" t="s">
        <v>0</v>
      </c>
      <c r="Q4" s="26" t="s">
        <v>1</v>
      </c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38"/>
      <c r="BW4" s="38"/>
      <c r="BX4" s="38"/>
      <c r="BY4" s="38"/>
      <c r="BZ4" s="38"/>
      <c r="CA4" s="38"/>
      <c r="CB4" s="38"/>
      <c r="CC4" s="38"/>
      <c r="CD4" s="38"/>
      <c r="CE4" s="38"/>
      <c r="CF4" s="38"/>
      <c r="CG4" s="38"/>
      <c r="CH4" s="38"/>
      <c r="CI4" s="38"/>
      <c r="CJ4" s="38"/>
      <c r="CK4" s="38"/>
      <c r="CL4" s="38"/>
      <c r="CM4" s="38"/>
      <c r="CN4" s="38"/>
      <c r="CO4" s="38"/>
      <c r="CP4" s="38"/>
      <c r="CQ4" s="38"/>
      <c r="CR4" s="38"/>
      <c r="CS4" s="38"/>
      <c r="CT4" s="38"/>
      <c r="CU4" s="38"/>
      <c r="CV4" s="38"/>
      <c r="CW4" s="38"/>
      <c r="CX4" s="38"/>
      <c r="CY4" s="38"/>
      <c r="CZ4" s="38"/>
      <c r="DA4" s="38"/>
      <c r="DB4" s="38"/>
      <c r="DC4" s="38"/>
      <c r="DD4" s="38"/>
      <c r="DE4" s="38"/>
      <c r="DF4" s="38"/>
      <c r="DG4" s="38"/>
      <c r="DH4" s="38"/>
      <c r="DI4" s="38"/>
      <c r="DJ4" s="38"/>
      <c r="DK4" s="38"/>
      <c r="DL4" s="38"/>
      <c r="DM4" s="38"/>
      <c r="DN4" s="38"/>
      <c r="DO4" s="38"/>
      <c r="DP4" s="38"/>
      <c r="DQ4" s="38"/>
      <c r="DR4" s="38"/>
      <c r="DS4" s="38"/>
      <c r="DT4" s="38"/>
      <c r="DU4" s="38"/>
      <c r="DV4" s="38"/>
      <c r="DW4" s="38"/>
      <c r="DX4" s="38"/>
      <c r="DY4" s="38"/>
      <c r="DZ4" s="38"/>
      <c r="EA4" s="38"/>
      <c r="EB4" s="38"/>
      <c r="EC4" s="38"/>
      <c r="ED4" s="38"/>
      <c r="EE4" s="38"/>
      <c r="EF4" s="38"/>
      <c r="EG4" s="38"/>
      <c r="EH4" s="38"/>
      <c r="EI4" s="38"/>
      <c r="EJ4" s="38"/>
      <c r="EK4" s="38"/>
      <c r="EL4" s="38"/>
      <c r="EM4" s="38"/>
      <c r="EN4" s="38"/>
      <c r="EO4" s="38"/>
      <c r="EP4" s="38"/>
      <c r="EQ4" s="38"/>
      <c r="ER4" s="38"/>
      <c r="ES4" s="38"/>
      <c r="ET4" s="38"/>
      <c r="EU4" s="38"/>
      <c r="EV4" s="38"/>
      <c r="EW4" s="38"/>
      <c r="EX4" s="38"/>
      <c r="EY4" s="38"/>
      <c r="EZ4" s="38"/>
      <c r="FA4" s="38"/>
      <c r="FB4" s="38"/>
      <c r="FC4" s="38"/>
      <c r="FD4" s="38"/>
      <c r="FE4" s="38"/>
      <c r="FF4" s="38"/>
      <c r="FG4" s="38"/>
      <c r="FH4" s="38"/>
      <c r="FI4" s="38"/>
      <c r="FJ4" s="38"/>
      <c r="FK4" s="38"/>
      <c r="FL4" s="38"/>
      <c r="FM4" s="38"/>
      <c r="FN4" s="38"/>
      <c r="FO4" s="38"/>
      <c r="FP4" s="38"/>
      <c r="FQ4" s="38"/>
      <c r="FR4" s="38"/>
      <c r="FS4" s="38"/>
      <c r="FT4" s="38"/>
      <c r="FU4" s="38"/>
      <c r="FV4" s="38"/>
      <c r="FW4" s="38"/>
      <c r="FX4" s="38"/>
      <c r="FY4" s="38"/>
      <c r="FZ4" s="38"/>
      <c r="GA4" s="38"/>
      <c r="GB4" s="38"/>
      <c r="GC4" s="38"/>
      <c r="GD4" s="38"/>
      <c r="GE4" s="38"/>
      <c r="GF4" s="38"/>
      <c r="GG4" s="38"/>
      <c r="GH4" s="38"/>
      <c r="GI4" s="38"/>
      <c r="GJ4" s="38"/>
      <c r="GK4" s="38"/>
      <c r="GL4" s="38"/>
      <c r="GM4" s="38"/>
      <c r="GN4" s="38"/>
      <c r="GO4" s="38"/>
      <c r="GP4" s="38"/>
      <c r="GQ4" s="38"/>
      <c r="GR4" s="38"/>
      <c r="GS4" s="38"/>
      <c r="GT4" s="38"/>
      <c r="GU4" s="38"/>
    </row>
    <row r="5" spans="1:203" ht="18.75" customHeight="1" x14ac:dyDescent="0.25">
      <c r="B5" s="38">
        <v>1</v>
      </c>
      <c r="C5" s="21" t="s">
        <v>10</v>
      </c>
      <c r="D5" s="34">
        <v>0</v>
      </c>
      <c r="E5" s="34">
        <v>0</v>
      </c>
      <c r="F5" s="34">
        <v>0</v>
      </c>
      <c r="G5" s="34">
        <v>2</v>
      </c>
      <c r="H5" s="34">
        <v>1</v>
      </c>
      <c r="I5" s="34">
        <v>0</v>
      </c>
      <c r="J5" s="34">
        <v>0</v>
      </c>
      <c r="K5" s="34">
        <v>0</v>
      </c>
      <c r="L5" s="34">
        <v>1</v>
      </c>
      <c r="M5" s="34">
        <v>1</v>
      </c>
      <c r="N5" s="34">
        <v>0</v>
      </c>
      <c r="O5" s="34">
        <v>0</v>
      </c>
      <c r="P5" s="35">
        <f>+SUM(D5:O5)</f>
        <v>5</v>
      </c>
      <c r="Q5" s="112">
        <f>+(P5/$P$7)*100</f>
        <v>71.428571428571431</v>
      </c>
    </row>
    <row r="6" spans="1:203" ht="18.75" customHeight="1" x14ac:dyDescent="0.25">
      <c r="B6" s="38">
        <v>2</v>
      </c>
      <c r="C6" s="21" t="s">
        <v>3</v>
      </c>
      <c r="D6" s="34">
        <v>0</v>
      </c>
      <c r="E6" s="34">
        <v>0</v>
      </c>
      <c r="F6" s="34">
        <v>0</v>
      </c>
      <c r="G6" s="34">
        <v>1</v>
      </c>
      <c r="H6" s="34">
        <v>0</v>
      </c>
      <c r="I6" s="34">
        <v>0</v>
      </c>
      <c r="J6" s="34">
        <v>1</v>
      </c>
      <c r="K6" s="34">
        <v>0</v>
      </c>
      <c r="L6" s="34">
        <v>0</v>
      </c>
      <c r="M6" s="34">
        <v>0</v>
      </c>
      <c r="N6" s="34">
        <v>0</v>
      </c>
      <c r="O6" s="34">
        <v>0</v>
      </c>
      <c r="P6" s="35">
        <f>+SUM(D6:O6)</f>
        <v>2</v>
      </c>
      <c r="Q6" s="112">
        <f>+(P6/$P$7)*100</f>
        <v>28.571428571428569</v>
      </c>
    </row>
    <row r="7" spans="1:203" s="76" customFormat="1" ht="18.75" customHeight="1" x14ac:dyDescent="0.25">
      <c r="A7" s="124"/>
      <c r="B7" s="134" t="s">
        <v>0</v>
      </c>
      <c r="C7" s="134"/>
      <c r="D7" s="44">
        <f t="shared" ref="D7:Q7" si="0">+SUM(D5:D6)</f>
        <v>0</v>
      </c>
      <c r="E7" s="44">
        <f t="shared" si="0"/>
        <v>0</v>
      </c>
      <c r="F7" s="44">
        <f t="shared" si="0"/>
        <v>0</v>
      </c>
      <c r="G7" s="44">
        <f t="shared" si="0"/>
        <v>3</v>
      </c>
      <c r="H7" s="44">
        <f t="shared" si="0"/>
        <v>1</v>
      </c>
      <c r="I7" s="44">
        <f t="shared" si="0"/>
        <v>0</v>
      </c>
      <c r="J7" s="44">
        <f t="shared" si="0"/>
        <v>1</v>
      </c>
      <c r="K7" s="44">
        <f t="shared" si="0"/>
        <v>0</v>
      </c>
      <c r="L7" s="44">
        <f t="shared" si="0"/>
        <v>1</v>
      </c>
      <c r="M7" s="44">
        <f t="shared" si="0"/>
        <v>1</v>
      </c>
      <c r="N7" s="44">
        <f t="shared" si="0"/>
        <v>0</v>
      </c>
      <c r="O7" s="44">
        <f t="shared" si="0"/>
        <v>0</v>
      </c>
      <c r="P7" s="44">
        <f t="shared" si="0"/>
        <v>7</v>
      </c>
      <c r="Q7" s="110">
        <f t="shared" si="0"/>
        <v>100</v>
      </c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/>
      <c r="EF7" s="38"/>
      <c r="EG7" s="38"/>
      <c r="EH7" s="38"/>
      <c r="EI7" s="38"/>
      <c r="EJ7" s="38"/>
      <c r="EK7" s="38"/>
      <c r="EL7" s="38"/>
      <c r="EM7" s="38"/>
      <c r="EN7" s="38"/>
      <c r="EO7" s="38"/>
      <c r="EP7" s="38"/>
      <c r="EQ7" s="38"/>
      <c r="ER7" s="38"/>
      <c r="ES7" s="38"/>
      <c r="ET7" s="38"/>
      <c r="EU7" s="38"/>
      <c r="EV7" s="38"/>
      <c r="EW7" s="38"/>
      <c r="EX7" s="38"/>
      <c r="EY7" s="38"/>
      <c r="EZ7" s="38"/>
      <c r="FA7" s="38"/>
      <c r="FB7" s="38"/>
      <c r="FC7" s="38"/>
      <c r="FD7" s="38"/>
      <c r="FE7" s="38"/>
      <c r="FF7" s="38"/>
      <c r="FG7" s="38"/>
      <c r="FH7" s="38"/>
      <c r="FI7" s="38"/>
      <c r="FJ7" s="38"/>
      <c r="FK7" s="38"/>
      <c r="FL7" s="38"/>
      <c r="FM7" s="38"/>
      <c r="FN7" s="38"/>
      <c r="FO7" s="38"/>
      <c r="FP7" s="38"/>
      <c r="FQ7" s="38"/>
      <c r="FR7" s="38"/>
      <c r="FS7" s="38"/>
      <c r="FT7" s="38"/>
      <c r="FU7" s="38"/>
      <c r="FV7" s="38"/>
      <c r="FW7" s="38"/>
      <c r="FX7" s="38"/>
      <c r="FY7" s="38"/>
      <c r="FZ7" s="38"/>
      <c r="GA7" s="38"/>
      <c r="GB7" s="38"/>
      <c r="GC7" s="38"/>
      <c r="GD7" s="38"/>
      <c r="GE7" s="38"/>
      <c r="GF7" s="38"/>
      <c r="GG7" s="38"/>
      <c r="GH7" s="38"/>
      <c r="GI7" s="38"/>
      <c r="GJ7" s="38"/>
      <c r="GK7" s="38"/>
      <c r="GL7" s="38"/>
      <c r="GM7" s="38"/>
      <c r="GN7" s="38"/>
      <c r="GO7" s="38"/>
      <c r="GP7" s="38"/>
      <c r="GQ7" s="38"/>
      <c r="GR7" s="38"/>
      <c r="GS7" s="38"/>
      <c r="GT7" s="38"/>
      <c r="GU7" s="38"/>
    </row>
    <row r="8" spans="1:203" s="103" customFormat="1" ht="12.75" customHeight="1" x14ac:dyDescent="0.25">
      <c r="B8" s="83" t="s">
        <v>76</v>
      </c>
      <c r="C8" s="96"/>
    </row>
    <row r="9" spans="1:203" s="103" customFormat="1" ht="12.75" customHeight="1" x14ac:dyDescent="0.25">
      <c r="B9" s="83" t="s">
        <v>73</v>
      </c>
      <c r="C9" s="96"/>
    </row>
    <row r="10" spans="1:203" s="103" customFormat="1" ht="15" customHeight="1" x14ac:dyDescent="0.25">
      <c r="A10" s="124"/>
      <c r="C10" s="96"/>
    </row>
    <row r="11" spans="1:203" s="103" customFormat="1" ht="15" customHeight="1" x14ac:dyDescent="0.25">
      <c r="A11" s="124"/>
    </row>
    <row r="12" spans="1:203" ht="15" customHeight="1" x14ac:dyDescent="0.25">
      <c r="C12" s="38"/>
    </row>
    <row r="13" spans="1:203" ht="15" customHeight="1" x14ac:dyDescent="0.25">
      <c r="C13" s="38"/>
    </row>
    <row r="14" spans="1:203" ht="15" customHeight="1" x14ac:dyDescent="0.25">
      <c r="C14" s="38"/>
    </row>
    <row r="15" spans="1:203" ht="15" customHeight="1" x14ac:dyDescent="0.25">
      <c r="C15" s="38"/>
    </row>
    <row r="16" spans="1:203" ht="15" customHeight="1" x14ac:dyDescent="0.25">
      <c r="C16" s="38"/>
    </row>
    <row r="17" spans="3:3" ht="15" customHeight="1" x14ac:dyDescent="0.25">
      <c r="C17" s="38"/>
    </row>
    <row r="18" spans="3:3" ht="15" customHeight="1" x14ac:dyDescent="0.25">
      <c r="C18" s="38"/>
    </row>
    <row r="19" spans="3:3" ht="15" customHeight="1" x14ac:dyDescent="0.25">
      <c r="C19" s="38"/>
    </row>
    <row r="20" spans="3:3" ht="15" customHeight="1" x14ac:dyDescent="0.25">
      <c r="C20" s="38"/>
    </row>
    <row r="21" spans="3:3" ht="15" customHeight="1" x14ac:dyDescent="0.25">
      <c r="C21" s="38"/>
    </row>
  </sheetData>
  <mergeCells count="1">
    <mergeCell ref="B7:C7"/>
  </mergeCells>
  <hyperlinks>
    <hyperlink ref="A1" location="Índice!A1" display="volver" xr:uid="{A28A3A7F-453C-41FD-BD62-486E78576C82}"/>
  </hyperlinks>
  <pageMargins left="0.7" right="0.7" top="0.75" bottom="0.75" header="0.3" footer="0.3"/>
  <pageSetup paperSize="9"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2402A-7385-406B-B196-71AA1DB33970}">
  <dimension ref="A1:S61"/>
  <sheetViews>
    <sheetView showGridLines="0" zoomScale="85" zoomScaleNormal="85" workbookViewId="0">
      <selection activeCell="I18" sqref="I18"/>
    </sheetView>
  </sheetViews>
  <sheetFormatPr baseColWidth="10" defaultRowHeight="15" customHeight="1" x14ac:dyDescent="0.25"/>
  <cols>
    <col min="1" max="1" width="5.42578125" style="118" customWidth="1"/>
    <col min="2" max="2" width="3.7109375" style="10" customWidth="1"/>
    <col min="3" max="3" width="15.5703125" style="16" bestFit="1" customWidth="1"/>
    <col min="4" max="4" width="13.140625" style="16" customWidth="1"/>
    <col min="5" max="17" width="6.7109375" style="10" customWidth="1"/>
    <col min="18" max="18" width="7.7109375" style="10" customWidth="1"/>
    <col min="19" max="16384" width="11.42578125" style="10"/>
  </cols>
  <sheetData>
    <row r="1" spans="1:19" ht="15.95" customHeight="1" x14ac:dyDescent="0.25">
      <c r="A1" s="117" t="s">
        <v>2</v>
      </c>
    </row>
    <row r="2" spans="1:19" ht="15.95" customHeight="1" x14ac:dyDescent="0.25">
      <c r="B2" s="37" t="s">
        <v>86</v>
      </c>
    </row>
    <row r="3" spans="1:19" ht="15.95" customHeight="1" x14ac:dyDescent="0.25"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</row>
    <row r="4" spans="1:19" s="14" customFormat="1" ht="27.95" customHeight="1" x14ac:dyDescent="0.25">
      <c r="A4" s="119"/>
      <c r="B4" s="3" t="s">
        <v>69</v>
      </c>
      <c r="C4" s="3" t="s">
        <v>41</v>
      </c>
      <c r="D4" s="3" t="s">
        <v>4</v>
      </c>
      <c r="E4" s="30" t="s">
        <v>48</v>
      </c>
      <c r="F4" s="30" t="s">
        <v>49</v>
      </c>
      <c r="G4" s="30" t="s">
        <v>50</v>
      </c>
      <c r="H4" s="30" t="s">
        <v>51</v>
      </c>
      <c r="I4" s="30" t="s">
        <v>52</v>
      </c>
      <c r="J4" s="30" t="s">
        <v>53</v>
      </c>
      <c r="K4" s="30" t="s">
        <v>54</v>
      </c>
      <c r="L4" s="30" t="s">
        <v>55</v>
      </c>
      <c r="M4" s="30" t="s">
        <v>56</v>
      </c>
      <c r="N4" s="30" t="s">
        <v>57</v>
      </c>
      <c r="O4" s="30" t="s">
        <v>58</v>
      </c>
      <c r="P4" s="30" t="s">
        <v>59</v>
      </c>
      <c r="Q4" s="3" t="s">
        <v>0</v>
      </c>
      <c r="R4" s="26" t="s">
        <v>1</v>
      </c>
    </row>
    <row r="5" spans="1:19" ht="18.75" customHeight="1" x14ac:dyDescent="0.25">
      <c r="B5" s="135">
        <v>1</v>
      </c>
      <c r="C5" s="138" t="s">
        <v>42</v>
      </c>
      <c r="D5" s="9" t="s">
        <v>10</v>
      </c>
      <c r="E5" s="34">
        <v>0</v>
      </c>
      <c r="F5" s="34">
        <v>0</v>
      </c>
      <c r="G5" s="34">
        <v>0</v>
      </c>
      <c r="H5" s="34">
        <v>1</v>
      </c>
      <c r="I5" s="34">
        <v>0</v>
      </c>
      <c r="J5" s="34">
        <v>0</v>
      </c>
      <c r="K5" s="34">
        <v>0</v>
      </c>
      <c r="L5" s="34">
        <v>0</v>
      </c>
      <c r="M5" s="34">
        <v>1</v>
      </c>
      <c r="N5" s="34">
        <v>1</v>
      </c>
      <c r="O5" s="34">
        <v>0</v>
      </c>
      <c r="P5" s="34">
        <v>0</v>
      </c>
      <c r="Q5" s="33">
        <f>+SUM(E5:P5)</f>
        <v>3</v>
      </c>
      <c r="R5" s="112">
        <f>+(Q5/$Q$7)*100</f>
        <v>60</v>
      </c>
    </row>
    <row r="6" spans="1:19" ht="18.75" customHeight="1" x14ac:dyDescent="0.25">
      <c r="A6" s="123"/>
      <c r="B6" s="135"/>
      <c r="C6" s="138"/>
      <c r="D6" s="9" t="s">
        <v>3</v>
      </c>
      <c r="E6" s="34">
        <v>0</v>
      </c>
      <c r="F6" s="34">
        <v>0</v>
      </c>
      <c r="G6" s="34">
        <v>0</v>
      </c>
      <c r="H6" s="86">
        <v>1</v>
      </c>
      <c r="I6" s="86">
        <v>0</v>
      </c>
      <c r="J6" s="34">
        <v>0</v>
      </c>
      <c r="K6" s="34">
        <v>1</v>
      </c>
      <c r="L6" s="34">
        <v>0</v>
      </c>
      <c r="M6" s="34">
        <v>0</v>
      </c>
      <c r="N6" s="34">
        <v>0</v>
      </c>
      <c r="O6" s="34">
        <v>0</v>
      </c>
      <c r="P6" s="34">
        <v>0</v>
      </c>
      <c r="Q6" s="33">
        <f>+SUM(E6:P6)</f>
        <v>2</v>
      </c>
      <c r="R6" s="112">
        <f>+(Q6/$Q$7)*100</f>
        <v>40</v>
      </c>
      <c r="S6" s="9"/>
    </row>
    <row r="7" spans="1:19" ht="18.75" customHeight="1" x14ac:dyDescent="0.25">
      <c r="A7" s="123"/>
      <c r="B7" s="136"/>
      <c r="C7" s="139"/>
      <c r="D7" s="78" t="s">
        <v>21</v>
      </c>
      <c r="E7" s="79">
        <f t="shared" ref="E7:R7" si="0">+SUM(E5:E6)</f>
        <v>0</v>
      </c>
      <c r="F7" s="79">
        <f t="shared" si="0"/>
        <v>0</v>
      </c>
      <c r="G7" s="79">
        <f t="shared" si="0"/>
        <v>0</v>
      </c>
      <c r="H7" s="79">
        <f t="shared" si="0"/>
        <v>2</v>
      </c>
      <c r="I7" s="79">
        <f t="shared" si="0"/>
        <v>0</v>
      </c>
      <c r="J7" s="79">
        <f t="shared" si="0"/>
        <v>0</v>
      </c>
      <c r="K7" s="79">
        <f t="shared" si="0"/>
        <v>1</v>
      </c>
      <c r="L7" s="79">
        <f t="shared" si="0"/>
        <v>0</v>
      </c>
      <c r="M7" s="79">
        <f t="shared" si="0"/>
        <v>1</v>
      </c>
      <c r="N7" s="79">
        <f t="shared" si="0"/>
        <v>1</v>
      </c>
      <c r="O7" s="79">
        <f t="shared" si="0"/>
        <v>0</v>
      </c>
      <c r="P7" s="79">
        <f t="shared" si="0"/>
        <v>0</v>
      </c>
      <c r="Q7" s="79">
        <f t="shared" si="0"/>
        <v>5</v>
      </c>
      <c r="R7" s="130">
        <f t="shared" si="0"/>
        <v>100</v>
      </c>
    </row>
    <row r="8" spans="1:19" ht="18.75" customHeight="1" x14ac:dyDescent="0.25">
      <c r="B8" s="147">
        <v>2</v>
      </c>
      <c r="C8" s="146" t="s">
        <v>43</v>
      </c>
      <c r="D8" s="9" t="s">
        <v>10</v>
      </c>
      <c r="E8" s="84">
        <v>0</v>
      </c>
      <c r="F8" s="84">
        <v>0</v>
      </c>
      <c r="G8" s="84">
        <v>0</v>
      </c>
      <c r="H8" s="84">
        <v>1</v>
      </c>
      <c r="I8" s="84">
        <v>1</v>
      </c>
      <c r="J8" s="84">
        <v>0</v>
      </c>
      <c r="K8" s="84">
        <v>0</v>
      </c>
      <c r="L8" s="84">
        <v>0</v>
      </c>
      <c r="M8" s="84">
        <v>0</v>
      </c>
      <c r="N8" s="84">
        <v>0</v>
      </c>
      <c r="O8" s="84">
        <v>0</v>
      </c>
      <c r="P8" s="84">
        <v>0</v>
      </c>
      <c r="Q8" s="33">
        <f>+SUM(E8:P8)</f>
        <v>2</v>
      </c>
      <c r="R8" s="111">
        <f>(Q8/Q9)*100</f>
        <v>100</v>
      </c>
    </row>
    <row r="9" spans="1:19" ht="18.75" customHeight="1" x14ac:dyDescent="0.25">
      <c r="B9" s="136"/>
      <c r="C9" s="139"/>
      <c r="D9" s="78" t="s">
        <v>21</v>
      </c>
      <c r="E9" s="79">
        <f t="shared" ref="E9:R9" si="1">SUM(E8:E8)</f>
        <v>0</v>
      </c>
      <c r="F9" s="79">
        <f t="shared" si="1"/>
        <v>0</v>
      </c>
      <c r="G9" s="79">
        <f t="shared" si="1"/>
        <v>0</v>
      </c>
      <c r="H9" s="79">
        <f t="shared" si="1"/>
        <v>1</v>
      </c>
      <c r="I9" s="79">
        <f t="shared" si="1"/>
        <v>1</v>
      </c>
      <c r="J9" s="79">
        <f t="shared" si="1"/>
        <v>0</v>
      </c>
      <c r="K9" s="79">
        <f t="shared" si="1"/>
        <v>0</v>
      </c>
      <c r="L9" s="79">
        <f t="shared" si="1"/>
        <v>0</v>
      </c>
      <c r="M9" s="79">
        <f t="shared" si="1"/>
        <v>0</v>
      </c>
      <c r="N9" s="79">
        <f t="shared" si="1"/>
        <v>0</v>
      </c>
      <c r="O9" s="79">
        <f t="shared" si="1"/>
        <v>0</v>
      </c>
      <c r="P9" s="79">
        <f t="shared" si="1"/>
        <v>0</v>
      </c>
      <c r="Q9" s="79">
        <f t="shared" si="1"/>
        <v>2</v>
      </c>
      <c r="R9" s="131">
        <f t="shared" si="1"/>
        <v>100</v>
      </c>
    </row>
    <row r="10" spans="1:19" ht="18.75" customHeight="1" x14ac:dyDescent="0.25">
      <c r="B10" s="140">
        <v>3</v>
      </c>
      <c r="C10" s="143" t="s">
        <v>70</v>
      </c>
      <c r="D10" s="9" t="s">
        <v>10</v>
      </c>
      <c r="E10" s="85">
        <f>E5+E8</f>
        <v>0</v>
      </c>
      <c r="F10" s="85">
        <f t="shared" ref="F10:P10" si="2">F5+F8</f>
        <v>0</v>
      </c>
      <c r="G10" s="85">
        <f t="shared" si="2"/>
        <v>0</v>
      </c>
      <c r="H10" s="85">
        <f t="shared" si="2"/>
        <v>2</v>
      </c>
      <c r="I10" s="85">
        <f t="shared" si="2"/>
        <v>1</v>
      </c>
      <c r="J10" s="85">
        <f t="shared" si="2"/>
        <v>0</v>
      </c>
      <c r="K10" s="85">
        <f t="shared" si="2"/>
        <v>0</v>
      </c>
      <c r="L10" s="85">
        <f t="shared" si="2"/>
        <v>0</v>
      </c>
      <c r="M10" s="85">
        <f t="shared" si="2"/>
        <v>1</v>
      </c>
      <c r="N10" s="85">
        <f t="shared" si="2"/>
        <v>1</v>
      </c>
      <c r="O10" s="85">
        <f t="shared" si="2"/>
        <v>0</v>
      </c>
      <c r="P10" s="85">
        <f t="shared" si="2"/>
        <v>0</v>
      </c>
      <c r="Q10" s="85">
        <f>+Q5+Q8</f>
        <v>5</v>
      </c>
      <c r="R10" s="132">
        <f>+(Q10/$Q$12)*100</f>
        <v>71.428571428571431</v>
      </c>
    </row>
    <row r="11" spans="1:19" ht="18.75" customHeight="1" x14ac:dyDescent="0.25">
      <c r="B11" s="141"/>
      <c r="C11" s="144"/>
      <c r="D11" s="9" t="s">
        <v>3</v>
      </c>
      <c r="E11" s="85">
        <f>E6</f>
        <v>0</v>
      </c>
      <c r="F11" s="85">
        <f t="shared" ref="F11:Q11" si="3">F6</f>
        <v>0</v>
      </c>
      <c r="G11" s="85">
        <f t="shared" si="3"/>
        <v>0</v>
      </c>
      <c r="H11" s="85">
        <f t="shared" si="3"/>
        <v>1</v>
      </c>
      <c r="I11" s="85">
        <f t="shared" si="3"/>
        <v>0</v>
      </c>
      <c r="J11" s="85">
        <f t="shared" si="3"/>
        <v>0</v>
      </c>
      <c r="K11" s="85">
        <f t="shared" si="3"/>
        <v>1</v>
      </c>
      <c r="L11" s="85">
        <f t="shared" si="3"/>
        <v>0</v>
      </c>
      <c r="M11" s="85">
        <f t="shared" si="3"/>
        <v>0</v>
      </c>
      <c r="N11" s="85">
        <f t="shared" si="3"/>
        <v>0</v>
      </c>
      <c r="O11" s="85">
        <f t="shared" si="3"/>
        <v>0</v>
      </c>
      <c r="P11" s="85">
        <f t="shared" si="3"/>
        <v>0</v>
      </c>
      <c r="Q11" s="85">
        <f t="shared" si="3"/>
        <v>2</v>
      </c>
      <c r="R11" s="132">
        <f>+(Q11/$Q$12)*100</f>
        <v>28.571428571428569</v>
      </c>
    </row>
    <row r="12" spans="1:19" ht="18.75" customHeight="1" x14ac:dyDescent="0.25">
      <c r="B12" s="142"/>
      <c r="C12" s="145"/>
      <c r="D12" s="78" t="s">
        <v>0</v>
      </c>
      <c r="E12" s="79">
        <f t="shared" ref="E12:R12" si="4">+SUM(E10:E11)</f>
        <v>0</v>
      </c>
      <c r="F12" s="79">
        <f t="shared" si="4"/>
        <v>0</v>
      </c>
      <c r="G12" s="79">
        <f t="shared" si="4"/>
        <v>0</v>
      </c>
      <c r="H12" s="79">
        <f t="shared" si="4"/>
        <v>3</v>
      </c>
      <c r="I12" s="79">
        <f t="shared" si="4"/>
        <v>1</v>
      </c>
      <c r="J12" s="79">
        <f t="shared" si="4"/>
        <v>0</v>
      </c>
      <c r="K12" s="79">
        <f t="shared" si="4"/>
        <v>1</v>
      </c>
      <c r="L12" s="79">
        <f t="shared" si="4"/>
        <v>0</v>
      </c>
      <c r="M12" s="79">
        <f t="shared" si="4"/>
        <v>1</v>
      </c>
      <c r="N12" s="79">
        <f t="shared" si="4"/>
        <v>1</v>
      </c>
      <c r="O12" s="79">
        <f t="shared" si="4"/>
        <v>0</v>
      </c>
      <c r="P12" s="79">
        <f t="shared" si="4"/>
        <v>0</v>
      </c>
      <c r="Q12" s="79">
        <f t="shared" si="4"/>
        <v>7</v>
      </c>
      <c r="R12" s="130">
        <f t="shared" si="4"/>
        <v>100</v>
      </c>
    </row>
    <row r="13" spans="1:19" s="45" customFormat="1" ht="12.75" customHeight="1" x14ac:dyDescent="0.25">
      <c r="B13" s="107" t="s">
        <v>77</v>
      </c>
      <c r="C13" s="80"/>
      <c r="D13" s="80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5"/>
    </row>
    <row r="14" spans="1:19" s="45" customFormat="1" ht="12.75" customHeight="1" x14ac:dyDescent="0.25">
      <c r="B14" s="83" t="s">
        <v>76</v>
      </c>
      <c r="C14" s="80"/>
      <c r="D14" s="80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5"/>
    </row>
    <row r="15" spans="1:19" s="45" customFormat="1" ht="12.75" customHeight="1" x14ac:dyDescent="0.25">
      <c r="B15" s="83" t="s">
        <v>73</v>
      </c>
      <c r="C15" s="80"/>
      <c r="D15" s="80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8"/>
    </row>
    <row r="19" spans="2:19" ht="15" customHeight="1" x14ac:dyDescent="0.25">
      <c r="C19"/>
      <c r="E19"/>
      <c r="G19"/>
      <c r="H19"/>
      <c r="I19"/>
      <c r="J19"/>
      <c r="K19"/>
      <c r="O19"/>
      <c r="Q19"/>
    </row>
    <row r="20" spans="2:19" ht="15" customHeight="1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</row>
    <row r="21" spans="2:19" ht="15" customHeight="1" x14ac:dyDescent="0.25"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</row>
    <row r="22" spans="2:19" ht="15" customHeight="1" x14ac:dyDescent="0.25"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</row>
    <row r="23" spans="2:19" ht="15" customHeight="1" x14ac:dyDescent="0.25"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</row>
    <row r="24" spans="2:19" ht="15" customHeight="1" x14ac:dyDescent="0.25"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</row>
    <row r="25" spans="2:19" ht="15" customHeight="1" x14ac:dyDescent="0.25"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</row>
    <row r="26" spans="2:19" ht="15" customHeight="1" x14ac:dyDescent="0.25"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</row>
    <row r="27" spans="2:19" ht="15" customHeight="1" x14ac:dyDescent="0.25"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</row>
    <row r="28" spans="2:19" ht="15" customHeight="1" x14ac:dyDescent="0.25"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</row>
    <row r="29" spans="2:19" ht="15" customHeight="1" x14ac:dyDescent="0.25"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2:19" ht="15" customHeight="1" x14ac:dyDescent="0.25"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</row>
    <row r="31" spans="2:19" ht="15" customHeight="1" x14ac:dyDescent="0.25"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</row>
    <row r="32" spans="2:19" ht="15" customHeight="1" x14ac:dyDescent="0.25"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</row>
    <row r="33" spans="2:19" ht="15" customHeight="1" x14ac:dyDescent="0.25"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</row>
    <row r="34" spans="2:19" ht="15" customHeight="1" x14ac:dyDescent="0.25"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</row>
    <row r="35" spans="2:19" ht="15" customHeight="1" x14ac:dyDescent="0.25"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</row>
    <row r="36" spans="2:19" ht="15" customHeight="1" x14ac:dyDescent="0.25"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2:19" ht="15" customHeight="1" x14ac:dyDescent="0.25"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2:19" ht="15" customHeight="1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</row>
    <row r="39" spans="2:19" ht="15" customHeight="1" x14ac:dyDescent="0.25"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</row>
    <row r="40" spans="2:19" ht="15" customHeight="1" x14ac:dyDescent="0.25"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2:19" ht="15" customHeight="1" x14ac:dyDescent="0.25"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</row>
    <row r="42" spans="2:19" ht="15" customHeight="1" x14ac:dyDescent="0.25"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</row>
    <row r="43" spans="2:19" ht="15" customHeight="1" x14ac:dyDescent="0.25"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</row>
    <row r="44" spans="2:19" ht="15" customHeight="1" x14ac:dyDescent="0.25"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</row>
    <row r="45" spans="2:19" ht="15" customHeight="1" x14ac:dyDescent="0.25"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</row>
    <row r="46" spans="2:19" ht="15" customHeight="1" x14ac:dyDescent="0.25"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</row>
    <row r="47" spans="2:19" ht="15" customHeight="1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</row>
    <row r="48" spans="2:19" ht="15" customHeight="1" x14ac:dyDescent="0.25"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2:19" ht="15" customHeight="1" x14ac:dyDescent="0.25"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</row>
    <row r="50" spans="2:19" ht="15" customHeight="1" x14ac:dyDescent="0.25"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</row>
    <row r="51" spans="2:19" ht="15" customHeight="1" x14ac:dyDescent="0.25"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2:19" ht="15" customHeight="1" x14ac:dyDescent="0.25"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2:19" ht="15" customHeight="1" x14ac:dyDescent="0.25"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2:19" ht="15" customHeight="1" x14ac:dyDescent="0.25"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</row>
    <row r="55" spans="2:19" ht="15" customHeight="1" x14ac:dyDescent="0.25"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</row>
    <row r="56" spans="2:19" ht="15" customHeight="1" x14ac:dyDescent="0.25"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2:19" ht="15" customHeight="1" x14ac:dyDescent="0.25"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2:19" ht="15" customHeight="1" x14ac:dyDescent="0.25"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2:19" ht="15" customHeight="1" x14ac:dyDescent="0.25"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</row>
    <row r="60" spans="2:19" ht="15" customHeight="1" x14ac:dyDescent="0.25"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</row>
    <row r="61" spans="2:19" ht="15" customHeight="1" x14ac:dyDescent="0.25"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</row>
  </sheetData>
  <mergeCells count="6">
    <mergeCell ref="B5:B7"/>
    <mergeCell ref="C5:C7"/>
    <mergeCell ref="B10:B12"/>
    <mergeCell ref="C10:C12"/>
    <mergeCell ref="C8:C9"/>
    <mergeCell ref="B8:B9"/>
  </mergeCells>
  <hyperlinks>
    <hyperlink ref="A1" location="Índice!A1" display="volver" xr:uid="{ED990D8E-FC1C-4437-B954-1A0DC48FEC5B}"/>
  </hyperlinks>
  <pageMargins left="0.7" right="0.7" top="0.75" bottom="0.75" header="0.3" footer="0.3"/>
  <pageSetup paperSize="9" orientation="portrait" r:id="rId1"/>
  <ignoredErrors>
    <ignoredError sqref="Q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6"/>
  <sheetViews>
    <sheetView zoomScale="85" zoomScaleNormal="85" workbookViewId="0">
      <selection activeCell="C33" sqref="C33"/>
    </sheetView>
  </sheetViews>
  <sheetFormatPr baseColWidth="10" defaultRowHeight="15" customHeight="1" x14ac:dyDescent="0.25"/>
  <cols>
    <col min="1" max="1" width="5.42578125" style="118" customWidth="1"/>
    <col min="2" max="2" width="3.7109375" style="10" customWidth="1"/>
    <col min="3" max="3" width="17.28515625" style="10" customWidth="1"/>
    <col min="4" max="16" width="6.7109375" style="10" customWidth="1"/>
    <col min="17" max="17" width="7.7109375" style="10" customWidth="1"/>
    <col min="18" max="16384" width="11.42578125" style="10"/>
  </cols>
  <sheetData>
    <row r="1" spans="1:17" ht="15.95" customHeight="1" x14ac:dyDescent="0.25">
      <c r="A1" s="117" t="s">
        <v>2</v>
      </c>
    </row>
    <row r="2" spans="1:17" ht="15.95" customHeight="1" x14ac:dyDescent="0.25">
      <c r="B2" s="37" t="s">
        <v>71</v>
      </c>
      <c r="C2" s="9"/>
    </row>
    <row r="3" spans="1:17" ht="15.95" customHeight="1" x14ac:dyDescent="0.25">
      <c r="B3" s="11"/>
      <c r="C3" s="9"/>
    </row>
    <row r="4" spans="1:17" s="14" customFormat="1" ht="27.95" customHeight="1" x14ac:dyDescent="0.25">
      <c r="A4" s="119"/>
      <c r="B4" s="3" t="s">
        <v>69</v>
      </c>
      <c r="C4" s="4" t="s">
        <v>67</v>
      </c>
      <c r="D4" s="30" t="s">
        <v>48</v>
      </c>
      <c r="E4" s="30" t="s">
        <v>49</v>
      </c>
      <c r="F4" s="30" t="s">
        <v>50</v>
      </c>
      <c r="G4" s="30" t="s">
        <v>51</v>
      </c>
      <c r="H4" s="30" t="s">
        <v>52</v>
      </c>
      <c r="I4" s="30" t="s">
        <v>53</v>
      </c>
      <c r="J4" s="30" t="s">
        <v>54</v>
      </c>
      <c r="K4" s="30" t="s">
        <v>55</v>
      </c>
      <c r="L4" s="30" t="s">
        <v>56</v>
      </c>
      <c r="M4" s="30" t="s">
        <v>57</v>
      </c>
      <c r="N4" s="30" t="s">
        <v>58</v>
      </c>
      <c r="O4" s="30" t="s">
        <v>59</v>
      </c>
      <c r="P4" s="26" t="s">
        <v>0</v>
      </c>
      <c r="Q4" s="26" t="s">
        <v>1</v>
      </c>
    </row>
    <row r="5" spans="1:17" s="17" customFormat="1" ht="18.75" customHeight="1" x14ac:dyDescent="0.25">
      <c r="A5" s="120"/>
      <c r="B5" s="11">
        <v>1</v>
      </c>
      <c r="C5" s="2" t="s">
        <v>5</v>
      </c>
      <c r="D5" s="23">
        <v>3</v>
      </c>
      <c r="E5" s="23">
        <v>3</v>
      </c>
      <c r="F5" s="23">
        <v>3</v>
      </c>
      <c r="G5" s="23">
        <v>2</v>
      </c>
      <c r="H5" s="23">
        <v>9</v>
      </c>
      <c r="I5" s="23">
        <v>2</v>
      </c>
      <c r="J5" s="23">
        <v>2</v>
      </c>
      <c r="K5" s="23">
        <v>6</v>
      </c>
      <c r="L5" s="23">
        <v>7</v>
      </c>
      <c r="M5" s="23">
        <v>5</v>
      </c>
      <c r="N5" s="23">
        <v>10</v>
      </c>
      <c r="O5" s="23">
        <v>3</v>
      </c>
      <c r="P5" s="23">
        <f>SUM(D5:O5)</f>
        <v>55</v>
      </c>
      <c r="Q5" s="111">
        <f>+(P5/$P$8)*100</f>
        <v>88.709677419354833</v>
      </c>
    </row>
    <row r="6" spans="1:17" s="17" customFormat="1" ht="18.75" customHeight="1" x14ac:dyDescent="0.25">
      <c r="A6" s="120"/>
      <c r="B6" s="11">
        <v>2</v>
      </c>
      <c r="C6" s="2" t="s">
        <v>6</v>
      </c>
      <c r="D6" s="23">
        <v>0</v>
      </c>
      <c r="E6" s="23">
        <v>0</v>
      </c>
      <c r="F6" s="23">
        <v>0</v>
      </c>
      <c r="G6" s="23">
        <v>2</v>
      </c>
      <c r="H6" s="23">
        <v>0</v>
      </c>
      <c r="I6" s="23">
        <v>0</v>
      </c>
      <c r="J6" s="23">
        <v>1</v>
      </c>
      <c r="K6" s="23">
        <v>0</v>
      </c>
      <c r="L6" s="23">
        <v>1</v>
      </c>
      <c r="M6" s="23">
        <v>1</v>
      </c>
      <c r="N6" s="23">
        <v>0</v>
      </c>
      <c r="O6" s="23">
        <v>0</v>
      </c>
      <c r="P6" s="23">
        <f t="shared" ref="P6:P7" si="0">SUM(D6:O6)</f>
        <v>5</v>
      </c>
      <c r="Q6" s="111">
        <f>+(P6/$P$8)*100</f>
        <v>8.064516129032258</v>
      </c>
    </row>
    <row r="7" spans="1:17" s="17" customFormat="1" ht="18.75" customHeight="1" x14ac:dyDescent="0.25">
      <c r="A7" s="120"/>
      <c r="B7" s="89">
        <v>3</v>
      </c>
      <c r="C7" s="2" t="s">
        <v>7</v>
      </c>
      <c r="D7" s="23">
        <v>0</v>
      </c>
      <c r="E7" s="23">
        <v>0</v>
      </c>
      <c r="F7" s="23">
        <v>0</v>
      </c>
      <c r="G7" s="23">
        <v>1</v>
      </c>
      <c r="H7" s="23">
        <v>1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f t="shared" si="0"/>
        <v>2</v>
      </c>
      <c r="Q7" s="111">
        <f>+(P7/$P$8)*100</f>
        <v>3.225806451612903</v>
      </c>
    </row>
    <row r="8" spans="1:17" s="16" customFormat="1" ht="18.75" customHeight="1" x14ac:dyDescent="0.25">
      <c r="A8" s="121"/>
      <c r="B8" s="90" t="s">
        <v>0</v>
      </c>
      <c r="C8" s="4"/>
      <c r="D8" s="24">
        <f t="shared" ref="D8:Q8" si="1">+SUM(D5:D7)</f>
        <v>3</v>
      </c>
      <c r="E8" s="24">
        <f t="shared" si="1"/>
        <v>3</v>
      </c>
      <c r="F8" s="24">
        <f t="shared" si="1"/>
        <v>3</v>
      </c>
      <c r="G8" s="24">
        <f t="shared" si="1"/>
        <v>5</v>
      </c>
      <c r="H8" s="24">
        <f t="shared" si="1"/>
        <v>10</v>
      </c>
      <c r="I8" s="24">
        <f t="shared" si="1"/>
        <v>2</v>
      </c>
      <c r="J8" s="24">
        <f t="shared" si="1"/>
        <v>3</v>
      </c>
      <c r="K8" s="24">
        <f t="shared" si="1"/>
        <v>6</v>
      </c>
      <c r="L8" s="24">
        <f t="shared" si="1"/>
        <v>8</v>
      </c>
      <c r="M8" s="24">
        <f t="shared" si="1"/>
        <v>6</v>
      </c>
      <c r="N8" s="24">
        <f t="shared" si="1"/>
        <v>10</v>
      </c>
      <c r="O8" s="24">
        <f t="shared" si="1"/>
        <v>3</v>
      </c>
      <c r="P8" s="24">
        <f t="shared" si="1"/>
        <v>62</v>
      </c>
      <c r="Q8" s="110">
        <f t="shared" si="1"/>
        <v>99.999999999999986</v>
      </c>
    </row>
    <row r="9" spans="1:17" s="45" customFormat="1" ht="12.75" customHeight="1" x14ac:dyDescent="0.25">
      <c r="B9" s="92" t="s">
        <v>75</v>
      </c>
      <c r="C9" s="82"/>
    </row>
    <row r="10" spans="1:17" s="45" customFormat="1" ht="12.75" customHeight="1" x14ac:dyDescent="0.25">
      <c r="B10" s="83" t="s">
        <v>73</v>
      </c>
    </row>
    <row r="13" spans="1:17" ht="15" customHeight="1" x14ac:dyDescent="0.25">
      <c r="C13" s="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</row>
    <row r="14" spans="1:17" ht="15" customHeight="1" x14ac:dyDescent="0.25">
      <c r="C14" s="28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</row>
    <row r="15" spans="1:17" ht="15" customHeight="1" x14ac:dyDescent="0.25">
      <c r="C15" s="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</row>
    <row r="16" spans="1:17" ht="15" customHeight="1" x14ac:dyDescent="0.25">
      <c r="C16" s="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</row>
    <row r="17" spans="3:16" ht="15" customHeight="1" x14ac:dyDescent="0.25">
      <c r="C17" s="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</row>
    <row r="18" spans="3:16" ht="15" customHeight="1" x14ac:dyDescent="0.25"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</row>
    <row r="21" spans="3:16" ht="15" customHeight="1" x14ac:dyDescent="0.25"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</row>
    <row r="22" spans="3:16" ht="15" customHeight="1" x14ac:dyDescent="0.25"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</row>
    <row r="23" spans="3:16" ht="15" customHeight="1" x14ac:dyDescent="0.25"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</row>
    <row r="24" spans="3:16" ht="15" customHeight="1" x14ac:dyDescent="0.25"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</row>
    <row r="25" spans="3:16" ht="15" customHeight="1" x14ac:dyDescent="0.25"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</row>
    <row r="26" spans="3:16" ht="15" customHeight="1" x14ac:dyDescent="0.25"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</row>
  </sheetData>
  <sortState xmlns:xlrd2="http://schemas.microsoft.com/office/spreadsheetml/2017/richdata2" ref="C5:Q7">
    <sortCondition descending="1" ref="P5:P7"/>
  </sortState>
  <hyperlinks>
    <hyperlink ref="A1" location="Índice!A1" display="volver" xr:uid="{00000000-0004-0000-0100-000000000000}"/>
  </hyperlinks>
  <pageMargins left="0.7" right="0.7" top="0.75" bottom="0.75" header="0.3" footer="0.3"/>
  <pageSetup paperSize="9" orientation="portrait" r:id="rId1"/>
  <ignoredErrors>
    <ignoredError sqref="E8:O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6"/>
  <sheetViews>
    <sheetView zoomScale="85" zoomScaleNormal="85" workbookViewId="0">
      <selection activeCell="C28" sqref="C28"/>
    </sheetView>
  </sheetViews>
  <sheetFormatPr baseColWidth="10" defaultRowHeight="15" customHeight="1" x14ac:dyDescent="0.25"/>
  <cols>
    <col min="1" max="1" width="5.42578125" style="118" customWidth="1"/>
    <col min="2" max="2" width="3.7109375" style="10" customWidth="1"/>
    <col min="3" max="3" width="24" style="10" customWidth="1"/>
    <col min="4" max="16" width="6.7109375" style="10" customWidth="1"/>
    <col min="17" max="17" width="7.7109375" style="10" customWidth="1"/>
    <col min="18" max="16384" width="11.42578125" style="10"/>
  </cols>
  <sheetData>
    <row r="1" spans="1:17" ht="15.95" customHeight="1" x14ac:dyDescent="0.25">
      <c r="A1" s="117" t="s">
        <v>2</v>
      </c>
    </row>
    <row r="2" spans="1:17" ht="15.95" customHeight="1" x14ac:dyDescent="0.25">
      <c r="B2" s="37" t="s">
        <v>72</v>
      </c>
      <c r="C2" s="9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7" ht="15.95" customHeight="1" x14ac:dyDescent="0.25">
      <c r="B3" s="11"/>
      <c r="C3" s="9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7" s="13" customFormat="1" ht="24" customHeight="1" x14ac:dyDescent="0.25">
      <c r="A4" s="127"/>
      <c r="B4" s="3" t="s">
        <v>69</v>
      </c>
      <c r="C4" s="4" t="s">
        <v>4</v>
      </c>
      <c r="D4" s="30" t="s">
        <v>48</v>
      </c>
      <c r="E4" s="30" t="s">
        <v>49</v>
      </c>
      <c r="F4" s="30" t="s">
        <v>50</v>
      </c>
      <c r="G4" s="30" t="s">
        <v>51</v>
      </c>
      <c r="H4" s="30" t="s">
        <v>52</v>
      </c>
      <c r="I4" s="30" t="s">
        <v>53</v>
      </c>
      <c r="J4" s="30" t="s">
        <v>54</v>
      </c>
      <c r="K4" s="30" t="s">
        <v>55</v>
      </c>
      <c r="L4" s="30" t="s">
        <v>56</v>
      </c>
      <c r="M4" s="30" t="s">
        <v>57</v>
      </c>
      <c r="N4" s="30" t="s">
        <v>58</v>
      </c>
      <c r="O4" s="30" t="s">
        <v>59</v>
      </c>
      <c r="P4" s="26" t="s">
        <v>0</v>
      </c>
      <c r="Q4" s="26" t="s">
        <v>1</v>
      </c>
    </row>
    <row r="5" spans="1:17" s="16" customFormat="1" ht="18.75" customHeight="1" x14ac:dyDescent="0.25">
      <c r="A5" s="121"/>
      <c r="B5" s="27">
        <v>1</v>
      </c>
      <c r="C5" s="21" t="s">
        <v>3</v>
      </c>
      <c r="D5" s="23">
        <v>3</v>
      </c>
      <c r="E5" s="23">
        <v>2</v>
      </c>
      <c r="F5" s="23">
        <v>1</v>
      </c>
      <c r="G5" s="23">
        <v>2</v>
      </c>
      <c r="H5" s="23">
        <v>6</v>
      </c>
      <c r="I5" s="23">
        <v>2</v>
      </c>
      <c r="J5" s="23">
        <v>3</v>
      </c>
      <c r="K5" s="23">
        <v>2</v>
      </c>
      <c r="L5" s="23">
        <v>7</v>
      </c>
      <c r="M5" s="23">
        <v>4</v>
      </c>
      <c r="N5" s="23">
        <v>9</v>
      </c>
      <c r="O5" s="23">
        <v>2</v>
      </c>
      <c r="P5" s="23">
        <f>+SUM(D5:O5)</f>
        <v>43</v>
      </c>
      <c r="Q5" s="112">
        <f>+(P5/$P$8)*100</f>
        <v>69.354838709677423</v>
      </c>
    </row>
    <row r="6" spans="1:17" s="16" customFormat="1" ht="18.75" customHeight="1" x14ac:dyDescent="0.25">
      <c r="A6" s="121"/>
      <c r="B6" s="27">
        <v>2</v>
      </c>
      <c r="C6" s="21" t="s">
        <v>10</v>
      </c>
      <c r="D6" s="23">
        <v>0</v>
      </c>
      <c r="E6" s="23">
        <v>1</v>
      </c>
      <c r="F6" s="23">
        <v>1</v>
      </c>
      <c r="G6" s="23">
        <v>3</v>
      </c>
      <c r="H6" s="23">
        <v>2</v>
      </c>
      <c r="I6" s="23">
        <v>0</v>
      </c>
      <c r="J6" s="23">
        <v>0</v>
      </c>
      <c r="K6" s="23">
        <v>4</v>
      </c>
      <c r="L6" s="23">
        <v>1</v>
      </c>
      <c r="M6" s="23">
        <v>2</v>
      </c>
      <c r="N6" s="23">
        <v>1</v>
      </c>
      <c r="O6" s="23">
        <v>1</v>
      </c>
      <c r="P6" s="23">
        <f>+SUM(D6:O6)</f>
        <v>16</v>
      </c>
      <c r="Q6" s="112">
        <f>+(P6/$P$8)*100</f>
        <v>25.806451612903224</v>
      </c>
    </row>
    <row r="7" spans="1:17" s="16" customFormat="1" ht="18.75" customHeight="1" x14ac:dyDescent="0.25">
      <c r="A7" s="121"/>
      <c r="B7" s="27">
        <v>3</v>
      </c>
      <c r="C7" s="25" t="s">
        <v>11</v>
      </c>
      <c r="D7" s="23">
        <v>0</v>
      </c>
      <c r="E7" s="23">
        <v>0</v>
      </c>
      <c r="F7" s="23">
        <v>1</v>
      </c>
      <c r="G7" s="23">
        <v>0</v>
      </c>
      <c r="H7" s="23">
        <v>2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f>+SUM(D7:O7)</f>
        <v>3</v>
      </c>
      <c r="Q7" s="112">
        <f>+(P7/$P$8)*100</f>
        <v>4.838709677419355</v>
      </c>
    </row>
    <row r="8" spans="1:17" ht="18.75" customHeight="1" x14ac:dyDescent="0.25">
      <c r="B8" s="133" t="s">
        <v>0</v>
      </c>
      <c r="C8" s="133"/>
      <c r="D8" s="24">
        <f t="shared" ref="D8:O8" si="0">SUM(D5:D7)</f>
        <v>3</v>
      </c>
      <c r="E8" s="24">
        <f t="shared" si="0"/>
        <v>3</v>
      </c>
      <c r="F8" s="24">
        <f t="shared" si="0"/>
        <v>3</v>
      </c>
      <c r="G8" s="24">
        <f t="shared" si="0"/>
        <v>5</v>
      </c>
      <c r="H8" s="24">
        <f t="shared" si="0"/>
        <v>10</v>
      </c>
      <c r="I8" s="24">
        <f t="shared" si="0"/>
        <v>2</v>
      </c>
      <c r="J8" s="24">
        <f t="shared" si="0"/>
        <v>3</v>
      </c>
      <c r="K8" s="24">
        <f t="shared" si="0"/>
        <v>6</v>
      </c>
      <c r="L8" s="24">
        <f t="shared" si="0"/>
        <v>8</v>
      </c>
      <c r="M8" s="24">
        <f t="shared" si="0"/>
        <v>6</v>
      </c>
      <c r="N8" s="24">
        <f t="shared" si="0"/>
        <v>10</v>
      </c>
      <c r="O8" s="24">
        <f t="shared" si="0"/>
        <v>3</v>
      </c>
      <c r="P8" s="24">
        <f t="shared" ref="P8:Q8" si="1">SUM(P5:P7)</f>
        <v>62</v>
      </c>
      <c r="Q8" s="110">
        <f t="shared" si="1"/>
        <v>100</v>
      </c>
    </row>
    <row r="9" spans="1:17" s="45" customFormat="1" ht="12.75" customHeight="1" x14ac:dyDescent="0.25">
      <c r="B9" s="83" t="s">
        <v>9</v>
      </c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</row>
    <row r="10" spans="1:17" s="45" customFormat="1" ht="12.75" customHeight="1" x14ac:dyDescent="0.25">
      <c r="B10" s="92" t="s">
        <v>75</v>
      </c>
    </row>
    <row r="11" spans="1:17" s="45" customFormat="1" ht="12.75" customHeight="1" x14ac:dyDescent="0.25">
      <c r="B11" s="83" t="s">
        <v>73</v>
      </c>
    </row>
    <row r="12" spans="1:17" ht="15" customHeight="1" x14ac:dyDescent="0.25">
      <c r="B12" s="31"/>
    </row>
    <row r="15" spans="1:17" ht="15" customHeight="1" x14ac:dyDescent="0.25">
      <c r="C15" s="32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</row>
    <row r="16" spans="1:17" ht="15" customHeight="1" x14ac:dyDescent="0.25"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</row>
  </sheetData>
  <sortState xmlns:xlrd2="http://schemas.microsoft.com/office/spreadsheetml/2017/richdata2" ref="C6:P6">
    <sortCondition descending="1" ref="P6"/>
  </sortState>
  <mergeCells count="1">
    <mergeCell ref="B8:C8"/>
  </mergeCells>
  <hyperlinks>
    <hyperlink ref="A1" location="Índice!A1" display="volver" xr:uid="{00000000-0004-0000-0200-000000000000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74B3B-68BD-4017-8887-14B7E0CE580B}">
  <dimension ref="A1:R11"/>
  <sheetViews>
    <sheetView zoomScale="85" zoomScaleNormal="85" workbookViewId="0">
      <selection activeCell="C32" sqref="C32"/>
    </sheetView>
  </sheetViews>
  <sheetFormatPr baseColWidth="10" defaultRowHeight="15" customHeight="1" x14ac:dyDescent="0.25"/>
  <cols>
    <col min="1" max="1" width="5.42578125" style="118" customWidth="1"/>
    <col min="2" max="2" width="3.7109375" style="10" customWidth="1"/>
    <col min="3" max="3" width="22.7109375" style="10" customWidth="1"/>
    <col min="4" max="16" width="6.7109375" style="10" customWidth="1"/>
    <col min="17" max="17" width="7.7109375" style="10" customWidth="1"/>
    <col min="18" max="16384" width="11.42578125" style="10"/>
  </cols>
  <sheetData>
    <row r="1" spans="1:18" ht="15.95" customHeight="1" x14ac:dyDescent="0.25">
      <c r="A1" s="117" t="s">
        <v>2</v>
      </c>
    </row>
    <row r="2" spans="1:18" ht="15.95" customHeight="1" x14ac:dyDescent="0.25">
      <c r="B2" s="37" t="s">
        <v>78</v>
      </c>
      <c r="C2" s="38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8"/>
      <c r="Q2" s="38"/>
    </row>
    <row r="3" spans="1:18" ht="15.95" customHeight="1" x14ac:dyDescent="0.25">
      <c r="B3" s="38"/>
      <c r="C3" s="2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</row>
    <row r="4" spans="1:18" ht="24" customHeight="1" x14ac:dyDescent="0.25">
      <c r="B4" s="3" t="s">
        <v>69</v>
      </c>
      <c r="C4" s="4" t="s">
        <v>4</v>
      </c>
      <c r="D4" s="30" t="s">
        <v>48</v>
      </c>
      <c r="E4" s="30" t="s">
        <v>49</v>
      </c>
      <c r="F4" s="30" t="s">
        <v>50</v>
      </c>
      <c r="G4" s="30" t="s">
        <v>51</v>
      </c>
      <c r="H4" s="30" t="s">
        <v>52</v>
      </c>
      <c r="I4" s="30" t="s">
        <v>53</v>
      </c>
      <c r="J4" s="30" t="s">
        <v>54</v>
      </c>
      <c r="K4" s="30" t="s">
        <v>55</v>
      </c>
      <c r="L4" s="30" t="s">
        <v>56</v>
      </c>
      <c r="M4" s="30" t="s">
        <v>57</v>
      </c>
      <c r="N4" s="30" t="s">
        <v>58</v>
      </c>
      <c r="O4" s="30" t="s">
        <v>59</v>
      </c>
      <c r="P4" s="40" t="s">
        <v>0</v>
      </c>
      <c r="Q4" s="40" t="s">
        <v>1</v>
      </c>
    </row>
    <row r="5" spans="1:18" s="16" customFormat="1" ht="18.75" customHeight="1" x14ac:dyDescent="0.25">
      <c r="A5" s="121"/>
      <c r="B5" s="41">
        <v>1</v>
      </c>
      <c r="C5" s="32" t="s">
        <v>3</v>
      </c>
      <c r="D5" s="33">
        <v>3</v>
      </c>
      <c r="E5" s="33">
        <v>2</v>
      </c>
      <c r="F5" s="33">
        <v>1</v>
      </c>
      <c r="G5" s="33">
        <v>1</v>
      </c>
      <c r="H5" s="33">
        <v>6</v>
      </c>
      <c r="I5" s="33">
        <v>2</v>
      </c>
      <c r="J5" s="33">
        <v>2</v>
      </c>
      <c r="K5" s="33">
        <v>2</v>
      </c>
      <c r="L5" s="33">
        <v>7</v>
      </c>
      <c r="M5" s="33">
        <v>4</v>
      </c>
      <c r="N5" s="33">
        <v>9</v>
      </c>
      <c r="O5" s="33">
        <v>2</v>
      </c>
      <c r="P5" s="42">
        <f>+SUM(D5:O5)</f>
        <v>41</v>
      </c>
      <c r="Q5" s="109">
        <f>+(P5/$P$8)*100</f>
        <v>74.545454545454547</v>
      </c>
      <c r="R5" s="43"/>
    </row>
    <row r="6" spans="1:18" s="16" customFormat="1" ht="18.75" customHeight="1" x14ac:dyDescent="0.25">
      <c r="A6" s="121"/>
      <c r="B6" s="41">
        <v>2</v>
      </c>
      <c r="C6" s="32" t="s">
        <v>10</v>
      </c>
      <c r="D6" s="33">
        <v>0</v>
      </c>
      <c r="E6" s="33">
        <v>1</v>
      </c>
      <c r="F6" s="33">
        <v>1</v>
      </c>
      <c r="G6" s="33">
        <v>1</v>
      </c>
      <c r="H6" s="33">
        <v>1</v>
      </c>
      <c r="I6" s="33">
        <v>0</v>
      </c>
      <c r="J6" s="33">
        <v>0</v>
      </c>
      <c r="K6" s="33">
        <v>4</v>
      </c>
      <c r="L6" s="33">
        <v>0</v>
      </c>
      <c r="M6" s="33">
        <v>1</v>
      </c>
      <c r="N6" s="33">
        <v>1</v>
      </c>
      <c r="O6" s="33">
        <v>1</v>
      </c>
      <c r="P6" s="42">
        <f>+SUM(D6:O6)</f>
        <v>11</v>
      </c>
      <c r="Q6" s="109">
        <f>+(P6/$P$8)*100</f>
        <v>20</v>
      </c>
      <c r="R6" s="43"/>
    </row>
    <row r="7" spans="1:18" s="16" customFormat="1" ht="18.75" customHeight="1" x14ac:dyDescent="0.25">
      <c r="A7" s="121"/>
      <c r="B7" s="41">
        <v>3</v>
      </c>
      <c r="C7" s="32" t="s">
        <v>11</v>
      </c>
      <c r="D7" s="33">
        <v>0</v>
      </c>
      <c r="E7" s="33">
        <v>0</v>
      </c>
      <c r="F7" s="33">
        <v>1</v>
      </c>
      <c r="G7" s="33">
        <v>0</v>
      </c>
      <c r="H7" s="33">
        <v>2</v>
      </c>
      <c r="I7" s="33">
        <v>0</v>
      </c>
      <c r="J7" s="33">
        <v>0</v>
      </c>
      <c r="K7" s="33">
        <v>0</v>
      </c>
      <c r="L7" s="33">
        <v>0</v>
      </c>
      <c r="M7" s="33">
        <v>0</v>
      </c>
      <c r="N7" s="33">
        <v>0</v>
      </c>
      <c r="O7" s="33">
        <v>0</v>
      </c>
      <c r="P7" s="42">
        <f t="shared" ref="P7" si="0">+SUM(D7:O7)</f>
        <v>3</v>
      </c>
      <c r="Q7" s="109">
        <f t="shared" ref="Q7" si="1">+(P7/$P$8)*100</f>
        <v>5.4545454545454541</v>
      </c>
      <c r="R7" s="43"/>
    </row>
    <row r="8" spans="1:18" ht="18.75" customHeight="1" x14ac:dyDescent="0.25">
      <c r="B8" s="134" t="s">
        <v>0</v>
      </c>
      <c r="C8" s="134"/>
      <c r="D8" s="44">
        <f t="shared" ref="D8:P8" si="2">+SUM(D5:D7)</f>
        <v>3</v>
      </c>
      <c r="E8" s="44">
        <f t="shared" si="2"/>
        <v>3</v>
      </c>
      <c r="F8" s="44">
        <f t="shared" si="2"/>
        <v>3</v>
      </c>
      <c r="G8" s="44">
        <f t="shared" si="2"/>
        <v>2</v>
      </c>
      <c r="H8" s="44">
        <f t="shared" si="2"/>
        <v>9</v>
      </c>
      <c r="I8" s="44">
        <f t="shared" si="2"/>
        <v>2</v>
      </c>
      <c r="J8" s="44">
        <f t="shared" si="2"/>
        <v>2</v>
      </c>
      <c r="K8" s="44">
        <f t="shared" si="2"/>
        <v>6</v>
      </c>
      <c r="L8" s="44">
        <f t="shared" si="2"/>
        <v>7</v>
      </c>
      <c r="M8" s="44">
        <f t="shared" si="2"/>
        <v>5</v>
      </c>
      <c r="N8" s="44">
        <f t="shared" si="2"/>
        <v>10</v>
      </c>
      <c r="O8" s="44">
        <f t="shared" si="2"/>
        <v>3</v>
      </c>
      <c r="P8" s="44">
        <f t="shared" si="2"/>
        <v>55</v>
      </c>
      <c r="Q8" s="110">
        <v>100.00000000000001</v>
      </c>
    </row>
    <row r="9" spans="1:18" s="45" customFormat="1" ht="12.75" customHeight="1" x14ac:dyDescent="0.25">
      <c r="B9" s="45" t="s">
        <v>9</v>
      </c>
    </row>
    <row r="10" spans="1:18" s="45" customFormat="1" ht="12.75" customHeight="1" x14ac:dyDescent="0.25">
      <c r="B10" s="92" t="s">
        <v>74</v>
      </c>
    </row>
    <row r="11" spans="1:18" s="45" customFormat="1" ht="12.75" customHeight="1" x14ac:dyDescent="0.25">
      <c r="B11" s="83" t="s">
        <v>73</v>
      </c>
    </row>
  </sheetData>
  <mergeCells count="1">
    <mergeCell ref="B8:C8"/>
  </mergeCells>
  <hyperlinks>
    <hyperlink ref="A1" location="Índice!A1" display="volver" xr:uid="{CFE857E5-310A-4570-9018-D5C1CCFA0CA7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5B876-A30C-4C42-BC53-4CFD8A37F402}">
  <dimension ref="A1:J14"/>
  <sheetViews>
    <sheetView zoomScale="85" zoomScaleNormal="85" workbookViewId="0">
      <selection activeCell="C26" sqref="C26"/>
    </sheetView>
  </sheetViews>
  <sheetFormatPr baseColWidth="10" defaultColWidth="11.42578125" defaultRowHeight="15" customHeight="1" x14ac:dyDescent="0.25"/>
  <cols>
    <col min="1" max="1" width="5.42578125" style="122" customWidth="1"/>
    <col min="2" max="2" width="3.7109375" style="32" customWidth="1"/>
    <col min="3" max="3" width="13.140625" style="32" customWidth="1"/>
    <col min="4" max="4" width="26.5703125" style="32" bestFit="1" customWidth="1"/>
    <col min="5" max="8" width="11" style="25" customWidth="1"/>
    <col min="9" max="9" width="7.7109375" style="32" customWidth="1"/>
    <col min="10" max="10" width="8.140625" style="32" bestFit="1" customWidth="1"/>
    <col min="11" max="16384" width="11.42578125" style="32"/>
  </cols>
  <sheetData>
    <row r="1" spans="1:10" s="10" customFormat="1" ht="15.95" customHeight="1" x14ac:dyDescent="0.25">
      <c r="A1" s="117" t="s">
        <v>2</v>
      </c>
    </row>
    <row r="2" spans="1:10" ht="15.95" customHeight="1" x14ac:dyDescent="0.25">
      <c r="B2" s="46" t="s">
        <v>79</v>
      </c>
      <c r="C2" s="47"/>
    </row>
    <row r="3" spans="1:10" ht="15.95" customHeight="1" x14ac:dyDescent="0.25"/>
    <row r="4" spans="1:10" ht="27.95" customHeight="1" x14ac:dyDescent="0.25">
      <c r="B4" s="3" t="s">
        <v>69</v>
      </c>
      <c r="C4" s="48" t="s">
        <v>12</v>
      </c>
      <c r="D4" s="48" t="s">
        <v>13</v>
      </c>
      <c r="E4" s="49" t="s">
        <v>14</v>
      </c>
      <c r="F4" s="49" t="s">
        <v>15</v>
      </c>
      <c r="G4" s="49" t="s">
        <v>16</v>
      </c>
      <c r="H4" s="49" t="s">
        <v>17</v>
      </c>
      <c r="I4" s="50" t="s">
        <v>0</v>
      </c>
      <c r="J4" s="50" t="s">
        <v>1</v>
      </c>
    </row>
    <row r="5" spans="1:10" ht="18.75" customHeight="1" x14ac:dyDescent="0.25">
      <c r="B5" s="135">
        <v>1</v>
      </c>
      <c r="C5" s="135" t="s">
        <v>18</v>
      </c>
      <c r="D5" s="32" t="s">
        <v>19</v>
      </c>
      <c r="E5" s="51">
        <v>1846</v>
      </c>
      <c r="F5" s="51">
        <v>1433</v>
      </c>
      <c r="G5" s="51">
        <v>1279</v>
      </c>
      <c r="H5" s="51">
        <v>1913</v>
      </c>
      <c r="I5" s="52">
        <f>SUM(E5:H5)</f>
        <v>6471</v>
      </c>
      <c r="J5" s="113">
        <f>+I5/$I$7*100</f>
        <v>90.301423388222162</v>
      </c>
    </row>
    <row r="6" spans="1:10" ht="18.75" customHeight="1" x14ac:dyDescent="0.25">
      <c r="B6" s="135"/>
      <c r="C6" s="135"/>
      <c r="D6" s="32" t="s">
        <v>20</v>
      </c>
      <c r="E6" s="51">
        <v>149</v>
      </c>
      <c r="F6" s="51">
        <v>129</v>
      </c>
      <c r="G6" s="51">
        <v>183</v>
      </c>
      <c r="H6" s="51">
        <v>234</v>
      </c>
      <c r="I6" s="52">
        <f>SUM(E6:H6)</f>
        <v>695</v>
      </c>
      <c r="J6" s="113">
        <f>+I6/$I$7*100</f>
        <v>9.69857661177784</v>
      </c>
    </row>
    <row r="7" spans="1:10" ht="18.75" customHeight="1" x14ac:dyDescent="0.25">
      <c r="B7" s="136"/>
      <c r="C7" s="136"/>
      <c r="D7" s="54" t="s">
        <v>21</v>
      </c>
      <c r="E7" s="55">
        <f t="shared" ref="E7:H7" si="0">+SUM(E5:E6)</f>
        <v>1995</v>
      </c>
      <c r="F7" s="55">
        <f t="shared" si="0"/>
        <v>1562</v>
      </c>
      <c r="G7" s="55">
        <f t="shared" si="0"/>
        <v>1462</v>
      </c>
      <c r="H7" s="55">
        <f t="shared" si="0"/>
        <v>2147</v>
      </c>
      <c r="I7" s="56">
        <f>+SUM(I5:I6)</f>
        <v>7166</v>
      </c>
      <c r="J7" s="114">
        <f>SUM(J5:J6)</f>
        <v>100</v>
      </c>
    </row>
    <row r="8" spans="1:10" ht="18.75" customHeight="1" x14ac:dyDescent="0.25">
      <c r="B8" s="135">
        <v>2</v>
      </c>
      <c r="C8" s="135" t="s">
        <v>22</v>
      </c>
      <c r="D8" s="32" t="s">
        <v>19</v>
      </c>
      <c r="E8" s="51">
        <v>1406</v>
      </c>
      <c r="F8" s="51">
        <v>2279</v>
      </c>
      <c r="G8" s="51">
        <v>1357</v>
      </c>
      <c r="H8" s="51">
        <v>1179</v>
      </c>
      <c r="I8" s="52">
        <f>SUM(E8:H8)</f>
        <v>6221</v>
      </c>
      <c r="J8" s="113">
        <f>+I8/$I$10*100</f>
        <v>91.123480298813533</v>
      </c>
    </row>
    <row r="9" spans="1:10" ht="18.75" customHeight="1" x14ac:dyDescent="0.25">
      <c r="B9" s="135"/>
      <c r="C9" s="135"/>
      <c r="D9" s="32" t="s">
        <v>20</v>
      </c>
      <c r="E9" s="51">
        <v>116</v>
      </c>
      <c r="F9" s="51">
        <v>149</v>
      </c>
      <c r="G9" s="51">
        <v>184</v>
      </c>
      <c r="H9" s="51">
        <v>157</v>
      </c>
      <c r="I9" s="52">
        <f>SUM(E9:H9)</f>
        <v>606</v>
      </c>
      <c r="J9" s="113">
        <f>+I9/$I$10*100</f>
        <v>8.8765197011864654</v>
      </c>
    </row>
    <row r="10" spans="1:10" ht="18.75" customHeight="1" x14ac:dyDescent="0.25">
      <c r="B10" s="136"/>
      <c r="C10" s="136"/>
      <c r="D10" s="54" t="s">
        <v>21</v>
      </c>
      <c r="E10" s="55">
        <f t="shared" ref="E10:I10" si="1">+SUM(E8:E9)</f>
        <v>1522</v>
      </c>
      <c r="F10" s="55">
        <f t="shared" si="1"/>
        <v>2428</v>
      </c>
      <c r="G10" s="55">
        <f t="shared" si="1"/>
        <v>1541</v>
      </c>
      <c r="H10" s="55">
        <f t="shared" si="1"/>
        <v>1336</v>
      </c>
      <c r="I10" s="56">
        <f t="shared" si="1"/>
        <v>6827</v>
      </c>
      <c r="J10" s="114">
        <f>SUM(J8:J9)</f>
        <v>100</v>
      </c>
    </row>
    <row r="11" spans="1:10" s="45" customFormat="1" ht="12.75" customHeight="1" x14ac:dyDescent="0.25">
      <c r="B11" s="57" t="s">
        <v>23</v>
      </c>
      <c r="C11" s="57"/>
      <c r="E11" s="94"/>
      <c r="F11" s="94"/>
      <c r="G11" s="94"/>
      <c r="H11" s="94"/>
    </row>
    <row r="12" spans="1:10" s="45" customFormat="1" ht="12.75" customHeight="1" x14ac:dyDescent="0.25">
      <c r="B12" s="57" t="s">
        <v>24</v>
      </c>
      <c r="C12" s="57"/>
      <c r="E12" s="94"/>
      <c r="F12" s="94"/>
      <c r="G12" s="94"/>
      <c r="H12" s="94"/>
    </row>
    <row r="13" spans="1:10" s="45" customFormat="1" ht="12.75" customHeight="1" x14ac:dyDescent="0.25">
      <c r="B13" s="92" t="s">
        <v>74</v>
      </c>
      <c r="E13" s="94"/>
      <c r="F13" s="94"/>
      <c r="G13" s="94"/>
      <c r="H13" s="94"/>
    </row>
    <row r="14" spans="1:10" s="45" customFormat="1" ht="12.75" customHeight="1" x14ac:dyDescent="0.25">
      <c r="B14" s="83" t="s">
        <v>73</v>
      </c>
      <c r="E14" s="94"/>
      <c r="F14" s="94"/>
      <c r="G14" s="94"/>
      <c r="H14" s="94"/>
    </row>
  </sheetData>
  <mergeCells count="4">
    <mergeCell ref="B5:B7"/>
    <mergeCell ref="C5:C7"/>
    <mergeCell ref="B8:B10"/>
    <mergeCell ref="C8:C10"/>
  </mergeCells>
  <hyperlinks>
    <hyperlink ref="A1" location="Índice!A1" display="volver" xr:uid="{447154A7-F1EF-44CE-BE09-5F5DBC7A3EE0}"/>
  </hyperlinks>
  <pageMargins left="0.7" right="0.7" top="0.75" bottom="0.75" header="0.3" footer="0.3"/>
  <pageSetup orientation="portrait" r:id="rId1"/>
  <ignoredErrors>
    <ignoredError sqref="I7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F8D01-3675-44A5-8A95-D95534A395E8}">
  <sheetPr>
    <pageSetUpPr fitToPage="1"/>
  </sheetPr>
  <dimension ref="A1:Q31"/>
  <sheetViews>
    <sheetView showGridLines="0" zoomScale="85" zoomScaleNormal="85" workbookViewId="0">
      <selection activeCell="B16" sqref="B16"/>
    </sheetView>
  </sheetViews>
  <sheetFormatPr baseColWidth="10" defaultRowHeight="15" customHeight="1" x14ac:dyDescent="0.25"/>
  <cols>
    <col min="1" max="1" width="5.42578125" style="118" customWidth="1"/>
    <col min="2" max="2" width="3.7109375" style="10" customWidth="1"/>
    <col min="3" max="3" width="37.28515625" style="10" customWidth="1"/>
    <col min="4" max="16" width="6.7109375" style="10" customWidth="1"/>
    <col min="17" max="17" width="7.7109375" style="10" customWidth="1"/>
    <col min="18" max="18" width="12.5703125" style="10" bestFit="1" customWidth="1"/>
    <col min="19" max="16384" width="11.42578125" style="10"/>
  </cols>
  <sheetData>
    <row r="1" spans="1:17" ht="15.95" customHeight="1" x14ac:dyDescent="0.25">
      <c r="A1" s="117" t="s">
        <v>2</v>
      </c>
    </row>
    <row r="2" spans="1:17" ht="15.95" customHeight="1" x14ac:dyDescent="0.25">
      <c r="B2" s="37" t="s">
        <v>80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</row>
    <row r="3" spans="1:17" ht="15.95" customHeight="1" x14ac:dyDescent="0.25"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</row>
    <row r="4" spans="1:17" s="14" customFormat="1" ht="24" customHeight="1" x14ac:dyDescent="0.25">
      <c r="A4" s="119"/>
      <c r="B4" s="3" t="s">
        <v>69</v>
      </c>
      <c r="C4" s="58" t="s">
        <v>25</v>
      </c>
      <c r="D4" s="30" t="s">
        <v>48</v>
      </c>
      <c r="E4" s="30" t="s">
        <v>49</v>
      </c>
      <c r="F4" s="30" t="s">
        <v>50</v>
      </c>
      <c r="G4" s="30" t="s">
        <v>51</v>
      </c>
      <c r="H4" s="30" t="s">
        <v>52</v>
      </c>
      <c r="I4" s="30" t="s">
        <v>53</v>
      </c>
      <c r="J4" s="30" t="s">
        <v>54</v>
      </c>
      <c r="K4" s="30" t="s">
        <v>55</v>
      </c>
      <c r="L4" s="30" t="s">
        <v>56</v>
      </c>
      <c r="M4" s="30" t="s">
        <v>57</v>
      </c>
      <c r="N4" s="30" t="s">
        <v>58</v>
      </c>
      <c r="O4" s="30" t="s">
        <v>59</v>
      </c>
      <c r="P4" s="40" t="s">
        <v>0</v>
      </c>
      <c r="Q4" s="40" t="s">
        <v>1</v>
      </c>
    </row>
    <row r="5" spans="1:17" s="16" customFormat="1" ht="38.25" x14ac:dyDescent="0.25">
      <c r="A5" s="121"/>
      <c r="B5" s="38">
        <v>1</v>
      </c>
      <c r="C5" s="59" t="s">
        <v>66</v>
      </c>
      <c r="D5" s="33">
        <v>0</v>
      </c>
      <c r="E5" s="33">
        <v>1</v>
      </c>
      <c r="F5" s="33">
        <v>0</v>
      </c>
      <c r="G5" s="33">
        <v>1</v>
      </c>
      <c r="H5" s="33">
        <v>3</v>
      </c>
      <c r="I5" s="33">
        <v>1</v>
      </c>
      <c r="J5" s="33">
        <v>0</v>
      </c>
      <c r="K5" s="33">
        <v>2</v>
      </c>
      <c r="L5" s="33">
        <v>2</v>
      </c>
      <c r="M5" s="33">
        <v>1</v>
      </c>
      <c r="N5" s="33">
        <v>2</v>
      </c>
      <c r="O5" s="33">
        <v>0</v>
      </c>
      <c r="P5" s="42">
        <f t="shared" ref="P5:P12" si="0">SUM(D5:O5)</f>
        <v>13</v>
      </c>
      <c r="Q5" s="115">
        <f t="shared" ref="Q5:Q12" si="1">(P5/$P$14)*100</f>
        <v>23.636363636363637</v>
      </c>
    </row>
    <row r="6" spans="1:17" s="16" customFormat="1" ht="18.75" customHeight="1" x14ac:dyDescent="0.25">
      <c r="A6" s="121"/>
      <c r="B6" s="38">
        <v>2</v>
      </c>
      <c r="C6" s="59" t="s">
        <v>26</v>
      </c>
      <c r="D6" s="33">
        <v>1</v>
      </c>
      <c r="E6" s="33">
        <v>0</v>
      </c>
      <c r="F6" s="33">
        <v>0</v>
      </c>
      <c r="G6" s="33">
        <v>0</v>
      </c>
      <c r="H6" s="33">
        <v>1</v>
      </c>
      <c r="I6" s="33">
        <v>0</v>
      </c>
      <c r="J6" s="33">
        <v>0</v>
      </c>
      <c r="K6" s="33">
        <v>2</v>
      </c>
      <c r="L6" s="33">
        <v>2</v>
      </c>
      <c r="M6" s="33">
        <v>0</v>
      </c>
      <c r="N6" s="33">
        <v>1</v>
      </c>
      <c r="O6" s="33">
        <v>1</v>
      </c>
      <c r="P6" s="42">
        <f t="shared" si="0"/>
        <v>8</v>
      </c>
      <c r="Q6" s="115">
        <f t="shared" si="1"/>
        <v>14.545454545454545</v>
      </c>
    </row>
    <row r="7" spans="1:17" s="16" customFormat="1" ht="18.75" customHeight="1" x14ac:dyDescent="0.25">
      <c r="A7" s="121"/>
      <c r="B7" s="38">
        <v>3</v>
      </c>
      <c r="C7" s="59" t="s">
        <v>27</v>
      </c>
      <c r="D7" s="35">
        <v>0</v>
      </c>
      <c r="E7" s="35">
        <v>0</v>
      </c>
      <c r="F7" s="35">
        <v>0</v>
      </c>
      <c r="G7" s="35">
        <v>0</v>
      </c>
      <c r="H7" s="35">
        <v>2</v>
      </c>
      <c r="I7" s="35">
        <v>0</v>
      </c>
      <c r="J7" s="35">
        <v>0</v>
      </c>
      <c r="K7" s="35">
        <v>1</v>
      </c>
      <c r="L7" s="35">
        <v>0</v>
      </c>
      <c r="M7" s="35">
        <v>1</v>
      </c>
      <c r="N7" s="35">
        <v>1</v>
      </c>
      <c r="O7" s="35">
        <v>1</v>
      </c>
      <c r="P7" s="42">
        <f t="shared" si="0"/>
        <v>6</v>
      </c>
      <c r="Q7" s="115">
        <f t="shared" si="1"/>
        <v>10.909090909090908</v>
      </c>
    </row>
    <row r="8" spans="1:17" s="16" customFormat="1" ht="25.5" x14ac:dyDescent="0.25">
      <c r="A8" s="121"/>
      <c r="B8" s="38">
        <v>4</v>
      </c>
      <c r="C8" s="25" t="s">
        <v>60</v>
      </c>
      <c r="D8" s="33">
        <v>0</v>
      </c>
      <c r="E8" s="33">
        <v>2</v>
      </c>
      <c r="F8" s="33">
        <v>0</v>
      </c>
      <c r="G8" s="33">
        <v>0</v>
      </c>
      <c r="H8" s="33">
        <v>0</v>
      </c>
      <c r="I8" s="33">
        <v>0</v>
      </c>
      <c r="J8" s="33">
        <v>0</v>
      </c>
      <c r="K8" s="33">
        <v>0</v>
      </c>
      <c r="L8" s="33">
        <v>1</v>
      </c>
      <c r="M8" s="33">
        <v>1</v>
      </c>
      <c r="N8" s="33">
        <v>0</v>
      </c>
      <c r="O8" s="33">
        <v>1</v>
      </c>
      <c r="P8" s="42">
        <f t="shared" si="0"/>
        <v>5</v>
      </c>
      <c r="Q8" s="115">
        <f t="shared" si="1"/>
        <v>9.0909090909090917</v>
      </c>
    </row>
    <row r="9" spans="1:17" s="16" customFormat="1" ht="25.5" x14ac:dyDescent="0.25">
      <c r="A9" s="121"/>
      <c r="B9" s="38">
        <v>5</v>
      </c>
      <c r="C9" s="60" t="s">
        <v>65</v>
      </c>
      <c r="D9" s="33">
        <v>0</v>
      </c>
      <c r="E9" s="33">
        <v>0</v>
      </c>
      <c r="F9" s="33">
        <v>1</v>
      </c>
      <c r="G9" s="33">
        <v>1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1</v>
      </c>
      <c r="N9" s="33">
        <v>1</v>
      </c>
      <c r="O9" s="33">
        <v>0</v>
      </c>
      <c r="P9" s="42">
        <f t="shared" si="0"/>
        <v>4</v>
      </c>
      <c r="Q9" s="115">
        <f t="shared" si="1"/>
        <v>7.2727272727272725</v>
      </c>
    </row>
    <row r="10" spans="1:17" s="16" customFormat="1" ht="18.75" customHeight="1" x14ac:dyDescent="0.25">
      <c r="A10" s="121"/>
      <c r="B10" s="38">
        <v>6</v>
      </c>
      <c r="C10" s="60" t="s">
        <v>62</v>
      </c>
      <c r="D10" s="33">
        <v>0</v>
      </c>
      <c r="E10" s="33">
        <v>0</v>
      </c>
      <c r="F10" s="33">
        <v>0</v>
      </c>
      <c r="G10" s="33">
        <v>0</v>
      </c>
      <c r="H10" s="33">
        <v>0</v>
      </c>
      <c r="I10" s="33">
        <v>0</v>
      </c>
      <c r="J10" s="33">
        <v>1</v>
      </c>
      <c r="K10" s="33">
        <v>0</v>
      </c>
      <c r="L10" s="33">
        <v>1</v>
      </c>
      <c r="M10" s="33">
        <v>1</v>
      </c>
      <c r="N10" s="33">
        <v>1</v>
      </c>
      <c r="O10" s="33">
        <v>0</v>
      </c>
      <c r="P10" s="42">
        <f t="shared" si="0"/>
        <v>4</v>
      </c>
      <c r="Q10" s="115">
        <f t="shared" si="1"/>
        <v>7.2727272727272725</v>
      </c>
    </row>
    <row r="11" spans="1:17" s="16" customFormat="1" ht="18.75" customHeight="1" x14ac:dyDescent="0.25">
      <c r="A11" s="121"/>
      <c r="B11" s="38">
        <v>7</v>
      </c>
      <c r="C11" s="32" t="s">
        <v>61</v>
      </c>
      <c r="D11" s="33">
        <v>0</v>
      </c>
      <c r="E11" s="33">
        <v>0</v>
      </c>
      <c r="F11" s="33">
        <v>0</v>
      </c>
      <c r="G11" s="33">
        <v>0</v>
      </c>
      <c r="H11" s="33">
        <v>1</v>
      </c>
      <c r="I11" s="33">
        <v>0</v>
      </c>
      <c r="J11" s="33">
        <v>1</v>
      </c>
      <c r="K11" s="33">
        <v>0</v>
      </c>
      <c r="L11" s="33">
        <v>0</v>
      </c>
      <c r="M11" s="33">
        <v>0</v>
      </c>
      <c r="N11" s="33">
        <v>2</v>
      </c>
      <c r="O11" s="33">
        <v>0</v>
      </c>
      <c r="P11" s="42">
        <f t="shared" si="0"/>
        <v>4</v>
      </c>
      <c r="Q11" s="115">
        <f t="shared" si="1"/>
        <v>7.2727272727272725</v>
      </c>
    </row>
    <row r="12" spans="1:17" s="16" customFormat="1" ht="25.5" x14ac:dyDescent="0.25">
      <c r="A12" s="121"/>
      <c r="B12" s="38">
        <v>8</v>
      </c>
      <c r="C12" s="60" t="s">
        <v>63</v>
      </c>
      <c r="D12" s="33">
        <v>1</v>
      </c>
      <c r="E12" s="33">
        <v>0</v>
      </c>
      <c r="F12" s="33">
        <v>1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0</v>
      </c>
      <c r="N12" s="33">
        <v>0</v>
      </c>
      <c r="O12" s="33">
        <v>0</v>
      </c>
      <c r="P12" s="42">
        <f t="shared" si="0"/>
        <v>2</v>
      </c>
      <c r="Q12" s="115">
        <f t="shared" si="1"/>
        <v>3.6363636363636362</v>
      </c>
    </row>
    <row r="13" spans="1:17" s="16" customFormat="1" ht="18.75" customHeight="1" x14ac:dyDescent="0.25">
      <c r="A13" s="121"/>
      <c r="B13" s="38">
        <v>9</v>
      </c>
      <c r="C13" s="59" t="s">
        <v>28</v>
      </c>
      <c r="D13" s="33">
        <v>1</v>
      </c>
      <c r="E13" s="33">
        <v>0</v>
      </c>
      <c r="F13" s="33">
        <v>1</v>
      </c>
      <c r="G13" s="33">
        <v>0</v>
      </c>
      <c r="H13" s="33">
        <v>2</v>
      </c>
      <c r="I13" s="33">
        <v>1</v>
      </c>
      <c r="J13" s="33">
        <v>0</v>
      </c>
      <c r="K13" s="33">
        <v>1</v>
      </c>
      <c r="L13" s="33">
        <v>1</v>
      </c>
      <c r="M13" s="33">
        <v>0</v>
      </c>
      <c r="N13" s="33">
        <v>2</v>
      </c>
      <c r="O13" s="33">
        <v>0</v>
      </c>
      <c r="P13" s="42">
        <f t="shared" ref="P13" si="2">SUM(D13:O13)</f>
        <v>9</v>
      </c>
      <c r="Q13" s="115">
        <f t="shared" ref="Q13" si="3">(P13/$P$14)*100</f>
        <v>16.363636363636363</v>
      </c>
    </row>
    <row r="14" spans="1:17" s="16" customFormat="1" ht="18.75" customHeight="1" x14ac:dyDescent="0.25">
      <c r="A14" s="121"/>
      <c r="B14" s="134" t="s">
        <v>0</v>
      </c>
      <c r="C14" s="134"/>
      <c r="D14" s="44">
        <f t="shared" ref="D14:Q14" si="4">SUM(D5:D13)</f>
        <v>3</v>
      </c>
      <c r="E14" s="44">
        <f t="shared" si="4"/>
        <v>3</v>
      </c>
      <c r="F14" s="44">
        <f t="shared" si="4"/>
        <v>3</v>
      </c>
      <c r="G14" s="44">
        <f t="shared" si="4"/>
        <v>2</v>
      </c>
      <c r="H14" s="44">
        <f t="shared" si="4"/>
        <v>9</v>
      </c>
      <c r="I14" s="44">
        <f t="shared" si="4"/>
        <v>2</v>
      </c>
      <c r="J14" s="44">
        <f t="shared" si="4"/>
        <v>2</v>
      </c>
      <c r="K14" s="44">
        <f t="shared" si="4"/>
        <v>6</v>
      </c>
      <c r="L14" s="44">
        <f t="shared" si="4"/>
        <v>7</v>
      </c>
      <c r="M14" s="44">
        <f t="shared" si="4"/>
        <v>5</v>
      </c>
      <c r="N14" s="44">
        <f t="shared" si="4"/>
        <v>10</v>
      </c>
      <c r="O14" s="44">
        <f t="shared" si="4"/>
        <v>3</v>
      </c>
      <c r="P14" s="44">
        <f>SUM(P5:P13)</f>
        <v>55</v>
      </c>
      <c r="Q14" s="116">
        <f t="shared" si="4"/>
        <v>99.999999999999986</v>
      </c>
    </row>
    <row r="15" spans="1:17" s="45" customFormat="1" ht="12.75" customHeight="1" x14ac:dyDescent="0.25">
      <c r="B15" s="62" t="s">
        <v>87</v>
      </c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</row>
    <row r="16" spans="1:17" s="45" customFormat="1" ht="12.75" customHeight="1" x14ac:dyDescent="0.25">
      <c r="B16" s="62" t="s">
        <v>64</v>
      </c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</row>
    <row r="17" spans="2:17" s="45" customFormat="1" ht="12.75" customHeight="1" x14ac:dyDescent="0.25">
      <c r="B17" s="92" t="s">
        <v>74</v>
      </c>
      <c r="C17" s="96"/>
      <c r="P17" s="97"/>
      <c r="Q17" s="98"/>
    </row>
    <row r="18" spans="2:17" s="91" customFormat="1" ht="12.75" customHeight="1" x14ac:dyDescent="0.15">
      <c r="B18" s="83" t="s">
        <v>73</v>
      </c>
    </row>
    <row r="19" spans="2:17" ht="15" customHeight="1" x14ac:dyDescent="0.25">
      <c r="C19"/>
      <c r="D19"/>
      <c r="E19"/>
      <c r="F19"/>
      <c r="G19"/>
      <c r="H19"/>
      <c r="I19"/>
      <c r="J19"/>
      <c r="K19"/>
      <c r="L19"/>
      <c r="M19"/>
      <c r="N19"/>
      <c r="O19"/>
      <c r="P19"/>
    </row>
    <row r="20" spans="2:17" ht="15" customHeight="1" x14ac:dyDescent="0.25">
      <c r="C20"/>
      <c r="D20"/>
      <c r="E20"/>
      <c r="F20"/>
      <c r="G20"/>
      <c r="H20"/>
      <c r="I20"/>
      <c r="J20"/>
      <c r="K20"/>
      <c r="L20"/>
      <c r="M20"/>
      <c r="N20"/>
      <c r="O20"/>
      <c r="P20"/>
    </row>
    <row r="21" spans="2:17" ht="15" customHeight="1" x14ac:dyDescent="0.25">
      <c r="D21"/>
      <c r="E21"/>
      <c r="F21"/>
      <c r="G21"/>
      <c r="H21"/>
      <c r="I21"/>
      <c r="J21"/>
      <c r="K21"/>
      <c r="L21"/>
      <c r="M21"/>
      <c r="N21"/>
      <c r="O21"/>
      <c r="P21"/>
    </row>
    <row r="22" spans="2:17" ht="15" customHeight="1" x14ac:dyDescent="0.25">
      <c r="C22" s="63"/>
      <c r="D22" s="60"/>
      <c r="E22"/>
      <c r="F22"/>
      <c r="G22"/>
      <c r="H22"/>
      <c r="I22"/>
      <c r="J22"/>
      <c r="K22"/>
      <c r="L22"/>
      <c r="M22"/>
      <c r="N22"/>
      <c r="O22"/>
      <c r="P22"/>
    </row>
    <row r="23" spans="2:17" ht="15" customHeight="1" x14ac:dyDescent="0.25">
      <c r="C23" s="63"/>
      <c r="D23" s="60"/>
      <c r="E23"/>
      <c r="F23"/>
      <c r="G23"/>
      <c r="H23"/>
      <c r="I23"/>
      <c r="J23"/>
      <c r="K23"/>
      <c r="L23"/>
      <c r="M23"/>
      <c r="N23"/>
      <c r="O23"/>
      <c r="P23"/>
    </row>
    <row r="24" spans="2:17" ht="15" customHeight="1" x14ac:dyDescent="0.25">
      <c r="C24" s="63"/>
      <c r="D24" s="60"/>
      <c r="E24"/>
      <c r="F24"/>
      <c r="G24"/>
      <c r="H24"/>
      <c r="I24"/>
      <c r="J24"/>
      <c r="K24"/>
      <c r="L24"/>
      <c r="M24"/>
      <c r="N24"/>
      <c r="O24"/>
      <c r="P24"/>
    </row>
    <row r="25" spans="2:17" ht="15" customHeight="1" x14ac:dyDescent="0.25">
      <c r="C25" s="63"/>
      <c r="D25" s="60"/>
      <c r="E25"/>
      <c r="F25"/>
      <c r="G25"/>
      <c r="H25"/>
      <c r="I25"/>
      <c r="J25"/>
      <c r="K25"/>
      <c r="L25"/>
      <c r="M25"/>
      <c r="N25"/>
      <c r="O25"/>
      <c r="P25"/>
    </row>
    <row r="26" spans="2:17" ht="15" customHeight="1" x14ac:dyDescent="0.25">
      <c r="C26" s="63"/>
      <c r="D26" s="60"/>
      <c r="E26"/>
      <c r="F26"/>
      <c r="G26"/>
      <c r="H26"/>
      <c r="I26"/>
      <c r="J26"/>
      <c r="K26"/>
      <c r="L26"/>
      <c r="M26"/>
      <c r="N26"/>
      <c r="O26"/>
      <c r="P26"/>
    </row>
    <row r="27" spans="2:17" ht="15" customHeight="1" x14ac:dyDescent="0.25">
      <c r="C27"/>
      <c r="D27"/>
      <c r="E27"/>
      <c r="F27"/>
      <c r="G27"/>
      <c r="H27"/>
      <c r="I27"/>
      <c r="J27"/>
      <c r="K27"/>
      <c r="L27"/>
      <c r="M27"/>
      <c r="N27"/>
      <c r="O27"/>
      <c r="P27"/>
    </row>
    <row r="28" spans="2:17" ht="15" customHeight="1" x14ac:dyDescent="0.25">
      <c r="C28"/>
      <c r="D28"/>
      <c r="E28"/>
      <c r="F28"/>
      <c r="G28"/>
      <c r="H28"/>
      <c r="I28"/>
      <c r="J28"/>
      <c r="K28"/>
      <c r="L28"/>
      <c r="M28"/>
      <c r="N28"/>
      <c r="O28"/>
      <c r="P28"/>
    </row>
    <row r="29" spans="2:17" ht="15" customHeight="1" x14ac:dyDescent="0.25">
      <c r="C29"/>
      <c r="D29"/>
      <c r="E29"/>
      <c r="F29"/>
      <c r="G29"/>
      <c r="H29"/>
      <c r="I29"/>
      <c r="J29"/>
      <c r="K29"/>
      <c r="L29"/>
      <c r="M29"/>
      <c r="N29"/>
      <c r="O29"/>
      <c r="P29"/>
    </row>
    <row r="30" spans="2:17" ht="15" customHeight="1" x14ac:dyDescent="0.25">
      <c r="C30"/>
      <c r="D30"/>
      <c r="E30"/>
      <c r="F30"/>
      <c r="G30"/>
      <c r="H30"/>
      <c r="I30"/>
      <c r="J30"/>
      <c r="K30"/>
      <c r="L30"/>
      <c r="M30"/>
      <c r="N30"/>
      <c r="O30"/>
      <c r="P30"/>
    </row>
    <row r="31" spans="2:17" ht="15" customHeight="1" x14ac:dyDescent="0.25">
      <c r="C31"/>
      <c r="D31"/>
      <c r="E31"/>
      <c r="F31"/>
      <c r="G31"/>
      <c r="H31"/>
      <c r="I31"/>
      <c r="J31"/>
      <c r="K31"/>
      <c r="L31"/>
      <c r="M31"/>
      <c r="N31"/>
      <c r="O31"/>
      <c r="P31"/>
    </row>
  </sheetData>
  <sortState xmlns:xlrd2="http://schemas.microsoft.com/office/spreadsheetml/2017/richdata2" ref="C5:Q12">
    <sortCondition descending="1" ref="P5:P12"/>
    <sortCondition ref="C5:C12"/>
  </sortState>
  <mergeCells count="1">
    <mergeCell ref="B14:C14"/>
  </mergeCells>
  <hyperlinks>
    <hyperlink ref="A1" location="Índice!A1" display="volver" xr:uid="{D24C0716-8220-4DCF-996F-54747409017C}"/>
  </hyperlinks>
  <pageMargins left="0.7" right="0.7" top="0.75" bottom="0.75" header="0.3" footer="0.3"/>
  <pageSetup paperSize="9" scale="4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6CC0F-F02E-4BBB-A1D7-5770A4586BE7}">
  <dimension ref="A1:J11"/>
  <sheetViews>
    <sheetView zoomScale="85" zoomScaleNormal="85" workbookViewId="0">
      <selection activeCell="C28" sqref="C28"/>
    </sheetView>
  </sheetViews>
  <sheetFormatPr baseColWidth="10" defaultColWidth="11.42578125" defaultRowHeight="15" customHeight="1" x14ac:dyDescent="0.2"/>
  <cols>
    <col min="1" max="1" width="5.42578125" style="125" customWidth="1"/>
    <col min="2" max="2" width="3.7109375" style="15" customWidth="1"/>
    <col min="3" max="3" width="35.7109375" style="15" customWidth="1"/>
    <col min="4" max="7" width="11.85546875" style="15" customWidth="1"/>
    <col min="8" max="9" width="9.5703125" style="15" customWidth="1"/>
    <col min="10" max="16384" width="11.42578125" style="15"/>
  </cols>
  <sheetData>
    <row r="1" spans="1:10" s="10" customFormat="1" ht="15.95" customHeight="1" x14ac:dyDescent="0.25">
      <c r="A1" s="117" t="s">
        <v>2</v>
      </c>
    </row>
    <row r="2" spans="1:10" ht="15.95" customHeight="1" x14ac:dyDescent="0.2">
      <c r="B2" s="46" t="s">
        <v>81</v>
      </c>
    </row>
    <row r="3" spans="1:10" ht="15.95" customHeight="1" x14ac:dyDescent="0.2"/>
    <row r="4" spans="1:10" ht="27.95" customHeight="1" x14ac:dyDescent="0.2">
      <c r="B4" s="3" t="s">
        <v>69</v>
      </c>
      <c r="C4" s="48" t="s">
        <v>29</v>
      </c>
      <c r="D4" s="49" t="s">
        <v>14</v>
      </c>
      <c r="E4" s="49" t="s">
        <v>15</v>
      </c>
      <c r="F4" s="49" t="s">
        <v>16</v>
      </c>
      <c r="G4" s="49" t="s">
        <v>17</v>
      </c>
      <c r="H4" s="50" t="s">
        <v>0</v>
      </c>
      <c r="I4" s="50" t="s">
        <v>1</v>
      </c>
    </row>
    <row r="5" spans="1:10" ht="18.75" customHeight="1" x14ac:dyDescent="0.2">
      <c r="B5" s="41">
        <v>1</v>
      </c>
      <c r="C5" s="32" t="s">
        <v>30</v>
      </c>
      <c r="D5" s="52">
        <v>17</v>
      </c>
      <c r="E5" s="52">
        <v>11</v>
      </c>
      <c r="F5" s="52">
        <v>15</v>
      </c>
      <c r="G5" s="52">
        <v>9</v>
      </c>
      <c r="H5" s="52">
        <f>SUM(D5:G5)</f>
        <v>52</v>
      </c>
      <c r="I5" s="53">
        <f>+H5/$H$7*100</f>
        <v>30.409356725146196</v>
      </c>
      <c r="J5" s="32"/>
    </row>
    <row r="6" spans="1:10" ht="18.75" customHeight="1" x14ac:dyDescent="0.2">
      <c r="B6" s="41">
        <v>2</v>
      </c>
      <c r="C6" s="32" t="s">
        <v>31</v>
      </c>
      <c r="D6" s="52">
        <v>26</v>
      </c>
      <c r="E6" s="52">
        <v>18</v>
      </c>
      <c r="F6" s="52">
        <v>41</v>
      </c>
      <c r="G6" s="52">
        <v>34</v>
      </c>
      <c r="H6" s="52">
        <f>SUM(D6:G6)</f>
        <v>119</v>
      </c>
      <c r="I6" s="53">
        <f>+H6/$H$7*100</f>
        <v>69.590643274853804</v>
      </c>
      <c r="J6" s="32"/>
    </row>
    <row r="7" spans="1:10" ht="18.75" customHeight="1" x14ac:dyDescent="0.2">
      <c r="B7" s="137" t="s">
        <v>0</v>
      </c>
      <c r="C7" s="137"/>
      <c r="D7" s="64">
        <f t="shared" ref="D7:H7" si="0">+SUM(D5:D6)</f>
        <v>43</v>
      </c>
      <c r="E7" s="64">
        <f t="shared" si="0"/>
        <v>29</v>
      </c>
      <c r="F7" s="64">
        <f t="shared" si="0"/>
        <v>56</v>
      </c>
      <c r="G7" s="64">
        <f t="shared" si="0"/>
        <v>43</v>
      </c>
      <c r="H7" s="64">
        <f t="shared" si="0"/>
        <v>171</v>
      </c>
      <c r="I7" s="65">
        <f>+SUM(I5:I6)</f>
        <v>100</v>
      </c>
      <c r="J7" s="32"/>
    </row>
    <row r="8" spans="1:10" s="45" customFormat="1" ht="12.75" customHeight="1" x14ac:dyDescent="0.25">
      <c r="B8" s="57" t="s">
        <v>32</v>
      </c>
    </row>
    <row r="9" spans="1:10" s="45" customFormat="1" ht="12.75" customHeight="1" x14ac:dyDescent="0.25">
      <c r="B9" s="57" t="s">
        <v>33</v>
      </c>
    </row>
    <row r="10" spans="1:10" s="45" customFormat="1" ht="12.75" customHeight="1" x14ac:dyDescent="0.25">
      <c r="B10" s="92" t="s">
        <v>74</v>
      </c>
    </row>
    <row r="11" spans="1:10" s="45" customFormat="1" ht="12.75" customHeight="1" x14ac:dyDescent="0.25">
      <c r="B11" s="83" t="s">
        <v>73</v>
      </c>
    </row>
  </sheetData>
  <mergeCells count="1">
    <mergeCell ref="B7:C7"/>
  </mergeCells>
  <hyperlinks>
    <hyperlink ref="A1" location="Índice!A1" display="volver" xr:uid="{19237FF2-F386-47B4-A3A2-85631C52AFF7}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E5244-1085-4192-B04C-45B99C6C921D}">
  <dimension ref="A1:Q23"/>
  <sheetViews>
    <sheetView zoomScale="85" zoomScaleNormal="85" workbookViewId="0">
      <selection activeCell="C28" sqref="C28"/>
    </sheetView>
  </sheetViews>
  <sheetFormatPr baseColWidth="10" defaultRowHeight="15" customHeight="1" x14ac:dyDescent="0.25"/>
  <cols>
    <col min="1" max="1" width="5.42578125" style="118" customWidth="1"/>
    <col min="2" max="2" width="3.7109375" style="10" customWidth="1"/>
    <col min="3" max="3" width="21.85546875" style="10" bestFit="1" customWidth="1"/>
    <col min="4" max="16" width="6.7109375" style="10" customWidth="1"/>
    <col min="17" max="17" width="7.7109375" style="10" customWidth="1"/>
    <col min="18" max="16384" width="11.42578125" style="10"/>
  </cols>
  <sheetData>
    <row r="1" spans="1:17" ht="15.95" customHeight="1" x14ac:dyDescent="0.25">
      <c r="A1" s="117" t="s">
        <v>2</v>
      </c>
    </row>
    <row r="2" spans="1:17" ht="15.95" customHeight="1" x14ac:dyDescent="0.25">
      <c r="B2" s="37" t="s">
        <v>82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</row>
    <row r="3" spans="1:17" ht="15.95" customHeight="1" x14ac:dyDescent="0.25"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</row>
    <row r="4" spans="1:17" s="14" customFormat="1" ht="27.95" customHeight="1" x14ac:dyDescent="0.25">
      <c r="A4" s="119"/>
      <c r="B4" s="3" t="s">
        <v>69</v>
      </c>
      <c r="C4" s="58" t="s">
        <v>34</v>
      </c>
      <c r="D4" s="30" t="s">
        <v>48</v>
      </c>
      <c r="E4" s="30" t="s">
        <v>49</v>
      </c>
      <c r="F4" s="30" t="s">
        <v>50</v>
      </c>
      <c r="G4" s="30" t="s">
        <v>51</v>
      </c>
      <c r="H4" s="30" t="s">
        <v>52</v>
      </c>
      <c r="I4" s="30" t="s">
        <v>53</v>
      </c>
      <c r="J4" s="30" t="s">
        <v>54</v>
      </c>
      <c r="K4" s="30" t="s">
        <v>55</v>
      </c>
      <c r="L4" s="30" t="s">
        <v>56</v>
      </c>
      <c r="M4" s="30" t="s">
        <v>57</v>
      </c>
      <c r="N4" s="30" t="s">
        <v>58</v>
      </c>
      <c r="O4" s="30" t="s">
        <v>59</v>
      </c>
      <c r="P4" s="40" t="s">
        <v>0</v>
      </c>
      <c r="Q4" s="40" t="s">
        <v>1</v>
      </c>
    </row>
    <row r="5" spans="1:17" ht="18.75" customHeight="1" x14ac:dyDescent="0.25">
      <c r="B5" s="38">
        <v>1</v>
      </c>
      <c r="C5" s="59" t="s">
        <v>35</v>
      </c>
      <c r="D5" s="33">
        <v>3</v>
      </c>
      <c r="E5" s="33">
        <v>4</v>
      </c>
      <c r="F5" s="33">
        <v>4</v>
      </c>
      <c r="G5" s="33">
        <v>5</v>
      </c>
      <c r="H5" s="33">
        <v>1</v>
      </c>
      <c r="I5" s="33">
        <v>3</v>
      </c>
      <c r="J5" s="33">
        <v>4</v>
      </c>
      <c r="K5" s="33">
        <v>2</v>
      </c>
      <c r="L5" s="33">
        <v>6</v>
      </c>
      <c r="M5" s="33">
        <v>6</v>
      </c>
      <c r="N5" s="33">
        <v>2</v>
      </c>
      <c r="O5" s="33">
        <v>1</v>
      </c>
      <c r="P5" s="42">
        <f>+SUM(D5:O5)</f>
        <v>41</v>
      </c>
      <c r="Q5" s="115">
        <f>+(P5/$P$8)*100</f>
        <v>78.84615384615384</v>
      </c>
    </row>
    <row r="6" spans="1:17" ht="18.75" customHeight="1" x14ac:dyDescent="0.25">
      <c r="B6" s="38">
        <v>2</v>
      </c>
      <c r="C6" s="59" t="s">
        <v>36</v>
      </c>
      <c r="D6" s="33">
        <v>0</v>
      </c>
      <c r="E6" s="33">
        <v>3</v>
      </c>
      <c r="F6" s="33">
        <v>2</v>
      </c>
      <c r="G6" s="33">
        <v>2</v>
      </c>
      <c r="H6" s="33">
        <v>0</v>
      </c>
      <c r="I6" s="33">
        <v>0</v>
      </c>
      <c r="J6" s="33">
        <v>2</v>
      </c>
      <c r="K6" s="33">
        <v>0</v>
      </c>
      <c r="L6" s="33">
        <v>0</v>
      </c>
      <c r="M6" s="33">
        <v>0</v>
      </c>
      <c r="N6" s="33">
        <v>0</v>
      </c>
      <c r="O6" s="33">
        <v>0</v>
      </c>
      <c r="P6" s="42">
        <f t="shared" ref="P6:P7" si="0">+SUM(D6:O6)</f>
        <v>9</v>
      </c>
      <c r="Q6" s="115">
        <f>+(P6/$P$8)*100</f>
        <v>17.307692307692307</v>
      </c>
    </row>
    <row r="7" spans="1:17" ht="18.75" customHeight="1" x14ac:dyDescent="0.25">
      <c r="B7" s="38">
        <v>3</v>
      </c>
      <c r="C7" s="59" t="s">
        <v>39</v>
      </c>
      <c r="D7" s="33">
        <v>1</v>
      </c>
      <c r="E7" s="33">
        <v>0</v>
      </c>
      <c r="F7" s="33">
        <v>0</v>
      </c>
      <c r="G7" s="33">
        <v>0</v>
      </c>
      <c r="H7" s="33">
        <v>0</v>
      </c>
      <c r="I7" s="33">
        <v>0</v>
      </c>
      <c r="J7" s="33">
        <v>0</v>
      </c>
      <c r="K7" s="33">
        <v>0</v>
      </c>
      <c r="L7" s="33">
        <v>1</v>
      </c>
      <c r="M7" s="33">
        <v>0</v>
      </c>
      <c r="N7" s="33">
        <v>0</v>
      </c>
      <c r="O7" s="33">
        <v>0</v>
      </c>
      <c r="P7" s="42">
        <f t="shared" si="0"/>
        <v>2</v>
      </c>
      <c r="Q7" s="115">
        <f>+(P7/$P$8)*100</f>
        <v>3.8461538461538463</v>
      </c>
    </row>
    <row r="8" spans="1:17" s="16" customFormat="1" ht="18.75" customHeight="1" x14ac:dyDescent="0.25">
      <c r="A8" s="121"/>
      <c r="B8" s="134" t="s">
        <v>0</v>
      </c>
      <c r="C8" s="134"/>
      <c r="D8" s="44">
        <f t="shared" ref="D8:P8" si="1">SUM(D5:D7)</f>
        <v>4</v>
      </c>
      <c r="E8" s="44">
        <f t="shared" si="1"/>
        <v>7</v>
      </c>
      <c r="F8" s="44">
        <f t="shared" si="1"/>
        <v>6</v>
      </c>
      <c r="G8" s="44">
        <f t="shared" si="1"/>
        <v>7</v>
      </c>
      <c r="H8" s="44">
        <f t="shared" si="1"/>
        <v>1</v>
      </c>
      <c r="I8" s="44">
        <f t="shared" si="1"/>
        <v>3</v>
      </c>
      <c r="J8" s="44">
        <f t="shared" si="1"/>
        <v>6</v>
      </c>
      <c r="K8" s="44">
        <f t="shared" si="1"/>
        <v>2</v>
      </c>
      <c r="L8" s="44">
        <f t="shared" si="1"/>
        <v>7</v>
      </c>
      <c r="M8" s="44">
        <f t="shared" si="1"/>
        <v>6</v>
      </c>
      <c r="N8" s="44">
        <f t="shared" si="1"/>
        <v>2</v>
      </c>
      <c r="O8" s="44">
        <f t="shared" si="1"/>
        <v>1</v>
      </c>
      <c r="P8" s="44">
        <f t="shared" si="1"/>
        <v>52</v>
      </c>
      <c r="Q8" s="61">
        <f>+SUM(Q5:Q7)</f>
        <v>99.999999999999986</v>
      </c>
    </row>
    <row r="9" spans="1:17" s="45" customFormat="1" ht="12.75" customHeight="1" x14ac:dyDescent="0.25">
      <c r="B9" s="45" t="s">
        <v>38</v>
      </c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</row>
    <row r="10" spans="1:17" s="45" customFormat="1" ht="12.75" customHeight="1" x14ac:dyDescent="0.25">
      <c r="B10" s="45" t="s">
        <v>37</v>
      </c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</row>
    <row r="11" spans="1:17" s="45" customFormat="1" ht="12.75" customHeight="1" x14ac:dyDescent="0.25">
      <c r="B11" s="92" t="s">
        <v>74</v>
      </c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</row>
    <row r="12" spans="1:17" s="45" customFormat="1" ht="12.75" customHeight="1" x14ac:dyDescent="0.25">
      <c r="B12" s="83" t="s">
        <v>73</v>
      </c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</row>
    <row r="13" spans="1:17" ht="15" customHeight="1" x14ac:dyDescent="0.25">
      <c r="D13" s="66"/>
      <c r="E13" s="66"/>
      <c r="F13" s="66"/>
      <c r="G13" s="66"/>
      <c r="H13" s="66"/>
      <c r="I13" s="66"/>
      <c r="J13" s="66"/>
      <c r="K13" s="66"/>
      <c r="L13" s="66"/>
      <c r="N13" s="66"/>
      <c r="O13" s="66"/>
      <c r="P13" s="66"/>
      <c r="Q13" s="67"/>
    </row>
    <row r="21" spans="3:17" ht="15" customHeight="1" x14ac:dyDescent="0.25">
      <c r="C21" s="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</row>
    <row r="22" spans="3:17" ht="15" customHeight="1" x14ac:dyDescent="0.25"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</row>
    <row r="23" spans="3:17" ht="15" customHeight="1" x14ac:dyDescent="0.25">
      <c r="Q23" s="12"/>
    </row>
  </sheetData>
  <mergeCells count="1">
    <mergeCell ref="B8:C8"/>
  </mergeCells>
  <hyperlinks>
    <hyperlink ref="A1" location="Índice!A1" display="volver" xr:uid="{E551507F-2B21-44C1-A93A-658E15BC71A1}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A59A9-3949-4382-B5CB-9ED50CF0010A}">
  <dimension ref="A1:Q25"/>
  <sheetViews>
    <sheetView tabSelected="1" zoomScale="85" zoomScaleNormal="85" workbookViewId="0">
      <selection activeCell="B2" sqref="B2"/>
    </sheetView>
  </sheetViews>
  <sheetFormatPr baseColWidth="10" defaultRowHeight="15" customHeight="1" x14ac:dyDescent="0.25"/>
  <cols>
    <col min="1" max="1" width="5.42578125" style="118" customWidth="1"/>
    <col min="2" max="2" width="3.7109375" style="10" customWidth="1"/>
    <col min="3" max="3" width="21.85546875" style="10" bestFit="1" customWidth="1"/>
    <col min="4" max="16" width="6.7109375" style="68" customWidth="1"/>
    <col min="17" max="17" width="7.7109375" style="10" customWidth="1"/>
    <col min="18" max="16384" width="11.42578125" style="10"/>
  </cols>
  <sheetData>
    <row r="1" spans="1:17" ht="15.95" customHeight="1" x14ac:dyDescent="0.25">
      <c r="A1" s="117" t="s">
        <v>2</v>
      </c>
    </row>
    <row r="2" spans="1:17" ht="15.95" customHeight="1" x14ac:dyDescent="0.25">
      <c r="B2" s="37" t="s">
        <v>83</v>
      </c>
      <c r="C2" s="69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</row>
    <row r="3" spans="1:17" ht="15.95" customHeight="1" x14ac:dyDescent="0.25">
      <c r="B3" s="70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</row>
    <row r="4" spans="1:17" s="14" customFormat="1" ht="27.95" customHeight="1" x14ac:dyDescent="0.25">
      <c r="A4" s="119"/>
      <c r="B4" s="3" t="s">
        <v>69</v>
      </c>
      <c r="C4" s="58" t="s">
        <v>34</v>
      </c>
      <c r="D4" s="30" t="s">
        <v>48</v>
      </c>
      <c r="E4" s="30" t="s">
        <v>49</v>
      </c>
      <c r="F4" s="30" t="s">
        <v>50</v>
      </c>
      <c r="G4" s="30" t="s">
        <v>51</v>
      </c>
      <c r="H4" s="30" t="s">
        <v>52</v>
      </c>
      <c r="I4" s="30" t="s">
        <v>53</v>
      </c>
      <c r="J4" s="30" t="s">
        <v>54</v>
      </c>
      <c r="K4" s="30" t="s">
        <v>55</v>
      </c>
      <c r="L4" s="30" t="s">
        <v>56</v>
      </c>
      <c r="M4" s="30" t="s">
        <v>57</v>
      </c>
      <c r="N4" s="30" t="s">
        <v>58</v>
      </c>
      <c r="O4" s="30" t="s">
        <v>59</v>
      </c>
      <c r="P4" s="26" t="s">
        <v>0</v>
      </c>
      <c r="Q4" s="26" t="s">
        <v>1</v>
      </c>
    </row>
    <row r="5" spans="1:17" s="71" customFormat="1" ht="18.75" customHeight="1" x14ac:dyDescent="0.25">
      <c r="A5" s="126"/>
      <c r="B5" s="38">
        <v>1</v>
      </c>
      <c r="C5" s="59" t="s">
        <v>35</v>
      </c>
      <c r="D5" s="72">
        <v>20.894711000000001</v>
      </c>
      <c r="E5" s="72">
        <v>27.827206239999999</v>
      </c>
      <c r="F5" s="72">
        <v>28.458367110000001</v>
      </c>
      <c r="G5" s="72">
        <v>24.185083600000002</v>
      </c>
      <c r="H5" s="72">
        <v>0.23006727999999999</v>
      </c>
      <c r="I5" s="72">
        <v>21.813309450000002</v>
      </c>
      <c r="J5" s="72">
        <v>272.68591416000004</v>
      </c>
      <c r="K5" s="72">
        <v>21.20786378</v>
      </c>
      <c r="L5" s="72">
        <v>298.78317852000004</v>
      </c>
      <c r="M5" s="72">
        <v>83.238234370000001</v>
      </c>
      <c r="N5" s="72">
        <v>5.2190922199999994</v>
      </c>
      <c r="O5" s="72">
        <v>0.1019531</v>
      </c>
      <c r="P5" s="72">
        <f>+SUM(D5:O5)</f>
        <v>804.64498083000001</v>
      </c>
      <c r="Q5" s="128">
        <f>+(P5/$P$8)*100</f>
        <v>93.970211896761825</v>
      </c>
    </row>
    <row r="6" spans="1:17" s="71" customFormat="1" ht="18.75" customHeight="1" x14ac:dyDescent="0.25">
      <c r="A6" s="126"/>
      <c r="B6" s="38">
        <v>2</v>
      </c>
      <c r="C6" s="59" t="s">
        <v>36</v>
      </c>
      <c r="D6" s="72">
        <v>0</v>
      </c>
      <c r="E6" s="72">
        <v>15.14154035</v>
      </c>
      <c r="F6" s="72">
        <v>3.36918914</v>
      </c>
      <c r="G6" s="72">
        <v>1.46169525</v>
      </c>
      <c r="H6" s="72">
        <v>0</v>
      </c>
      <c r="I6" s="72">
        <v>0</v>
      </c>
      <c r="J6" s="72">
        <v>6.7944058599999995</v>
      </c>
      <c r="K6" s="72">
        <v>0</v>
      </c>
      <c r="L6" s="72">
        <v>0</v>
      </c>
      <c r="M6" s="72">
        <v>0</v>
      </c>
      <c r="N6" s="72">
        <v>0</v>
      </c>
      <c r="O6" s="72">
        <v>0</v>
      </c>
      <c r="P6" s="72">
        <f t="shared" ref="P6:P7" si="0">+SUM(D6:O6)</f>
        <v>26.766830599999999</v>
      </c>
      <c r="Q6" s="128">
        <f>+(P6/$P$8)*100</f>
        <v>3.1259559224394646</v>
      </c>
    </row>
    <row r="7" spans="1:17" s="71" customFormat="1" ht="18.75" customHeight="1" x14ac:dyDescent="0.25">
      <c r="A7" s="126"/>
      <c r="B7" s="38">
        <v>3</v>
      </c>
      <c r="C7" s="59" t="s">
        <v>39</v>
      </c>
      <c r="D7" s="72">
        <v>24.317097230000002</v>
      </c>
      <c r="E7" s="72">
        <v>0</v>
      </c>
      <c r="F7" s="72">
        <v>0</v>
      </c>
      <c r="G7" s="72">
        <v>0</v>
      </c>
      <c r="H7" s="72">
        <v>0</v>
      </c>
      <c r="I7" s="72">
        <v>0</v>
      </c>
      <c r="J7" s="72">
        <v>0</v>
      </c>
      <c r="K7" s="72">
        <v>0</v>
      </c>
      <c r="L7" s="72">
        <v>0.54773963999999997</v>
      </c>
      <c r="M7" s="72">
        <v>0</v>
      </c>
      <c r="N7" s="72">
        <v>0</v>
      </c>
      <c r="O7" s="72">
        <v>0</v>
      </c>
      <c r="P7" s="72">
        <f t="shared" si="0"/>
        <v>24.864836870000001</v>
      </c>
      <c r="Q7" s="128">
        <f>+(P7/$P$8)*100</f>
        <v>2.9038321807987115</v>
      </c>
    </row>
    <row r="8" spans="1:17" s="71" customFormat="1" ht="18.75" customHeight="1" x14ac:dyDescent="0.25">
      <c r="A8" s="126"/>
      <c r="B8" s="134" t="s">
        <v>0</v>
      </c>
      <c r="C8" s="134"/>
      <c r="D8" s="73">
        <f t="shared" ref="D8:Q8" si="1">SUM(D5:D7)</f>
        <v>45.211808230000003</v>
      </c>
      <c r="E8" s="73">
        <f t="shared" si="1"/>
        <v>42.968746589999995</v>
      </c>
      <c r="F8" s="73">
        <f t="shared" si="1"/>
        <v>31.827556250000001</v>
      </c>
      <c r="G8" s="73">
        <f t="shared" si="1"/>
        <v>25.646778850000004</v>
      </c>
      <c r="H8" s="73">
        <f t="shared" si="1"/>
        <v>0.23006727999999999</v>
      </c>
      <c r="I8" s="73">
        <f t="shared" si="1"/>
        <v>21.813309450000002</v>
      </c>
      <c r="J8" s="73">
        <f t="shared" si="1"/>
        <v>279.48032002000002</v>
      </c>
      <c r="K8" s="73">
        <f t="shared" si="1"/>
        <v>21.20786378</v>
      </c>
      <c r="L8" s="73">
        <f t="shared" si="1"/>
        <v>299.33091816000001</v>
      </c>
      <c r="M8" s="73">
        <f t="shared" si="1"/>
        <v>83.238234370000001</v>
      </c>
      <c r="N8" s="73">
        <f t="shared" si="1"/>
        <v>5.2190922199999994</v>
      </c>
      <c r="O8" s="73">
        <f t="shared" si="1"/>
        <v>0.1019531</v>
      </c>
      <c r="P8" s="73">
        <f t="shared" si="1"/>
        <v>856.27664830000003</v>
      </c>
      <c r="Q8" s="129">
        <f t="shared" si="1"/>
        <v>100</v>
      </c>
    </row>
    <row r="9" spans="1:17" s="45" customFormat="1" ht="12.75" customHeight="1" x14ac:dyDescent="0.25">
      <c r="B9" s="45" t="s">
        <v>37</v>
      </c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</row>
    <row r="10" spans="1:17" s="45" customFormat="1" ht="12.75" customHeight="1" x14ac:dyDescent="0.25">
      <c r="B10" s="92" t="s">
        <v>74</v>
      </c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</row>
    <row r="11" spans="1:17" s="45" customFormat="1" ht="12.75" customHeight="1" x14ac:dyDescent="0.25">
      <c r="B11" s="83" t="s">
        <v>73</v>
      </c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</row>
    <row r="12" spans="1:17" ht="15" customHeight="1" x14ac:dyDescent="0.25"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</row>
    <row r="13" spans="1:17" ht="15" customHeight="1" x14ac:dyDescent="0.25"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</row>
    <row r="14" spans="1:17" ht="15" customHeight="1" x14ac:dyDescent="0.25"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</row>
    <row r="15" spans="1:17" ht="15" customHeight="1" x14ac:dyDescent="0.25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</row>
    <row r="16" spans="1:17" ht="15" customHeight="1" x14ac:dyDescent="0.25"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</row>
    <row r="17" spans="4:16" ht="15" customHeight="1" x14ac:dyDescent="0.25"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</row>
    <row r="18" spans="4:16" ht="15" customHeight="1" x14ac:dyDescent="0.25"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</row>
    <row r="19" spans="4:16" ht="15" customHeight="1" x14ac:dyDescent="0.25"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</row>
    <row r="20" spans="4:16" ht="15" customHeight="1" x14ac:dyDescent="0.25"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</row>
    <row r="21" spans="4:16" ht="15" customHeight="1" x14ac:dyDescent="0.25"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</row>
    <row r="22" spans="4:16" ht="15" customHeight="1" x14ac:dyDescent="0.25"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</row>
    <row r="23" spans="4:16" ht="15" customHeight="1" x14ac:dyDescent="0.25"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</row>
    <row r="24" spans="4:16" ht="15" customHeight="1" x14ac:dyDescent="0.25"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</row>
    <row r="25" spans="4:16" ht="15" customHeight="1" x14ac:dyDescent="0.25"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</row>
  </sheetData>
  <mergeCells count="1">
    <mergeCell ref="B8:C8"/>
  </mergeCells>
  <hyperlinks>
    <hyperlink ref="A1" location="Índice!A1" display="volver" xr:uid="{31DF36F2-EDA5-4D0B-AC5F-1F872BB52C89}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Índice</vt:lpstr>
      <vt:lpstr>12.1</vt:lpstr>
      <vt:lpstr>12.2</vt:lpstr>
      <vt:lpstr>12.3</vt:lpstr>
      <vt:lpstr>12.4</vt:lpstr>
      <vt:lpstr>12.5</vt:lpstr>
      <vt:lpstr>12.6</vt:lpstr>
      <vt:lpstr>12.7</vt:lpstr>
      <vt:lpstr>12.8</vt:lpstr>
      <vt:lpstr>12.9</vt:lpstr>
      <vt:lpstr>12.10</vt:lpstr>
      <vt:lpstr>12.11</vt:lpstr>
    </vt:vector>
  </TitlesOfParts>
  <Company>INDECOPI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2_CPC-SC</dc:title>
  <dc:creator>Gerencia de Estudios Económicos del Indecopi</dc:creator>
  <cp:lastModifiedBy>OEE Apoyo 2</cp:lastModifiedBy>
  <cp:lastPrinted>2010-09-10T19:59:58Z</cp:lastPrinted>
  <dcterms:created xsi:type="dcterms:W3CDTF">2010-05-17T19:52:15Z</dcterms:created>
  <dcterms:modified xsi:type="dcterms:W3CDTF">2024-08-15T23:28:35Z</dcterms:modified>
</cp:coreProperties>
</file>