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150A5413-EA7D-460A-8952-F5AFA2803227}" xr6:coauthVersionLast="47" xr6:coauthVersionMax="47" xr10:uidLastSave="{00000000-0000-0000-0000-000000000000}"/>
  <bookViews>
    <workbookView xWindow="-120" yWindow="-120" windowWidth="23520" windowHeight="11520" tabRatio="633" activeTab="4" xr2:uid="{00000000-000D-0000-FFFF-FFFF00000000}"/>
  </bookViews>
  <sheets>
    <sheet name="Índice" sheetId="42" r:id="rId1"/>
    <sheet name="10.1" sheetId="48" r:id="rId2"/>
    <sheet name="10.2" sheetId="50" r:id="rId3"/>
    <sheet name="10.3" sheetId="55" r:id="rId4"/>
    <sheet name="10.4" sheetId="56" r:id="rId5"/>
    <sheet name="10.5" sheetId="57" r:id="rId6"/>
    <sheet name="10.6" sheetId="59" r:id="rId7"/>
    <sheet name="10.7" sheetId="60" r:id="rId8"/>
    <sheet name="10.8" sheetId="61" r:id="rId9"/>
    <sheet name="10.9" sheetId="63" r:id="rId10"/>
  </sheets>
  <definedNames>
    <definedName name="_xlnm._FilterDatabase" localSheetId="9" hidden="1">'10.9'!$D$5:$Q$14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8" i="48" l="1"/>
  <c r="F38" i="48"/>
  <c r="E38" i="48"/>
  <c r="E37" i="48"/>
  <c r="E36" i="48"/>
  <c r="E35" i="48"/>
  <c r="E34" i="48"/>
  <c r="E33" i="48"/>
  <c r="E32" i="48"/>
  <c r="E31" i="48"/>
  <c r="E30" i="48"/>
  <c r="E29" i="48"/>
  <c r="E28" i="48"/>
  <c r="E27" i="48"/>
  <c r="E26" i="48"/>
  <c r="F15" i="63"/>
  <c r="G15" i="63"/>
  <c r="H15" i="63"/>
  <c r="I15" i="63"/>
  <c r="J15" i="63"/>
  <c r="K15" i="63"/>
  <c r="L15" i="63"/>
  <c r="M15" i="63"/>
  <c r="N15" i="63"/>
  <c r="O15" i="63"/>
  <c r="P15" i="63"/>
  <c r="Q8" i="63"/>
  <c r="P10" i="61"/>
  <c r="P11" i="50"/>
  <c r="P10" i="50"/>
  <c r="P15" i="50"/>
  <c r="P13" i="50"/>
  <c r="P16" i="50"/>
  <c r="P14" i="50"/>
  <c r="P4" i="63"/>
  <c r="O4" i="63"/>
  <c r="N4" i="63"/>
  <c r="M4" i="63"/>
  <c r="L4" i="63"/>
  <c r="K4" i="63"/>
  <c r="J4" i="63"/>
  <c r="I4" i="63"/>
  <c r="H4" i="63"/>
  <c r="G4" i="63"/>
  <c r="F4" i="63"/>
  <c r="E4" i="63"/>
  <c r="F25" i="63"/>
  <c r="G25" i="63"/>
  <c r="H25" i="63"/>
  <c r="I25" i="63"/>
  <c r="J25" i="63"/>
  <c r="K25" i="63"/>
  <c r="L25" i="63"/>
  <c r="M25" i="63"/>
  <c r="N25" i="63"/>
  <c r="O25" i="63"/>
  <c r="P25" i="63"/>
  <c r="F17" i="63"/>
  <c r="G17" i="63"/>
  <c r="H17" i="63"/>
  <c r="I17" i="63"/>
  <c r="J17" i="63"/>
  <c r="K17" i="63"/>
  <c r="L17" i="63"/>
  <c r="M17" i="63"/>
  <c r="N17" i="63"/>
  <c r="O17" i="63"/>
  <c r="P17" i="63"/>
  <c r="F22" i="63"/>
  <c r="G22" i="63"/>
  <c r="H22" i="63"/>
  <c r="I22" i="63"/>
  <c r="J22" i="63"/>
  <c r="K22" i="63"/>
  <c r="L22" i="63"/>
  <c r="M22" i="63"/>
  <c r="N22" i="63"/>
  <c r="O22" i="63"/>
  <c r="P22" i="63"/>
  <c r="Q19" i="63"/>
  <c r="Q20" i="63"/>
  <c r="Q21" i="63"/>
  <c r="Q6" i="63"/>
  <c r="Q7" i="63"/>
  <c r="Q9" i="63"/>
  <c r="Q11" i="63"/>
  <c r="Q12" i="63"/>
  <c r="Q10" i="63"/>
  <c r="Q14" i="63"/>
  <c r="Q13" i="63"/>
  <c r="P7" i="61"/>
  <c r="P6" i="61"/>
  <c r="P8" i="61"/>
  <c r="P9" i="61"/>
  <c r="P11" i="61"/>
  <c r="P13" i="61"/>
  <c r="P12" i="61"/>
  <c r="P15" i="61"/>
  <c r="P14" i="61"/>
  <c r="O4" i="61"/>
  <c r="N4" i="61"/>
  <c r="M4" i="61"/>
  <c r="L4" i="61"/>
  <c r="K4" i="61"/>
  <c r="J4" i="61"/>
  <c r="I4" i="61"/>
  <c r="H4" i="61"/>
  <c r="G4" i="61"/>
  <c r="F4" i="61"/>
  <c r="E4" i="61"/>
  <c r="D4" i="61"/>
  <c r="Q16" i="60"/>
  <c r="Q17" i="60"/>
  <c r="Q18" i="60"/>
  <c r="Q19" i="60"/>
  <c r="Q20" i="60"/>
  <c r="Q6" i="60"/>
  <c r="Q7" i="60"/>
  <c r="Q8" i="60"/>
  <c r="Q9" i="60"/>
  <c r="Q10" i="60"/>
  <c r="Q11" i="60"/>
  <c r="Q12" i="60"/>
  <c r="Q13" i="60"/>
  <c r="F14" i="60"/>
  <c r="G14" i="60"/>
  <c r="H14" i="60"/>
  <c r="I14" i="60"/>
  <c r="J14" i="60"/>
  <c r="K14" i="60"/>
  <c r="L14" i="60"/>
  <c r="M14" i="60"/>
  <c r="N14" i="60"/>
  <c r="O14" i="60"/>
  <c r="P14" i="60"/>
  <c r="P4" i="60"/>
  <c r="O4" i="60"/>
  <c r="N4" i="60"/>
  <c r="M4" i="60"/>
  <c r="L4" i="60"/>
  <c r="K4" i="60"/>
  <c r="J4" i="60"/>
  <c r="I4" i="60"/>
  <c r="H4" i="60"/>
  <c r="G4" i="60"/>
  <c r="F4" i="60"/>
  <c r="E4" i="60"/>
  <c r="O4" i="59"/>
  <c r="N4" i="59"/>
  <c r="M4" i="59"/>
  <c r="L4" i="59"/>
  <c r="K4" i="59"/>
  <c r="J4" i="59"/>
  <c r="I4" i="59"/>
  <c r="H4" i="59"/>
  <c r="G4" i="59"/>
  <c r="F4" i="59"/>
  <c r="E4" i="59"/>
  <c r="D4" i="59"/>
  <c r="O4" i="57"/>
  <c r="N4" i="57"/>
  <c r="M4" i="57"/>
  <c r="L4" i="57"/>
  <c r="K4" i="57"/>
  <c r="J4" i="57"/>
  <c r="I4" i="57"/>
  <c r="H4" i="57"/>
  <c r="G4" i="57"/>
  <c r="F4" i="57"/>
  <c r="E4" i="57"/>
  <c r="D4" i="57"/>
  <c r="P6" i="59"/>
  <c r="P7" i="59"/>
  <c r="P8" i="59"/>
  <c r="P9" i="59"/>
  <c r="P10" i="59"/>
  <c r="P11" i="59"/>
  <c r="P14" i="59"/>
  <c r="P12" i="59"/>
  <c r="P13" i="59"/>
  <c r="P15" i="59"/>
  <c r="P5" i="59"/>
  <c r="E16" i="59"/>
  <c r="F16" i="59"/>
  <c r="G16" i="59"/>
  <c r="H16" i="59"/>
  <c r="I16" i="59"/>
  <c r="J16" i="59"/>
  <c r="K16" i="59"/>
  <c r="L16" i="59"/>
  <c r="M16" i="59"/>
  <c r="N16" i="59"/>
  <c r="O16" i="59"/>
  <c r="P6" i="57"/>
  <c r="P7" i="57"/>
  <c r="P8" i="57"/>
  <c r="P9" i="57"/>
  <c r="P5" i="57"/>
  <c r="P5" i="56" l="1"/>
  <c r="O4" i="56"/>
  <c r="N4" i="56"/>
  <c r="M4" i="56"/>
  <c r="L4" i="56"/>
  <c r="K4" i="56"/>
  <c r="J4" i="56"/>
  <c r="I4" i="56"/>
  <c r="H4" i="56"/>
  <c r="G4" i="56"/>
  <c r="F4" i="56"/>
  <c r="E4" i="56"/>
  <c r="D4" i="56"/>
  <c r="O4" i="55"/>
  <c r="N4" i="55"/>
  <c r="M4" i="55"/>
  <c r="L4" i="55"/>
  <c r="K4" i="55"/>
  <c r="J4" i="55"/>
  <c r="I4" i="55"/>
  <c r="H4" i="55"/>
  <c r="G4" i="55"/>
  <c r="F4" i="55"/>
  <c r="E4" i="55"/>
  <c r="D4" i="55"/>
  <c r="E11" i="55"/>
  <c r="F11" i="55"/>
  <c r="G11" i="55"/>
  <c r="H11" i="55"/>
  <c r="I11" i="55"/>
  <c r="J11" i="55"/>
  <c r="K11" i="55"/>
  <c r="L11" i="55"/>
  <c r="M11" i="55"/>
  <c r="N11" i="55"/>
  <c r="O11" i="55"/>
  <c r="D11" i="55"/>
  <c r="P6" i="50"/>
  <c r="P7" i="50"/>
  <c r="P8" i="50"/>
  <c r="P9" i="50"/>
  <c r="P12" i="50"/>
  <c r="P5" i="50"/>
  <c r="O4" i="50"/>
  <c r="N4" i="50"/>
  <c r="M4" i="50"/>
  <c r="L4" i="50"/>
  <c r="K4" i="50"/>
  <c r="J4" i="50"/>
  <c r="I4" i="50"/>
  <c r="H4" i="50"/>
  <c r="G4" i="50"/>
  <c r="F4" i="50"/>
  <c r="E4" i="50"/>
  <c r="D4" i="50"/>
  <c r="F25" i="48"/>
  <c r="G25" i="48"/>
  <c r="H25" i="48"/>
  <c r="I25" i="48"/>
  <c r="J25" i="48"/>
  <c r="K25" i="48"/>
  <c r="L25" i="48"/>
  <c r="M25" i="48"/>
  <c r="N25" i="48"/>
  <c r="O25" i="48"/>
  <c r="P25" i="48"/>
  <c r="Q25" i="48"/>
  <c r="F15" i="48"/>
  <c r="G15" i="48"/>
  <c r="H15" i="48"/>
  <c r="I15" i="48"/>
  <c r="J15" i="48"/>
  <c r="K15" i="48"/>
  <c r="L15" i="48"/>
  <c r="M15" i="48"/>
  <c r="N15" i="48"/>
  <c r="O15" i="48"/>
  <c r="P15" i="48"/>
  <c r="Q15" i="48"/>
  <c r="F23" i="48"/>
  <c r="G23" i="48"/>
  <c r="H23" i="48"/>
  <c r="I23" i="48"/>
  <c r="J23" i="48"/>
  <c r="K23" i="48"/>
  <c r="L23" i="48"/>
  <c r="M23" i="48"/>
  <c r="N23" i="48"/>
  <c r="O23" i="48"/>
  <c r="P23" i="48"/>
  <c r="Q23" i="48"/>
  <c r="E15" i="48"/>
  <c r="F26" i="48"/>
  <c r="G26" i="48"/>
  <c r="H26" i="48"/>
  <c r="I26" i="48"/>
  <c r="J26" i="48"/>
  <c r="K26" i="48"/>
  <c r="L26" i="48"/>
  <c r="M26" i="48"/>
  <c r="N26" i="48"/>
  <c r="O26" i="48"/>
  <c r="P26" i="48"/>
  <c r="Q26" i="48"/>
  <c r="F27" i="48"/>
  <c r="G27" i="48"/>
  <c r="H27" i="48"/>
  <c r="I27" i="48"/>
  <c r="J27" i="48"/>
  <c r="K27" i="48"/>
  <c r="L27" i="48"/>
  <c r="M27" i="48"/>
  <c r="N27" i="48"/>
  <c r="O27" i="48"/>
  <c r="P27" i="48"/>
  <c r="Q27" i="48"/>
  <c r="F28" i="48"/>
  <c r="G28" i="48"/>
  <c r="H28" i="48"/>
  <c r="I28" i="48"/>
  <c r="J28" i="48"/>
  <c r="K28" i="48"/>
  <c r="L28" i="48"/>
  <c r="M28" i="48"/>
  <c r="N28" i="48"/>
  <c r="O28" i="48"/>
  <c r="P28" i="48"/>
  <c r="Q28" i="48"/>
  <c r="F29" i="48"/>
  <c r="G29" i="48"/>
  <c r="H29" i="48"/>
  <c r="I29" i="48"/>
  <c r="J29" i="48"/>
  <c r="K29" i="48"/>
  <c r="L29" i="48"/>
  <c r="M29" i="48"/>
  <c r="N29" i="48"/>
  <c r="O29" i="48"/>
  <c r="P29" i="48"/>
  <c r="Q29" i="48"/>
  <c r="F30" i="48"/>
  <c r="G30" i="48"/>
  <c r="H30" i="48"/>
  <c r="I30" i="48"/>
  <c r="J30" i="48"/>
  <c r="K30" i="48"/>
  <c r="L30" i="48"/>
  <c r="M30" i="48"/>
  <c r="N30" i="48"/>
  <c r="O30" i="48"/>
  <c r="P30" i="48"/>
  <c r="Q30" i="48"/>
  <c r="F31" i="48"/>
  <c r="G31" i="48"/>
  <c r="H31" i="48"/>
  <c r="I31" i="48"/>
  <c r="J31" i="48"/>
  <c r="K31" i="48"/>
  <c r="L31" i="48"/>
  <c r="M31" i="48"/>
  <c r="N31" i="48"/>
  <c r="O31" i="48"/>
  <c r="P31" i="48"/>
  <c r="Q31" i="48"/>
  <c r="F32" i="48"/>
  <c r="G32" i="48"/>
  <c r="H32" i="48"/>
  <c r="I32" i="48"/>
  <c r="J32" i="48"/>
  <c r="K32" i="48"/>
  <c r="L32" i="48"/>
  <c r="M32" i="48"/>
  <c r="N32" i="48"/>
  <c r="O32" i="48"/>
  <c r="P32" i="48"/>
  <c r="Q32" i="48"/>
  <c r="F33" i="48"/>
  <c r="G33" i="48"/>
  <c r="H33" i="48"/>
  <c r="I33" i="48"/>
  <c r="J33" i="48"/>
  <c r="K33" i="48"/>
  <c r="L33" i="48"/>
  <c r="M33" i="48"/>
  <c r="N33" i="48"/>
  <c r="O33" i="48"/>
  <c r="P33" i="48"/>
  <c r="Q33" i="48"/>
  <c r="F34" i="48"/>
  <c r="G34" i="48"/>
  <c r="H34" i="48"/>
  <c r="I34" i="48"/>
  <c r="J34" i="48"/>
  <c r="K34" i="48"/>
  <c r="L34" i="48"/>
  <c r="M34" i="48"/>
  <c r="N34" i="48"/>
  <c r="O34" i="48"/>
  <c r="P34" i="48"/>
  <c r="Q34" i="48"/>
  <c r="F35" i="48"/>
  <c r="G35" i="48"/>
  <c r="H35" i="48"/>
  <c r="I35" i="48"/>
  <c r="J35" i="48"/>
  <c r="K35" i="48"/>
  <c r="L35" i="48"/>
  <c r="M35" i="48"/>
  <c r="N35" i="48"/>
  <c r="O35" i="48"/>
  <c r="P35" i="48"/>
  <c r="Q35" i="48"/>
  <c r="F36" i="48"/>
  <c r="G36" i="48"/>
  <c r="H36" i="48"/>
  <c r="I36" i="48"/>
  <c r="J36" i="48"/>
  <c r="K36" i="48"/>
  <c r="L36" i="48"/>
  <c r="M36" i="48"/>
  <c r="N36" i="48"/>
  <c r="O36" i="48"/>
  <c r="P36" i="48"/>
  <c r="Q36" i="48"/>
  <c r="F37" i="48"/>
  <c r="G37" i="48"/>
  <c r="H37" i="48"/>
  <c r="I37" i="48"/>
  <c r="J37" i="48"/>
  <c r="K37" i="48"/>
  <c r="L37" i="48"/>
  <c r="M37" i="48"/>
  <c r="N37" i="48"/>
  <c r="O37" i="48"/>
  <c r="P37" i="48"/>
  <c r="Q37" i="48"/>
  <c r="K38" i="48"/>
  <c r="I38" i="48"/>
  <c r="G38" i="48"/>
  <c r="H38" i="48"/>
  <c r="J38" i="48"/>
  <c r="L38" i="48"/>
  <c r="M38" i="48"/>
  <c r="N38" i="48"/>
  <c r="E23" i="48"/>
  <c r="Q10" i="48"/>
  <c r="Q11" i="48"/>
  <c r="Q14" i="48"/>
  <c r="Q13" i="48"/>
  <c r="Q12" i="48"/>
  <c r="Q6" i="48"/>
  <c r="Q7" i="48"/>
  <c r="Q8" i="48"/>
  <c r="Q9" i="48"/>
  <c r="P4" i="48"/>
  <c r="O4" i="48"/>
  <c r="N4" i="48"/>
  <c r="M4" i="48"/>
  <c r="L4" i="48"/>
  <c r="K4" i="48"/>
  <c r="J4" i="48"/>
  <c r="I4" i="48"/>
  <c r="H4" i="48"/>
  <c r="G4" i="48"/>
  <c r="F4" i="48"/>
  <c r="E4" i="48"/>
  <c r="O38" i="48" l="1"/>
  <c r="P38" i="48"/>
  <c r="Q26" i="63"/>
  <c r="Q24" i="63"/>
  <c r="Q23" i="63"/>
  <c r="Q25" i="63" s="1"/>
  <c r="Q16" i="63"/>
  <c r="Q17" i="63" s="1"/>
  <c r="Q18" i="63"/>
  <c r="Q22" i="63" s="1"/>
  <c r="Q5" i="63"/>
  <c r="P27" i="63"/>
  <c r="O27" i="63"/>
  <c r="N27" i="63"/>
  <c r="M27" i="63"/>
  <c r="L27" i="63"/>
  <c r="K27" i="63"/>
  <c r="J27" i="63"/>
  <c r="J28" i="63" s="1"/>
  <c r="I27" i="63"/>
  <c r="I28" i="63" s="1"/>
  <c r="H27" i="63"/>
  <c r="H28" i="63" s="1"/>
  <c r="G27" i="63"/>
  <c r="G28" i="63" s="1"/>
  <c r="F27" i="63"/>
  <c r="F28" i="63" s="1"/>
  <c r="E27" i="63"/>
  <c r="E25" i="63"/>
  <c r="E17" i="63"/>
  <c r="E22" i="63"/>
  <c r="L28" i="63"/>
  <c r="E15" i="63"/>
  <c r="O16" i="61"/>
  <c r="N16" i="61"/>
  <c r="M16" i="61"/>
  <c r="L16" i="61"/>
  <c r="K16" i="61"/>
  <c r="J16" i="61"/>
  <c r="I16" i="61"/>
  <c r="H16" i="61"/>
  <c r="G16" i="61"/>
  <c r="F16" i="61"/>
  <c r="E16" i="61"/>
  <c r="D16" i="61"/>
  <c r="P21" i="60"/>
  <c r="P22" i="60" s="1"/>
  <c r="O21" i="60"/>
  <c r="O22" i="60" s="1"/>
  <c r="N21" i="60"/>
  <c r="N22" i="60" s="1"/>
  <c r="M21" i="60"/>
  <c r="M22" i="60" s="1"/>
  <c r="L21" i="60"/>
  <c r="L22" i="60" s="1"/>
  <c r="K21" i="60"/>
  <c r="K22" i="60" s="1"/>
  <c r="J21" i="60"/>
  <c r="J22" i="60" s="1"/>
  <c r="I21" i="60"/>
  <c r="I22" i="60" s="1"/>
  <c r="H21" i="60"/>
  <c r="H22" i="60" s="1"/>
  <c r="G21" i="60"/>
  <c r="G22" i="60" s="1"/>
  <c r="F21" i="60"/>
  <c r="F22" i="60" s="1"/>
  <c r="E21" i="60"/>
  <c r="O17" i="50"/>
  <c r="N17" i="50"/>
  <c r="M17" i="50"/>
  <c r="L17" i="50"/>
  <c r="K17" i="50"/>
  <c r="J17" i="50"/>
  <c r="I17" i="50"/>
  <c r="H17" i="50"/>
  <c r="G17" i="50"/>
  <c r="F17" i="50"/>
  <c r="E17" i="50"/>
  <c r="D17" i="50"/>
  <c r="E28" i="63" l="1"/>
  <c r="P28" i="63"/>
  <c r="M28" i="63"/>
  <c r="N28" i="63"/>
  <c r="O28" i="63"/>
  <c r="Q27" i="63"/>
  <c r="E25" i="48"/>
  <c r="Q19" i="48"/>
  <c r="D16" i="59"/>
  <c r="Q15" i="60"/>
  <c r="Q21" i="48"/>
  <c r="Q22" i="48"/>
  <c r="P9" i="55"/>
  <c r="P10" i="55"/>
  <c r="Q24" i="48"/>
  <c r="Q18" i="48"/>
  <c r="Q20" i="48"/>
  <c r="Q17" i="48"/>
  <c r="Q16" i="48"/>
  <c r="E14" i="60"/>
  <c r="E22" i="60" s="1"/>
  <c r="Q5" i="60"/>
  <c r="Q14" i="60" s="1"/>
  <c r="P5" i="61"/>
  <c r="Q21" i="60" l="1"/>
  <c r="P16" i="61"/>
  <c r="P16" i="59"/>
  <c r="Q15" i="59" s="1"/>
  <c r="D10" i="57"/>
  <c r="E10" i="57"/>
  <c r="F10" i="57"/>
  <c r="G10" i="57"/>
  <c r="H10" i="57"/>
  <c r="I10" i="57"/>
  <c r="J10" i="57"/>
  <c r="K10" i="57"/>
  <c r="L10" i="57"/>
  <c r="M10" i="57"/>
  <c r="N10" i="57"/>
  <c r="O10" i="57"/>
  <c r="D8" i="56"/>
  <c r="E8" i="56"/>
  <c r="F8" i="56"/>
  <c r="G8" i="56"/>
  <c r="H8" i="56"/>
  <c r="I8" i="56"/>
  <c r="J8" i="56"/>
  <c r="K8" i="56"/>
  <c r="L8" i="56"/>
  <c r="M8" i="56"/>
  <c r="N8" i="56"/>
  <c r="O8" i="56"/>
  <c r="P6" i="56"/>
  <c r="P7" i="56"/>
  <c r="P5" i="55"/>
  <c r="P6" i="55"/>
  <c r="P7" i="55"/>
  <c r="P8" i="55"/>
  <c r="P17" i="50"/>
  <c r="Q5" i="48"/>
  <c r="Q14" i="59" l="1"/>
  <c r="Q13" i="59"/>
  <c r="Q11" i="50"/>
  <c r="Q17" i="50"/>
  <c r="Q15" i="61"/>
  <c r="Q10" i="61"/>
  <c r="Q22" i="60"/>
  <c r="R21" i="60" s="1"/>
  <c r="Q12" i="59"/>
  <c r="Q11" i="59"/>
  <c r="Q10" i="59"/>
  <c r="P11" i="55"/>
  <c r="R36" i="48"/>
  <c r="Q16" i="61"/>
  <c r="Q14" i="61"/>
  <c r="Q16" i="50"/>
  <c r="Q15" i="50"/>
  <c r="Q13" i="61"/>
  <c r="Q6" i="61"/>
  <c r="Q7" i="61"/>
  <c r="Q12" i="61"/>
  <c r="Q12" i="50"/>
  <c r="Q9" i="61"/>
  <c r="Q8" i="61"/>
  <c r="Q11" i="61"/>
  <c r="Q5" i="61"/>
  <c r="Q9" i="59"/>
  <c r="Q7" i="59"/>
  <c r="Q8" i="59"/>
  <c r="P10" i="57"/>
  <c r="P8" i="56"/>
  <c r="Q16" i="59"/>
  <c r="Q5" i="59"/>
  <c r="Q6" i="59"/>
  <c r="R17" i="60" l="1"/>
  <c r="R9" i="60"/>
  <c r="R10" i="60"/>
  <c r="R12" i="60"/>
  <c r="R11" i="60"/>
  <c r="R13" i="60"/>
  <c r="Q6" i="56"/>
  <c r="Q5" i="56"/>
  <c r="R25" i="48"/>
  <c r="R38" i="48"/>
  <c r="R11" i="48"/>
  <c r="R14" i="48"/>
  <c r="R16" i="48"/>
  <c r="R10" i="48"/>
  <c r="R19" i="48"/>
  <c r="Q7" i="56"/>
  <c r="Q8" i="56"/>
  <c r="R19" i="60"/>
  <c r="R18" i="60"/>
  <c r="R20" i="60"/>
  <c r="Q9" i="50"/>
  <c r="Q13" i="50"/>
  <c r="Q5" i="50"/>
  <c r="Q14" i="50"/>
  <c r="Q10" i="50"/>
  <c r="Q6" i="50"/>
  <c r="Q8" i="50"/>
  <c r="Q7" i="50"/>
  <c r="R5" i="60"/>
  <c r="R6" i="60"/>
  <c r="R8" i="60"/>
  <c r="R15" i="60"/>
  <c r="R14" i="60"/>
  <c r="R22" i="60"/>
  <c r="R16" i="60"/>
  <c r="R7" i="60"/>
  <c r="Q10" i="57"/>
  <c r="Q5" i="57"/>
  <c r="Q9" i="57"/>
  <c r="Q6" i="57"/>
  <c r="Q7" i="57"/>
  <c r="Q8" i="57"/>
  <c r="Q7" i="55"/>
  <c r="Q10" i="55"/>
  <c r="Q9" i="55"/>
  <c r="Q8" i="55"/>
  <c r="Q11" i="55"/>
  <c r="Q6" i="55"/>
  <c r="Q5" i="55"/>
  <c r="B2" i="59"/>
  <c r="R6" i="48" l="1"/>
  <c r="R7" i="48"/>
  <c r="R13" i="48"/>
  <c r="R12" i="48"/>
  <c r="R8" i="48"/>
  <c r="R9" i="48"/>
  <c r="R15" i="48"/>
  <c r="R27" i="48"/>
  <c r="R26" i="48"/>
  <c r="R28" i="48"/>
  <c r="R29" i="48"/>
  <c r="R30" i="48"/>
  <c r="R37" i="48"/>
  <c r="R33" i="48"/>
  <c r="R35" i="48"/>
  <c r="R32" i="48"/>
  <c r="R31" i="48"/>
  <c r="R34" i="48"/>
  <c r="R20" i="48"/>
  <c r="R18" i="48"/>
  <c r="R21" i="48"/>
  <c r="R22" i="48"/>
  <c r="R24" i="48"/>
  <c r="R17" i="48"/>
  <c r="R23" i="48"/>
  <c r="R5" i="48"/>
  <c r="B2" i="63"/>
  <c r="B2" i="61"/>
  <c r="B2" i="60"/>
  <c r="B2" i="57"/>
  <c r="B2" i="56"/>
  <c r="B2" i="55" l="1"/>
  <c r="B2" i="50"/>
  <c r="B2" i="48"/>
  <c r="Q15" i="63" l="1"/>
  <c r="Q28" i="63" l="1"/>
  <c r="R11" i="63" s="1"/>
  <c r="R9" i="63"/>
  <c r="R25" i="63"/>
  <c r="R5" i="63"/>
  <c r="K28" i="63"/>
  <c r="R24" i="63"/>
  <c r="R12" i="63"/>
  <c r="R19" i="63"/>
  <c r="R26" i="63"/>
  <c r="R17" i="63"/>
  <c r="R23" i="63"/>
  <c r="R21" i="63"/>
  <c r="R13" i="63"/>
  <c r="R16" i="63"/>
  <c r="R22" i="63"/>
  <c r="R6" i="63"/>
  <c r="R18" i="63"/>
  <c r="R8" i="63"/>
  <c r="R28" i="63"/>
  <c r="R15" i="63"/>
  <c r="R20" i="63" l="1"/>
  <c r="R27" i="63"/>
  <c r="R7" i="63"/>
  <c r="R14" i="63"/>
  <c r="R10" i="63"/>
</calcChain>
</file>

<file path=xl/sharedStrings.xml><?xml version="1.0" encoding="utf-8"?>
<sst xmlns="http://schemas.openxmlformats.org/spreadsheetml/2006/main" count="237" uniqueCount="67">
  <si>
    <t>Total</t>
  </si>
  <si>
    <t>%</t>
  </si>
  <si>
    <t>volver</t>
  </si>
  <si>
    <t>De parte</t>
  </si>
  <si>
    <t>De oficio</t>
  </si>
  <si>
    <t>Inadmisible</t>
  </si>
  <si>
    <t>Tipo de conclusión</t>
  </si>
  <si>
    <t>Tipo de inicio</t>
  </si>
  <si>
    <t>Declinación de la competencia</t>
  </si>
  <si>
    <t>Infundado</t>
  </si>
  <si>
    <t>A. NIVEL NACIONAL</t>
  </si>
  <si>
    <t>Oficina regional</t>
  </si>
  <si>
    <t>ORI Loreto</t>
  </si>
  <si>
    <t>ORI Puno</t>
  </si>
  <si>
    <t>ORI Tacna</t>
  </si>
  <si>
    <t>ORI Cusco</t>
  </si>
  <si>
    <t>ORI Arequipa</t>
  </si>
  <si>
    <t>ORI La Libertad</t>
  </si>
  <si>
    <t>ORI Junín</t>
  </si>
  <si>
    <t>ORI San Martín</t>
  </si>
  <si>
    <t>ORI Cajamarca</t>
  </si>
  <si>
    <t>ORI Lambayeque</t>
  </si>
  <si>
    <t>ORI Piura</t>
  </si>
  <si>
    <t>10. COMISIONES DE FISCALIZACIÓN DE LA COMPETENCIA DESLEAL (CCD)</t>
  </si>
  <si>
    <t>B. SEDE CENTRAL</t>
  </si>
  <si>
    <t>B. OFICINAS REGIONALES</t>
  </si>
  <si>
    <t>Fundado 1/</t>
  </si>
  <si>
    <t>Improcedente</t>
  </si>
  <si>
    <t>Reingresos 1/</t>
  </si>
  <si>
    <t>Otros 2/</t>
  </si>
  <si>
    <t>Sede u Oficina regional</t>
  </si>
  <si>
    <t>Nota:  Incluye denuncias reingresadas a trámite por mandato de la Sala Especializada en Defensa de la Competencia del Indecopi.</t>
  </si>
  <si>
    <t>De oficio
(a)</t>
  </si>
  <si>
    <t>De parte
(b)</t>
  </si>
  <si>
    <t>Reingreso 1/
(c)</t>
  </si>
  <si>
    <t>Nota: Incluye denuncias reingresadas a trámite por mandato expreso de la Sala Especializada en Defensa de la Competencia del Indecopi.</t>
  </si>
  <si>
    <t>Improcedente 2/</t>
  </si>
  <si>
    <t>1/ Incluye : Fundada y fundada en parte.</t>
  </si>
  <si>
    <t>Otros 3/</t>
  </si>
  <si>
    <t>3/ Incluye : Desistimiento, derivado a entidad competente, derivado a ORI competente y concluye.</t>
  </si>
  <si>
    <t>2/ Incluye : Desistimiento y derivado a entidad competente.</t>
  </si>
  <si>
    <t>3/ Incluye : Derivado a ORI competente y concluye.</t>
  </si>
  <si>
    <t>1/ Incluye : Fundado, y fundado en parte.</t>
  </si>
  <si>
    <t>Sede u oficina regional</t>
  </si>
  <si>
    <t>Sede central</t>
  </si>
  <si>
    <t>Fuente: Comisión de Fiscalización de la Competencia Desleal en la sede central.</t>
  </si>
  <si>
    <t>Nota: Incluye procedimientos sancionadores originados por incumplimiento de los artículos 5 y 7 del Decreto Legislativo 807.</t>
  </si>
  <si>
    <t>2/ Incluye : Improcedente, improcedente (Fin del procedimiento).</t>
  </si>
  <si>
    <t>2/ Incluye : Improcedente e improcedente (Fin del procedimiento).</t>
  </si>
  <si>
    <t>Subtotal</t>
  </si>
  <si>
    <t>n.°</t>
  </si>
  <si>
    <t>Total Nacional (a)+(b)+(c)</t>
  </si>
  <si>
    <t>10.1. CCD-PERÚ: PROCEDIMIENTOS INICIADOS, SEGÚN TIPO DE INICIO Y SEDE U OFICINA REGIONAL, ENERO-DICIEMBRE 2023</t>
  </si>
  <si>
    <t>10.2. CCD-PERÚ: PROCEDIMIENTOS CONCLUIDOS, SEGÚN SEDE U OFICINA REGIONAL, ENERO-DICIEMBRE 2023</t>
  </si>
  <si>
    <t>10.3. CCD-PERÚ: PROCEDIMIENTOS CONCLUIDOS, SEGÚN TIPO DE CONCLUSIÓN, ENERO-DICIEMBRE 2023</t>
  </si>
  <si>
    <t>10.4. CCD-SEDE CENTRAL: PROCEDIMIENTOS INICIADOS, SEGÚN TIPO DE INICIO, ENERO-DICIEMBRE 2023</t>
  </si>
  <si>
    <t>10.5. CCD-SEDE CENTRAL: PROCEDIMIENTOS CONCLUIDOS, SEGÚN TIPO DE CONCLUSIÓN, ENERO-DICIEMBRE 2023</t>
  </si>
  <si>
    <t>10.6. CCD-OFICINAS REGIONALES: PROCEDIMIENTOS INICIADOS, SEGÚN OFICINA REGIONAL, ENERO-DICIEMBRE 2023</t>
  </si>
  <si>
    <t>10.7. CCD-OFICINAS REGIONALES: PROCEDIMIENTOS INICIADOS, SEGÚN TIPO DE INICIO Y OFICINA REGIONAL, ENERO-DICIEMBRE 2023</t>
  </si>
  <si>
    <t>10.8. CCD-OFICINAS REGIONALES: PROCEDIMIENTOS CONCLUIDOS, SEGÚN OFICINA REGIONAL, ENERO-DICIEMBRE 2023</t>
  </si>
  <si>
    <t>10.9. CCD-OFICINAS REGIONALES: PROCEDIMIENTOS CONCLUIDOS, SEGÚN TIPO DE CONCLUSIÓN Y OFICINA REGIONAL, ENERO-DICIEMBRE 2023</t>
  </si>
  <si>
    <t>Fuente: Comisión de Fiscalización de la Competencia Desleal en la sede central y Dirección de Atención al Ciudadano y Gestión de Oficinas Regionales</t>
  </si>
  <si>
    <t>Elaboración: Oficina de Estudios Económicos</t>
  </si>
  <si>
    <t>Fuente: Comisión de Fiscalización de la Competencia Desleal en la sede central</t>
  </si>
  <si>
    <t>Fuente: Dirección de Atención al Ciudadano y Gestión de Oficinas Regionales</t>
  </si>
  <si>
    <t>1/ Son procedimientos reingresados a trámite por mandato expreso de la Sala Especializada en Defensa de la Competencia.</t>
  </si>
  <si>
    <t>1/ Son procedimientos reingresados a trámite por mandato expreso de la Sala Especializada en Defensa de la Competencia del Indecopi.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</si>
</sst>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_);_(* \(#,##0\);_(* &quot;-&quot;_);_(@_)"/>
    <numFmt numFmtId="165" formatCode="_ * #,##0_ ;_ * \-#,##0_ ;_ * &quot;-&quot;_ ;_ @_ "/>
    <numFmt numFmtId="166" formatCode="_ * #,##0.00_ ;_ * \-#,##0.00_ ;_ * &quot;-&quot;??_ ;_ @_ "/>
    <numFmt numFmtId="167" formatCode="_ &quot;S/.&quot;\ * #,##0.00_ ;_ &quot;S/.&quot;\ * \-#,##0.00_ ;_ &quot;S/.&quot;\ * &quot;-&quot;??_ ;_ @_ "/>
    <numFmt numFmtId="168" formatCode="_-* #,##0.00\ _€_-;\-* #,##0.00\ _€_-;_-* &quot;-&quot;??\ _€_-;_-@_-"/>
    <numFmt numFmtId="169" formatCode="[$-C0A]mmm/yy;@"/>
    <numFmt numFmtId="170" formatCode="_ * #,##0.00_ ;_ * \-#,##0.00_ ;_ * &quot;-&quot;_ ;_ @_ "/>
    <numFmt numFmtId="171" formatCode="_-* #,##0.00_-;\-* #,##0.00_-;_-* &quot;-&quot;_-;_-@_-"/>
    <numFmt numFmtId="172" formatCode="_ * #_###0_ ;_ * \-#,##0_ ;_ * &quot;-&quot;_ ;_ @_ "/>
    <numFmt numFmtId="173" formatCode="_ * #_###0.00_ ;_ * \-#,##0.00_ ;_ * &quot;-&quot;??_ ;_ @_ "/>
    <numFmt numFmtId="174" formatCode="_ * #_###0_ ;_ * \-#\.##0_ ;_ * &quot;-&quot;_ ;_ @_ "/>
    <numFmt numFmtId="175" formatCode="#,##0.00_ ;\-#,##0.00\ "/>
  </numFmts>
  <fonts count="5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u/>
      <sz val="7.7"/>
      <color indexed="12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1"/>
      <color indexed="20"/>
      <name val="Arial"/>
      <family val="2"/>
    </font>
    <font>
      <u/>
      <sz val="11"/>
      <color indexed="12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990033"/>
      <name val="Arial"/>
      <family val="2"/>
    </font>
    <font>
      <u/>
      <sz val="11"/>
      <color rgb="FF990033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7.5"/>
      <color theme="1"/>
      <name val="Arial"/>
      <family val="2"/>
    </font>
    <font>
      <sz val="7.5"/>
      <color indexed="8"/>
      <name val="Arial"/>
      <family val="2"/>
    </font>
    <font>
      <sz val="7.5"/>
      <name val="Arial"/>
      <family val="2"/>
    </font>
    <font>
      <sz val="11"/>
      <name val="Calibri"/>
      <family val="2"/>
    </font>
    <font>
      <sz val="11"/>
      <name val="Calibri"/>
      <family val="2"/>
    </font>
    <font>
      <b/>
      <sz val="7.5"/>
      <name val="Arial"/>
      <family val="2"/>
    </font>
    <font>
      <b/>
      <sz val="7.5"/>
      <color indexed="9"/>
      <name val="Arial"/>
      <family val="2"/>
    </font>
    <font>
      <sz val="7.5"/>
      <color theme="1"/>
      <name val="Calibri"/>
      <family val="2"/>
      <scheme val="minor"/>
    </font>
    <font>
      <b/>
      <sz val="7.5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7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9" fillId="3" borderId="0" applyNumberFormat="0" applyBorder="0" applyAlignment="0" applyProtection="0"/>
    <xf numFmtId="0" fontId="15" fillId="13" borderId="1" applyNumberFormat="0" applyAlignment="0" applyProtection="0"/>
    <xf numFmtId="0" fontId="16" fillId="22" borderId="2" applyNumberFormat="0" applyAlignment="0" applyProtection="0"/>
    <xf numFmtId="0" fontId="22" fillId="0" borderId="0" applyNumberForma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14" fillId="4" borderId="0" applyNumberFormat="0" applyBorder="0" applyAlignment="0" applyProtection="0"/>
    <xf numFmtId="0" fontId="12" fillId="0" borderId="4" applyNumberFormat="0" applyFill="0" applyAlignment="0" applyProtection="0"/>
    <xf numFmtId="0" fontId="23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8" fillId="7" borderId="1" applyNumberFormat="0" applyAlignment="0" applyProtection="0"/>
    <xf numFmtId="0" fontId="17" fillId="0" borderId="3" applyNumberFormat="0" applyFill="0" applyAlignment="0" applyProtection="0"/>
    <xf numFmtId="168" fontId="3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4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2" fillId="8" borderId="7" applyNumberFormat="0" applyFont="0" applyAlignment="0" applyProtection="0"/>
    <xf numFmtId="0" fontId="20" fillId="13" borderId="8" applyNumberForma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45" fillId="0" borderId="0"/>
    <xf numFmtId="0" fontId="46" fillId="0" borderId="0"/>
  </cellStyleXfs>
  <cellXfs count="153">
    <xf numFmtId="0" fontId="0" fillId="0" borderId="0" xfId="0"/>
    <xf numFmtId="0" fontId="7" fillId="25" borderId="0" xfId="41" applyFont="1" applyFill="1" applyAlignment="1" applyProtection="1">
      <alignment vertical="center"/>
    </xf>
    <xf numFmtId="0" fontId="5" fillId="25" borderId="0" xfId="0" applyFont="1" applyFill="1" applyAlignment="1">
      <alignment vertical="center"/>
    </xf>
    <xf numFmtId="0" fontId="27" fillId="23" borderId="0" xfId="41" applyFont="1" applyFill="1" applyAlignment="1" applyProtection="1"/>
    <xf numFmtId="0" fontId="5" fillId="23" borderId="0" xfId="0" applyFont="1" applyFill="1" applyAlignment="1">
      <alignment horizontal="center" vertical="center" wrapText="1"/>
    </xf>
    <xf numFmtId="0" fontId="5" fillId="23" borderId="0" xfId="0" applyFont="1" applyFill="1" applyAlignment="1">
      <alignment horizontal="left" vertical="center" wrapText="1"/>
    </xf>
    <xf numFmtId="0" fontId="5" fillId="23" borderId="0" xfId="0" applyFont="1" applyFill="1" applyAlignment="1">
      <alignment horizontal="center" vertical="center"/>
    </xf>
    <xf numFmtId="17" fontId="4" fillId="24" borderId="0" xfId="0" applyNumberFormat="1" applyFont="1" applyFill="1" applyAlignment="1">
      <alignment horizontal="center" vertical="center"/>
    </xf>
    <xf numFmtId="169" fontId="4" fillId="23" borderId="0" xfId="0" applyNumberFormat="1" applyFont="1" applyFill="1" applyAlignment="1">
      <alignment horizontal="center" vertical="center" wrapText="1"/>
    </xf>
    <xf numFmtId="3" fontId="4" fillId="23" borderId="0" xfId="0" applyNumberFormat="1" applyFont="1" applyFill="1" applyAlignment="1">
      <alignment horizontal="right" vertical="center" wrapText="1"/>
    </xf>
    <xf numFmtId="0" fontId="35" fillId="26" borderId="0" xfId="55" applyFont="1" applyFill="1" applyAlignment="1">
      <alignment horizontal="center" vertical="center"/>
    </xf>
    <xf numFmtId="169" fontId="4" fillId="26" borderId="0" xfId="0" applyNumberFormat="1" applyFont="1" applyFill="1" applyAlignment="1">
      <alignment horizontal="center" vertical="center" wrapText="1"/>
    </xf>
    <xf numFmtId="0" fontId="36" fillId="25" borderId="0" xfId="0" applyFont="1" applyFill="1" applyAlignment="1">
      <alignment horizontal="left" vertical="center"/>
    </xf>
    <xf numFmtId="0" fontId="28" fillId="23" borderId="0" xfId="41" applyFont="1" applyFill="1" applyAlignment="1" applyProtection="1">
      <alignment horizontal="left" indent="4"/>
    </xf>
    <xf numFmtId="0" fontId="29" fillId="23" borderId="0" xfId="0" applyFont="1" applyFill="1"/>
    <xf numFmtId="0" fontId="30" fillId="23" borderId="0" xfId="41" applyFont="1" applyFill="1" applyAlignment="1" applyProtection="1"/>
    <xf numFmtId="0" fontId="37" fillId="23" borderId="0" xfId="41" applyFont="1" applyFill="1" applyAlignment="1" applyProtection="1"/>
    <xf numFmtId="0" fontId="31" fillId="23" borderId="0" xfId="0" applyFont="1" applyFill="1"/>
    <xf numFmtId="0" fontId="9" fillId="25" borderId="0" xfId="55" applyFill="1"/>
    <xf numFmtId="0" fontId="8" fillId="25" borderId="0" xfId="55" applyFont="1" applyFill="1"/>
    <xf numFmtId="0" fontId="8" fillId="25" borderId="0" xfId="55" applyFont="1" applyFill="1" applyAlignment="1">
      <alignment horizontal="center" vertical="center"/>
    </xf>
    <xf numFmtId="170" fontId="9" fillId="25" borderId="0" xfId="55" applyNumberFormat="1" applyFill="1" applyAlignment="1">
      <alignment vertical="center"/>
    </xf>
    <xf numFmtId="0" fontId="5" fillId="25" borderId="0" xfId="0" applyFont="1" applyFill="1" applyAlignment="1">
      <alignment horizontal="center" vertical="center" wrapText="1"/>
    </xf>
    <xf numFmtId="0" fontId="5" fillId="23" borderId="0" xfId="0" applyFont="1" applyFill="1"/>
    <xf numFmtId="0" fontId="27" fillId="25" borderId="0" xfId="41" applyFont="1" applyFill="1" applyAlignment="1" applyProtection="1"/>
    <xf numFmtId="0" fontId="28" fillId="25" borderId="0" xfId="41" applyFont="1" applyFill="1" applyAlignment="1" applyProtection="1">
      <alignment horizontal="left" indent="4"/>
    </xf>
    <xf numFmtId="0" fontId="29" fillId="25" borderId="0" xfId="0" applyFont="1" applyFill="1"/>
    <xf numFmtId="0" fontId="5" fillId="25" borderId="0" xfId="0" applyFont="1" applyFill="1" applyAlignment="1">
      <alignment horizontal="center" vertical="center"/>
    </xf>
    <xf numFmtId="170" fontId="4" fillId="24" borderId="0" xfId="0" applyNumberFormat="1" applyFont="1" applyFill="1" applyAlignment="1">
      <alignment horizontal="right" vertical="center" wrapText="1"/>
    </xf>
    <xf numFmtId="1" fontId="4" fillId="24" borderId="0" xfId="0" applyNumberFormat="1" applyFont="1" applyFill="1" applyAlignment="1">
      <alignment vertical="center"/>
    </xf>
    <xf numFmtId="3" fontId="4" fillId="24" borderId="0" xfId="0" applyNumberFormat="1" applyFont="1" applyFill="1" applyAlignment="1">
      <alignment vertical="center" wrapText="1"/>
    </xf>
    <xf numFmtId="0" fontId="5" fillId="23" borderId="0" xfId="0" applyFont="1" applyFill="1" applyAlignment="1">
      <alignment horizontal="left" vertical="center"/>
    </xf>
    <xf numFmtId="0" fontId="36" fillId="25" borderId="0" xfId="0" applyFont="1" applyFill="1" applyAlignment="1">
      <alignment horizontal="center" vertical="center"/>
    </xf>
    <xf numFmtId="0" fontId="9" fillId="25" borderId="0" xfId="55" applyFill="1" applyAlignment="1">
      <alignment horizontal="center"/>
    </xf>
    <xf numFmtId="0" fontId="5" fillId="25" borderId="0" xfId="0" applyFont="1" applyFill="1" applyAlignment="1">
      <alignment horizontal="left" vertical="center" wrapText="1"/>
    </xf>
    <xf numFmtId="0" fontId="7" fillId="25" borderId="0" xfId="43" applyFont="1" applyFill="1" applyAlignment="1" applyProtection="1">
      <alignment vertical="center"/>
    </xf>
    <xf numFmtId="0" fontId="0" fillId="25" borderId="0" xfId="0" applyFill="1"/>
    <xf numFmtId="0" fontId="7" fillId="23" borderId="0" xfId="44" applyFont="1" applyFill="1" applyAlignment="1">
      <alignment vertical="center"/>
    </xf>
    <xf numFmtId="170" fontId="5" fillId="23" borderId="0" xfId="0" applyNumberFormat="1" applyFont="1" applyFill="1" applyAlignment="1">
      <alignment horizontal="center" vertical="center" wrapText="1"/>
    </xf>
    <xf numFmtId="165" fontId="9" fillId="25" borderId="0" xfId="55" applyNumberFormat="1" applyFill="1"/>
    <xf numFmtId="166" fontId="9" fillId="25" borderId="0" xfId="55" applyNumberFormat="1" applyFill="1"/>
    <xf numFmtId="170" fontId="5" fillId="25" borderId="0" xfId="47" applyNumberFormat="1" applyFont="1" applyFill="1" applyAlignment="1">
      <alignment horizontal="right" vertical="center" wrapText="1"/>
    </xf>
    <xf numFmtId="164" fontId="38" fillId="25" borderId="0" xfId="0" applyNumberFormat="1" applyFont="1" applyFill="1" applyAlignment="1">
      <alignment vertical="center"/>
    </xf>
    <xf numFmtId="0" fontId="6" fillId="25" borderId="0" xfId="0" applyFont="1" applyFill="1" applyAlignment="1">
      <alignment horizontal="left" vertical="center"/>
    </xf>
    <xf numFmtId="171" fontId="9" fillId="25" borderId="0" xfId="51" applyNumberFormat="1" applyFont="1" applyFill="1" applyAlignment="1">
      <alignment horizontal="right" vertical="center" wrapText="1"/>
    </xf>
    <xf numFmtId="164" fontId="5" fillId="23" borderId="0" xfId="0" applyNumberFormat="1" applyFont="1" applyFill="1" applyAlignment="1">
      <alignment horizontal="center" vertical="center" wrapText="1"/>
    </xf>
    <xf numFmtId="164" fontId="9" fillId="25" borderId="0" xfId="55" applyNumberFormat="1" applyFill="1"/>
    <xf numFmtId="0" fontId="5" fillId="25" borderId="0" xfId="0" applyFont="1" applyFill="1" applyAlignment="1">
      <alignment vertical="center" wrapText="1"/>
    </xf>
    <xf numFmtId="0" fontId="9" fillId="25" borderId="0" xfId="55" applyFill="1" applyAlignment="1">
      <alignment vertical="center"/>
    </xf>
    <xf numFmtId="0" fontId="8" fillId="25" borderId="0" xfId="55" applyFont="1" applyFill="1" applyAlignment="1">
      <alignment vertical="center"/>
    </xf>
    <xf numFmtId="173" fontId="38" fillId="25" borderId="0" xfId="0" applyNumberFormat="1" applyFont="1" applyFill="1" applyAlignment="1">
      <alignment vertical="center"/>
    </xf>
    <xf numFmtId="173" fontId="39" fillId="25" borderId="9" xfId="0" applyNumberFormat="1" applyFont="1" applyFill="1" applyBorder="1" applyAlignment="1">
      <alignment vertical="center"/>
    </xf>
    <xf numFmtId="173" fontId="9" fillId="25" borderId="0" xfId="64" applyNumberFormat="1" applyFont="1" applyFill="1" applyAlignment="1">
      <alignment horizontal="right" vertical="center" wrapText="1"/>
    </xf>
    <xf numFmtId="3" fontId="4" fillId="24" borderId="0" xfId="0" applyNumberFormat="1" applyFont="1" applyFill="1" applyAlignment="1">
      <alignment vertical="center"/>
    </xf>
    <xf numFmtId="173" fontId="8" fillId="25" borderId="9" xfId="64" applyNumberFormat="1" applyFont="1" applyFill="1" applyBorder="1" applyAlignment="1">
      <alignment horizontal="right" vertical="center" wrapText="1"/>
    </xf>
    <xf numFmtId="172" fontId="9" fillId="25" borderId="0" xfId="55" applyNumberFormat="1" applyFill="1" applyAlignment="1">
      <alignment vertical="center"/>
    </xf>
    <xf numFmtId="172" fontId="8" fillId="25" borderId="9" xfId="55" applyNumberFormat="1" applyFont="1" applyFill="1" applyBorder="1" applyAlignment="1">
      <alignment vertical="center"/>
    </xf>
    <xf numFmtId="0" fontId="35" fillId="26" borderId="0" xfId="55" applyFont="1" applyFill="1" applyAlignment="1">
      <alignment horizontal="center" vertical="center" wrapText="1"/>
    </xf>
    <xf numFmtId="164" fontId="9" fillId="25" borderId="0" xfId="55" applyNumberFormat="1" applyFill="1" applyAlignment="1">
      <alignment vertical="center"/>
    </xf>
    <xf numFmtId="174" fontId="38" fillId="25" borderId="0" xfId="0" applyNumberFormat="1" applyFont="1" applyFill="1" applyAlignment="1">
      <alignment vertical="center"/>
    </xf>
    <xf numFmtId="174" fontId="39" fillId="25" borderId="9" xfId="0" applyNumberFormat="1" applyFont="1" applyFill="1" applyBorder="1" applyAlignment="1">
      <alignment vertical="center"/>
    </xf>
    <xf numFmtId="174" fontId="9" fillId="25" borderId="0" xfId="55" applyNumberFormat="1" applyFill="1" applyAlignment="1">
      <alignment vertical="center"/>
    </xf>
    <xf numFmtId="174" fontId="39" fillId="25" borderId="9" xfId="0" applyNumberFormat="1" applyFont="1" applyFill="1" applyBorder="1" applyAlignment="1">
      <alignment horizontal="left" vertical="center"/>
    </xf>
    <xf numFmtId="174" fontId="38" fillId="25" borderId="0" xfId="0" applyNumberFormat="1" applyFont="1" applyFill="1" applyAlignment="1">
      <alignment horizontal="right" vertical="center"/>
    </xf>
    <xf numFmtId="174" fontId="39" fillId="25" borderId="9" xfId="0" applyNumberFormat="1" applyFont="1" applyFill="1" applyBorder="1" applyAlignment="1">
      <alignment horizontal="right" vertical="center"/>
    </xf>
    <xf numFmtId="174" fontId="38" fillId="25" borderId="10" xfId="0" applyNumberFormat="1" applyFont="1" applyFill="1" applyBorder="1" applyAlignment="1">
      <alignment horizontal="right" vertical="center"/>
    </xf>
    <xf numFmtId="174" fontId="38" fillId="25" borderId="0" xfId="0" quotePrefix="1" applyNumberFormat="1" applyFont="1" applyFill="1" applyAlignment="1">
      <alignment vertical="center"/>
    </xf>
    <xf numFmtId="0" fontId="8" fillId="25" borderId="9" xfId="55" applyFont="1" applyFill="1" applyBorder="1" applyAlignment="1">
      <alignment vertical="center"/>
    </xf>
    <xf numFmtId="0" fontId="38" fillId="25" borderId="0" xfId="0" applyFont="1" applyFill="1" applyAlignment="1">
      <alignment vertical="center"/>
    </xf>
    <xf numFmtId="0" fontId="35" fillId="26" borderId="0" xfId="0" applyFont="1" applyFill="1" applyAlignment="1">
      <alignment horizontal="left" vertical="center"/>
    </xf>
    <xf numFmtId="0" fontId="35" fillId="26" borderId="0" xfId="0" applyFont="1" applyFill="1" applyAlignment="1">
      <alignment horizontal="left" vertical="center" wrapText="1"/>
    </xf>
    <xf numFmtId="170" fontId="35" fillId="26" borderId="0" xfId="51" applyNumberFormat="1" applyFont="1" applyFill="1" applyAlignment="1">
      <alignment horizontal="right" vertical="center" wrapText="1"/>
    </xf>
    <xf numFmtId="174" fontId="35" fillId="26" borderId="0" xfId="0" applyNumberFormat="1" applyFont="1" applyFill="1" applyAlignment="1">
      <alignment horizontal="right" vertical="center"/>
    </xf>
    <xf numFmtId="174" fontId="35" fillId="26" borderId="0" xfId="0" applyNumberFormat="1" applyFont="1" applyFill="1" applyAlignment="1">
      <alignment vertical="center"/>
    </xf>
    <xf numFmtId="0" fontId="9" fillId="25" borderId="0" xfId="0" applyFont="1" applyFill="1" applyAlignment="1">
      <alignment vertical="center"/>
    </xf>
    <xf numFmtId="0" fontId="35" fillId="26" borderId="0" xfId="55" applyFont="1" applyFill="1" applyAlignment="1">
      <alignment horizontal="left" vertical="center"/>
    </xf>
    <xf numFmtId="172" fontId="8" fillId="25" borderId="0" xfId="55" applyNumberFormat="1" applyFont="1" applyFill="1" applyAlignment="1">
      <alignment vertical="center"/>
    </xf>
    <xf numFmtId="172" fontId="35" fillId="26" borderId="0" xfId="55" applyNumberFormat="1" applyFont="1" applyFill="1" applyAlignment="1">
      <alignment horizontal="center" vertical="center"/>
    </xf>
    <xf numFmtId="173" fontId="9" fillId="25" borderId="0" xfId="64" applyNumberFormat="1" applyFont="1" applyFill="1" applyBorder="1" applyAlignment="1">
      <alignment horizontal="right" vertical="center" wrapText="1"/>
    </xf>
    <xf numFmtId="173" fontId="8" fillId="25" borderId="0" xfId="64" applyNumberFormat="1" applyFont="1" applyFill="1" applyBorder="1" applyAlignment="1">
      <alignment horizontal="right" vertical="center" wrapText="1"/>
    </xf>
    <xf numFmtId="0" fontId="5" fillId="25" borderId="0" xfId="0" applyFont="1" applyFill="1" applyAlignment="1">
      <alignment horizontal="left" vertical="center"/>
    </xf>
    <xf numFmtId="10" fontId="40" fillId="25" borderId="0" xfId="64" applyNumberFormat="1" applyFont="1" applyFill="1"/>
    <xf numFmtId="0" fontId="41" fillId="25" borderId="0" xfId="0" applyFont="1" applyFill="1" applyAlignment="1">
      <alignment horizontal="left"/>
    </xf>
    <xf numFmtId="0" fontId="41" fillId="25" borderId="0" xfId="0" applyFont="1" applyFill="1"/>
    <xf numFmtId="0" fontId="42" fillId="25" borderId="0" xfId="0" applyFont="1" applyFill="1" applyAlignment="1">
      <alignment horizontal="left" vertical="center"/>
    </xf>
    <xf numFmtId="0" fontId="43" fillId="25" borderId="0" xfId="0" applyFont="1" applyFill="1" applyAlignment="1">
      <alignment vertical="center"/>
    </xf>
    <xf numFmtId="0" fontId="44" fillId="25" borderId="0" xfId="55" applyFont="1" applyFill="1" applyAlignment="1">
      <alignment vertical="center"/>
    </xf>
    <xf numFmtId="0" fontId="43" fillId="25" borderId="0" xfId="0" applyFont="1" applyFill="1" applyAlignment="1">
      <alignment horizontal="left" vertical="center" wrapText="1"/>
    </xf>
    <xf numFmtId="0" fontId="43" fillId="25" borderId="0" xfId="0" applyFont="1" applyFill="1" applyAlignment="1">
      <alignment horizontal="left" vertical="center"/>
    </xf>
    <xf numFmtId="0" fontId="44" fillId="25" borderId="0" xfId="0" applyFont="1" applyFill="1" applyAlignment="1">
      <alignment horizontal="left" vertical="center"/>
    </xf>
    <xf numFmtId="0" fontId="44" fillId="25" borderId="0" xfId="0" applyFont="1" applyFill="1" applyAlignment="1">
      <alignment vertical="center"/>
    </xf>
    <xf numFmtId="0" fontId="43" fillId="23" borderId="0" xfId="0" applyFont="1" applyFill="1" applyAlignment="1">
      <alignment horizontal="left" vertical="center" wrapText="1"/>
    </xf>
    <xf numFmtId="0" fontId="43" fillId="23" borderId="0" xfId="0" applyFont="1" applyFill="1" applyAlignment="1">
      <alignment horizontal="center" vertical="center" wrapText="1"/>
    </xf>
    <xf numFmtId="173" fontId="9" fillId="25" borderId="0" xfId="51" applyNumberFormat="1" applyFont="1" applyFill="1" applyBorder="1" applyAlignment="1">
      <alignment horizontal="right" vertical="center" wrapText="1"/>
    </xf>
    <xf numFmtId="174" fontId="39" fillId="25" borderId="0" xfId="0" applyNumberFormat="1" applyFont="1" applyFill="1" applyAlignment="1">
      <alignment vertical="center"/>
    </xf>
    <xf numFmtId="174" fontId="39" fillId="25" borderId="0" xfId="0" applyNumberFormat="1" applyFont="1" applyFill="1" applyAlignment="1">
      <alignment horizontal="right" vertical="center"/>
    </xf>
    <xf numFmtId="173" fontId="39" fillId="25" borderId="0" xfId="0" applyNumberFormat="1" applyFont="1" applyFill="1" applyAlignment="1">
      <alignment vertical="center"/>
    </xf>
    <xf numFmtId="174" fontId="39" fillId="25" borderId="10" xfId="0" applyNumberFormat="1" applyFont="1" applyFill="1" applyBorder="1" applyAlignment="1">
      <alignment vertical="center"/>
    </xf>
    <xf numFmtId="174" fontId="39" fillId="25" borderId="10" xfId="0" applyNumberFormat="1" applyFont="1" applyFill="1" applyBorder="1" applyAlignment="1">
      <alignment horizontal="right" vertical="center"/>
    </xf>
    <xf numFmtId="173" fontId="39" fillId="25" borderId="10" xfId="0" applyNumberFormat="1" applyFont="1" applyFill="1" applyBorder="1" applyAlignment="1">
      <alignment vertical="center"/>
    </xf>
    <xf numFmtId="174" fontId="39" fillId="25" borderId="11" xfId="0" applyNumberFormat="1" applyFont="1" applyFill="1" applyBorder="1" applyAlignment="1">
      <alignment vertical="center"/>
    </xf>
    <xf numFmtId="174" fontId="39" fillId="25" borderId="11" xfId="0" applyNumberFormat="1" applyFont="1" applyFill="1" applyBorder="1" applyAlignment="1">
      <alignment horizontal="right" vertical="center"/>
    </xf>
    <xf numFmtId="175" fontId="39" fillId="25" borderId="11" xfId="0" applyNumberFormat="1" applyFont="1" applyFill="1" applyBorder="1" applyAlignment="1">
      <alignment vertical="center"/>
    </xf>
    <xf numFmtId="0" fontId="43" fillId="25" borderId="0" xfId="0" applyFont="1" applyFill="1" applyAlignment="1">
      <alignment vertical="center" wrapText="1"/>
    </xf>
    <xf numFmtId="164" fontId="47" fillId="25" borderId="0" xfId="55" applyNumberFormat="1" applyFont="1" applyFill="1" applyAlignment="1">
      <alignment horizontal="right" vertical="center" wrapText="1"/>
    </xf>
    <xf numFmtId="170" fontId="47" fillId="25" borderId="0" xfId="55" applyNumberFormat="1" applyFont="1" applyFill="1" applyAlignment="1">
      <alignment horizontal="right" vertical="center" wrapText="1"/>
    </xf>
    <xf numFmtId="0" fontId="44" fillId="25" borderId="0" xfId="55" applyFont="1" applyFill="1" applyAlignment="1">
      <alignment horizontal="left" vertical="center"/>
    </xf>
    <xf numFmtId="3" fontId="48" fillId="25" borderId="0" xfId="0" applyNumberFormat="1" applyFont="1" applyFill="1" applyAlignment="1">
      <alignment horizontal="right" vertical="center" wrapText="1"/>
    </xf>
    <xf numFmtId="0" fontId="43" fillId="25" borderId="0" xfId="0" applyFont="1" applyFill="1" applyAlignment="1">
      <alignment horizontal="center" vertical="center" wrapText="1"/>
    </xf>
    <xf numFmtId="3" fontId="43" fillId="25" borderId="0" xfId="0" applyNumberFormat="1" applyFont="1" applyFill="1" applyAlignment="1">
      <alignment horizontal="center" vertical="center" wrapText="1"/>
    </xf>
    <xf numFmtId="3" fontId="48" fillId="25" borderId="0" xfId="0" applyNumberFormat="1" applyFont="1" applyFill="1" applyAlignment="1">
      <alignment horizontal="left" vertical="center" wrapText="1"/>
    </xf>
    <xf numFmtId="164" fontId="48" fillId="25" borderId="0" xfId="0" applyNumberFormat="1" applyFont="1" applyFill="1" applyAlignment="1">
      <alignment horizontal="right" vertical="center" wrapText="1"/>
    </xf>
    <xf numFmtId="171" fontId="48" fillId="25" borderId="0" xfId="0" applyNumberFormat="1" applyFont="1" applyFill="1" applyAlignment="1">
      <alignment horizontal="right" vertical="center" wrapText="1"/>
    </xf>
    <xf numFmtId="0" fontId="42" fillId="25" borderId="0" xfId="0" applyFont="1" applyFill="1" applyAlignment="1">
      <alignment vertical="center"/>
    </xf>
    <xf numFmtId="0" fontId="43" fillId="25" borderId="0" xfId="0" applyFont="1" applyFill="1"/>
    <xf numFmtId="0" fontId="43" fillId="23" borderId="0" xfId="0" applyFont="1" applyFill="1"/>
    <xf numFmtId="0" fontId="49" fillId="25" borderId="0" xfId="0" applyFont="1" applyFill="1"/>
    <xf numFmtId="175" fontId="35" fillId="26" borderId="0" xfId="0" applyNumberFormat="1" applyFont="1" applyFill="1" applyAlignment="1">
      <alignment horizontal="right" vertical="center" wrapText="1"/>
    </xf>
    <xf numFmtId="171" fontId="9" fillId="25" borderId="0" xfId="51" applyNumberFormat="1" applyFont="1" applyFill="1" applyBorder="1" applyAlignment="1">
      <alignment horizontal="right" vertical="center" wrapText="1"/>
    </xf>
    <xf numFmtId="0" fontId="8" fillId="25" borderId="0" xfId="0" applyFont="1" applyFill="1" applyAlignment="1">
      <alignment vertical="center"/>
    </xf>
    <xf numFmtId="173" fontId="8" fillId="25" borderId="0" xfId="51" applyNumberFormat="1" applyFont="1" applyFill="1" applyBorder="1" applyAlignment="1">
      <alignment horizontal="right" vertical="center" wrapText="1"/>
    </xf>
    <xf numFmtId="175" fontId="35" fillId="26" borderId="0" xfId="55" applyNumberFormat="1" applyFont="1" applyFill="1" applyAlignment="1">
      <alignment horizontal="right" vertical="center"/>
    </xf>
    <xf numFmtId="0" fontId="8" fillId="25" borderId="11" xfId="0" applyFont="1" applyFill="1" applyBorder="1" applyAlignment="1">
      <alignment vertical="center"/>
    </xf>
    <xf numFmtId="172" fontId="8" fillId="25" borderId="11" xfId="55" applyNumberFormat="1" applyFont="1" applyFill="1" applyBorder="1" applyAlignment="1">
      <alignment vertical="center"/>
    </xf>
    <xf numFmtId="173" fontId="8" fillId="25" borderId="11" xfId="51" applyNumberFormat="1" applyFont="1" applyFill="1" applyBorder="1" applyAlignment="1">
      <alignment horizontal="right" vertical="center" wrapText="1"/>
    </xf>
    <xf numFmtId="0" fontId="44" fillId="25" borderId="0" xfId="55" applyFont="1" applyFill="1"/>
    <xf numFmtId="166" fontId="44" fillId="25" borderId="0" xfId="55" applyNumberFormat="1" applyFont="1" applyFill="1" applyAlignment="1">
      <alignment vertical="center"/>
    </xf>
    <xf numFmtId="0" fontId="44" fillId="25" borderId="0" xfId="55" applyFont="1" applyFill="1" applyAlignment="1">
      <alignment vertical="center" wrapText="1"/>
    </xf>
    <xf numFmtId="2" fontId="44" fillId="25" borderId="0" xfId="64" applyNumberFormat="1" applyFont="1" applyFill="1" applyAlignment="1">
      <alignment horizontal="right" vertical="center" wrapText="1"/>
    </xf>
    <xf numFmtId="0" fontId="50" fillId="25" borderId="0" xfId="0" applyFont="1" applyFill="1" applyAlignment="1">
      <alignment horizontal="left"/>
    </xf>
    <xf numFmtId="0" fontId="50" fillId="25" borderId="0" xfId="0" applyFont="1" applyFill="1"/>
    <xf numFmtId="10" fontId="44" fillId="25" borderId="0" xfId="64" applyNumberFormat="1" applyFont="1" applyFill="1"/>
    <xf numFmtId="172" fontId="44" fillId="25" borderId="0" xfId="55" applyNumberFormat="1" applyFont="1" applyFill="1"/>
    <xf numFmtId="164" fontId="43" fillId="23" borderId="0" xfId="0" applyNumberFormat="1" applyFont="1" applyFill="1" applyAlignment="1">
      <alignment horizontal="center" vertical="center" wrapText="1"/>
    </xf>
    <xf numFmtId="175" fontId="4" fillId="24" borderId="0" xfId="64" applyNumberFormat="1" applyFont="1" applyFill="1" applyAlignment="1">
      <alignment horizontal="right" vertical="center" wrapText="1"/>
    </xf>
    <xf numFmtId="174" fontId="9" fillId="25" borderId="0" xfId="0" applyNumberFormat="1" applyFont="1" applyFill="1" applyAlignment="1">
      <alignment vertical="center"/>
    </xf>
    <xf numFmtId="170" fontId="9" fillId="25" borderId="0" xfId="0" applyNumberFormat="1" applyFont="1" applyFill="1" applyAlignment="1">
      <alignment horizontal="right" vertical="center" wrapText="1"/>
    </xf>
    <xf numFmtId="0" fontId="5" fillId="25" borderId="0" xfId="0" applyFont="1" applyFill="1" applyAlignment="1">
      <alignment horizontal="center" vertical="center" wrapText="1"/>
    </xf>
    <xf numFmtId="0" fontId="5" fillId="25" borderId="9" xfId="0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0" fontId="6" fillId="25" borderId="0" xfId="0" applyFont="1" applyFill="1" applyAlignment="1">
      <alignment horizontal="center" vertical="center" wrapText="1"/>
    </xf>
    <xf numFmtId="0" fontId="6" fillId="25" borderId="11" xfId="0" applyFont="1" applyFill="1" applyBorder="1" applyAlignment="1">
      <alignment horizontal="center" vertical="center" wrapText="1"/>
    </xf>
    <xf numFmtId="3" fontId="4" fillId="24" borderId="0" xfId="0" applyNumberFormat="1" applyFont="1" applyFill="1" applyAlignment="1">
      <alignment horizontal="left" vertical="center" wrapText="1"/>
    </xf>
    <xf numFmtId="0" fontId="5" fillId="25" borderId="0" xfId="0" applyFont="1" applyFill="1" applyAlignment="1">
      <alignment horizontal="left" vertical="center" wrapText="1"/>
    </xf>
    <xf numFmtId="0" fontId="5" fillId="25" borderId="11" xfId="0" applyFont="1" applyFill="1" applyBorder="1" applyAlignment="1">
      <alignment horizontal="left" vertical="center" wrapText="1"/>
    </xf>
    <xf numFmtId="0" fontId="5" fillId="25" borderId="11" xfId="0" applyFont="1" applyFill="1" applyBorder="1" applyAlignment="1">
      <alignment horizontal="center" vertical="center" wrapText="1"/>
    </xf>
    <xf numFmtId="0" fontId="9" fillId="25" borderId="10" xfId="55" applyFill="1" applyBorder="1" applyAlignment="1">
      <alignment horizontal="left" vertical="center" wrapText="1"/>
    </xf>
    <xf numFmtId="0" fontId="9" fillId="25" borderId="0" xfId="55" applyFill="1" applyAlignment="1">
      <alignment horizontal="left" vertical="center" wrapText="1"/>
    </xf>
    <xf numFmtId="0" fontId="9" fillId="25" borderId="9" xfId="55" applyFill="1" applyBorder="1" applyAlignment="1">
      <alignment horizontal="left" vertical="center" wrapText="1"/>
    </xf>
    <xf numFmtId="0" fontId="9" fillId="25" borderId="10" xfId="55" applyFill="1" applyBorder="1" applyAlignment="1">
      <alignment horizontal="center" vertical="center"/>
    </xf>
    <xf numFmtId="0" fontId="9" fillId="25" borderId="0" xfId="55" applyFill="1" applyAlignment="1">
      <alignment horizontal="center" vertical="center"/>
    </xf>
    <xf numFmtId="0" fontId="9" fillId="25" borderId="9" xfId="55" applyFill="1" applyBorder="1" applyAlignment="1">
      <alignment horizontal="center" vertical="center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F2" xfId="29" xr:uid="{00000000-0005-0000-0000-00001C000000}"/>
    <cellStyle name="F3" xfId="30" xr:uid="{00000000-0005-0000-0000-00001D000000}"/>
    <cellStyle name="F4" xfId="31" xr:uid="{00000000-0005-0000-0000-00001E000000}"/>
    <cellStyle name="F5" xfId="32" xr:uid="{00000000-0005-0000-0000-00001F000000}"/>
    <cellStyle name="F6" xfId="33" xr:uid="{00000000-0005-0000-0000-000020000000}"/>
    <cellStyle name="F7" xfId="34" xr:uid="{00000000-0005-0000-0000-000021000000}"/>
    <cellStyle name="F8" xfId="35" xr:uid="{00000000-0005-0000-0000-000022000000}"/>
    <cellStyle name="Good" xfId="36" xr:uid="{00000000-0005-0000-0000-000023000000}"/>
    <cellStyle name="Heading 1" xfId="37" xr:uid="{00000000-0005-0000-0000-000024000000}"/>
    <cellStyle name="Heading 2" xfId="38" xr:uid="{00000000-0005-0000-0000-000025000000}"/>
    <cellStyle name="Heading 3" xfId="39" xr:uid="{00000000-0005-0000-0000-000026000000}"/>
    <cellStyle name="Heading 4" xfId="40" xr:uid="{00000000-0005-0000-0000-000027000000}"/>
    <cellStyle name="Hipervínculo" xfId="41" builtinId="8"/>
    <cellStyle name="Hipervínculo 2" xfId="42" xr:uid="{00000000-0005-0000-0000-000029000000}"/>
    <cellStyle name="Hipervínculo 2 2" xfId="43" xr:uid="{00000000-0005-0000-0000-00002A000000}"/>
    <cellStyle name="Hipervínculo 3" xfId="44" xr:uid="{00000000-0005-0000-0000-00002B000000}"/>
    <cellStyle name="Input" xfId="45" xr:uid="{00000000-0005-0000-0000-00002C000000}"/>
    <cellStyle name="Linked Cell" xfId="46" xr:uid="{00000000-0005-0000-0000-00002D000000}"/>
    <cellStyle name="Millares" xfId="47" builtinId="3"/>
    <cellStyle name="Millares 2" xfId="48" xr:uid="{00000000-0005-0000-0000-00002F000000}"/>
    <cellStyle name="Millares 2 2" xfId="49" xr:uid="{00000000-0005-0000-0000-000030000000}"/>
    <cellStyle name="Millares 3" xfId="50" xr:uid="{00000000-0005-0000-0000-000031000000}"/>
    <cellStyle name="Millares 4" xfId="51" xr:uid="{00000000-0005-0000-0000-000032000000}"/>
    <cellStyle name="Millares 5" xfId="52" xr:uid="{00000000-0005-0000-0000-000033000000}"/>
    <cellStyle name="Moneda 2" xfId="53" xr:uid="{00000000-0005-0000-0000-000034000000}"/>
    <cellStyle name="Normal" xfId="0" builtinId="0"/>
    <cellStyle name="Normal 2" xfId="54" xr:uid="{00000000-0005-0000-0000-000036000000}"/>
    <cellStyle name="Normal 2 2" xfId="55" xr:uid="{00000000-0005-0000-0000-000037000000}"/>
    <cellStyle name="Normal 3" xfId="56" xr:uid="{00000000-0005-0000-0000-000038000000}"/>
    <cellStyle name="Normal 4" xfId="57" xr:uid="{00000000-0005-0000-0000-000039000000}"/>
    <cellStyle name="Normal 4 2" xfId="58" xr:uid="{00000000-0005-0000-0000-00003A000000}"/>
    <cellStyle name="Normal 5" xfId="59" xr:uid="{00000000-0005-0000-0000-00003B000000}"/>
    <cellStyle name="Normal 6" xfId="60" xr:uid="{00000000-0005-0000-0000-00003C000000}"/>
    <cellStyle name="Normal 6 2" xfId="61" xr:uid="{00000000-0005-0000-0000-00003D000000}"/>
    <cellStyle name="Normal 7" xfId="71" xr:uid="{C1A8F581-68E9-4D07-AB9E-9BAF01C42810}"/>
    <cellStyle name="Normal 8" xfId="72" xr:uid="{C1684D60-9DAF-4073-9394-5F7BFFB2B8BC}"/>
    <cellStyle name="Note" xfId="62" xr:uid="{00000000-0005-0000-0000-00003E000000}"/>
    <cellStyle name="Output" xfId="63" xr:uid="{00000000-0005-0000-0000-00003F000000}"/>
    <cellStyle name="Porcentaje" xfId="64" builtinId="5"/>
    <cellStyle name="Porcentual 2" xfId="65" xr:uid="{00000000-0005-0000-0000-000041000000}"/>
    <cellStyle name="Porcentual 2 2" xfId="66" xr:uid="{00000000-0005-0000-0000-000042000000}"/>
    <cellStyle name="Porcentual 2 3" xfId="70" xr:uid="{00000000-0005-0000-0000-000043000000}"/>
    <cellStyle name="Porcentual 3" xfId="67" xr:uid="{00000000-0005-0000-0000-000044000000}"/>
    <cellStyle name="Title" xfId="68" xr:uid="{00000000-0005-0000-0000-000045000000}"/>
    <cellStyle name="Warning Text" xfId="69" xr:uid="{00000000-0005-0000-0000-00004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0"/>
  <sheetViews>
    <sheetView zoomScale="90" zoomScaleNormal="90" workbookViewId="0">
      <selection activeCell="P10" sqref="P10"/>
    </sheetView>
  </sheetViews>
  <sheetFormatPr baseColWidth="10" defaultColWidth="11.42578125" defaultRowHeight="15.95" customHeight="1" x14ac:dyDescent="0.2"/>
  <cols>
    <col min="1" max="1" width="4.28515625" style="14" customWidth="1"/>
    <col min="2" max="16384" width="11.42578125" style="14"/>
  </cols>
  <sheetData>
    <row r="2" spans="2:8" s="26" customFormat="1" ht="15.95" customHeight="1" x14ac:dyDescent="0.25">
      <c r="B2" s="24" t="s">
        <v>23</v>
      </c>
      <c r="C2" s="25"/>
      <c r="D2" s="25"/>
    </row>
    <row r="3" spans="2:8" ht="15.95" customHeight="1" x14ac:dyDescent="0.25">
      <c r="B3" s="15"/>
      <c r="C3" s="13"/>
      <c r="D3" s="13"/>
    </row>
    <row r="4" spans="2:8" ht="15.95" customHeight="1" x14ac:dyDescent="0.25">
      <c r="B4" s="3" t="s">
        <v>10</v>
      </c>
      <c r="C4" s="13"/>
      <c r="D4" s="13"/>
    </row>
    <row r="5" spans="2:8" ht="15.95" customHeight="1" x14ac:dyDescent="0.25">
      <c r="B5" s="3"/>
      <c r="C5" s="13"/>
      <c r="D5" s="13"/>
    </row>
    <row r="6" spans="2:8" ht="15.95" customHeight="1" x14ac:dyDescent="0.2">
      <c r="B6" s="16" t="s">
        <v>52</v>
      </c>
      <c r="C6" s="17"/>
      <c r="D6" s="17"/>
      <c r="E6" s="17"/>
      <c r="F6" s="17"/>
      <c r="G6" s="17"/>
      <c r="H6" s="17"/>
    </row>
    <row r="7" spans="2:8" ht="15.95" customHeight="1" x14ac:dyDescent="0.2">
      <c r="B7" s="16" t="s">
        <v>53</v>
      </c>
      <c r="C7" s="17"/>
      <c r="D7" s="17"/>
      <c r="E7" s="17"/>
      <c r="F7" s="17"/>
      <c r="G7" s="17"/>
      <c r="H7" s="17"/>
    </row>
    <row r="8" spans="2:8" ht="15.95" customHeight="1" x14ac:dyDescent="0.2">
      <c r="B8" s="16" t="s">
        <v>54</v>
      </c>
      <c r="C8" s="17"/>
      <c r="D8" s="17"/>
      <c r="E8" s="17"/>
      <c r="F8" s="17"/>
      <c r="G8" s="17"/>
      <c r="H8" s="17"/>
    </row>
    <row r="9" spans="2:8" ht="15.95" customHeight="1" x14ac:dyDescent="0.2">
      <c r="B9" s="16"/>
      <c r="C9" s="17"/>
      <c r="D9" s="17"/>
      <c r="E9" s="17"/>
      <c r="F9" s="17"/>
      <c r="G9" s="17"/>
      <c r="H9" s="17"/>
    </row>
    <row r="10" spans="2:8" ht="15.95" customHeight="1" x14ac:dyDescent="0.25">
      <c r="B10" s="3" t="s">
        <v>24</v>
      </c>
      <c r="C10" s="17"/>
      <c r="D10" s="17"/>
      <c r="E10" s="17"/>
      <c r="F10" s="17"/>
      <c r="G10" s="17"/>
      <c r="H10" s="17"/>
    </row>
    <row r="11" spans="2:8" ht="15.95" customHeight="1" x14ac:dyDescent="0.2">
      <c r="B11" s="16"/>
      <c r="C11" s="17"/>
      <c r="D11" s="17"/>
      <c r="E11" s="17"/>
      <c r="F11" s="17"/>
      <c r="G11" s="17"/>
      <c r="H11" s="17"/>
    </row>
    <row r="12" spans="2:8" ht="15.95" customHeight="1" x14ac:dyDescent="0.2">
      <c r="B12" s="16" t="s">
        <v>55</v>
      </c>
      <c r="C12" s="17"/>
      <c r="D12" s="17"/>
      <c r="E12" s="17"/>
      <c r="F12" s="17"/>
      <c r="G12" s="17"/>
      <c r="H12" s="17"/>
    </row>
    <row r="13" spans="2:8" ht="15.95" customHeight="1" x14ac:dyDescent="0.2">
      <c r="B13" s="16" t="s">
        <v>56</v>
      </c>
    </row>
    <row r="15" spans="2:8" ht="15.95" customHeight="1" x14ac:dyDescent="0.25">
      <c r="B15" s="3" t="s">
        <v>25</v>
      </c>
    </row>
    <row r="17" spans="2:2" ht="15.95" customHeight="1" x14ac:dyDescent="0.2">
      <c r="B17" s="16" t="s">
        <v>57</v>
      </c>
    </row>
    <row r="18" spans="2:2" ht="15.95" customHeight="1" x14ac:dyDescent="0.2">
      <c r="B18" s="16" t="s">
        <v>58</v>
      </c>
    </row>
    <row r="19" spans="2:2" ht="15.95" customHeight="1" x14ac:dyDescent="0.2">
      <c r="B19" s="16" t="s">
        <v>59</v>
      </c>
    </row>
    <row r="20" spans="2:2" ht="15.95" customHeight="1" x14ac:dyDescent="0.2">
      <c r="B20" s="16" t="s">
        <v>60</v>
      </c>
    </row>
  </sheetData>
  <hyperlinks>
    <hyperlink ref="B6" location="'10.1'!A1" display="10.1. CCD - PERÚ: PROCEDIMIENTOS INICIADOS, SEGÚN TIPO DE INICIO DE DENUNCIA Y SEDE U OFICINA REGIONAL, ENERO - DICIEMBRE 2021" xr:uid="{00000000-0004-0000-0000-000000000000}"/>
    <hyperlink ref="B7" location="'10.2'!A1" display="10.2. CCD - PERÚ: PROCEDIMIENTOS CONCLUIDOS, SEGÚN SEDE U OFICINA REGIONAL, ENERO - DICIEMBRE 2021" xr:uid="{00000000-0004-0000-0000-000001000000}"/>
    <hyperlink ref="B8" location="'10.3'!A1" display="10.3. CCD - PERÚ: PROCEDIMIENTOS CONCLUIDOS, SEGÚN TIPO DE CONCLUSIÓN, ENERO - DICIEMBRE 2021" xr:uid="{00000000-0004-0000-0000-000004000000}"/>
    <hyperlink ref="B20" location="'10.9'!A1" display="10.9. CCD - OFICINAS REGIONALES: PROCEDIMIENTOS CONCLUIDOS, SEGÚN TIPO DE CONCLUSIÓN Y OFICINA REGIONAL, ENERO - DICIEMBRE 2021" xr:uid="{00000000-0004-0000-0000-000005000000}"/>
    <hyperlink ref="B19" location="'10.8'!A1" display="10.8. CCD - OFICINAS REGIONALES: PROCEDIMIENTOS CONCLUIDOS, SEGÚN OFICINA REGIONAL, ENERO - DICIEMBRE 2021" xr:uid="{00000000-0004-0000-0000-000007000000}"/>
    <hyperlink ref="B18" location="'10.7'!A1" display="10.7. CCD - OFICINAS REGIONALES: PROCEDIMIENTOS INICIADOS, SEGÚN TIPO DE INICIO Y OFICINA REGIONAL, ENERO - DICIEMBRE 2021" xr:uid="{00000000-0004-0000-0000-000008000000}"/>
    <hyperlink ref="B17" location="'10.6'!A1" display="10.6. CCD - OFICINAS REGIONALES: PROCEDIMIENTOS INICIADOS, SEGÚN OFICINA REGIONAL, ENERO - DICIEMBRE 2021" xr:uid="{00000000-0004-0000-0000-000009000000}"/>
    <hyperlink ref="B13" location="'10.5'!A1" display="10.5. CCD - SEDE CENTRAL: PROCEDIMIENTOS CONCLUIDOS, SEGÚN TIPO DE CONCLUSIÓN, ENERO - DICIEMBRE 2021" xr:uid="{00000000-0004-0000-0000-00000A000000}"/>
    <hyperlink ref="B12" location="'10.4'!A1" display="10.4. CCD - SEDE CENTRAL: PROCEDIMIENTOS INICIADOS, SEGÚN TIPO DE INICIO, ENERO - DICIEMBRE 2021" xr:uid="{00000000-0004-0000-0000-00000B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J35"/>
  <sheetViews>
    <sheetView showGridLines="0" zoomScale="85" zoomScaleNormal="85" workbookViewId="0">
      <selection activeCell="A4" sqref="A4"/>
    </sheetView>
  </sheetViews>
  <sheetFormatPr baseColWidth="10" defaultColWidth="11.42578125" defaultRowHeight="18.75" customHeight="1" x14ac:dyDescent="0.2"/>
  <cols>
    <col min="1" max="1" width="5.42578125" style="18" bestFit="1" customWidth="1"/>
    <col min="2" max="2" width="3.7109375" style="18" customWidth="1"/>
    <col min="3" max="3" width="15.28515625" style="33" customWidth="1"/>
    <col min="4" max="4" width="16.7109375" style="18" customWidth="1"/>
    <col min="5" max="17" width="6.7109375" style="18" customWidth="1"/>
    <col min="18" max="18" width="7.7109375" style="18" customWidth="1"/>
    <col min="19" max="19" width="9.85546875" style="18" customWidth="1"/>
    <col min="20" max="16384" width="11.42578125" style="18"/>
  </cols>
  <sheetData>
    <row r="1" spans="1:19" ht="18.75" customHeight="1" x14ac:dyDescent="0.2">
      <c r="A1" s="1" t="s">
        <v>2</v>
      </c>
      <c r="J1" s="39"/>
      <c r="K1" s="39"/>
      <c r="L1" s="39"/>
      <c r="M1" s="39"/>
      <c r="N1" s="39"/>
      <c r="O1" s="39"/>
      <c r="P1" s="39"/>
      <c r="S1" s="40"/>
    </row>
    <row r="2" spans="1:19" ht="18.75" customHeight="1" x14ac:dyDescent="0.2">
      <c r="B2" s="12" t="str">
        <f>+Índice!B20</f>
        <v>10.9. CCD-OFICINAS REGIONALES: PROCEDIMIENTOS CONCLUIDOS, SEGÚN TIPO DE CONCLUSIÓN Y OFICINA REGIONAL, ENERO-DICIEMBRE 2023</v>
      </c>
      <c r="C2" s="32"/>
      <c r="D2" s="19"/>
      <c r="E2" s="19"/>
      <c r="F2" s="19"/>
      <c r="G2" s="19"/>
      <c r="H2" s="19"/>
      <c r="I2" s="19"/>
      <c r="J2" s="19"/>
      <c r="K2" s="19"/>
      <c r="L2" s="19"/>
      <c r="S2" s="40"/>
    </row>
    <row r="3" spans="1:19" ht="18.75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S3" s="40"/>
    </row>
    <row r="4" spans="1:19" ht="27.95" customHeight="1" x14ac:dyDescent="0.2">
      <c r="B4" s="10" t="s">
        <v>50</v>
      </c>
      <c r="C4" s="11" t="s">
        <v>6</v>
      </c>
      <c r="D4" s="10" t="s">
        <v>11</v>
      </c>
      <c r="E4" s="7" t="str">
        <f>+"Ene-23"</f>
        <v>Ene-23</v>
      </c>
      <c r="F4" s="7" t="str">
        <f>+"Feb-23"</f>
        <v>Feb-23</v>
      </c>
      <c r="G4" s="7" t="str">
        <f>+"Mar-23"</f>
        <v>Mar-23</v>
      </c>
      <c r="H4" s="7" t="str">
        <f>+"Abr-23"</f>
        <v>Abr-23</v>
      </c>
      <c r="I4" s="7" t="str">
        <f>+"May-23"</f>
        <v>May-23</v>
      </c>
      <c r="J4" s="7" t="str">
        <f>+"Jun-23"</f>
        <v>Jun-23</v>
      </c>
      <c r="K4" s="7" t="str">
        <f>+"Jul-23"</f>
        <v>Jul-23</v>
      </c>
      <c r="L4" s="7" t="str">
        <f>+"Ago-23"</f>
        <v>Ago-23</v>
      </c>
      <c r="M4" s="7" t="str">
        <f>+"Sep-23"</f>
        <v>Sep-23</v>
      </c>
      <c r="N4" s="7" t="str">
        <f>+"Oct-23"</f>
        <v>Oct-23</v>
      </c>
      <c r="O4" s="7" t="str">
        <f>+"Nov-23"</f>
        <v>Nov-23</v>
      </c>
      <c r="P4" s="7" t="str">
        <f>+"Dic-23"</f>
        <v>Dic-23</v>
      </c>
      <c r="Q4" s="7" t="s">
        <v>0</v>
      </c>
      <c r="R4" s="7" t="s">
        <v>1</v>
      </c>
      <c r="S4" s="40"/>
    </row>
    <row r="5" spans="1:19" ht="18.75" customHeight="1" x14ac:dyDescent="0.2">
      <c r="B5" s="137">
        <v>1</v>
      </c>
      <c r="C5" s="148" t="s">
        <v>26</v>
      </c>
      <c r="D5" s="68" t="s">
        <v>17</v>
      </c>
      <c r="E5" s="55">
        <v>0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4</v>
      </c>
      <c r="M5" s="55">
        <v>0</v>
      </c>
      <c r="N5" s="55">
        <v>0</v>
      </c>
      <c r="O5" s="55">
        <v>0</v>
      </c>
      <c r="P5" s="55">
        <v>1</v>
      </c>
      <c r="Q5" s="55">
        <f t="shared" ref="Q5:Q14" si="0">+SUM(E5:P5)</f>
        <v>5</v>
      </c>
      <c r="R5" s="52">
        <f t="shared" ref="R5:R28" si="1">+Q5/$Q$28*100</f>
        <v>12.195121951219512</v>
      </c>
      <c r="S5" s="40"/>
    </row>
    <row r="6" spans="1:19" ht="18.75" customHeight="1" x14ac:dyDescent="0.2">
      <c r="B6" s="137"/>
      <c r="C6" s="148"/>
      <c r="D6" s="68" t="s">
        <v>13</v>
      </c>
      <c r="E6" s="55">
        <v>0</v>
      </c>
      <c r="F6" s="55">
        <v>0</v>
      </c>
      <c r="G6" s="55">
        <v>0</v>
      </c>
      <c r="H6" s="55">
        <v>0</v>
      </c>
      <c r="I6" s="55">
        <v>2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3</v>
      </c>
      <c r="P6" s="55">
        <v>0</v>
      </c>
      <c r="Q6" s="55">
        <f t="shared" si="0"/>
        <v>5</v>
      </c>
      <c r="R6" s="52">
        <f t="shared" si="1"/>
        <v>12.195121951219512</v>
      </c>
      <c r="S6" s="40"/>
    </row>
    <row r="7" spans="1:19" ht="18.75" customHeight="1" x14ac:dyDescent="0.2">
      <c r="B7" s="137"/>
      <c r="C7" s="148"/>
      <c r="D7" s="68" t="s">
        <v>20</v>
      </c>
      <c r="E7" s="55">
        <v>0</v>
      </c>
      <c r="F7" s="55">
        <v>0</v>
      </c>
      <c r="G7" s="55">
        <v>0</v>
      </c>
      <c r="H7" s="55">
        <v>1</v>
      </c>
      <c r="I7" s="55">
        <v>0</v>
      </c>
      <c r="J7" s="55">
        <v>0</v>
      </c>
      <c r="K7" s="55">
        <v>1</v>
      </c>
      <c r="L7" s="55">
        <v>0</v>
      </c>
      <c r="M7" s="55">
        <v>0</v>
      </c>
      <c r="N7" s="55">
        <v>0</v>
      </c>
      <c r="O7" s="55">
        <v>0</v>
      </c>
      <c r="P7" s="55">
        <v>1</v>
      </c>
      <c r="Q7" s="55">
        <f t="shared" si="0"/>
        <v>3</v>
      </c>
      <c r="R7" s="52">
        <f t="shared" si="1"/>
        <v>7.3170731707317067</v>
      </c>
      <c r="S7" s="40"/>
    </row>
    <row r="8" spans="1:19" ht="18.75" customHeight="1" x14ac:dyDescent="0.2">
      <c r="B8" s="137"/>
      <c r="C8" s="148"/>
      <c r="D8" s="68" t="s">
        <v>18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  <c r="P8" s="55">
        <v>3</v>
      </c>
      <c r="Q8" s="55">
        <f t="shared" si="0"/>
        <v>3</v>
      </c>
      <c r="R8" s="52">
        <f t="shared" si="1"/>
        <v>7.3170731707317067</v>
      </c>
      <c r="S8" s="40"/>
    </row>
    <row r="9" spans="1:19" ht="18.75" customHeight="1" x14ac:dyDescent="0.2">
      <c r="B9" s="137"/>
      <c r="C9" s="148"/>
      <c r="D9" s="68" t="s">
        <v>16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2</v>
      </c>
      <c r="N9" s="55">
        <v>0</v>
      </c>
      <c r="O9" s="55">
        <v>0</v>
      </c>
      <c r="P9" s="55">
        <v>0</v>
      </c>
      <c r="Q9" s="55">
        <f t="shared" si="0"/>
        <v>2</v>
      </c>
      <c r="R9" s="52">
        <f t="shared" si="1"/>
        <v>4.8780487804878048</v>
      </c>
      <c r="S9" s="40"/>
    </row>
    <row r="10" spans="1:19" ht="18.75" customHeight="1" x14ac:dyDescent="0.2">
      <c r="B10" s="137"/>
      <c r="C10" s="148"/>
      <c r="D10" s="68" t="s">
        <v>15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1</v>
      </c>
      <c r="K10" s="55">
        <v>0</v>
      </c>
      <c r="L10" s="55">
        <v>0</v>
      </c>
      <c r="M10" s="55">
        <v>0</v>
      </c>
      <c r="N10" s="55">
        <v>1</v>
      </c>
      <c r="O10" s="55">
        <v>0</v>
      </c>
      <c r="P10" s="55">
        <v>0</v>
      </c>
      <c r="Q10" s="55">
        <f t="shared" si="0"/>
        <v>2</v>
      </c>
      <c r="R10" s="52">
        <f t="shared" si="1"/>
        <v>4.8780487804878048</v>
      </c>
      <c r="S10" s="40"/>
    </row>
    <row r="11" spans="1:19" ht="18.75" customHeight="1" x14ac:dyDescent="0.2">
      <c r="B11" s="137"/>
      <c r="C11" s="148"/>
      <c r="D11" s="68" t="s">
        <v>21</v>
      </c>
      <c r="E11" s="55">
        <v>0</v>
      </c>
      <c r="F11" s="55">
        <v>1</v>
      </c>
      <c r="G11" s="55">
        <v>0</v>
      </c>
      <c r="H11" s="55">
        <v>1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  <c r="P11" s="55">
        <v>0</v>
      </c>
      <c r="Q11" s="55">
        <f t="shared" si="0"/>
        <v>2</v>
      </c>
      <c r="R11" s="52">
        <f t="shared" si="1"/>
        <v>4.8780487804878048</v>
      </c>
      <c r="S11" s="40"/>
    </row>
    <row r="12" spans="1:19" ht="18.75" customHeight="1" x14ac:dyDescent="0.2">
      <c r="B12" s="137"/>
      <c r="C12" s="148"/>
      <c r="D12" s="68" t="s">
        <v>12</v>
      </c>
      <c r="E12" s="55">
        <v>0</v>
      </c>
      <c r="F12" s="55">
        <v>0</v>
      </c>
      <c r="G12" s="55">
        <v>1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  <c r="P12" s="55">
        <v>1</v>
      </c>
      <c r="Q12" s="55">
        <f t="shared" si="0"/>
        <v>2</v>
      </c>
      <c r="R12" s="52">
        <f t="shared" si="1"/>
        <v>4.8780487804878048</v>
      </c>
      <c r="S12" s="40"/>
    </row>
    <row r="13" spans="1:19" ht="18.75" customHeight="1" x14ac:dyDescent="0.2">
      <c r="B13" s="137"/>
      <c r="C13" s="148"/>
      <c r="D13" s="68" t="s">
        <v>19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1</v>
      </c>
      <c r="M13" s="55">
        <v>0</v>
      </c>
      <c r="N13" s="55">
        <v>0</v>
      </c>
      <c r="O13" s="55">
        <v>1</v>
      </c>
      <c r="P13" s="55">
        <v>0</v>
      </c>
      <c r="Q13" s="55">
        <f t="shared" si="0"/>
        <v>2</v>
      </c>
      <c r="R13" s="52">
        <f t="shared" si="1"/>
        <v>4.8780487804878048</v>
      </c>
      <c r="S13" s="40"/>
    </row>
    <row r="14" spans="1:19" ht="18.75" customHeight="1" x14ac:dyDescent="0.2">
      <c r="B14" s="137"/>
      <c r="C14" s="148"/>
      <c r="D14" s="68" t="s">
        <v>14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1</v>
      </c>
      <c r="P14" s="55">
        <v>0</v>
      </c>
      <c r="Q14" s="55">
        <f t="shared" si="0"/>
        <v>1</v>
      </c>
      <c r="R14" s="52">
        <f t="shared" si="1"/>
        <v>2.4390243902439024</v>
      </c>
      <c r="S14" s="40"/>
    </row>
    <row r="15" spans="1:19" ht="18.75" customHeight="1" x14ac:dyDescent="0.2">
      <c r="B15" s="138"/>
      <c r="C15" s="149"/>
      <c r="D15" s="67" t="s">
        <v>49</v>
      </c>
      <c r="E15" s="56">
        <f>SUM(E5:E14)</f>
        <v>0</v>
      </c>
      <c r="F15" s="56">
        <f t="shared" ref="F15:Q15" si="2">SUM(F5:F14)</f>
        <v>1</v>
      </c>
      <c r="G15" s="56">
        <f t="shared" si="2"/>
        <v>1</v>
      </c>
      <c r="H15" s="56">
        <f t="shared" si="2"/>
        <v>2</v>
      </c>
      <c r="I15" s="56">
        <f t="shared" si="2"/>
        <v>2</v>
      </c>
      <c r="J15" s="56">
        <f t="shared" si="2"/>
        <v>1</v>
      </c>
      <c r="K15" s="56">
        <f t="shared" si="2"/>
        <v>1</v>
      </c>
      <c r="L15" s="56">
        <f t="shared" si="2"/>
        <v>5</v>
      </c>
      <c r="M15" s="56">
        <f t="shared" si="2"/>
        <v>2</v>
      </c>
      <c r="N15" s="56">
        <f t="shared" si="2"/>
        <v>1</v>
      </c>
      <c r="O15" s="56">
        <f t="shared" si="2"/>
        <v>5</v>
      </c>
      <c r="P15" s="56">
        <f t="shared" si="2"/>
        <v>6</v>
      </c>
      <c r="Q15" s="56">
        <f t="shared" si="2"/>
        <v>27</v>
      </c>
      <c r="R15" s="54">
        <f t="shared" si="1"/>
        <v>65.853658536585371</v>
      </c>
      <c r="S15" s="40"/>
    </row>
    <row r="16" spans="1:19" ht="18.75" customHeight="1" x14ac:dyDescent="0.2">
      <c r="B16" s="139">
        <v>2</v>
      </c>
      <c r="C16" s="147" t="s">
        <v>36</v>
      </c>
      <c r="D16" s="68" t="s">
        <v>16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3</v>
      </c>
      <c r="M16" s="55">
        <v>1</v>
      </c>
      <c r="N16" s="55">
        <v>0</v>
      </c>
      <c r="O16" s="55">
        <v>0</v>
      </c>
      <c r="P16" s="55">
        <v>1</v>
      </c>
      <c r="Q16" s="55">
        <f>+SUM(E16:P16)</f>
        <v>5</v>
      </c>
      <c r="R16" s="78">
        <f t="shared" si="1"/>
        <v>12.195121951219512</v>
      </c>
    </row>
    <row r="17" spans="2:36" ht="18.75" customHeight="1" x14ac:dyDescent="0.2">
      <c r="B17" s="138"/>
      <c r="C17" s="149"/>
      <c r="D17" s="67" t="s">
        <v>49</v>
      </c>
      <c r="E17" s="56">
        <f>SUM(E16:E16)</f>
        <v>0</v>
      </c>
      <c r="F17" s="56">
        <f t="shared" ref="F17:Q17" si="3">SUM(F16:F16)</f>
        <v>0</v>
      </c>
      <c r="G17" s="56">
        <f t="shared" si="3"/>
        <v>0</v>
      </c>
      <c r="H17" s="56">
        <f t="shared" si="3"/>
        <v>0</v>
      </c>
      <c r="I17" s="56">
        <f t="shared" si="3"/>
        <v>0</v>
      </c>
      <c r="J17" s="56">
        <f t="shared" si="3"/>
        <v>0</v>
      </c>
      <c r="K17" s="56">
        <f t="shared" si="3"/>
        <v>0</v>
      </c>
      <c r="L17" s="56">
        <f t="shared" si="3"/>
        <v>3</v>
      </c>
      <c r="M17" s="56">
        <f t="shared" si="3"/>
        <v>1</v>
      </c>
      <c r="N17" s="56">
        <f t="shared" si="3"/>
        <v>0</v>
      </c>
      <c r="O17" s="56">
        <f t="shared" si="3"/>
        <v>0</v>
      </c>
      <c r="P17" s="56">
        <f t="shared" si="3"/>
        <v>1</v>
      </c>
      <c r="Q17" s="56">
        <f t="shared" si="3"/>
        <v>5</v>
      </c>
      <c r="R17" s="54">
        <f t="shared" si="1"/>
        <v>12.195121951219512</v>
      </c>
    </row>
    <row r="18" spans="2:36" ht="18.75" customHeight="1" x14ac:dyDescent="0.2">
      <c r="B18" s="139">
        <v>3</v>
      </c>
      <c r="C18" s="147" t="s">
        <v>9</v>
      </c>
      <c r="D18" s="68" t="s">
        <v>22</v>
      </c>
      <c r="E18" s="55">
        <v>0</v>
      </c>
      <c r="F18" s="55">
        <v>1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1</v>
      </c>
      <c r="N18" s="55">
        <v>0</v>
      </c>
      <c r="O18" s="55">
        <v>0</v>
      </c>
      <c r="P18" s="55">
        <v>0</v>
      </c>
      <c r="Q18" s="55">
        <f t="shared" ref="Q18:Q26" si="4">+SUM(E18:P18)</f>
        <v>2</v>
      </c>
      <c r="R18" s="78">
        <f t="shared" si="1"/>
        <v>4.8780487804878048</v>
      </c>
      <c r="S18" s="137"/>
      <c r="T18" s="144"/>
      <c r="U18" s="68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78"/>
    </row>
    <row r="19" spans="2:36" ht="18.75" customHeight="1" x14ac:dyDescent="0.2">
      <c r="B19" s="137"/>
      <c r="C19" s="148"/>
      <c r="D19" s="68" t="s">
        <v>15</v>
      </c>
      <c r="E19" s="55">
        <v>0</v>
      </c>
      <c r="F19" s="55">
        <v>0</v>
      </c>
      <c r="G19" s="55">
        <v>1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  <c r="P19" s="55">
        <v>0</v>
      </c>
      <c r="Q19" s="55">
        <f t="shared" si="4"/>
        <v>1</v>
      </c>
      <c r="R19" s="78">
        <f t="shared" si="1"/>
        <v>2.4390243902439024</v>
      </c>
      <c r="S19" s="137"/>
      <c r="T19" s="144"/>
      <c r="U19" s="68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78"/>
    </row>
    <row r="20" spans="2:36" ht="18.75" customHeight="1" x14ac:dyDescent="0.2">
      <c r="B20" s="137"/>
      <c r="C20" s="148"/>
      <c r="D20" s="68" t="s">
        <v>17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1</v>
      </c>
      <c r="M20" s="55">
        <v>0</v>
      </c>
      <c r="N20" s="55">
        <v>0</v>
      </c>
      <c r="O20" s="55">
        <v>0</v>
      </c>
      <c r="P20" s="55">
        <v>0</v>
      </c>
      <c r="Q20" s="55">
        <f t="shared" si="4"/>
        <v>1</v>
      </c>
      <c r="R20" s="78">
        <f t="shared" si="1"/>
        <v>2.4390243902439024</v>
      </c>
      <c r="S20" s="137"/>
      <c r="T20" s="144"/>
      <c r="U20" s="68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78"/>
    </row>
    <row r="21" spans="2:36" ht="18.75" customHeight="1" x14ac:dyDescent="0.2">
      <c r="B21" s="137"/>
      <c r="C21" s="148"/>
      <c r="D21" s="68" t="s">
        <v>21</v>
      </c>
      <c r="E21" s="55">
        <v>0</v>
      </c>
      <c r="F21" s="55">
        <v>1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f t="shared" si="4"/>
        <v>1</v>
      </c>
      <c r="R21" s="78">
        <f t="shared" si="1"/>
        <v>2.4390243902439024</v>
      </c>
      <c r="S21" s="137"/>
      <c r="T21" s="144"/>
      <c r="U21" s="49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9"/>
    </row>
    <row r="22" spans="2:36" ht="18.75" customHeight="1" x14ac:dyDescent="0.2">
      <c r="B22" s="138"/>
      <c r="C22" s="149"/>
      <c r="D22" s="67" t="s">
        <v>49</v>
      </c>
      <c r="E22" s="56">
        <f>SUM(E18:E21)</f>
        <v>0</v>
      </c>
      <c r="F22" s="56">
        <f t="shared" ref="F22:Q22" si="5">SUM(F18:F21)</f>
        <v>2</v>
      </c>
      <c r="G22" s="56">
        <f t="shared" si="5"/>
        <v>1</v>
      </c>
      <c r="H22" s="56">
        <f t="shared" si="5"/>
        <v>0</v>
      </c>
      <c r="I22" s="56">
        <f t="shared" si="5"/>
        <v>0</v>
      </c>
      <c r="J22" s="56">
        <f t="shared" si="5"/>
        <v>0</v>
      </c>
      <c r="K22" s="56">
        <f t="shared" si="5"/>
        <v>0</v>
      </c>
      <c r="L22" s="56">
        <f t="shared" si="5"/>
        <v>1</v>
      </c>
      <c r="M22" s="56">
        <f t="shared" si="5"/>
        <v>1</v>
      </c>
      <c r="N22" s="56">
        <f t="shared" si="5"/>
        <v>0</v>
      </c>
      <c r="O22" s="56">
        <f t="shared" si="5"/>
        <v>0</v>
      </c>
      <c r="P22" s="56">
        <f t="shared" si="5"/>
        <v>0</v>
      </c>
      <c r="Q22" s="56">
        <f t="shared" si="5"/>
        <v>5</v>
      </c>
      <c r="R22" s="54">
        <f t="shared" si="1"/>
        <v>12.195121951219512</v>
      </c>
    </row>
    <row r="23" spans="2:36" ht="18.75" customHeight="1" x14ac:dyDescent="0.2">
      <c r="B23" s="150">
        <v>4</v>
      </c>
      <c r="C23" s="147" t="s">
        <v>8</v>
      </c>
      <c r="D23" s="68" t="s">
        <v>15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1</v>
      </c>
      <c r="L23" s="55">
        <v>1</v>
      </c>
      <c r="M23" s="55">
        <v>0</v>
      </c>
      <c r="N23" s="55">
        <v>0</v>
      </c>
      <c r="O23" s="55">
        <v>0</v>
      </c>
      <c r="P23" s="55">
        <v>0</v>
      </c>
      <c r="Q23" s="55">
        <f t="shared" si="4"/>
        <v>2</v>
      </c>
      <c r="R23" s="78">
        <f t="shared" si="1"/>
        <v>4.8780487804878048</v>
      </c>
      <c r="T23" s="47"/>
      <c r="U23" s="47"/>
      <c r="V23" s="68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78"/>
    </row>
    <row r="24" spans="2:36" ht="18.75" customHeight="1" x14ac:dyDescent="0.2">
      <c r="B24" s="151"/>
      <c r="C24" s="148"/>
      <c r="D24" s="68" t="s">
        <v>13</v>
      </c>
      <c r="E24" s="55">
        <v>0</v>
      </c>
      <c r="F24" s="55">
        <v>0</v>
      </c>
      <c r="G24" s="55">
        <v>1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f t="shared" si="4"/>
        <v>1</v>
      </c>
      <c r="R24" s="78">
        <f t="shared" si="1"/>
        <v>2.4390243902439024</v>
      </c>
    </row>
    <row r="25" spans="2:36" ht="18.75" customHeight="1" x14ac:dyDescent="0.2">
      <c r="B25" s="152"/>
      <c r="C25" s="149"/>
      <c r="D25" s="67" t="s">
        <v>49</v>
      </c>
      <c r="E25" s="56">
        <f>SUM(E23:E24)</f>
        <v>0</v>
      </c>
      <c r="F25" s="56">
        <f t="shared" ref="F25:Q25" si="6">SUM(F23:F24)</f>
        <v>0</v>
      </c>
      <c r="G25" s="56">
        <f t="shared" si="6"/>
        <v>1</v>
      </c>
      <c r="H25" s="56">
        <f t="shared" si="6"/>
        <v>0</v>
      </c>
      <c r="I25" s="56">
        <f t="shared" si="6"/>
        <v>0</v>
      </c>
      <c r="J25" s="56">
        <f t="shared" si="6"/>
        <v>0</v>
      </c>
      <c r="K25" s="56">
        <f t="shared" si="6"/>
        <v>1</v>
      </c>
      <c r="L25" s="56">
        <f t="shared" si="6"/>
        <v>1</v>
      </c>
      <c r="M25" s="56">
        <f t="shared" si="6"/>
        <v>0</v>
      </c>
      <c r="N25" s="56">
        <f t="shared" si="6"/>
        <v>0</v>
      </c>
      <c r="O25" s="56">
        <f t="shared" si="6"/>
        <v>0</v>
      </c>
      <c r="P25" s="56">
        <f t="shared" si="6"/>
        <v>0</v>
      </c>
      <c r="Q25" s="56">
        <f t="shared" si="6"/>
        <v>3</v>
      </c>
      <c r="R25" s="54">
        <f t="shared" si="1"/>
        <v>7.3170731707317067</v>
      </c>
    </row>
    <row r="26" spans="2:36" ht="18.75" customHeight="1" x14ac:dyDescent="0.2">
      <c r="B26" s="139">
        <v>5</v>
      </c>
      <c r="C26" s="147" t="s">
        <v>38</v>
      </c>
      <c r="D26" s="68" t="s">
        <v>16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1</v>
      </c>
      <c r="M26" s="55">
        <v>0</v>
      </c>
      <c r="N26" s="55">
        <v>0</v>
      </c>
      <c r="O26" s="55">
        <v>0</v>
      </c>
      <c r="P26" s="55">
        <v>0</v>
      </c>
      <c r="Q26" s="55">
        <f t="shared" si="4"/>
        <v>1</v>
      </c>
      <c r="R26" s="78">
        <f t="shared" si="1"/>
        <v>2.4390243902439024</v>
      </c>
    </row>
    <row r="27" spans="2:36" ht="18.75" customHeight="1" x14ac:dyDescent="0.2">
      <c r="B27" s="137"/>
      <c r="C27" s="148"/>
      <c r="D27" s="49" t="s">
        <v>49</v>
      </c>
      <c r="E27" s="76">
        <f t="shared" ref="E27:Q27" si="7">SUM(E26:E26)</f>
        <v>0</v>
      </c>
      <c r="F27" s="76">
        <f t="shared" si="7"/>
        <v>0</v>
      </c>
      <c r="G27" s="76">
        <f t="shared" si="7"/>
        <v>0</v>
      </c>
      <c r="H27" s="76">
        <f t="shared" si="7"/>
        <v>0</v>
      </c>
      <c r="I27" s="76">
        <f t="shared" si="7"/>
        <v>0</v>
      </c>
      <c r="J27" s="76">
        <f t="shared" si="7"/>
        <v>0</v>
      </c>
      <c r="K27" s="76">
        <f t="shared" si="7"/>
        <v>0</v>
      </c>
      <c r="L27" s="76">
        <f t="shared" si="7"/>
        <v>1</v>
      </c>
      <c r="M27" s="76">
        <f t="shared" si="7"/>
        <v>0</v>
      </c>
      <c r="N27" s="76">
        <f t="shared" si="7"/>
        <v>0</v>
      </c>
      <c r="O27" s="76">
        <f t="shared" si="7"/>
        <v>0</v>
      </c>
      <c r="P27" s="76">
        <f t="shared" si="7"/>
        <v>0</v>
      </c>
      <c r="Q27" s="76">
        <f t="shared" si="7"/>
        <v>1</v>
      </c>
      <c r="R27" s="79">
        <f t="shared" si="1"/>
        <v>2.4390243902439024</v>
      </c>
    </row>
    <row r="28" spans="2:36" ht="18.75" customHeight="1" x14ac:dyDescent="0.2">
      <c r="B28" s="75" t="s">
        <v>0</v>
      </c>
      <c r="C28" s="75"/>
      <c r="D28" s="10"/>
      <c r="E28" s="77">
        <f>E15+E17+E22+E25+E27</f>
        <v>0</v>
      </c>
      <c r="F28" s="77">
        <f t="shared" ref="F28:Q28" si="8">F15+F17+F22+F25+F27</f>
        <v>3</v>
      </c>
      <c r="G28" s="77">
        <f t="shared" si="8"/>
        <v>3</v>
      </c>
      <c r="H28" s="77">
        <f t="shared" si="8"/>
        <v>2</v>
      </c>
      <c r="I28" s="77">
        <f t="shared" si="8"/>
        <v>2</v>
      </c>
      <c r="J28" s="77">
        <f t="shared" si="8"/>
        <v>1</v>
      </c>
      <c r="K28" s="77">
        <f t="shared" si="8"/>
        <v>2</v>
      </c>
      <c r="L28" s="77">
        <f t="shared" si="8"/>
        <v>11</v>
      </c>
      <c r="M28" s="77">
        <f t="shared" si="8"/>
        <v>4</v>
      </c>
      <c r="N28" s="77">
        <f t="shared" si="8"/>
        <v>1</v>
      </c>
      <c r="O28" s="77">
        <f t="shared" si="8"/>
        <v>5</v>
      </c>
      <c r="P28" s="77">
        <f t="shared" si="8"/>
        <v>7</v>
      </c>
      <c r="Q28" s="77">
        <f t="shared" si="8"/>
        <v>41</v>
      </c>
      <c r="R28" s="134">
        <f t="shared" si="1"/>
        <v>100</v>
      </c>
    </row>
    <row r="29" spans="2:36" s="115" customFormat="1" ht="12.75" customHeight="1" x14ac:dyDescent="0.15">
      <c r="B29" s="85" t="s">
        <v>46</v>
      </c>
      <c r="C29" s="127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8"/>
    </row>
    <row r="30" spans="2:36" s="125" customFormat="1" ht="12.75" customHeight="1" x14ac:dyDescent="0.15">
      <c r="B30" s="88" t="s">
        <v>42</v>
      </c>
      <c r="C30" s="84"/>
      <c r="D30" s="84"/>
      <c r="E30" s="84"/>
      <c r="S30" s="129"/>
      <c r="T30" s="130"/>
      <c r="U30" s="131"/>
    </row>
    <row r="31" spans="2:36" s="125" customFormat="1" ht="12.75" customHeight="1" x14ac:dyDescent="0.15">
      <c r="B31" s="88" t="s">
        <v>48</v>
      </c>
      <c r="C31" s="84"/>
      <c r="D31" s="84"/>
      <c r="E31" s="84"/>
      <c r="S31" s="129"/>
      <c r="T31" s="130"/>
      <c r="U31" s="131"/>
    </row>
    <row r="32" spans="2:36" s="125" customFormat="1" ht="12.75" customHeight="1" x14ac:dyDescent="0.15">
      <c r="B32" s="88" t="s">
        <v>41</v>
      </c>
      <c r="C32" s="84"/>
      <c r="D32" s="84"/>
      <c r="E32" s="84"/>
      <c r="S32" s="129"/>
      <c r="T32" s="130"/>
      <c r="U32" s="131"/>
    </row>
    <row r="33" spans="2:21" s="125" customFormat="1" ht="12.75" customHeight="1" x14ac:dyDescent="0.15">
      <c r="B33" s="85" t="s">
        <v>64</v>
      </c>
      <c r="S33" s="129"/>
      <c r="T33" s="130"/>
      <c r="U33" s="131"/>
    </row>
    <row r="34" spans="2:21" s="125" customFormat="1" ht="12.75" customHeight="1" x14ac:dyDescent="0.15">
      <c r="B34" s="85" t="s">
        <v>62</v>
      </c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S34" s="129"/>
      <c r="T34" s="130"/>
      <c r="U34" s="131"/>
    </row>
    <row r="35" spans="2:21" ht="18.75" customHeight="1" x14ac:dyDescent="0.25">
      <c r="C35" s="18"/>
      <c r="S35" s="82"/>
      <c r="T35" s="83"/>
      <c r="U35" s="81"/>
    </row>
  </sheetData>
  <sortState xmlns:xlrd2="http://schemas.microsoft.com/office/spreadsheetml/2017/richdata2" ref="D5:Q14">
    <sortCondition descending="1" ref="Q5:Q14"/>
    <sortCondition ref="D5:D14"/>
  </sortState>
  <mergeCells count="12">
    <mergeCell ref="S18:S21"/>
    <mergeCell ref="T18:T21"/>
    <mergeCell ref="B5:B15"/>
    <mergeCell ref="C5:C15"/>
    <mergeCell ref="B18:B22"/>
    <mergeCell ref="C18:C22"/>
    <mergeCell ref="B26:B27"/>
    <mergeCell ref="C26:C27"/>
    <mergeCell ref="B16:B17"/>
    <mergeCell ref="C16:C17"/>
    <mergeCell ref="B23:B25"/>
    <mergeCell ref="C23:C25"/>
  </mergeCells>
  <hyperlinks>
    <hyperlink ref="A1" location="índice!A1" display="volver" xr:uid="{00000000-0004-0000-0C00-000000000000}"/>
  </hyperlinks>
  <printOptions horizontalCentered="1"/>
  <pageMargins left="0.59055118110236005" right="0" top="1.5748031496063" bottom="0.39370078740157" header="0" footer="0.19685039370078999"/>
  <pageSetup paperSize="9" scale="90" orientation="portrait" horizontalDpi="300" verticalDpi="300" r:id="rId1"/>
  <headerFooter alignWithMargins="0">
    <oddFooter>&amp;C6</oddFooter>
  </headerFooter>
  <ignoredErrors>
    <ignoredError sqref="Q15 Q25 Q17 Q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76"/>
  <sheetViews>
    <sheetView zoomScale="85" zoomScaleNormal="85" workbookViewId="0">
      <selection activeCell="B40" sqref="B40"/>
    </sheetView>
  </sheetViews>
  <sheetFormatPr baseColWidth="10" defaultColWidth="11.42578125" defaultRowHeight="12.75" x14ac:dyDescent="0.25"/>
  <cols>
    <col min="1" max="1" width="5.42578125" style="48" bestFit="1" customWidth="1"/>
    <col min="2" max="2" width="3.7109375" style="48" customWidth="1"/>
    <col min="3" max="3" width="13.28515625" style="48" customWidth="1"/>
    <col min="4" max="4" width="18" style="48" bestFit="1" customWidth="1"/>
    <col min="5" max="17" width="6.7109375" style="48" customWidth="1"/>
    <col min="18" max="18" width="7.7109375" style="48" customWidth="1"/>
    <col min="19" max="19" width="11.42578125" style="48"/>
    <col min="20" max="20" width="12.7109375" style="48" bestFit="1" customWidth="1"/>
    <col min="21" max="16384" width="11.42578125" style="48"/>
  </cols>
  <sheetData>
    <row r="1" spans="1:32" ht="18.75" customHeight="1" x14ac:dyDescent="0.25">
      <c r="A1" s="1" t="s">
        <v>2</v>
      </c>
    </row>
    <row r="2" spans="1:32" ht="18.75" customHeight="1" x14ac:dyDescent="0.25">
      <c r="B2" s="12" t="str">
        <f>+Índice!B6</f>
        <v>10.1. CCD-PERÚ: PROCEDIMIENTOS INICIADOS, SEGÚN TIPO DE INICIO Y SEDE U OFICINA REGIONAL, ENERO-DICIEMBRE 2023</v>
      </c>
      <c r="D2" s="49"/>
      <c r="E2" s="49"/>
      <c r="F2" s="49"/>
      <c r="G2" s="49"/>
      <c r="H2" s="49"/>
      <c r="I2" s="49"/>
      <c r="J2" s="49"/>
      <c r="K2" s="49"/>
      <c r="L2" s="49"/>
    </row>
    <row r="3" spans="1:32" ht="18.75" customHeight="1" x14ac:dyDescent="0.25">
      <c r="B3" s="20"/>
      <c r="C3" s="20"/>
    </row>
    <row r="4" spans="1:32" ht="27.95" customHeight="1" x14ac:dyDescent="0.25">
      <c r="B4" s="10" t="s">
        <v>50</v>
      </c>
      <c r="C4" s="57" t="s">
        <v>7</v>
      </c>
      <c r="D4" s="57" t="s">
        <v>43</v>
      </c>
      <c r="E4" s="7" t="str">
        <f>+"Ene-23"</f>
        <v>Ene-23</v>
      </c>
      <c r="F4" s="7" t="str">
        <f>+"Feb-23"</f>
        <v>Feb-23</v>
      </c>
      <c r="G4" s="7" t="str">
        <f>+"Mar-23"</f>
        <v>Mar-23</v>
      </c>
      <c r="H4" s="7" t="str">
        <f>+"Abr-23"</f>
        <v>Abr-23</v>
      </c>
      <c r="I4" s="7" t="str">
        <f>+"May-23"</f>
        <v>May-23</v>
      </c>
      <c r="J4" s="7" t="str">
        <f>+"Jun-23"</f>
        <v>Jun-23</v>
      </c>
      <c r="K4" s="7" t="str">
        <f>+"Jul-23"</f>
        <v>Jul-23</v>
      </c>
      <c r="L4" s="7" t="str">
        <f>+"Ago-23"</f>
        <v>Ago-23</v>
      </c>
      <c r="M4" s="7" t="str">
        <f>+"Sep-23"</f>
        <v>Sep-23</v>
      </c>
      <c r="N4" s="7" t="str">
        <f>+"Oct-23"</f>
        <v>Oct-23</v>
      </c>
      <c r="O4" s="7" t="str">
        <f>+"Nov-23"</f>
        <v>Nov-23</v>
      </c>
      <c r="P4" s="7" t="str">
        <f>+"Dic-23"</f>
        <v>Dic-23</v>
      </c>
      <c r="Q4" s="7" t="s">
        <v>0</v>
      </c>
      <c r="R4" s="7" t="s">
        <v>1</v>
      </c>
    </row>
    <row r="5" spans="1:32" ht="18.75" customHeight="1" x14ac:dyDescent="0.25">
      <c r="B5" s="137">
        <v>1</v>
      </c>
      <c r="C5" s="137" t="s">
        <v>32</v>
      </c>
      <c r="D5" s="59" t="s">
        <v>44</v>
      </c>
      <c r="E5" s="63">
        <v>3</v>
      </c>
      <c r="F5" s="63">
        <v>5</v>
      </c>
      <c r="G5" s="63">
        <v>6</v>
      </c>
      <c r="H5" s="63">
        <v>11</v>
      </c>
      <c r="I5" s="63">
        <v>12</v>
      </c>
      <c r="J5" s="63">
        <v>13</v>
      </c>
      <c r="K5" s="63">
        <v>2</v>
      </c>
      <c r="L5" s="63">
        <v>19</v>
      </c>
      <c r="M5" s="63">
        <v>5</v>
      </c>
      <c r="N5" s="63">
        <v>14</v>
      </c>
      <c r="O5" s="63">
        <v>9</v>
      </c>
      <c r="P5" s="63">
        <v>0</v>
      </c>
      <c r="Q5" s="63">
        <f t="shared" ref="Q5:Q14" si="0">SUM(E5:P5)</f>
        <v>99</v>
      </c>
      <c r="R5" s="50">
        <f t="shared" ref="R5:R38" si="1">+Q5/$Q$38*100</f>
        <v>34.494773519163765</v>
      </c>
    </row>
    <row r="6" spans="1:32" ht="18.75" customHeight="1" x14ac:dyDescent="0.25">
      <c r="B6" s="137"/>
      <c r="C6" s="137"/>
      <c r="D6" s="59" t="s">
        <v>13</v>
      </c>
      <c r="E6" s="63">
        <v>0</v>
      </c>
      <c r="F6" s="63">
        <v>0</v>
      </c>
      <c r="G6" s="63">
        <v>3</v>
      </c>
      <c r="H6" s="63">
        <v>0</v>
      </c>
      <c r="I6" s="63">
        <v>0</v>
      </c>
      <c r="J6" s="63">
        <v>9</v>
      </c>
      <c r="K6" s="63">
        <v>0</v>
      </c>
      <c r="L6" s="63">
        <v>0</v>
      </c>
      <c r="M6" s="63">
        <v>0</v>
      </c>
      <c r="N6" s="63">
        <v>3</v>
      </c>
      <c r="O6" s="63">
        <v>1</v>
      </c>
      <c r="P6" s="63">
        <v>0</v>
      </c>
      <c r="Q6" s="63">
        <f t="shared" si="0"/>
        <v>16</v>
      </c>
      <c r="R6" s="50">
        <f t="shared" si="1"/>
        <v>5.5749128919860631</v>
      </c>
      <c r="S6" s="74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</row>
    <row r="7" spans="1:32" ht="18.75" customHeight="1" x14ac:dyDescent="0.25">
      <c r="B7" s="137"/>
      <c r="C7" s="137"/>
      <c r="D7" s="59" t="s">
        <v>20</v>
      </c>
      <c r="E7" s="63">
        <v>0</v>
      </c>
      <c r="F7" s="63">
        <v>1</v>
      </c>
      <c r="G7" s="63">
        <v>0</v>
      </c>
      <c r="H7" s="63">
        <v>2</v>
      </c>
      <c r="I7" s="63">
        <v>4</v>
      </c>
      <c r="J7" s="63">
        <v>0</v>
      </c>
      <c r="K7" s="63">
        <v>0</v>
      </c>
      <c r="L7" s="63">
        <v>1</v>
      </c>
      <c r="M7" s="63">
        <v>1</v>
      </c>
      <c r="N7" s="63">
        <v>0</v>
      </c>
      <c r="O7" s="63">
        <v>1</v>
      </c>
      <c r="P7" s="63">
        <v>1</v>
      </c>
      <c r="Q7" s="63">
        <f t="shared" si="0"/>
        <v>11</v>
      </c>
      <c r="R7" s="50">
        <f t="shared" si="1"/>
        <v>3.8327526132404177</v>
      </c>
      <c r="S7" s="74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</row>
    <row r="8" spans="1:32" ht="18.75" customHeight="1" x14ac:dyDescent="0.25">
      <c r="B8" s="137"/>
      <c r="C8" s="137"/>
      <c r="D8" s="59" t="s">
        <v>16</v>
      </c>
      <c r="E8" s="63">
        <v>0</v>
      </c>
      <c r="F8" s="63">
        <v>0</v>
      </c>
      <c r="G8" s="63">
        <v>1</v>
      </c>
      <c r="H8" s="63">
        <v>0</v>
      </c>
      <c r="I8" s="63">
        <v>0</v>
      </c>
      <c r="J8" s="63">
        <v>1</v>
      </c>
      <c r="K8" s="63">
        <v>0</v>
      </c>
      <c r="L8" s="63">
        <v>0</v>
      </c>
      <c r="M8" s="63">
        <v>0</v>
      </c>
      <c r="N8" s="63">
        <v>0</v>
      </c>
      <c r="O8" s="63">
        <v>5</v>
      </c>
      <c r="P8" s="63">
        <v>0</v>
      </c>
      <c r="Q8" s="63">
        <f t="shared" si="0"/>
        <v>7</v>
      </c>
      <c r="R8" s="50">
        <f t="shared" si="1"/>
        <v>2.4390243902439024</v>
      </c>
      <c r="S8" s="74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</row>
    <row r="9" spans="1:32" ht="18.75" customHeight="1" x14ac:dyDescent="0.25">
      <c r="B9" s="137"/>
      <c r="C9" s="137"/>
      <c r="D9" s="59" t="s">
        <v>18</v>
      </c>
      <c r="E9" s="63">
        <v>0</v>
      </c>
      <c r="F9" s="63">
        <v>0</v>
      </c>
      <c r="G9" s="63">
        <v>1</v>
      </c>
      <c r="H9" s="63">
        <v>3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f t="shared" si="0"/>
        <v>4</v>
      </c>
      <c r="R9" s="50">
        <f t="shared" si="1"/>
        <v>1.3937282229965158</v>
      </c>
      <c r="S9" s="74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</row>
    <row r="10" spans="1:32" ht="18.75" customHeight="1" x14ac:dyDescent="0.25">
      <c r="B10" s="137"/>
      <c r="C10" s="137"/>
      <c r="D10" s="59" t="s">
        <v>22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2</v>
      </c>
      <c r="K10" s="63">
        <v>0</v>
      </c>
      <c r="L10" s="63">
        <v>1</v>
      </c>
      <c r="M10" s="63">
        <v>0</v>
      </c>
      <c r="N10" s="63">
        <v>0</v>
      </c>
      <c r="O10" s="63">
        <v>0</v>
      </c>
      <c r="P10" s="63">
        <v>0</v>
      </c>
      <c r="Q10" s="63">
        <f t="shared" si="0"/>
        <v>3</v>
      </c>
      <c r="R10" s="50">
        <f t="shared" si="1"/>
        <v>1.0452961672473868</v>
      </c>
      <c r="S10" s="74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</row>
    <row r="11" spans="1:32" ht="18.75" customHeight="1" x14ac:dyDescent="0.25">
      <c r="B11" s="137"/>
      <c r="C11" s="137"/>
      <c r="D11" s="59" t="s">
        <v>19</v>
      </c>
      <c r="E11" s="63">
        <v>1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1</v>
      </c>
      <c r="N11" s="63">
        <v>0</v>
      </c>
      <c r="O11" s="63">
        <v>0</v>
      </c>
      <c r="P11" s="63">
        <v>0</v>
      </c>
      <c r="Q11" s="63">
        <f t="shared" si="0"/>
        <v>2</v>
      </c>
      <c r="R11" s="50">
        <f t="shared" si="1"/>
        <v>0.69686411149825789</v>
      </c>
      <c r="S11" s="74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</row>
    <row r="12" spans="1:32" ht="18.75" customHeight="1" x14ac:dyDescent="0.25">
      <c r="B12" s="137"/>
      <c r="C12" s="137"/>
      <c r="D12" s="59" t="s">
        <v>17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1</v>
      </c>
      <c r="M12" s="63">
        <v>0</v>
      </c>
      <c r="N12" s="63">
        <v>0</v>
      </c>
      <c r="O12" s="63">
        <v>0</v>
      </c>
      <c r="P12" s="63">
        <v>0</v>
      </c>
      <c r="Q12" s="63">
        <f t="shared" si="0"/>
        <v>1</v>
      </c>
      <c r="R12" s="50">
        <f t="shared" si="1"/>
        <v>0.34843205574912894</v>
      </c>
      <c r="S12" s="74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2" ht="18.75" customHeight="1" x14ac:dyDescent="0.25">
      <c r="B13" s="137"/>
      <c r="C13" s="137"/>
      <c r="D13" s="59" t="s">
        <v>21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1</v>
      </c>
      <c r="M13" s="63">
        <v>0</v>
      </c>
      <c r="N13" s="63">
        <v>0</v>
      </c>
      <c r="O13" s="63">
        <v>0</v>
      </c>
      <c r="P13" s="63">
        <v>0</v>
      </c>
      <c r="Q13" s="63">
        <f t="shared" si="0"/>
        <v>1</v>
      </c>
      <c r="R13" s="50">
        <f t="shared" si="1"/>
        <v>0.34843205574912894</v>
      </c>
      <c r="S13" s="74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2" ht="18.75" customHeight="1" x14ac:dyDescent="0.25">
      <c r="B14" s="137"/>
      <c r="C14" s="137"/>
      <c r="D14" s="59" t="s">
        <v>14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1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f t="shared" si="0"/>
        <v>1</v>
      </c>
      <c r="R14" s="50">
        <f t="shared" si="1"/>
        <v>0.34843205574912894</v>
      </c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2" ht="18.75" customHeight="1" x14ac:dyDescent="0.25">
      <c r="B15" s="138"/>
      <c r="C15" s="138"/>
      <c r="D15" s="60" t="s">
        <v>49</v>
      </c>
      <c r="E15" s="64">
        <f>SUM(E5:E14)</f>
        <v>4</v>
      </c>
      <c r="F15" s="64">
        <f t="shared" ref="F15:Q15" si="2">SUM(F5:F14)</f>
        <v>6</v>
      </c>
      <c r="G15" s="64">
        <f t="shared" si="2"/>
        <v>11</v>
      </c>
      <c r="H15" s="64">
        <f t="shared" si="2"/>
        <v>16</v>
      </c>
      <c r="I15" s="64">
        <f t="shared" si="2"/>
        <v>16</v>
      </c>
      <c r="J15" s="64">
        <f t="shared" si="2"/>
        <v>26</v>
      </c>
      <c r="K15" s="64">
        <f t="shared" si="2"/>
        <v>2</v>
      </c>
      <c r="L15" s="64">
        <f t="shared" si="2"/>
        <v>23</v>
      </c>
      <c r="M15" s="64">
        <f t="shared" si="2"/>
        <v>7</v>
      </c>
      <c r="N15" s="64">
        <f t="shared" si="2"/>
        <v>17</v>
      </c>
      <c r="O15" s="64">
        <f t="shared" si="2"/>
        <v>16</v>
      </c>
      <c r="P15" s="64">
        <f t="shared" si="2"/>
        <v>1</v>
      </c>
      <c r="Q15" s="64">
        <f t="shared" si="2"/>
        <v>145</v>
      </c>
      <c r="R15" s="51">
        <f t="shared" si="1"/>
        <v>50.522648083623686</v>
      </c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2" ht="18.75" customHeight="1" x14ac:dyDescent="0.25">
      <c r="B16" s="139">
        <v>2</v>
      </c>
      <c r="C16" s="139" t="s">
        <v>33</v>
      </c>
      <c r="D16" s="59" t="s">
        <v>44</v>
      </c>
      <c r="E16" s="63">
        <v>10</v>
      </c>
      <c r="F16" s="63">
        <v>11</v>
      </c>
      <c r="G16" s="63">
        <v>8</v>
      </c>
      <c r="H16" s="63">
        <v>6</v>
      </c>
      <c r="I16" s="63">
        <v>12</v>
      </c>
      <c r="J16" s="63">
        <v>11</v>
      </c>
      <c r="K16" s="63">
        <v>15</v>
      </c>
      <c r="L16" s="63">
        <v>10</v>
      </c>
      <c r="M16" s="63">
        <v>7</v>
      </c>
      <c r="N16" s="63">
        <v>11</v>
      </c>
      <c r="O16" s="63">
        <v>7</v>
      </c>
      <c r="P16" s="63">
        <v>11</v>
      </c>
      <c r="Q16" s="65">
        <f t="shared" ref="Q16:Q22" si="3">SUM(E16:P16)</f>
        <v>119</v>
      </c>
      <c r="R16" s="50">
        <f t="shared" si="1"/>
        <v>41.463414634146339</v>
      </c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61"/>
    </row>
    <row r="17" spans="2:32" ht="18.75" customHeight="1" x14ac:dyDescent="0.25">
      <c r="B17" s="137"/>
      <c r="C17" s="137"/>
      <c r="D17" s="59" t="s">
        <v>16</v>
      </c>
      <c r="E17" s="63">
        <v>0</v>
      </c>
      <c r="F17" s="63">
        <v>0</v>
      </c>
      <c r="G17" s="63">
        <v>1</v>
      </c>
      <c r="H17" s="63">
        <v>0</v>
      </c>
      <c r="I17" s="63">
        <v>0</v>
      </c>
      <c r="J17" s="63">
        <v>3</v>
      </c>
      <c r="K17" s="63">
        <v>0</v>
      </c>
      <c r="L17" s="63">
        <v>1</v>
      </c>
      <c r="M17" s="63">
        <v>0</v>
      </c>
      <c r="N17" s="63">
        <v>0</v>
      </c>
      <c r="O17" s="63">
        <v>0</v>
      </c>
      <c r="P17" s="63">
        <v>0</v>
      </c>
      <c r="Q17" s="63">
        <f t="shared" si="3"/>
        <v>5</v>
      </c>
      <c r="R17" s="50">
        <f t="shared" si="1"/>
        <v>1.7421602787456445</v>
      </c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61"/>
    </row>
    <row r="18" spans="2:32" ht="18.75" customHeight="1" x14ac:dyDescent="0.25">
      <c r="B18" s="137"/>
      <c r="C18" s="137"/>
      <c r="D18" s="59" t="s">
        <v>15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1</v>
      </c>
      <c r="K18" s="63">
        <v>1</v>
      </c>
      <c r="L18" s="63">
        <v>0</v>
      </c>
      <c r="M18" s="63">
        <v>0</v>
      </c>
      <c r="N18" s="63">
        <v>0</v>
      </c>
      <c r="O18" s="63">
        <v>1</v>
      </c>
      <c r="P18" s="63">
        <v>0</v>
      </c>
      <c r="Q18" s="63">
        <f t="shared" si="3"/>
        <v>3</v>
      </c>
      <c r="R18" s="50">
        <f t="shared" si="1"/>
        <v>1.0452961672473868</v>
      </c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61"/>
    </row>
    <row r="19" spans="2:32" ht="18.75" customHeight="1" x14ac:dyDescent="0.25">
      <c r="B19" s="137"/>
      <c r="C19" s="137"/>
      <c r="D19" s="59" t="s">
        <v>17</v>
      </c>
      <c r="E19" s="63">
        <v>1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63">
        <f t="shared" si="3"/>
        <v>1</v>
      </c>
      <c r="R19" s="50">
        <f t="shared" si="1"/>
        <v>0.34843205574912894</v>
      </c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61"/>
    </row>
    <row r="20" spans="2:32" ht="18.75" customHeight="1" x14ac:dyDescent="0.25">
      <c r="B20" s="137"/>
      <c r="C20" s="137"/>
      <c r="D20" s="59" t="s">
        <v>12</v>
      </c>
      <c r="E20" s="63">
        <v>0</v>
      </c>
      <c r="F20" s="63">
        <v>1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f t="shared" si="3"/>
        <v>1</v>
      </c>
      <c r="R20" s="50">
        <f t="shared" si="1"/>
        <v>0.34843205574912894</v>
      </c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61"/>
    </row>
    <row r="21" spans="2:32" ht="18.75" customHeight="1" x14ac:dyDescent="0.25">
      <c r="B21" s="137"/>
      <c r="C21" s="137"/>
      <c r="D21" s="59" t="s">
        <v>22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1</v>
      </c>
      <c r="O21" s="63">
        <v>0</v>
      </c>
      <c r="P21" s="63">
        <v>0</v>
      </c>
      <c r="Q21" s="63">
        <f t="shared" si="3"/>
        <v>1</v>
      </c>
      <c r="R21" s="50">
        <f t="shared" si="1"/>
        <v>0.34843205574912894</v>
      </c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61"/>
    </row>
    <row r="22" spans="2:32" ht="18.75" customHeight="1" x14ac:dyDescent="0.25">
      <c r="B22" s="137"/>
      <c r="C22" s="137"/>
      <c r="D22" s="59" t="s">
        <v>13</v>
      </c>
      <c r="E22" s="63">
        <v>0</v>
      </c>
      <c r="F22" s="63">
        <v>0</v>
      </c>
      <c r="G22" s="63">
        <v>1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f t="shared" si="3"/>
        <v>1</v>
      </c>
      <c r="R22" s="50">
        <f t="shared" si="1"/>
        <v>0.34843205574912894</v>
      </c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61"/>
    </row>
    <row r="23" spans="2:32" ht="18.75" customHeight="1" x14ac:dyDescent="0.25">
      <c r="B23" s="138"/>
      <c r="C23" s="138"/>
      <c r="D23" s="62" t="s">
        <v>49</v>
      </c>
      <c r="E23" s="64">
        <f>SUM(E16:E22)</f>
        <v>11</v>
      </c>
      <c r="F23" s="64">
        <f t="shared" ref="F23:Q23" si="4">SUM(F16:F22)</f>
        <v>12</v>
      </c>
      <c r="G23" s="64">
        <f t="shared" si="4"/>
        <v>10</v>
      </c>
      <c r="H23" s="64">
        <f t="shared" si="4"/>
        <v>6</v>
      </c>
      <c r="I23" s="64">
        <f t="shared" si="4"/>
        <v>12</v>
      </c>
      <c r="J23" s="64">
        <f t="shared" si="4"/>
        <v>15</v>
      </c>
      <c r="K23" s="64">
        <f t="shared" si="4"/>
        <v>16</v>
      </c>
      <c r="L23" s="64">
        <f t="shared" si="4"/>
        <v>11</v>
      </c>
      <c r="M23" s="64">
        <f t="shared" si="4"/>
        <v>7</v>
      </c>
      <c r="N23" s="64">
        <f t="shared" si="4"/>
        <v>12</v>
      </c>
      <c r="O23" s="64">
        <f t="shared" si="4"/>
        <v>8</v>
      </c>
      <c r="P23" s="64">
        <f t="shared" si="4"/>
        <v>11</v>
      </c>
      <c r="Q23" s="64">
        <f t="shared" si="4"/>
        <v>131</v>
      </c>
      <c r="R23" s="51">
        <f t="shared" si="1"/>
        <v>45.644599303135891</v>
      </c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61"/>
    </row>
    <row r="24" spans="2:32" ht="18.75" customHeight="1" x14ac:dyDescent="0.25">
      <c r="B24" s="139">
        <v>3</v>
      </c>
      <c r="C24" s="139" t="s">
        <v>34</v>
      </c>
      <c r="D24" s="59" t="s">
        <v>44</v>
      </c>
      <c r="E24" s="63">
        <v>3</v>
      </c>
      <c r="F24" s="63">
        <v>0</v>
      </c>
      <c r="G24" s="63">
        <v>3</v>
      </c>
      <c r="H24" s="63">
        <v>0</v>
      </c>
      <c r="I24" s="63">
        <v>2</v>
      </c>
      <c r="J24" s="63">
        <v>1</v>
      </c>
      <c r="K24" s="63">
        <v>1</v>
      </c>
      <c r="L24" s="63">
        <v>0</v>
      </c>
      <c r="M24" s="63">
        <v>1</v>
      </c>
      <c r="N24" s="63">
        <v>0</v>
      </c>
      <c r="O24" s="63">
        <v>0</v>
      </c>
      <c r="P24" s="63">
        <v>0</v>
      </c>
      <c r="Q24" s="63">
        <f t="shared" ref="Q24" si="5">SUM(E24:P24)</f>
        <v>11</v>
      </c>
      <c r="R24" s="50">
        <f t="shared" si="1"/>
        <v>3.8327526132404177</v>
      </c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61"/>
    </row>
    <row r="25" spans="2:32" ht="18.75" customHeight="1" x14ac:dyDescent="0.25">
      <c r="B25" s="138"/>
      <c r="C25" s="138"/>
      <c r="D25" s="62" t="s">
        <v>49</v>
      </c>
      <c r="E25" s="64">
        <f>+SUM(E24:E24)</f>
        <v>3</v>
      </c>
      <c r="F25" s="64">
        <f t="shared" ref="F25:Q25" si="6">+SUM(F24:F24)</f>
        <v>0</v>
      </c>
      <c r="G25" s="64">
        <f t="shared" si="6"/>
        <v>3</v>
      </c>
      <c r="H25" s="64">
        <f t="shared" si="6"/>
        <v>0</v>
      </c>
      <c r="I25" s="64">
        <f t="shared" si="6"/>
        <v>2</v>
      </c>
      <c r="J25" s="64">
        <f t="shared" si="6"/>
        <v>1</v>
      </c>
      <c r="K25" s="64">
        <f t="shared" si="6"/>
        <v>1</v>
      </c>
      <c r="L25" s="64">
        <f t="shared" si="6"/>
        <v>0</v>
      </c>
      <c r="M25" s="64">
        <f t="shared" si="6"/>
        <v>1</v>
      </c>
      <c r="N25" s="64">
        <f t="shared" si="6"/>
        <v>0</v>
      </c>
      <c r="O25" s="64">
        <f t="shared" si="6"/>
        <v>0</v>
      </c>
      <c r="P25" s="64">
        <f t="shared" si="6"/>
        <v>0</v>
      </c>
      <c r="Q25" s="64">
        <f t="shared" si="6"/>
        <v>11</v>
      </c>
      <c r="R25" s="51">
        <f t="shared" si="1"/>
        <v>3.8327526132404177</v>
      </c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</row>
    <row r="26" spans="2:32" ht="18.75" customHeight="1" x14ac:dyDescent="0.25">
      <c r="B26" s="140">
        <v>4</v>
      </c>
      <c r="C26" s="140" t="s">
        <v>51</v>
      </c>
      <c r="D26" s="97" t="s">
        <v>44</v>
      </c>
      <c r="E26" s="98">
        <f>E5+E16+E24</f>
        <v>16</v>
      </c>
      <c r="F26" s="98">
        <f t="shared" ref="F26:Q26" si="7">F5+F16+F24</f>
        <v>16</v>
      </c>
      <c r="G26" s="98">
        <f t="shared" si="7"/>
        <v>17</v>
      </c>
      <c r="H26" s="98">
        <f t="shared" si="7"/>
        <v>17</v>
      </c>
      <c r="I26" s="98">
        <f t="shared" si="7"/>
        <v>26</v>
      </c>
      <c r="J26" s="98">
        <f t="shared" si="7"/>
        <v>25</v>
      </c>
      <c r="K26" s="98">
        <f t="shared" si="7"/>
        <v>18</v>
      </c>
      <c r="L26" s="98">
        <f t="shared" si="7"/>
        <v>29</v>
      </c>
      <c r="M26" s="98">
        <f t="shared" si="7"/>
        <v>13</v>
      </c>
      <c r="N26" s="98">
        <f t="shared" si="7"/>
        <v>25</v>
      </c>
      <c r="O26" s="98">
        <f t="shared" si="7"/>
        <v>16</v>
      </c>
      <c r="P26" s="98">
        <f t="shared" si="7"/>
        <v>11</v>
      </c>
      <c r="Q26" s="98">
        <f t="shared" si="7"/>
        <v>229</v>
      </c>
      <c r="R26" s="99">
        <f t="shared" si="1"/>
        <v>79.79094076655052</v>
      </c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</row>
    <row r="27" spans="2:32" ht="18.75" customHeight="1" x14ac:dyDescent="0.25">
      <c r="B27" s="141"/>
      <c r="C27" s="141"/>
      <c r="D27" s="94" t="s">
        <v>13</v>
      </c>
      <c r="E27" s="95">
        <f>+E6+E22</f>
        <v>0</v>
      </c>
      <c r="F27" s="95">
        <f t="shared" ref="F27:Q27" si="8">+F6+F22</f>
        <v>0</v>
      </c>
      <c r="G27" s="95">
        <f t="shared" si="8"/>
        <v>4</v>
      </c>
      <c r="H27" s="95">
        <f t="shared" si="8"/>
        <v>0</v>
      </c>
      <c r="I27" s="95">
        <f t="shared" si="8"/>
        <v>0</v>
      </c>
      <c r="J27" s="95">
        <f t="shared" si="8"/>
        <v>9</v>
      </c>
      <c r="K27" s="95">
        <f t="shared" si="8"/>
        <v>0</v>
      </c>
      <c r="L27" s="95">
        <f t="shared" si="8"/>
        <v>0</v>
      </c>
      <c r="M27" s="95">
        <f t="shared" si="8"/>
        <v>0</v>
      </c>
      <c r="N27" s="95">
        <f t="shared" si="8"/>
        <v>3</v>
      </c>
      <c r="O27" s="95">
        <f t="shared" si="8"/>
        <v>1</v>
      </c>
      <c r="P27" s="95">
        <f t="shared" si="8"/>
        <v>0</v>
      </c>
      <c r="Q27" s="95">
        <f t="shared" si="8"/>
        <v>17</v>
      </c>
      <c r="R27" s="96">
        <f t="shared" si="1"/>
        <v>5.9233449477351918</v>
      </c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</row>
    <row r="28" spans="2:32" ht="18.75" customHeight="1" x14ac:dyDescent="0.25">
      <c r="B28" s="141"/>
      <c r="C28" s="141"/>
      <c r="D28" s="94" t="s">
        <v>16</v>
      </c>
      <c r="E28" s="95">
        <f>+E17+E8</f>
        <v>0</v>
      </c>
      <c r="F28" s="95">
        <f t="shared" ref="F28:Q28" si="9">+F17+F8</f>
        <v>0</v>
      </c>
      <c r="G28" s="95">
        <f t="shared" si="9"/>
        <v>2</v>
      </c>
      <c r="H28" s="95">
        <f t="shared" si="9"/>
        <v>0</v>
      </c>
      <c r="I28" s="95">
        <f t="shared" si="9"/>
        <v>0</v>
      </c>
      <c r="J28" s="95">
        <f t="shared" si="9"/>
        <v>4</v>
      </c>
      <c r="K28" s="95">
        <f t="shared" si="9"/>
        <v>0</v>
      </c>
      <c r="L28" s="95">
        <f t="shared" si="9"/>
        <v>1</v>
      </c>
      <c r="M28" s="95">
        <f t="shared" si="9"/>
        <v>0</v>
      </c>
      <c r="N28" s="95">
        <f t="shared" si="9"/>
        <v>0</v>
      </c>
      <c r="O28" s="95">
        <f t="shared" si="9"/>
        <v>5</v>
      </c>
      <c r="P28" s="95">
        <f t="shared" si="9"/>
        <v>0</v>
      </c>
      <c r="Q28" s="95">
        <f t="shared" si="9"/>
        <v>12</v>
      </c>
      <c r="R28" s="96">
        <f t="shared" si="1"/>
        <v>4.1811846689895473</v>
      </c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</row>
    <row r="29" spans="2:32" ht="18.75" customHeight="1" x14ac:dyDescent="0.25">
      <c r="B29" s="141"/>
      <c r="C29" s="141"/>
      <c r="D29" s="94" t="s">
        <v>20</v>
      </c>
      <c r="E29" s="95">
        <f>+E7</f>
        <v>0</v>
      </c>
      <c r="F29" s="95">
        <f t="shared" ref="F29:Q29" si="10">+F7</f>
        <v>1</v>
      </c>
      <c r="G29" s="95">
        <f t="shared" si="10"/>
        <v>0</v>
      </c>
      <c r="H29" s="95">
        <f t="shared" si="10"/>
        <v>2</v>
      </c>
      <c r="I29" s="95">
        <f t="shared" si="10"/>
        <v>4</v>
      </c>
      <c r="J29" s="95">
        <f t="shared" si="10"/>
        <v>0</v>
      </c>
      <c r="K29" s="95">
        <f t="shared" si="10"/>
        <v>0</v>
      </c>
      <c r="L29" s="95">
        <f t="shared" si="10"/>
        <v>1</v>
      </c>
      <c r="M29" s="95">
        <f t="shared" si="10"/>
        <v>1</v>
      </c>
      <c r="N29" s="95">
        <f t="shared" si="10"/>
        <v>0</v>
      </c>
      <c r="O29" s="95">
        <f t="shared" si="10"/>
        <v>1</v>
      </c>
      <c r="P29" s="95">
        <f t="shared" si="10"/>
        <v>1</v>
      </c>
      <c r="Q29" s="95">
        <f t="shared" si="10"/>
        <v>11</v>
      </c>
      <c r="R29" s="96">
        <f t="shared" si="1"/>
        <v>3.8327526132404177</v>
      </c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</row>
    <row r="30" spans="2:32" ht="18.75" customHeight="1" x14ac:dyDescent="0.25">
      <c r="B30" s="141"/>
      <c r="C30" s="141"/>
      <c r="D30" s="94" t="s">
        <v>18</v>
      </c>
      <c r="E30" s="95">
        <f>+E9</f>
        <v>0</v>
      </c>
      <c r="F30" s="95">
        <f t="shared" ref="F30:Q30" si="11">+F9</f>
        <v>0</v>
      </c>
      <c r="G30" s="95">
        <f t="shared" si="11"/>
        <v>1</v>
      </c>
      <c r="H30" s="95">
        <f t="shared" si="11"/>
        <v>3</v>
      </c>
      <c r="I30" s="95">
        <f t="shared" si="11"/>
        <v>0</v>
      </c>
      <c r="J30" s="95">
        <f t="shared" si="11"/>
        <v>0</v>
      </c>
      <c r="K30" s="95">
        <f t="shared" si="11"/>
        <v>0</v>
      </c>
      <c r="L30" s="95">
        <f t="shared" si="11"/>
        <v>0</v>
      </c>
      <c r="M30" s="95">
        <f t="shared" si="11"/>
        <v>0</v>
      </c>
      <c r="N30" s="95">
        <f t="shared" si="11"/>
        <v>0</v>
      </c>
      <c r="O30" s="95">
        <f t="shared" si="11"/>
        <v>0</v>
      </c>
      <c r="P30" s="95">
        <f t="shared" si="11"/>
        <v>0</v>
      </c>
      <c r="Q30" s="95">
        <f t="shared" si="11"/>
        <v>4</v>
      </c>
      <c r="R30" s="96">
        <f t="shared" si="1"/>
        <v>1.3937282229965158</v>
      </c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</row>
    <row r="31" spans="2:32" ht="18.75" customHeight="1" x14ac:dyDescent="0.25">
      <c r="B31" s="141"/>
      <c r="C31" s="141"/>
      <c r="D31" s="94" t="s">
        <v>22</v>
      </c>
      <c r="E31" s="95">
        <f>+E10+E21</f>
        <v>0</v>
      </c>
      <c r="F31" s="95">
        <f t="shared" ref="F31:Q31" si="12">+F10+F21</f>
        <v>0</v>
      </c>
      <c r="G31" s="95">
        <f t="shared" si="12"/>
        <v>0</v>
      </c>
      <c r="H31" s="95">
        <f t="shared" si="12"/>
        <v>0</v>
      </c>
      <c r="I31" s="95">
        <f t="shared" si="12"/>
        <v>0</v>
      </c>
      <c r="J31" s="95">
        <f t="shared" si="12"/>
        <v>2</v>
      </c>
      <c r="K31" s="95">
        <f t="shared" si="12"/>
        <v>0</v>
      </c>
      <c r="L31" s="95">
        <f t="shared" si="12"/>
        <v>1</v>
      </c>
      <c r="M31" s="95">
        <f t="shared" si="12"/>
        <v>0</v>
      </c>
      <c r="N31" s="95">
        <f t="shared" si="12"/>
        <v>1</v>
      </c>
      <c r="O31" s="95">
        <f t="shared" si="12"/>
        <v>0</v>
      </c>
      <c r="P31" s="95">
        <f t="shared" si="12"/>
        <v>0</v>
      </c>
      <c r="Q31" s="95">
        <f t="shared" si="12"/>
        <v>4</v>
      </c>
      <c r="R31" s="96">
        <f t="shared" si="1"/>
        <v>1.3937282229965158</v>
      </c>
    </row>
    <row r="32" spans="2:32" ht="18.75" customHeight="1" x14ac:dyDescent="0.25">
      <c r="B32" s="141"/>
      <c r="C32" s="141"/>
      <c r="D32" s="94" t="s">
        <v>15</v>
      </c>
      <c r="E32" s="95">
        <f>+E18</f>
        <v>0</v>
      </c>
      <c r="F32" s="95">
        <f t="shared" ref="F32:Q32" si="13">+F18</f>
        <v>0</v>
      </c>
      <c r="G32" s="95">
        <f t="shared" si="13"/>
        <v>0</v>
      </c>
      <c r="H32" s="95">
        <f t="shared" si="13"/>
        <v>0</v>
      </c>
      <c r="I32" s="95">
        <f t="shared" si="13"/>
        <v>0</v>
      </c>
      <c r="J32" s="95">
        <f t="shared" si="13"/>
        <v>1</v>
      </c>
      <c r="K32" s="95">
        <f t="shared" si="13"/>
        <v>1</v>
      </c>
      <c r="L32" s="95">
        <f t="shared" si="13"/>
        <v>0</v>
      </c>
      <c r="M32" s="95">
        <f t="shared" si="13"/>
        <v>0</v>
      </c>
      <c r="N32" s="95">
        <f t="shared" si="13"/>
        <v>0</v>
      </c>
      <c r="O32" s="95">
        <f t="shared" si="13"/>
        <v>1</v>
      </c>
      <c r="P32" s="95">
        <f t="shared" si="13"/>
        <v>0</v>
      </c>
      <c r="Q32" s="95">
        <f t="shared" si="13"/>
        <v>3</v>
      </c>
      <c r="R32" s="96">
        <f t="shared" si="1"/>
        <v>1.0452961672473868</v>
      </c>
    </row>
    <row r="33" spans="2:18" ht="18.75" customHeight="1" x14ac:dyDescent="0.25">
      <c r="B33" s="141"/>
      <c r="C33" s="141"/>
      <c r="D33" s="94" t="s">
        <v>17</v>
      </c>
      <c r="E33" s="95">
        <f>+E12+E19</f>
        <v>1</v>
      </c>
      <c r="F33" s="95">
        <f t="shared" ref="F33:Q33" si="14">+F12+F19</f>
        <v>0</v>
      </c>
      <c r="G33" s="95">
        <f t="shared" si="14"/>
        <v>0</v>
      </c>
      <c r="H33" s="95">
        <f t="shared" si="14"/>
        <v>0</v>
      </c>
      <c r="I33" s="95">
        <f t="shared" si="14"/>
        <v>0</v>
      </c>
      <c r="J33" s="95">
        <f t="shared" si="14"/>
        <v>0</v>
      </c>
      <c r="K33" s="95">
        <f t="shared" si="14"/>
        <v>0</v>
      </c>
      <c r="L33" s="95">
        <f t="shared" si="14"/>
        <v>1</v>
      </c>
      <c r="M33" s="95">
        <f t="shared" si="14"/>
        <v>0</v>
      </c>
      <c r="N33" s="95">
        <f t="shared" si="14"/>
        <v>0</v>
      </c>
      <c r="O33" s="95">
        <f t="shared" si="14"/>
        <v>0</v>
      </c>
      <c r="P33" s="95">
        <f t="shared" si="14"/>
        <v>0</v>
      </c>
      <c r="Q33" s="95">
        <f t="shared" si="14"/>
        <v>2</v>
      </c>
      <c r="R33" s="96">
        <f t="shared" si="1"/>
        <v>0.69686411149825789</v>
      </c>
    </row>
    <row r="34" spans="2:18" ht="18.75" customHeight="1" x14ac:dyDescent="0.25">
      <c r="B34" s="141"/>
      <c r="C34" s="141"/>
      <c r="D34" s="94" t="s">
        <v>19</v>
      </c>
      <c r="E34" s="95">
        <f>+E11</f>
        <v>1</v>
      </c>
      <c r="F34" s="95">
        <f t="shared" ref="F34:Q34" si="15">+F11</f>
        <v>0</v>
      </c>
      <c r="G34" s="95">
        <f t="shared" si="15"/>
        <v>0</v>
      </c>
      <c r="H34" s="95">
        <f t="shared" si="15"/>
        <v>0</v>
      </c>
      <c r="I34" s="95">
        <f t="shared" si="15"/>
        <v>0</v>
      </c>
      <c r="J34" s="95">
        <f t="shared" si="15"/>
        <v>0</v>
      </c>
      <c r="K34" s="95">
        <f t="shared" si="15"/>
        <v>0</v>
      </c>
      <c r="L34" s="95">
        <f t="shared" si="15"/>
        <v>0</v>
      </c>
      <c r="M34" s="95">
        <f t="shared" si="15"/>
        <v>1</v>
      </c>
      <c r="N34" s="95">
        <f t="shared" si="15"/>
        <v>0</v>
      </c>
      <c r="O34" s="95">
        <f t="shared" si="15"/>
        <v>0</v>
      </c>
      <c r="P34" s="95">
        <f t="shared" si="15"/>
        <v>0</v>
      </c>
      <c r="Q34" s="95">
        <f t="shared" si="15"/>
        <v>2</v>
      </c>
      <c r="R34" s="96">
        <f t="shared" si="1"/>
        <v>0.69686411149825789</v>
      </c>
    </row>
    <row r="35" spans="2:18" ht="18.75" customHeight="1" x14ac:dyDescent="0.25">
      <c r="B35" s="141"/>
      <c r="C35" s="141"/>
      <c r="D35" s="94" t="s">
        <v>21</v>
      </c>
      <c r="E35" s="95">
        <f>E13</f>
        <v>0</v>
      </c>
      <c r="F35" s="95">
        <f t="shared" ref="F35:Q35" si="16">F13</f>
        <v>0</v>
      </c>
      <c r="G35" s="95">
        <f t="shared" si="16"/>
        <v>0</v>
      </c>
      <c r="H35" s="95">
        <f t="shared" si="16"/>
        <v>0</v>
      </c>
      <c r="I35" s="95">
        <f t="shared" si="16"/>
        <v>0</v>
      </c>
      <c r="J35" s="95">
        <f t="shared" si="16"/>
        <v>0</v>
      </c>
      <c r="K35" s="95">
        <f t="shared" si="16"/>
        <v>0</v>
      </c>
      <c r="L35" s="95">
        <f t="shared" si="16"/>
        <v>1</v>
      </c>
      <c r="M35" s="95">
        <f t="shared" si="16"/>
        <v>0</v>
      </c>
      <c r="N35" s="95">
        <f t="shared" si="16"/>
        <v>0</v>
      </c>
      <c r="O35" s="95">
        <f t="shared" si="16"/>
        <v>0</v>
      </c>
      <c r="P35" s="95">
        <f t="shared" si="16"/>
        <v>0</v>
      </c>
      <c r="Q35" s="95">
        <f t="shared" si="16"/>
        <v>1</v>
      </c>
      <c r="R35" s="96">
        <f t="shared" si="1"/>
        <v>0.34843205574912894</v>
      </c>
    </row>
    <row r="36" spans="2:18" ht="18.75" customHeight="1" x14ac:dyDescent="0.25">
      <c r="B36" s="141"/>
      <c r="C36" s="141"/>
      <c r="D36" s="94" t="s">
        <v>12</v>
      </c>
      <c r="E36" s="95">
        <f>E20</f>
        <v>0</v>
      </c>
      <c r="F36" s="95">
        <f t="shared" ref="F36:Q36" si="17">F20</f>
        <v>1</v>
      </c>
      <c r="G36" s="95">
        <f t="shared" si="17"/>
        <v>0</v>
      </c>
      <c r="H36" s="95">
        <f t="shared" si="17"/>
        <v>0</v>
      </c>
      <c r="I36" s="95">
        <f t="shared" si="17"/>
        <v>0</v>
      </c>
      <c r="J36" s="95">
        <f t="shared" si="17"/>
        <v>0</v>
      </c>
      <c r="K36" s="95">
        <f t="shared" si="17"/>
        <v>0</v>
      </c>
      <c r="L36" s="95">
        <f t="shared" si="17"/>
        <v>0</v>
      </c>
      <c r="M36" s="95">
        <f t="shared" si="17"/>
        <v>0</v>
      </c>
      <c r="N36" s="95">
        <f t="shared" si="17"/>
        <v>0</v>
      </c>
      <c r="O36" s="95">
        <f t="shared" si="17"/>
        <v>0</v>
      </c>
      <c r="P36" s="95">
        <f t="shared" si="17"/>
        <v>0</v>
      </c>
      <c r="Q36" s="95">
        <f t="shared" si="17"/>
        <v>1</v>
      </c>
      <c r="R36" s="96">
        <f t="shared" si="1"/>
        <v>0.34843205574912894</v>
      </c>
    </row>
    <row r="37" spans="2:18" ht="18.75" customHeight="1" x14ac:dyDescent="0.25">
      <c r="B37" s="141"/>
      <c r="C37" s="141"/>
      <c r="D37" s="94" t="s">
        <v>14</v>
      </c>
      <c r="E37" s="95">
        <f>+E14</f>
        <v>0</v>
      </c>
      <c r="F37" s="95">
        <f t="shared" ref="F37:Q37" si="18">+F14</f>
        <v>0</v>
      </c>
      <c r="G37" s="95">
        <f t="shared" si="18"/>
        <v>0</v>
      </c>
      <c r="H37" s="95">
        <f t="shared" si="18"/>
        <v>0</v>
      </c>
      <c r="I37" s="95">
        <f t="shared" si="18"/>
        <v>0</v>
      </c>
      <c r="J37" s="95">
        <f t="shared" si="18"/>
        <v>1</v>
      </c>
      <c r="K37" s="95">
        <f t="shared" si="18"/>
        <v>0</v>
      </c>
      <c r="L37" s="95">
        <f t="shared" si="18"/>
        <v>0</v>
      </c>
      <c r="M37" s="95">
        <f t="shared" si="18"/>
        <v>0</v>
      </c>
      <c r="N37" s="95">
        <f t="shared" si="18"/>
        <v>0</v>
      </c>
      <c r="O37" s="95">
        <f t="shared" si="18"/>
        <v>0</v>
      </c>
      <c r="P37" s="95">
        <f t="shared" si="18"/>
        <v>0</v>
      </c>
      <c r="Q37" s="95">
        <f t="shared" si="18"/>
        <v>1</v>
      </c>
      <c r="R37" s="96">
        <f t="shared" si="1"/>
        <v>0.34843205574912894</v>
      </c>
    </row>
    <row r="38" spans="2:18" ht="18.75" customHeight="1" x14ac:dyDescent="0.25">
      <c r="B38" s="142"/>
      <c r="C38" s="142"/>
      <c r="D38" s="100" t="s">
        <v>0</v>
      </c>
      <c r="E38" s="101">
        <f>SUM(E26:E37)</f>
        <v>18</v>
      </c>
      <c r="F38" s="101">
        <f>SUM(F26:F37)</f>
        <v>18</v>
      </c>
      <c r="G38" s="101">
        <f t="shared" ref="G38:P38" si="19">SUM(G26:G37)</f>
        <v>24</v>
      </c>
      <c r="H38" s="101">
        <f t="shared" si="19"/>
        <v>22</v>
      </c>
      <c r="I38" s="101">
        <f t="shared" si="19"/>
        <v>30</v>
      </c>
      <c r="J38" s="101">
        <f t="shared" si="19"/>
        <v>42</v>
      </c>
      <c r="K38" s="101">
        <f t="shared" si="19"/>
        <v>19</v>
      </c>
      <c r="L38" s="101">
        <f t="shared" si="19"/>
        <v>34</v>
      </c>
      <c r="M38" s="101">
        <f t="shared" si="19"/>
        <v>15</v>
      </c>
      <c r="N38" s="101">
        <f t="shared" si="19"/>
        <v>29</v>
      </c>
      <c r="O38" s="101">
        <f t="shared" si="19"/>
        <v>24</v>
      </c>
      <c r="P38" s="101">
        <f t="shared" si="19"/>
        <v>12</v>
      </c>
      <c r="Q38" s="101">
        <f>SUM(Q26:Q37)</f>
        <v>287</v>
      </c>
      <c r="R38" s="102">
        <f t="shared" si="1"/>
        <v>100</v>
      </c>
    </row>
    <row r="39" spans="2:18" s="86" customFormat="1" ht="12.75" customHeight="1" x14ac:dyDescent="0.25">
      <c r="B39" s="84" t="s">
        <v>65</v>
      </c>
      <c r="D39" s="103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5"/>
    </row>
    <row r="40" spans="2:18" s="106" customFormat="1" ht="12.75" customHeight="1" x14ac:dyDescent="0.25">
      <c r="B40" s="85" t="s">
        <v>61</v>
      </c>
    </row>
    <row r="41" spans="2:18" s="86" customFormat="1" ht="12.75" customHeight="1" x14ac:dyDescent="0.25">
      <c r="B41" s="85" t="s">
        <v>62</v>
      </c>
    </row>
    <row r="44" spans="2:18" x14ac:dyDescent="0.25">
      <c r="B44" s="2"/>
    </row>
    <row r="45" spans="2:18" x14ac:dyDescent="0.25">
      <c r="B45" s="80"/>
      <c r="C45" s="34"/>
    </row>
    <row r="46" spans="2:18" ht="15" x14ac:dyDescent="0.25">
      <c r="C46" s="36"/>
      <c r="D46" s="59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58"/>
    </row>
    <row r="47" spans="2:18" ht="15" x14ac:dyDescent="0.25">
      <c r="B47" s="137"/>
      <c r="C47" s="36"/>
      <c r="D47" s="59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58"/>
    </row>
    <row r="48" spans="2:18" ht="15" x14ac:dyDescent="0.25">
      <c r="B48" s="137"/>
      <c r="C48" s="36"/>
      <c r="D48" s="59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58"/>
    </row>
    <row r="49" spans="2:20" ht="15" x14ac:dyDescent="0.25">
      <c r="B49" s="137"/>
      <c r="C49" s="36"/>
      <c r="D49" s="59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58"/>
    </row>
    <row r="50" spans="2:20" ht="15" x14ac:dyDescent="0.25">
      <c r="B50" s="137"/>
      <c r="C50" s="36"/>
      <c r="D50" s="59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58"/>
    </row>
    <row r="51" spans="2:20" ht="15" x14ac:dyDescent="0.25">
      <c r="B51" s="137"/>
      <c r="C51" s="36"/>
      <c r="D51" s="59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58"/>
    </row>
    <row r="52" spans="2:20" ht="15" x14ac:dyDescent="0.25">
      <c r="B52" s="137"/>
      <c r="C52" s="36"/>
      <c r="D52" s="59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58"/>
    </row>
    <row r="53" spans="2:20" ht="15" x14ac:dyDescent="0.25">
      <c r="B53" s="137"/>
      <c r="C53" s="36"/>
      <c r="D53" s="59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58"/>
    </row>
    <row r="54" spans="2:20" ht="15" x14ac:dyDescent="0.25">
      <c r="B54" s="137"/>
      <c r="C54" s="36"/>
      <c r="D54" s="59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58"/>
    </row>
    <row r="55" spans="2:20" ht="15" x14ac:dyDescent="0.25">
      <c r="B55" s="137"/>
      <c r="C55" s="36"/>
      <c r="D55" s="59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58"/>
    </row>
    <row r="56" spans="2:20" ht="15" x14ac:dyDescent="0.25">
      <c r="B56" s="137"/>
      <c r="C56" s="36"/>
      <c r="D56" s="59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58"/>
    </row>
    <row r="57" spans="2:20" ht="15" x14ac:dyDescent="0.25">
      <c r="B57" s="137"/>
      <c r="C57" s="36"/>
      <c r="D57" s="59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58"/>
    </row>
    <row r="58" spans="2:20" ht="15" x14ac:dyDescent="0.25">
      <c r="B58" s="137"/>
      <c r="C58" s="36"/>
      <c r="D58" s="59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58"/>
    </row>
    <row r="59" spans="2:20" ht="15" x14ac:dyDescent="0.25">
      <c r="B59" s="137"/>
      <c r="C59" s="36"/>
      <c r="D59" s="59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58"/>
    </row>
    <row r="60" spans="2:20" ht="15" x14ac:dyDescent="0.25">
      <c r="B60" s="137"/>
      <c r="C60" s="36"/>
      <c r="D60" s="59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58"/>
    </row>
    <row r="61" spans="2:20" ht="15" x14ac:dyDescent="0.25">
      <c r="B61" s="137"/>
      <c r="C61" s="36"/>
      <c r="D61" s="59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58"/>
    </row>
    <row r="62" spans="2:20" ht="15" x14ac:dyDescent="0.25">
      <c r="B62" s="137"/>
      <c r="C62" s="36"/>
      <c r="D62" s="59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58"/>
    </row>
    <row r="63" spans="2:20" x14ac:dyDescent="0.25">
      <c r="B63" s="137"/>
      <c r="C63" s="22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S63" s="58"/>
      <c r="T63" s="58"/>
    </row>
    <row r="64" spans="2:20" x14ac:dyDescent="0.25">
      <c r="B64" s="137"/>
      <c r="C64" s="22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S64" s="58"/>
      <c r="T64" s="58"/>
    </row>
    <row r="65" spans="2:20" x14ac:dyDescent="0.25">
      <c r="B65" s="137"/>
      <c r="C65" s="22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S65" s="58"/>
      <c r="T65" s="58"/>
    </row>
    <row r="66" spans="2:20" x14ac:dyDescent="0.25">
      <c r="B66" s="137"/>
      <c r="C66" s="22"/>
      <c r="D66" s="43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S66" s="58"/>
      <c r="T66" s="58"/>
    </row>
    <row r="67" spans="2:20" x14ac:dyDescent="0.25">
      <c r="B67" s="137"/>
      <c r="C67" s="137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S67" s="58"/>
      <c r="T67" s="58"/>
    </row>
    <row r="68" spans="2:20" x14ac:dyDescent="0.25">
      <c r="B68" s="137"/>
      <c r="C68" s="137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S68" s="58"/>
      <c r="T68" s="58"/>
    </row>
    <row r="69" spans="2:20" x14ac:dyDescent="0.25">
      <c r="B69" s="137"/>
      <c r="C69" s="137"/>
      <c r="D69" s="43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S69" s="58"/>
      <c r="T69" s="58"/>
    </row>
    <row r="70" spans="2:20" x14ac:dyDescent="0.25">
      <c r="C70" s="43"/>
      <c r="D70" s="43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S70" s="58"/>
      <c r="T70" s="58"/>
    </row>
    <row r="71" spans="2:20" x14ac:dyDescent="0.25"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S71" s="58"/>
      <c r="T71" s="58"/>
    </row>
    <row r="72" spans="2:20" x14ac:dyDescent="0.25"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S72" s="58"/>
      <c r="T72" s="58"/>
    </row>
    <row r="73" spans="2:20" x14ac:dyDescent="0.25"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S73" s="58"/>
      <c r="T73" s="58"/>
    </row>
    <row r="74" spans="2:20" x14ac:dyDescent="0.25">
      <c r="S74" s="58"/>
      <c r="T74" s="58"/>
    </row>
    <row r="75" spans="2:20" x14ac:dyDescent="0.25">
      <c r="S75" s="58"/>
      <c r="T75" s="58"/>
    </row>
    <row r="76" spans="2:20" x14ac:dyDescent="0.25">
      <c r="S76" s="58"/>
      <c r="T76" s="58"/>
    </row>
  </sheetData>
  <sortState xmlns:xlrd2="http://schemas.microsoft.com/office/spreadsheetml/2017/richdata2" ref="D45:Q56">
    <sortCondition descending="1" ref="Q45:Q56"/>
    <sortCondition ref="D45:D56"/>
  </sortState>
  <mergeCells count="12">
    <mergeCell ref="B5:B15"/>
    <mergeCell ref="B16:B23"/>
    <mergeCell ref="B59:B66"/>
    <mergeCell ref="C67:C69"/>
    <mergeCell ref="B67:B69"/>
    <mergeCell ref="B47:B58"/>
    <mergeCell ref="C5:C15"/>
    <mergeCell ref="C16:C23"/>
    <mergeCell ref="C26:C38"/>
    <mergeCell ref="B26:B38"/>
    <mergeCell ref="C24:C25"/>
    <mergeCell ref="B24:B25"/>
  </mergeCells>
  <hyperlinks>
    <hyperlink ref="A1" location="índice!A1" display="volver" xr:uid="{00000000-0004-0000-0200-000000000000}"/>
  </hyperlinks>
  <printOptions horizontalCentered="1"/>
  <pageMargins left="0.59055118110236005" right="0" top="1.5748031496063" bottom="0.39370078740157" header="0" footer="0.19685039370078999"/>
  <pageSetup paperSize="9" scale="90" orientation="portrait" horizontalDpi="300" verticalDpi="300" r:id="rId1"/>
  <headerFooter alignWithMargins="0">
    <oddFooter>&amp;C6</oddFooter>
  </headerFooter>
  <ignoredErrors>
    <ignoredError sqref="Q15 Q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D22"/>
  <sheetViews>
    <sheetView zoomScale="85" zoomScaleNormal="85" workbookViewId="0">
      <selection activeCell="A4" sqref="A4"/>
    </sheetView>
  </sheetViews>
  <sheetFormatPr baseColWidth="10" defaultColWidth="11.42578125" defaultRowHeight="18.75" customHeight="1" x14ac:dyDescent="0.25"/>
  <cols>
    <col min="1" max="1" width="5.42578125" style="4" bestFit="1" customWidth="1"/>
    <col min="2" max="2" width="3.7109375" style="4" customWidth="1"/>
    <col min="3" max="3" width="15.42578125" style="5" customWidth="1"/>
    <col min="4" max="16" width="6.7109375" style="4" customWidth="1"/>
    <col min="17" max="17" width="7.7109375" style="4" customWidth="1"/>
    <col min="18" max="16384" width="11.42578125" style="4"/>
  </cols>
  <sheetData>
    <row r="1" spans="1:187" ht="18.75" customHeight="1" x14ac:dyDescent="0.25">
      <c r="A1" s="1" t="s">
        <v>2</v>
      </c>
    </row>
    <row r="2" spans="1:187" ht="18.75" customHeight="1" x14ac:dyDescent="0.25">
      <c r="B2" s="12" t="str">
        <f>+Índice!B7</f>
        <v>10.2. CCD-PERÚ: PROCEDIMIENTOS CONCLUIDOS, SEGÚN SEDE U OFICINA REGIONAL, ENERO-DICIEMBRE 2023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</row>
    <row r="4" spans="1:187" s="8" customFormat="1" ht="27.95" customHeight="1" x14ac:dyDescent="0.25">
      <c r="A4" s="4"/>
      <c r="B4" s="10" t="s">
        <v>50</v>
      </c>
      <c r="C4" s="11" t="s">
        <v>30</v>
      </c>
      <c r="D4" s="7" t="str">
        <f>+"Ene-23"</f>
        <v>Ene-23</v>
      </c>
      <c r="E4" s="7" t="str">
        <f>+"Feb-23"</f>
        <v>Feb-23</v>
      </c>
      <c r="F4" s="7" t="str">
        <f>+"Mar-23"</f>
        <v>Mar-23</v>
      </c>
      <c r="G4" s="7" t="str">
        <f>+"Abr-23"</f>
        <v>Abr-23</v>
      </c>
      <c r="H4" s="7" t="str">
        <f>+"May-23"</f>
        <v>May-23</v>
      </c>
      <c r="I4" s="7" t="str">
        <f>+"Jun-23"</f>
        <v>Jun-23</v>
      </c>
      <c r="J4" s="7" t="str">
        <f>+"Jul-23"</f>
        <v>Jul-23</v>
      </c>
      <c r="K4" s="7" t="str">
        <f>+"Ago-23"</f>
        <v>Ago-23</v>
      </c>
      <c r="L4" s="7" t="str">
        <f>+"Sep-23"</f>
        <v>Sep-23</v>
      </c>
      <c r="M4" s="7" t="str">
        <f>+"Oct-23"</f>
        <v>Oct-23</v>
      </c>
      <c r="N4" s="7" t="str">
        <f>+"Nov-23"</f>
        <v>Nov-23</v>
      </c>
      <c r="O4" s="7" t="str">
        <f>+"Dic-23"</f>
        <v>Dic-23</v>
      </c>
      <c r="P4" s="7" t="s">
        <v>0</v>
      </c>
      <c r="Q4" s="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</row>
    <row r="5" spans="1:187" ht="18.75" customHeight="1" x14ac:dyDescent="0.25">
      <c r="B5" s="4">
        <v>1</v>
      </c>
      <c r="C5" s="5" t="s">
        <v>44</v>
      </c>
      <c r="D5" s="59">
        <v>22</v>
      </c>
      <c r="E5" s="59">
        <v>19</v>
      </c>
      <c r="F5" s="59">
        <v>8</v>
      </c>
      <c r="G5" s="59">
        <v>55</v>
      </c>
      <c r="H5" s="59">
        <v>21</v>
      </c>
      <c r="I5" s="59">
        <v>4</v>
      </c>
      <c r="J5" s="59">
        <v>21</v>
      </c>
      <c r="K5" s="59">
        <v>33</v>
      </c>
      <c r="L5" s="59">
        <v>16</v>
      </c>
      <c r="M5" s="59">
        <v>13</v>
      </c>
      <c r="N5" s="59">
        <v>18</v>
      </c>
      <c r="O5" s="59">
        <v>15</v>
      </c>
      <c r="P5" s="59">
        <f t="shared" ref="P5:P16" si="0">SUM(D5:O5)</f>
        <v>245</v>
      </c>
      <c r="Q5" s="41">
        <f t="shared" ref="Q5:Q16" si="1">+P5/$P$17*100</f>
        <v>85.664335664335667</v>
      </c>
    </row>
    <row r="6" spans="1:187" ht="18.75" customHeight="1" x14ac:dyDescent="0.25">
      <c r="B6" s="4">
        <v>2</v>
      </c>
      <c r="C6" s="5" t="s">
        <v>16</v>
      </c>
      <c r="D6" s="59">
        <v>0</v>
      </c>
      <c r="E6" s="59">
        <v>0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4</v>
      </c>
      <c r="L6" s="59">
        <v>3</v>
      </c>
      <c r="M6" s="59">
        <v>0</v>
      </c>
      <c r="N6" s="59">
        <v>0</v>
      </c>
      <c r="O6" s="59">
        <v>1</v>
      </c>
      <c r="P6" s="59">
        <f t="shared" si="0"/>
        <v>8</v>
      </c>
      <c r="Q6" s="41">
        <f t="shared" si="1"/>
        <v>2.7972027972027971</v>
      </c>
    </row>
    <row r="7" spans="1:187" ht="18.75" customHeight="1" x14ac:dyDescent="0.25">
      <c r="B7" s="4">
        <v>3</v>
      </c>
      <c r="C7" s="5" t="s">
        <v>17</v>
      </c>
      <c r="D7" s="59">
        <v>0</v>
      </c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5</v>
      </c>
      <c r="L7" s="59">
        <v>0</v>
      </c>
      <c r="M7" s="59">
        <v>0</v>
      </c>
      <c r="N7" s="59">
        <v>0</v>
      </c>
      <c r="O7" s="59">
        <v>1</v>
      </c>
      <c r="P7" s="59">
        <f t="shared" si="0"/>
        <v>6</v>
      </c>
      <c r="Q7" s="41">
        <f t="shared" si="1"/>
        <v>2.0979020979020979</v>
      </c>
    </row>
    <row r="8" spans="1:187" ht="18.75" customHeight="1" x14ac:dyDescent="0.25">
      <c r="B8" s="4">
        <v>4</v>
      </c>
      <c r="C8" s="5" t="s">
        <v>13</v>
      </c>
      <c r="D8" s="66">
        <v>0</v>
      </c>
      <c r="E8" s="59">
        <v>0</v>
      </c>
      <c r="F8" s="59">
        <v>1</v>
      </c>
      <c r="G8" s="59">
        <v>0</v>
      </c>
      <c r="H8" s="59">
        <v>2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3</v>
      </c>
      <c r="O8" s="59">
        <v>0</v>
      </c>
      <c r="P8" s="59">
        <f t="shared" si="0"/>
        <v>6</v>
      </c>
      <c r="Q8" s="41">
        <f t="shared" si="1"/>
        <v>2.0979020979020979</v>
      </c>
    </row>
    <row r="9" spans="1:187" ht="18.75" customHeight="1" x14ac:dyDescent="0.25">
      <c r="B9" s="4">
        <v>5</v>
      </c>
      <c r="C9" s="5" t="s">
        <v>15</v>
      </c>
      <c r="D9" s="59">
        <v>0</v>
      </c>
      <c r="E9" s="59">
        <v>0</v>
      </c>
      <c r="F9" s="59">
        <v>1</v>
      </c>
      <c r="G9" s="59">
        <v>0</v>
      </c>
      <c r="H9" s="59">
        <v>0</v>
      </c>
      <c r="I9" s="59">
        <v>1</v>
      </c>
      <c r="J9" s="59">
        <v>1</v>
      </c>
      <c r="K9" s="59">
        <v>1</v>
      </c>
      <c r="L9" s="59">
        <v>0</v>
      </c>
      <c r="M9" s="59">
        <v>1</v>
      </c>
      <c r="N9" s="59">
        <v>0</v>
      </c>
      <c r="O9" s="59">
        <v>0</v>
      </c>
      <c r="P9" s="59">
        <f t="shared" si="0"/>
        <v>5</v>
      </c>
      <c r="Q9" s="41">
        <f t="shared" si="1"/>
        <v>1.7482517482517483</v>
      </c>
    </row>
    <row r="10" spans="1:187" ht="18.75" customHeight="1" x14ac:dyDescent="0.25">
      <c r="B10" s="4">
        <v>6</v>
      </c>
      <c r="C10" s="5" t="s">
        <v>20</v>
      </c>
      <c r="D10" s="66">
        <v>0</v>
      </c>
      <c r="E10" s="59">
        <v>0</v>
      </c>
      <c r="F10" s="59">
        <v>0</v>
      </c>
      <c r="G10" s="59">
        <v>1</v>
      </c>
      <c r="H10" s="59">
        <v>0</v>
      </c>
      <c r="I10" s="59">
        <v>0</v>
      </c>
      <c r="J10" s="59">
        <v>1</v>
      </c>
      <c r="K10" s="59">
        <v>0</v>
      </c>
      <c r="L10" s="59">
        <v>0</v>
      </c>
      <c r="M10" s="59">
        <v>0</v>
      </c>
      <c r="N10" s="59">
        <v>0</v>
      </c>
      <c r="O10" s="59">
        <v>1</v>
      </c>
      <c r="P10" s="59">
        <f t="shared" si="0"/>
        <v>3</v>
      </c>
      <c r="Q10" s="41">
        <f t="shared" si="1"/>
        <v>1.048951048951049</v>
      </c>
    </row>
    <row r="11" spans="1:187" ht="18.75" customHeight="1" x14ac:dyDescent="0.25">
      <c r="B11" s="4">
        <v>7</v>
      </c>
      <c r="C11" s="5" t="s">
        <v>18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3</v>
      </c>
      <c r="P11" s="59">
        <f t="shared" si="0"/>
        <v>3</v>
      </c>
      <c r="Q11" s="41">
        <f t="shared" si="1"/>
        <v>1.048951048951049</v>
      </c>
    </row>
    <row r="12" spans="1:187" ht="18.75" customHeight="1" x14ac:dyDescent="0.25">
      <c r="B12" s="4">
        <v>8</v>
      </c>
      <c r="C12" s="5" t="s">
        <v>21</v>
      </c>
      <c r="D12" s="59">
        <v>0</v>
      </c>
      <c r="E12" s="59">
        <v>2</v>
      </c>
      <c r="F12" s="59">
        <v>0</v>
      </c>
      <c r="G12" s="59">
        <v>1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9">
        <f t="shared" si="0"/>
        <v>3</v>
      </c>
      <c r="Q12" s="41">
        <f t="shared" si="1"/>
        <v>1.048951048951049</v>
      </c>
    </row>
    <row r="13" spans="1:187" ht="18.75" customHeight="1" x14ac:dyDescent="0.25">
      <c r="B13" s="4">
        <v>9</v>
      </c>
      <c r="C13" s="5" t="s">
        <v>12</v>
      </c>
      <c r="D13" s="59">
        <v>0</v>
      </c>
      <c r="E13" s="59">
        <v>0</v>
      </c>
      <c r="F13" s="59">
        <v>1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1</v>
      </c>
      <c r="P13" s="59">
        <f t="shared" si="0"/>
        <v>2</v>
      </c>
      <c r="Q13" s="41">
        <f t="shared" si="1"/>
        <v>0.69930069930069927</v>
      </c>
    </row>
    <row r="14" spans="1:187" ht="18.75" customHeight="1" x14ac:dyDescent="0.25">
      <c r="B14" s="4">
        <v>10</v>
      </c>
      <c r="C14" s="34" t="s">
        <v>22</v>
      </c>
      <c r="D14" s="59">
        <v>0</v>
      </c>
      <c r="E14" s="59">
        <v>1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1</v>
      </c>
      <c r="M14" s="59">
        <v>0</v>
      </c>
      <c r="N14" s="59">
        <v>0</v>
      </c>
      <c r="O14" s="59">
        <v>0</v>
      </c>
      <c r="P14" s="59">
        <f t="shared" si="0"/>
        <v>2</v>
      </c>
      <c r="Q14" s="41">
        <f t="shared" si="1"/>
        <v>0.69930069930069927</v>
      </c>
    </row>
    <row r="15" spans="1:187" ht="18.75" customHeight="1" x14ac:dyDescent="0.25">
      <c r="B15" s="4">
        <v>11</v>
      </c>
      <c r="C15" s="5" t="s">
        <v>19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1</v>
      </c>
      <c r="L15" s="59">
        <v>0</v>
      </c>
      <c r="M15" s="59">
        <v>0</v>
      </c>
      <c r="N15" s="59">
        <v>1</v>
      </c>
      <c r="O15" s="59">
        <v>0</v>
      </c>
      <c r="P15" s="59">
        <f t="shared" si="0"/>
        <v>2</v>
      </c>
      <c r="Q15" s="41">
        <f t="shared" si="1"/>
        <v>0.69930069930069927</v>
      </c>
    </row>
    <row r="16" spans="1:187" ht="18.75" customHeight="1" x14ac:dyDescent="0.25">
      <c r="B16" s="4">
        <v>12</v>
      </c>
      <c r="C16" s="34" t="s">
        <v>14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1</v>
      </c>
      <c r="O16" s="59">
        <v>0</v>
      </c>
      <c r="P16" s="59">
        <f t="shared" si="0"/>
        <v>1</v>
      </c>
      <c r="Q16" s="41">
        <f t="shared" si="1"/>
        <v>0.34965034965034963</v>
      </c>
    </row>
    <row r="17" spans="1:238" s="6" customFormat="1" ht="18.75" customHeight="1" x14ac:dyDescent="0.25">
      <c r="B17" s="69" t="s">
        <v>0</v>
      </c>
      <c r="C17" s="70"/>
      <c r="D17" s="72">
        <f t="shared" ref="D17:P17" si="2">SUM(D5:D16)</f>
        <v>22</v>
      </c>
      <c r="E17" s="72">
        <f t="shared" si="2"/>
        <v>22</v>
      </c>
      <c r="F17" s="72">
        <f t="shared" si="2"/>
        <v>11</v>
      </c>
      <c r="G17" s="72">
        <f t="shared" si="2"/>
        <v>57</v>
      </c>
      <c r="H17" s="72">
        <f t="shared" si="2"/>
        <v>23</v>
      </c>
      <c r="I17" s="72">
        <f t="shared" si="2"/>
        <v>5</v>
      </c>
      <c r="J17" s="72">
        <f t="shared" si="2"/>
        <v>23</v>
      </c>
      <c r="K17" s="72">
        <f t="shared" si="2"/>
        <v>44</v>
      </c>
      <c r="L17" s="72">
        <f t="shared" si="2"/>
        <v>20</v>
      </c>
      <c r="M17" s="72">
        <f t="shared" si="2"/>
        <v>14</v>
      </c>
      <c r="N17" s="72">
        <f t="shared" si="2"/>
        <v>23</v>
      </c>
      <c r="O17" s="72">
        <f t="shared" si="2"/>
        <v>22</v>
      </c>
      <c r="P17" s="72">
        <f t="shared" si="2"/>
        <v>286</v>
      </c>
      <c r="Q17" s="71">
        <f>+P17/$P$17*100</f>
        <v>100</v>
      </c>
    </row>
    <row r="18" spans="1:238" s="107" customFormat="1" ht="12.75" customHeight="1" x14ac:dyDescent="0.25">
      <c r="A18" s="85"/>
      <c r="B18" s="85" t="s">
        <v>35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  <c r="FL18" s="85"/>
      <c r="FM18" s="85"/>
      <c r="FN18" s="85"/>
      <c r="FO18" s="85"/>
      <c r="FP18" s="85"/>
      <c r="FQ18" s="85"/>
      <c r="FR18" s="85"/>
      <c r="FS18" s="85"/>
      <c r="FT18" s="85"/>
      <c r="FU18" s="85"/>
      <c r="FV18" s="85"/>
      <c r="FW18" s="85"/>
      <c r="FX18" s="85"/>
      <c r="FY18" s="85"/>
      <c r="FZ18" s="85"/>
      <c r="GA18" s="85"/>
      <c r="GB18" s="85"/>
      <c r="GC18" s="85"/>
      <c r="GD18" s="85"/>
      <c r="GE18" s="85"/>
      <c r="GF18" s="85"/>
      <c r="GG18" s="85"/>
      <c r="GH18" s="85"/>
      <c r="GI18" s="85"/>
      <c r="GJ18" s="85"/>
      <c r="GK18" s="85"/>
      <c r="GL18" s="85"/>
      <c r="GM18" s="85"/>
      <c r="GN18" s="85"/>
      <c r="GO18" s="85"/>
      <c r="GP18" s="85"/>
      <c r="GQ18" s="85"/>
      <c r="GR18" s="85"/>
      <c r="GS18" s="85"/>
      <c r="GT18" s="85"/>
      <c r="GU18" s="85"/>
      <c r="GV18" s="85"/>
      <c r="GW18" s="85"/>
      <c r="GX18" s="85"/>
      <c r="GY18" s="85"/>
      <c r="GZ18" s="85"/>
      <c r="HA18" s="85"/>
      <c r="HB18" s="85"/>
      <c r="HC18" s="85"/>
      <c r="HD18" s="85"/>
      <c r="HE18" s="85"/>
      <c r="HF18" s="85"/>
      <c r="HG18" s="85"/>
      <c r="HH18" s="85"/>
      <c r="HI18" s="85"/>
      <c r="HJ18" s="85"/>
      <c r="HK18" s="85"/>
      <c r="HL18" s="85"/>
      <c r="HM18" s="85"/>
      <c r="HN18" s="85"/>
      <c r="HO18" s="85"/>
      <c r="HP18" s="85"/>
      <c r="HQ18" s="85"/>
      <c r="HR18" s="85"/>
      <c r="HS18" s="85"/>
      <c r="HT18" s="85"/>
      <c r="HU18" s="85"/>
      <c r="HV18" s="85"/>
      <c r="HW18" s="85"/>
      <c r="HX18" s="85"/>
      <c r="HY18" s="85"/>
      <c r="HZ18" s="85"/>
      <c r="IA18" s="85"/>
      <c r="IB18" s="85"/>
      <c r="IC18" s="85"/>
      <c r="ID18" s="85"/>
    </row>
    <row r="19" spans="1:238" s="108" customFormat="1" ht="12.75" customHeight="1" x14ac:dyDescent="0.25">
      <c r="B19" s="85" t="s">
        <v>61</v>
      </c>
      <c r="C19" s="86"/>
    </row>
    <row r="20" spans="1:238" s="108" customFormat="1" ht="12.75" customHeight="1" x14ac:dyDescent="0.25">
      <c r="B20" s="85" t="s">
        <v>62</v>
      </c>
      <c r="C20" s="87"/>
      <c r="D20" s="109"/>
      <c r="E20" s="109"/>
      <c r="F20" s="109"/>
      <c r="G20" s="109"/>
      <c r="H20" s="109"/>
      <c r="K20" s="109"/>
      <c r="L20" s="109"/>
      <c r="M20" s="109"/>
      <c r="N20" s="109"/>
      <c r="O20" s="109"/>
    </row>
    <row r="22" spans="1:238" ht="18.75" customHeight="1" x14ac:dyDescent="0.25">
      <c r="C22" s="4"/>
    </row>
  </sheetData>
  <sortState xmlns:xlrd2="http://schemas.microsoft.com/office/spreadsheetml/2017/richdata2" ref="C5:P16">
    <sortCondition descending="1" ref="P5:P16"/>
    <sortCondition ref="C5:C16"/>
  </sortState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N18"/>
  <sheetViews>
    <sheetView zoomScale="85" zoomScaleNormal="85" workbookViewId="0">
      <selection activeCell="A4" sqref="A4"/>
    </sheetView>
  </sheetViews>
  <sheetFormatPr baseColWidth="10" defaultColWidth="11.42578125" defaultRowHeight="18.75" customHeight="1" x14ac:dyDescent="0.25"/>
  <cols>
    <col min="1" max="1" width="5.42578125" style="4" bestFit="1" customWidth="1"/>
    <col min="2" max="2" width="3.7109375" style="4" customWidth="1"/>
    <col min="3" max="3" width="26.7109375" style="5" customWidth="1"/>
    <col min="4" max="16" width="6.7109375" style="4" customWidth="1"/>
    <col min="17" max="17" width="7.7109375" style="4" customWidth="1"/>
    <col min="18" max="16384" width="11.42578125" style="4"/>
  </cols>
  <sheetData>
    <row r="1" spans="1:170" ht="18.75" customHeight="1" x14ac:dyDescent="0.25">
      <c r="A1" s="1" t="s">
        <v>2</v>
      </c>
    </row>
    <row r="2" spans="1:170" ht="18.75" customHeight="1" x14ac:dyDescent="0.25">
      <c r="B2" s="12" t="str">
        <f>Índice!B8</f>
        <v>10.3. CCD-PERÚ: PROCEDIMIENTOS CONCLUIDOS, SEGÚN TIPO DE CONCLUSIÓN, ENERO-DICIEMBRE 2023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</row>
    <row r="4" spans="1:170" s="8" customFormat="1" ht="24" customHeight="1" x14ac:dyDescent="0.25">
      <c r="A4" s="4"/>
      <c r="B4" s="10" t="s">
        <v>50</v>
      </c>
      <c r="C4" s="11" t="s">
        <v>6</v>
      </c>
      <c r="D4" s="7" t="str">
        <f>+"Ene-23"</f>
        <v>Ene-23</v>
      </c>
      <c r="E4" s="7" t="str">
        <f>+"Feb-23"</f>
        <v>Feb-23</v>
      </c>
      <c r="F4" s="7" t="str">
        <f>+"Mar-23"</f>
        <v>Mar-23</v>
      </c>
      <c r="G4" s="7" t="str">
        <f>+"Abr-23"</f>
        <v>Abr-23</v>
      </c>
      <c r="H4" s="7" t="str">
        <f>+"May-23"</f>
        <v>May-23</v>
      </c>
      <c r="I4" s="7" t="str">
        <f>+"Jun-23"</f>
        <v>Jun-23</v>
      </c>
      <c r="J4" s="7" t="str">
        <f>+"Jul-23"</f>
        <v>Jul-23</v>
      </c>
      <c r="K4" s="7" t="str">
        <f>+"Ago-23"</f>
        <v>Ago-23</v>
      </c>
      <c r="L4" s="7" t="str">
        <f>+"Sep-23"</f>
        <v>Sep-23</v>
      </c>
      <c r="M4" s="7" t="str">
        <f>+"Oct-23"</f>
        <v>Oct-23</v>
      </c>
      <c r="N4" s="7" t="str">
        <f>+"Nov-23"</f>
        <v>Nov-23</v>
      </c>
      <c r="O4" s="7" t="str">
        <f>+"Dic-23"</f>
        <v>Dic-23</v>
      </c>
      <c r="P4" s="7" t="s">
        <v>0</v>
      </c>
      <c r="Q4" s="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</row>
    <row r="5" spans="1:170" ht="18.75" customHeight="1" x14ac:dyDescent="0.25">
      <c r="B5" s="4">
        <v>1</v>
      </c>
      <c r="C5" s="31" t="s">
        <v>26</v>
      </c>
      <c r="D5" s="42">
        <v>11</v>
      </c>
      <c r="E5" s="42">
        <v>9</v>
      </c>
      <c r="F5" s="42">
        <v>6</v>
      </c>
      <c r="G5" s="42">
        <v>5</v>
      </c>
      <c r="H5" s="42">
        <v>12</v>
      </c>
      <c r="I5" s="42">
        <v>4</v>
      </c>
      <c r="J5" s="42">
        <v>8</v>
      </c>
      <c r="K5" s="42">
        <v>16</v>
      </c>
      <c r="L5" s="42">
        <v>12</v>
      </c>
      <c r="M5" s="42">
        <v>9</v>
      </c>
      <c r="N5" s="42">
        <v>15</v>
      </c>
      <c r="O5" s="42">
        <v>8</v>
      </c>
      <c r="P5" s="42">
        <f t="shared" ref="P5:P8" si="0">SUM(D5:O5)</f>
        <v>115</v>
      </c>
      <c r="Q5" s="41">
        <f>+P5/$P$11*100</f>
        <v>40.209790209790206</v>
      </c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</row>
    <row r="6" spans="1:170" ht="18.75" customHeight="1" x14ac:dyDescent="0.25">
      <c r="B6" s="4">
        <v>2</v>
      </c>
      <c r="C6" s="31" t="s">
        <v>9</v>
      </c>
      <c r="D6" s="42">
        <v>6</v>
      </c>
      <c r="E6" s="42">
        <v>8</v>
      </c>
      <c r="F6" s="42">
        <v>2</v>
      </c>
      <c r="G6" s="42">
        <v>50</v>
      </c>
      <c r="H6" s="42">
        <v>10</v>
      </c>
      <c r="I6" s="42">
        <v>1</v>
      </c>
      <c r="J6" s="42">
        <v>2</v>
      </c>
      <c r="K6" s="42">
        <v>5</v>
      </c>
      <c r="L6" s="42">
        <v>5</v>
      </c>
      <c r="M6" s="42">
        <v>2</v>
      </c>
      <c r="N6" s="42">
        <v>4</v>
      </c>
      <c r="O6" s="42">
        <v>5</v>
      </c>
      <c r="P6" s="42">
        <f t="shared" si="0"/>
        <v>100</v>
      </c>
      <c r="Q6" s="41">
        <f>+P6/$P$11*100</f>
        <v>34.965034965034967</v>
      </c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</row>
    <row r="7" spans="1:170" ht="18.75" customHeight="1" x14ac:dyDescent="0.25">
      <c r="B7" s="4">
        <v>3</v>
      </c>
      <c r="C7" s="31" t="s">
        <v>36</v>
      </c>
      <c r="D7" s="42">
        <v>4</v>
      </c>
      <c r="E7" s="42">
        <v>1</v>
      </c>
      <c r="F7" s="42">
        <v>1</v>
      </c>
      <c r="G7" s="42">
        <v>1</v>
      </c>
      <c r="H7" s="42">
        <v>1</v>
      </c>
      <c r="I7" s="42">
        <v>0</v>
      </c>
      <c r="J7" s="42">
        <v>11</v>
      </c>
      <c r="K7" s="42">
        <v>18</v>
      </c>
      <c r="L7" s="42">
        <v>2</v>
      </c>
      <c r="M7" s="42">
        <v>2</v>
      </c>
      <c r="N7" s="42">
        <v>3</v>
      </c>
      <c r="O7" s="42">
        <v>5</v>
      </c>
      <c r="P7" s="42">
        <f t="shared" si="0"/>
        <v>49</v>
      </c>
      <c r="Q7" s="41">
        <f>+P7/$P$11*100</f>
        <v>17.132867132867133</v>
      </c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</row>
    <row r="8" spans="1:170" ht="18.75" customHeight="1" x14ac:dyDescent="0.25">
      <c r="B8" s="4">
        <v>4</v>
      </c>
      <c r="C8" s="5" t="s">
        <v>5</v>
      </c>
      <c r="D8" s="42">
        <v>0</v>
      </c>
      <c r="E8" s="42">
        <v>3</v>
      </c>
      <c r="F8" s="42">
        <v>1</v>
      </c>
      <c r="G8" s="42">
        <v>1</v>
      </c>
      <c r="H8" s="42">
        <v>0</v>
      </c>
      <c r="I8" s="42">
        <v>0</v>
      </c>
      <c r="J8" s="42">
        <v>1</v>
      </c>
      <c r="K8" s="42">
        <v>2</v>
      </c>
      <c r="L8" s="42">
        <v>1</v>
      </c>
      <c r="M8" s="42">
        <v>1</v>
      </c>
      <c r="N8" s="42">
        <v>0</v>
      </c>
      <c r="O8" s="42">
        <v>4</v>
      </c>
      <c r="P8" s="42">
        <f t="shared" si="0"/>
        <v>14</v>
      </c>
      <c r="Q8" s="41">
        <f>+P8/$P$11*100</f>
        <v>4.895104895104895</v>
      </c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</row>
    <row r="9" spans="1:170" ht="18.75" customHeight="1" x14ac:dyDescent="0.25">
      <c r="B9" s="4">
        <v>5</v>
      </c>
      <c r="C9" s="31" t="s">
        <v>8</v>
      </c>
      <c r="D9" s="42">
        <v>0</v>
      </c>
      <c r="E9" s="42">
        <v>0</v>
      </c>
      <c r="F9" s="42">
        <v>1</v>
      </c>
      <c r="G9" s="42">
        <v>0</v>
      </c>
      <c r="H9" s="42">
        <v>0</v>
      </c>
      <c r="I9" s="42">
        <v>0</v>
      </c>
      <c r="J9" s="42">
        <v>1</v>
      </c>
      <c r="K9" s="42">
        <v>1</v>
      </c>
      <c r="L9" s="42">
        <v>0</v>
      </c>
      <c r="M9" s="42">
        <v>0</v>
      </c>
      <c r="N9" s="42">
        <v>0</v>
      </c>
      <c r="O9" s="42">
        <v>0</v>
      </c>
      <c r="P9" s="42">
        <f t="shared" ref="P9" si="1">SUM(D9:O9)</f>
        <v>3</v>
      </c>
      <c r="Q9" s="41">
        <f t="shared" ref="Q9" si="2">+P9/$P$11*100</f>
        <v>1.048951048951049</v>
      </c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</row>
    <row r="10" spans="1:170" ht="18.75" customHeight="1" x14ac:dyDescent="0.25">
      <c r="B10" s="4">
        <v>6</v>
      </c>
      <c r="C10" s="5" t="s">
        <v>38</v>
      </c>
      <c r="D10" s="42">
        <v>1</v>
      </c>
      <c r="E10" s="42">
        <v>1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2</v>
      </c>
      <c r="L10" s="42">
        <v>0</v>
      </c>
      <c r="M10" s="42">
        <v>0</v>
      </c>
      <c r="N10" s="42">
        <v>1</v>
      </c>
      <c r="O10" s="42">
        <v>0</v>
      </c>
      <c r="P10" s="42">
        <f>SUM(D10:O10)</f>
        <v>5</v>
      </c>
      <c r="Q10" s="41">
        <f>+P10/$P$11*100</f>
        <v>1.7482517482517483</v>
      </c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170" s="6" customFormat="1" ht="18.75" customHeight="1" x14ac:dyDescent="0.25">
      <c r="B11" s="69" t="s">
        <v>0</v>
      </c>
      <c r="C11" s="70"/>
      <c r="D11" s="72">
        <f>SUM(D5:D10)</f>
        <v>22</v>
      </c>
      <c r="E11" s="72">
        <f t="shared" ref="E11:P11" si="3">SUM(E5:E10)</f>
        <v>22</v>
      </c>
      <c r="F11" s="72">
        <f t="shared" si="3"/>
        <v>11</v>
      </c>
      <c r="G11" s="72">
        <f t="shared" si="3"/>
        <v>57</v>
      </c>
      <c r="H11" s="72">
        <f t="shared" si="3"/>
        <v>23</v>
      </c>
      <c r="I11" s="72">
        <f t="shared" si="3"/>
        <v>5</v>
      </c>
      <c r="J11" s="72">
        <f t="shared" si="3"/>
        <v>23</v>
      </c>
      <c r="K11" s="72">
        <f t="shared" si="3"/>
        <v>44</v>
      </c>
      <c r="L11" s="72">
        <f t="shared" si="3"/>
        <v>20</v>
      </c>
      <c r="M11" s="72">
        <f t="shared" si="3"/>
        <v>14</v>
      </c>
      <c r="N11" s="72">
        <f t="shared" si="3"/>
        <v>23</v>
      </c>
      <c r="O11" s="72">
        <f t="shared" si="3"/>
        <v>22</v>
      </c>
      <c r="P11" s="72">
        <f t="shared" si="3"/>
        <v>286</v>
      </c>
      <c r="Q11" s="71">
        <f t="shared" ref="Q11" si="4">+P11/$P$11*100</f>
        <v>100</v>
      </c>
    </row>
    <row r="12" spans="1:170" s="108" customFormat="1" ht="12.75" customHeight="1" x14ac:dyDescent="0.25">
      <c r="B12" s="88" t="s">
        <v>31</v>
      </c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2"/>
    </row>
    <row r="13" spans="1:170" s="108" customFormat="1" ht="12.75" customHeight="1" x14ac:dyDescent="0.25">
      <c r="B13" s="88" t="s">
        <v>37</v>
      </c>
      <c r="C13" s="87"/>
    </row>
    <row r="14" spans="1:170" s="108" customFormat="1" ht="12.75" customHeight="1" x14ac:dyDescent="0.25">
      <c r="B14" s="89" t="s">
        <v>47</v>
      </c>
      <c r="C14" s="87"/>
    </row>
    <row r="15" spans="1:170" s="108" customFormat="1" ht="12.75" customHeight="1" x14ac:dyDescent="0.25">
      <c r="B15" s="89" t="s">
        <v>39</v>
      </c>
      <c r="C15" s="87"/>
    </row>
    <row r="16" spans="1:170" s="108" customFormat="1" ht="12.75" customHeight="1" x14ac:dyDescent="0.25">
      <c r="B16" s="85" t="s">
        <v>61</v>
      </c>
      <c r="C16" s="87"/>
    </row>
    <row r="17" spans="2:18" s="108" customFormat="1" ht="12.75" customHeight="1" x14ac:dyDescent="0.25">
      <c r="B17" s="85" t="s">
        <v>62</v>
      </c>
      <c r="C17" s="87"/>
    </row>
    <row r="18" spans="2:18" s="22" customFormat="1" ht="18.75" customHeight="1" x14ac:dyDescent="0.25"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</sheetData>
  <sortState xmlns:xlrd2="http://schemas.microsoft.com/office/spreadsheetml/2017/richdata2" ref="C5:Q8">
    <sortCondition descending="1" ref="Q5"/>
  </sortState>
  <hyperlinks>
    <hyperlink ref="A1" location="índice!A1" display="volver" xr:uid="{00000000-0004-0000-05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83"/>
  <sheetViews>
    <sheetView tabSelected="1" zoomScale="85" zoomScaleNormal="85" workbookViewId="0">
      <selection activeCell="B9" sqref="B9"/>
    </sheetView>
  </sheetViews>
  <sheetFormatPr baseColWidth="10" defaultColWidth="11.42578125" defaultRowHeight="18.75" customHeight="1" x14ac:dyDescent="0.25"/>
  <cols>
    <col min="1" max="1" width="5.42578125" style="22" bestFit="1" customWidth="1"/>
    <col min="2" max="2" width="3.7109375" style="22" customWidth="1"/>
    <col min="3" max="3" width="14.85546875" style="34" customWidth="1"/>
    <col min="4" max="16" width="6.7109375" style="22" customWidth="1"/>
    <col min="17" max="17" width="7.7109375" style="22" customWidth="1"/>
    <col min="18" max="18" width="15.7109375" style="22" customWidth="1"/>
    <col min="19" max="19" width="12.28515625" style="22" customWidth="1"/>
    <col min="20" max="20" width="15.7109375" style="22" customWidth="1"/>
    <col min="21" max="21" width="12.28515625" style="22" customWidth="1"/>
    <col min="22" max="22" width="15.7109375" style="22" customWidth="1"/>
    <col min="23" max="23" width="12.28515625" style="22" customWidth="1"/>
    <col min="24" max="24" width="15.7109375" style="22" customWidth="1"/>
    <col min="25" max="25" width="12.28515625" style="22" customWidth="1"/>
    <col min="26" max="26" width="15.7109375" style="22" customWidth="1"/>
    <col min="27" max="27" width="12.28515625" style="22" customWidth="1"/>
    <col min="28" max="28" width="15.7109375" style="22" customWidth="1"/>
    <col min="29" max="29" width="12.28515625" style="22" customWidth="1"/>
    <col min="30" max="30" width="15.7109375" style="22" customWidth="1"/>
    <col min="31" max="31" width="12.28515625" style="22" customWidth="1"/>
    <col min="32" max="32" width="15.7109375" style="22" customWidth="1"/>
    <col min="33" max="33" width="12.28515625" style="22" customWidth="1"/>
    <col min="34" max="34" width="15.7109375" style="22" customWidth="1"/>
    <col min="35" max="35" width="12.28515625" style="22" customWidth="1"/>
    <col min="36" max="36" width="15.7109375" style="22" customWidth="1"/>
    <col min="37" max="37" width="12.28515625" style="22" customWidth="1"/>
    <col min="38" max="38" width="15.7109375" style="22" customWidth="1"/>
    <col min="39" max="39" width="12.28515625" style="22" customWidth="1"/>
    <col min="40" max="40" width="15.7109375" style="22" customWidth="1"/>
    <col min="41" max="41" width="12.28515625" style="22" customWidth="1"/>
    <col min="42" max="42" width="15.7109375" style="22" customWidth="1"/>
    <col min="43" max="43" width="12.28515625" style="22" customWidth="1"/>
    <col min="44" max="44" width="15.7109375" style="22" customWidth="1"/>
    <col min="45" max="45" width="12.28515625" style="22" customWidth="1"/>
    <col min="46" max="46" width="15.7109375" style="22" customWidth="1"/>
    <col min="47" max="47" width="12.28515625" style="22" customWidth="1"/>
    <col min="48" max="48" width="15.7109375" style="22" customWidth="1"/>
    <col min="49" max="49" width="12.28515625" style="22" customWidth="1"/>
    <col min="50" max="50" width="15.7109375" style="22" customWidth="1"/>
    <col min="51" max="51" width="12.28515625" style="22" customWidth="1"/>
    <col min="52" max="52" width="15.7109375" style="22" customWidth="1"/>
    <col min="53" max="53" width="12.28515625" style="22" customWidth="1"/>
    <col min="54" max="54" width="15.7109375" style="22" customWidth="1"/>
    <col min="55" max="55" width="12.28515625" style="22" customWidth="1"/>
    <col min="56" max="56" width="15.7109375" style="22" customWidth="1"/>
    <col min="57" max="57" width="12.28515625" style="22" customWidth="1"/>
    <col min="58" max="58" width="15.7109375" style="22" customWidth="1"/>
    <col min="59" max="59" width="12.28515625" style="22" customWidth="1"/>
    <col min="60" max="60" width="15.7109375" style="22" customWidth="1"/>
    <col min="61" max="61" width="12.28515625" style="22" customWidth="1"/>
    <col min="62" max="62" width="15.7109375" style="22" customWidth="1"/>
    <col min="63" max="63" width="12.28515625" style="22" customWidth="1"/>
    <col min="64" max="64" width="15.7109375" style="22" customWidth="1"/>
    <col min="65" max="65" width="12.28515625" style="22" customWidth="1"/>
    <col min="66" max="66" width="15.7109375" style="22" customWidth="1"/>
    <col min="67" max="67" width="12.28515625" style="22" customWidth="1"/>
    <col min="68" max="68" width="15.7109375" style="22" customWidth="1"/>
    <col min="69" max="69" width="12.28515625" style="22" customWidth="1"/>
    <col min="70" max="70" width="15.7109375" style="22" customWidth="1"/>
    <col min="71" max="71" width="12.28515625" style="22" customWidth="1"/>
    <col min="72" max="72" width="15.7109375" style="22" customWidth="1"/>
    <col min="73" max="73" width="12.28515625" style="22" customWidth="1"/>
    <col min="74" max="74" width="15.7109375" style="22" customWidth="1"/>
    <col min="75" max="75" width="12.28515625" style="22" customWidth="1"/>
    <col min="76" max="76" width="15.7109375" style="22" customWidth="1"/>
    <col min="77" max="77" width="12.28515625" style="22" customWidth="1"/>
    <col min="78" max="78" width="15.7109375" style="22" customWidth="1"/>
    <col min="79" max="79" width="12.28515625" style="22" customWidth="1"/>
    <col min="80" max="80" width="15.7109375" style="22" customWidth="1"/>
    <col min="81" max="81" width="12.28515625" style="22" customWidth="1"/>
    <col min="82" max="82" width="15.7109375" style="22" customWidth="1"/>
    <col min="83" max="83" width="12.28515625" style="22" customWidth="1"/>
    <col min="84" max="84" width="15.7109375" style="22" customWidth="1"/>
    <col min="85" max="85" width="12.28515625" style="22" customWidth="1"/>
    <col min="86" max="86" width="15.7109375" style="22" customWidth="1"/>
    <col min="87" max="87" width="12.28515625" style="22" customWidth="1"/>
    <col min="88" max="88" width="15.7109375" style="22" bestFit="1" customWidth="1"/>
    <col min="89" max="89" width="12.28515625" style="22" bestFit="1" customWidth="1"/>
    <col min="90" max="90" width="15.7109375" style="22" bestFit="1" customWidth="1"/>
    <col min="91" max="91" width="12.28515625" style="22" bestFit="1" customWidth="1"/>
    <col min="92" max="92" width="15.7109375" style="22" bestFit="1" customWidth="1"/>
    <col min="93" max="93" width="12.28515625" style="22" bestFit="1" customWidth="1"/>
    <col min="94" max="94" width="15.7109375" style="22" bestFit="1" customWidth="1"/>
    <col min="95" max="95" width="12.28515625" style="22" bestFit="1" customWidth="1"/>
    <col min="96" max="96" width="15.7109375" style="22" bestFit="1" customWidth="1"/>
    <col min="97" max="97" width="12.28515625" style="22" bestFit="1" customWidth="1"/>
    <col min="98" max="98" width="15.7109375" style="22" bestFit="1" customWidth="1"/>
    <col min="99" max="99" width="12.28515625" style="22" bestFit="1" customWidth="1"/>
    <col min="100" max="100" width="15.7109375" style="22" bestFit="1" customWidth="1"/>
    <col min="101" max="101" width="12.28515625" style="22" bestFit="1" customWidth="1"/>
    <col min="102" max="102" width="15.7109375" style="22" bestFit="1" customWidth="1"/>
    <col min="103" max="103" width="12.28515625" style="22" bestFit="1" customWidth="1"/>
    <col min="104" max="104" width="15.7109375" style="22" bestFit="1" customWidth="1"/>
    <col min="105" max="105" width="12.28515625" style="22" bestFit="1" customWidth="1"/>
    <col min="106" max="106" width="15.7109375" style="22" bestFit="1" customWidth="1"/>
    <col min="107" max="107" width="12.28515625" style="22" bestFit="1" customWidth="1"/>
    <col min="108" max="108" width="15.7109375" style="22" bestFit="1" customWidth="1"/>
    <col min="109" max="109" width="12.28515625" style="22" bestFit="1" customWidth="1"/>
    <col min="110" max="110" width="15.7109375" style="22" bestFit="1" customWidth="1"/>
    <col min="111" max="111" width="12.28515625" style="22" bestFit="1" customWidth="1"/>
    <col min="112" max="112" width="15.7109375" style="22" bestFit="1" customWidth="1"/>
    <col min="113" max="113" width="12.28515625" style="22" bestFit="1" customWidth="1"/>
    <col min="114" max="114" width="15.7109375" style="22" bestFit="1" customWidth="1"/>
    <col min="115" max="115" width="12.28515625" style="22" bestFit="1" customWidth="1"/>
    <col min="116" max="116" width="15.7109375" style="22" bestFit="1" customWidth="1"/>
    <col min="117" max="117" width="12.28515625" style="22" bestFit="1" customWidth="1"/>
    <col min="118" max="118" width="15.7109375" style="22" bestFit="1" customWidth="1"/>
    <col min="119" max="119" width="12.28515625" style="22" bestFit="1" customWidth="1"/>
    <col min="120" max="120" width="15.7109375" style="22" bestFit="1" customWidth="1"/>
    <col min="121" max="121" width="12.28515625" style="22" bestFit="1" customWidth="1"/>
    <col min="122" max="122" width="15.7109375" style="22" bestFit="1" customWidth="1"/>
    <col min="123" max="123" width="12.28515625" style="22" bestFit="1" customWidth="1"/>
    <col min="124" max="124" width="15.7109375" style="22" bestFit="1" customWidth="1"/>
    <col min="125" max="125" width="12.28515625" style="22" bestFit="1" customWidth="1"/>
    <col min="126" max="126" width="15.7109375" style="22" bestFit="1" customWidth="1"/>
    <col min="127" max="127" width="12.28515625" style="22" bestFit="1" customWidth="1"/>
    <col min="128" max="128" width="15.7109375" style="22" bestFit="1" customWidth="1"/>
    <col min="129" max="129" width="12.28515625" style="22" bestFit="1" customWidth="1"/>
    <col min="130" max="130" width="15.7109375" style="22" bestFit="1" customWidth="1"/>
    <col min="131" max="131" width="12.28515625" style="22" bestFit="1" customWidth="1"/>
    <col min="132" max="132" width="15.7109375" style="22" bestFit="1" customWidth="1"/>
    <col min="133" max="133" width="12.28515625" style="22" bestFit="1" customWidth="1"/>
    <col min="134" max="134" width="15.7109375" style="22" bestFit="1" customWidth="1"/>
    <col min="135" max="135" width="12.28515625" style="22" bestFit="1" customWidth="1"/>
    <col min="136" max="136" width="15.7109375" style="22" bestFit="1" customWidth="1"/>
    <col min="137" max="137" width="12.28515625" style="22" bestFit="1" customWidth="1"/>
    <col min="138" max="138" width="15.7109375" style="22" bestFit="1" customWidth="1"/>
    <col min="139" max="139" width="12.28515625" style="22" bestFit="1" customWidth="1"/>
    <col min="140" max="140" width="15.7109375" style="22" bestFit="1" customWidth="1"/>
    <col min="141" max="141" width="12.28515625" style="22" bestFit="1" customWidth="1"/>
    <col min="142" max="142" width="15.7109375" style="22" bestFit="1" customWidth="1"/>
    <col min="143" max="143" width="12.28515625" style="22" bestFit="1" customWidth="1"/>
    <col min="144" max="144" width="15.7109375" style="22" bestFit="1" customWidth="1"/>
    <col min="145" max="145" width="12.28515625" style="22" bestFit="1" customWidth="1"/>
    <col min="146" max="146" width="15.7109375" style="22" bestFit="1" customWidth="1"/>
    <col min="147" max="147" width="12.28515625" style="22" bestFit="1" customWidth="1"/>
    <col min="148" max="148" width="15.7109375" style="22" bestFit="1" customWidth="1"/>
    <col min="149" max="149" width="12.28515625" style="22" bestFit="1" customWidth="1"/>
    <col min="150" max="150" width="15.7109375" style="22" bestFit="1" customWidth="1"/>
    <col min="151" max="151" width="12.28515625" style="22" bestFit="1" customWidth="1"/>
    <col min="152" max="152" width="15.7109375" style="22" bestFit="1" customWidth="1"/>
    <col min="153" max="153" width="12.28515625" style="22" bestFit="1" customWidth="1"/>
    <col min="154" max="154" width="15.7109375" style="22" bestFit="1" customWidth="1"/>
    <col min="155" max="155" width="12.28515625" style="22" bestFit="1" customWidth="1"/>
    <col min="156" max="156" width="15.7109375" style="22" bestFit="1" customWidth="1"/>
    <col min="157" max="157" width="12.28515625" style="22" bestFit="1" customWidth="1"/>
    <col min="158" max="158" width="15.7109375" style="22" bestFit="1" customWidth="1"/>
    <col min="159" max="159" width="12.28515625" style="22" bestFit="1" customWidth="1"/>
    <col min="160" max="160" width="15.7109375" style="22" bestFit="1" customWidth="1"/>
    <col min="161" max="161" width="12.28515625" style="22" bestFit="1" customWidth="1"/>
    <col min="162" max="162" width="15.7109375" style="22" bestFit="1" customWidth="1"/>
    <col min="163" max="163" width="12.28515625" style="22" bestFit="1" customWidth="1"/>
    <col min="164" max="164" width="15.7109375" style="22" bestFit="1" customWidth="1"/>
    <col min="165" max="165" width="12.28515625" style="22" bestFit="1" customWidth="1"/>
    <col min="166" max="166" width="15.7109375" style="22" bestFit="1" customWidth="1"/>
    <col min="167" max="167" width="12.28515625" style="22" bestFit="1" customWidth="1"/>
    <col min="168" max="168" width="15.7109375" style="22" bestFit="1" customWidth="1"/>
    <col min="169" max="169" width="12.28515625" style="22" bestFit="1" customWidth="1"/>
    <col min="170" max="170" width="15.7109375" style="22" bestFit="1" customWidth="1"/>
    <col min="171" max="171" width="12.28515625" style="22" bestFit="1" customWidth="1"/>
    <col min="172" max="172" width="15.7109375" style="22" bestFit="1" customWidth="1"/>
    <col min="173" max="173" width="12.28515625" style="22" bestFit="1" customWidth="1"/>
    <col min="174" max="174" width="15.7109375" style="22" bestFit="1" customWidth="1"/>
    <col min="175" max="175" width="12.28515625" style="22" bestFit="1" customWidth="1"/>
    <col min="176" max="176" width="15.7109375" style="22" bestFit="1" customWidth="1"/>
    <col min="177" max="177" width="12.28515625" style="22" bestFit="1" customWidth="1"/>
    <col min="178" max="178" width="15.7109375" style="22" bestFit="1" customWidth="1"/>
    <col min="179" max="179" width="12.28515625" style="22" bestFit="1" customWidth="1"/>
    <col min="180" max="180" width="15.7109375" style="22" bestFit="1" customWidth="1"/>
    <col min="181" max="181" width="12.28515625" style="22" bestFit="1" customWidth="1"/>
    <col min="182" max="182" width="15.7109375" style="22" bestFit="1" customWidth="1"/>
    <col min="183" max="183" width="12.28515625" style="22" bestFit="1" customWidth="1"/>
    <col min="184" max="184" width="15.7109375" style="22" bestFit="1" customWidth="1"/>
    <col min="185" max="185" width="12.28515625" style="22" bestFit="1" customWidth="1"/>
    <col min="186" max="186" width="15.7109375" style="22" bestFit="1" customWidth="1"/>
    <col min="187" max="187" width="12.28515625" style="22" bestFit="1" customWidth="1"/>
    <col min="188" max="188" width="15.7109375" style="22" bestFit="1" customWidth="1"/>
    <col min="189" max="189" width="13.42578125" style="22" bestFit="1" customWidth="1"/>
    <col min="190" max="16384" width="11.42578125" style="22"/>
  </cols>
  <sheetData>
    <row r="1" spans="1:17" s="4" customFormat="1" ht="18.75" customHeight="1" x14ac:dyDescent="0.25">
      <c r="A1" s="35" t="s">
        <v>2</v>
      </c>
      <c r="C1" s="5"/>
    </row>
    <row r="2" spans="1:17" s="4" customFormat="1" ht="18.75" customHeight="1" x14ac:dyDescent="0.25">
      <c r="B2" s="12" t="str">
        <f>+Índice!B12</f>
        <v>10.4. CCD-SEDE CENTRAL: PROCEDIMIENTOS INICIADOS, SEGÚN TIPO DE INICIO, ENERO-DICIEMBRE 2023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7" s="4" customFormat="1" ht="18.75" customHeight="1" x14ac:dyDescent="0.25">
      <c r="C3" s="5"/>
    </row>
    <row r="4" spans="1:17" s="8" customFormat="1" ht="24" customHeight="1" x14ac:dyDescent="0.25">
      <c r="A4" s="4"/>
      <c r="B4" s="10" t="s">
        <v>50</v>
      </c>
      <c r="C4" s="11" t="s">
        <v>7</v>
      </c>
      <c r="D4" s="7" t="str">
        <f>+"Ene-23"</f>
        <v>Ene-23</v>
      </c>
      <c r="E4" s="7" t="str">
        <f>+"Feb-23"</f>
        <v>Feb-23</v>
      </c>
      <c r="F4" s="7" t="str">
        <f>+"Mar-23"</f>
        <v>Mar-23</v>
      </c>
      <c r="G4" s="7" t="str">
        <f>+"Abr-23"</f>
        <v>Abr-23</v>
      </c>
      <c r="H4" s="7" t="str">
        <f>+"May-23"</f>
        <v>May-23</v>
      </c>
      <c r="I4" s="7" t="str">
        <f>+"Jun-23"</f>
        <v>Jun-23</v>
      </c>
      <c r="J4" s="7" t="str">
        <f>+"Jul-23"</f>
        <v>Jul-23</v>
      </c>
      <c r="K4" s="7" t="str">
        <f>+"Ago-23"</f>
        <v>Ago-23</v>
      </c>
      <c r="L4" s="7" t="str">
        <f>+"Sep-23"</f>
        <v>Sep-23</v>
      </c>
      <c r="M4" s="7" t="str">
        <f>+"Oct-23"</f>
        <v>Oct-23</v>
      </c>
      <c r="N4" s="7" t="str">
        <f>+"Nov-23"</f>
        <v>Nov-23</v>
      </c>
      <c r="O4" s="7" t="str">
        <f>+"Dic-23"</f>
        <v>Dic-23</v>
      </c>
      <c r="P4" s="7" t="s">
        <v>0</v>
      </c>
      <c r="Q4" s="7" t="s">
        <v>1</v>
      </c>
    </row>
    <row r="5" spans="1:17" s="4" customFormat="1" ht="18.75" customHeight="1" x14ac:dyDescent="0.25">
      <c r="B5" s="4">
        <v>1</v>
      </c>
      <c r="C5" s="34" t="s">
        <v>3</v>
      </c>
      <c r="D5" s="135">
        <v>10</v>
      </c>
      <c r="E5" s="135">
        <v>11</v>
      </c>
      <c r="F5" s="135">
        <v>8</v>
      </c>
      <c r="G5" s="135">
        <v>6</v>
      </c>
      <c r="H5" s="135">
        <v>12</v>
      </c>
      <c r="I5" s="135">
        <v>11</v>
      </c>
      <c r="J5" s="135">
        <v>15</v>
      </c>
      <c r="K5" s="135">
        <v>10</v>
      </c>
      <c r="L5" s="135">
        <v>7</v>
      </c>
      <c r="M5" s="135">
        <v>11</v>
      </c>
      <c r="N5" s="135">
        <v>7</v>
      </c>
      <c r="O5" s="135">
        <v>11</v>
      </c>
      <c r="P5" s="135">
        <f t="shared" ref="P5:P7" si="0">SUM(D5:O5)</f>
        <v>119</v>
      </c>
      <c r="Q5" s="136">
        <f>+P5/$P$8*100</f>
        <v>51.965065502183407</v>
      </c>
    </row>
    <row r="6" spans="1:17" s="4" customFormat="1" ht="18.75" customHeight="1" x14ac:dyDescent="0.25">
      <c r="B6" s="4">
        <v>2</v>
      </c>
      <c r="C6" s="34" t="s">
        <v>4</v>
      </c>
      <c r="D6" s="135">
        <v>3</v>
      </c>
      <c r="E6" s="135">
        <v>5</v>
      </c>
      <c r="F6" s="135">
        <v>6</v>
      </c>
      <c r="G6" s="135">
        <v>11</v>
      </c>
      <c r="H6" s="135">
        <v>12</v>
      </c>
      <c r="I6" s="135">
        <v>13</v>
      </c>
      <c r="J6" s="135">
        <v>2</v>
      </c>
      <c r="K6" s="135">
        <v>19</v>
      </c>
      <c r="L6" s="135">
        <v>5</v>
      </c>
      <c r="M6" s="135">
        <v>14</v>
      </c>
      <c r="N6" s="135">
        <v>9</v>
      </c>
      <c r="O6" s="135">
        <v>0</v>
      </c>
      <c r="P6" s="135">
        <f t="shared" si="0"/>
        <v>99</v>
      </c>
      <c r="Q6" s="136">
        <f t="shared" ref="Q6:Q8" si="1">+P6/$P$8*100</f>
        <v>43.231441048034938</v>
      </c>
    </row>
    <row r="7" spans="1:17" s="4" customFormat="1" ht="18.75" customHeight="1" x14ac:dyDescent="0.25">
      <c r="B7" s="4">
        <v>3</v>
      </c>
      <c r="C7" s="34" t="s">
        <v>28</v>
      </c>
      <c r="D7" s="135">
        <v>3</v>
      </c>
      <c r="E7" s="135">
        <v>0</v>
      </c>
      <c r="F7" s="135">
        <v>3</v>
      </c>
      <c r="G7" s="135">
        <v>0</v>
      </c>
      <c r="H7" s="135">
        <v>2</v>
      </c>
      <c r="I7" s="135">
        <v>1</v>
      </c>
      <c r="J7" s="135">
        <v>1</v>
      </c>
      <c r="K7" s="135">
        <v>0</v>
      </c>
      <c r="L7" s="135">
        <v>1</v>
      </c>
      <c r="M7" s="135">
        <v>0</v>
      </c>
      <c r="N7" s="135">
        <v>0</v>
      </c>
      <c r="O7" s="135">
        <v>0</v>
      </c>
      <c r="P7" s="135">
        <f t="shared" si="0"/>
        <v>11</v>
      </c>
      <c r="Q7" s="136">
        <f t="shared" si="1"/>
        <v>4.8034934497816595</v>
      </c>
    </row>
    <row r="8" spans="1:17" s="9" customFormat="1" ht="18.75" customHeight="1" x14ac:dyDescent="0.25">
      <c r="A8" s="4"/>
      <c r="B8" s="29" t="s">
        <v>0</v>
      </c>
      <c r="C8" s="30"/>
      <c r="D8" s="73">
        <f t="shared" ref="D8:P8" si="2">SUM(D5:D7)</f>
        <v>16</v>
      </c>
      <c r="E8" s="73">
        <f t="shared" si="2"/>
        <v>16</v>
      </c>
      <c r="F8" s="73">
        <f t="shared" si="2"/>
        <v>17</v>
      </c>
      <c r="G8" s="73">
        <f t="shared" si="2"/>
        <v>17</v>
      </c>
      <c r="H8" s="73">
        <f t="shared" si="2"/>
        <v>26</v>
      </c>
      <c r="I8" s="73">
        <f t="shared" si="2"/>
        <v>25</v>
      </c>
      <c r="J8" s="73">
        <f t="shared" si="2"/>
        <v>18</v>
      </c>
      <c r="K8" s="73">
        <f t="shared" si="2"/>
        <v>29</v>
      </c>
      <c r="L8" s="73">
        <f t="shared" si="2"/>
        <v>13</v>
      </c>
      <c r="M8" s="73">
        <f t="shared" si="2"/>
        <v>25</v>
      </c>
      <c r="N8" s="73">
        <f t="shared" si="2"/>
        <v>16</v>
      </c>
      <c r="O8" s="73">
        <f t="shared" si="2"/>
        <v>11</v>
      </c>
      <c r="P8" s="73">
        <f t="shared" si="2"/>
        <v>229</v>
      </c>
      <c r="Q8" s="28">
        <f t="shared" si="1"/>
        <v>100</v>
      </c>
    </row>
    <row r="9" spans="1:17" s="108" customFormat="1" ht="12.75" customHeight="1" x14ac:dyDescent="0.25">
      <c r="B9" s="88" t="s">
        <v>66</v>
      </c>
      <c r="C9" s="87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</row>
    <row r="10" spans="1:17" s="108" customFormat="1" ht="12.75" customHeight="1" x14ac:dyDescent="0.15">
      <c r="B10" s="85" t="s">
        <v>63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</row>
    <row r="11" spans="1:17" s="108" customFormat="1" ht="12.75" customHeight="1" x14ac:dyDescent="0.15">
      <c r="B11" s="85" t="s">
        <v>62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</row>
    <row r="12" spans="1:17" ht="15" x14ac:dyDescent="0.25"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  <row r="13" spans="1:17" ht="15" x14ac:dyDescent="0.25"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7" ht="15" x14ac:dyDescent="0.25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</row>
    <row r="15" spans="1:17" ht="15" x14ac:dyDescent="0.25"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</row>
    <row r="16" spans="1:17" ht="15" x14ac:dyDescent="0.25"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</row>
    <row r="17" spans="3:17" ht="15" x14ac:dyDescent="0.25"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3:17" ht="15" x14ac:dyDescent="0.25"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3:17" ht="15" x14ac:dyDescent="0.25"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pans="3:17" ht="15" x14ac:dyDescent="0.25"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3:17" ht="15" x14ac:dyDescent="0.25"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3:17" ht="15" x14ac:dyDescent="0.25"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pans="3:17" ht="15" x14ac:dyDescent="0.25"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3:17" ht="15" x14ac:dyDescent="0.25"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3:17" ht="15" x14ac:dyDescent="0.25"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3:17" ht="15" x14ac:dyDescent="0.25"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3:17" ht="15" x14ac:dyDescent="0.25"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3:17" ht="15" x14ac:dyDescent="0.25"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3:17" ht="15" x14ac:dyDescent="0.25"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3:17" ht="15" x14ac:dyDescent="0.25"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3:17" ht="15" x14ac:dyDescent="0.25"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3:17" ht="15" x14ac:dyDescent="0.25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3:17" ht="15" x14ac:dyDescent="0.25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3:17" ht="15" x14ac:dyDescent="0.25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3:17" ht="15" x14ac:dyDescent="0.25"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3:17" ht="15" x14ac:dyDescent="0.25"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3:17" ht="15" x14ac:dyDescent="0.25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3:17" ht="15" x14ac:dyDescent="0.25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3:17" ht="15" x14ac:dyDescent="0.25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3:17" ht="15" x14ac:dyDescent="0.25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3:17" ht="15" x14ac:dyDescent="0.25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3:17" ht="15" x14ac:dyDescent="0.25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3:17" ht="15" x14ac:dyDescent="0.25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3:17" ht="15" x14ac:dyDescent="0.25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3:17" ht="15" x14ac:dyDescent="0.25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</row>
    <row r="46" spans="3:17" ht="15" x14ac:dyDescent="0.25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</row>
    <row r="47" spans="3:17" ht="15" x14ac:dyDescent="0.25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</row>
    <row r="48" spans="3:17" ht="15" x14ac:dyDescent="0.25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3:17" ht="15" x14ac:dyDescent="0.25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</row>
    <row r="50" spans="3:17" ht="15" x14ac:dyDescent="0.25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</row>
    <row r="51" spans="3:17" ht="15" x14ac:dyDescent="0.25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</row>
    <row r="52" spans="3:17" ht="15" x14ac:dyDescent="0.25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</row>
    <row r="53" spans="3:17" ht="15" x14ac:dyDescent="0.25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</row>
    <row r="54" spans="3:17" ht="15" x14ac:dyDescent="0.25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</row>
    <row r="55" spans="3:17" ht="15" x14ac:dyDescent="0.2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</row>
    <row r="56" spans="3:17" ht="15" x14ac:dyDescent="0.25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</row>
    <row r="57" spans="3:17" ht="15" x14ac:dyDescent="0.25"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</row>
    <row r="58" spans="3:17" ht="15" x14ac:dyDescent="0.25"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</row>
    <row r="59" spans="3:17" ht="15" x14ac:dyDescent="0.25"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</row>
    <row r="60" spans="3:17" ht="15" x14ac:dyDescent="0.25"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</row>
    <row r="61" spans="3:17" ht="15" x14ac:dyDescent="0.25"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</row>
    <row r="62" spans="3:17" ht="15" x14ac:dyDescent="0.25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</row>
    <row r="63" spans="3:17" ht="15" x14ac:dyDescent="0.25"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</row>
    <row r="64" spans="3:17" ht="15" x14ac:dyDescent="0.25"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  <row r="65" spans="3:17" ht="15" x14ac:dyDescent="0.25"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</row>
    <row r="66" spans="3:17" ht="15" x14ac:dyDescent="0.25"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</row>
    <row r="67" spans="3:17" ht="15" x14ac:dyDescent="0.25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</row>
    <row r="68" spans="3:17" ht="15" x14ac:dyDescent="0.25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</row>
    <row r="69" spans="3:17" ht="15" x14ac:dyDescent="0.25"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</row>
    <row r="70" spans="3:17" ht="15" x14ac:dyDescent="0.25"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</row>
    <row r="71" spans="3:17" ht="15" x14ac:dyDescent="0.25"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3:17" ht="12.75" x14ac:dyDescent="0.25"/>
    <row r="73" spans="3:17" ht="12.75" x14ac:dyDescent="0.25"/>
    <row r="74" spans="3:17" ht="12.75" x14ac:dyDescent="0.25"/>
    <row r="75" spans="3:17" ht="12.75" x14ac:dyDescent="0.25"/>
    <row r="76" spans="3:17" ht="12.75" x14ac:dyDescent="0.25"/>
    <row r="77" spans="3:17" ht="12.75" x14ac:dyDescent="0.25"/>
    <row r="78" spans="3:17" ht="12.75" x14ac:dyDescent="0.25"/>
    <row r="79" spans="3:17" ht="12.75" x14ac:dyDescent="0.25"/>
    <row r="80" spans="3:17" ht="12.75" x14ac:dyDescent="0.25"/>
    <row r="81" ht="12.75" x14ac:dyDescent="0.25"/>
    <row r="82" ht="12.75" x14ac:dyDescent="0.25"/>
    <row r="83" ht="12.75" x14ac:dyDescent="0.25"/>
  </sheetData>
  <hyperlinks>
    <hyperlink ref="A1" location="índice!A1" display="volver" xr:uid="{00000000-0004-0000-06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7"/>
  <sheetViews>
    <sheetView zoomScale="85" zoomScaleNormal="85" workbookViewId="0">
      <selection activeCell="A4" sqref="A4"/>
    </sheetView>
  </sheetViews>
  <sheetFormatPr baseColWidth="10" defaultColWidth="11.42578125" defaultRowHeight="18.95" customHeight="1" x14ac:dyDescent="0.2"/>
  <cols>
    <col min="1" max="1" width="5.42578125" style="23" bestFit="1" customWidth="1"/>
    <col min="2" max="2" width="3.7109375" style="23" customWidth="1"/>
    <col min="3" max="3" width="26.7109375" style="23" customWidth="1"/>
    <col min="4" max="16" width="6.7109375" style="23" customWidth="1"/>
    <col min="17" max="17" width="7.7109375" style="23" customWidth="1"/>
    <col min="18" max="16384" width="11.42578125" style="23"/>
  </cols>
  <sheetData>
    <row r="1" spans="1:17" ht="18.95" customHeight="1" x14ac:dyDescent="0.2">
      <c r="A1" s="37" t="s">
        <v>2</v>
      </c>
    </row>
    <row r="2" spans="1:17" ht="18.95" customHeight="1" x14ac:dyDescent="0.2">
      <c r="B2" s="12" t="str">
        <f>+Índice!B13</f>
        <v>10.5. CCD-SEDE CENTRAL: PROCEDIMIENTOS CONCLUIDOS, SEGÚN TIPO DE CONCLUSIÓN, ENERO-DICIEMBRE 2023</v>
      </c>
    </row>
    <row r="4" spans="1:17" ht="24" customHeight="1" x14ac:dyDescent="0.2">
      <c r="B4" s="10" t="s">
        <v>50</v>
      </c>
      <c r="C4" s="11" t="s">
        <v>6</v>
      </c>
      <c r="D4" s="7" t="str">
        <f>+"Ene-23"</f>
        <v>Ene-23</v>
      </c>
      <c r="E4" s="7" t="str">
        <f>+"Feb-23"</f>
        <v>Feb-23</v>
      </c>
      <c r="F4" s="7" t="str">
        <f>+"Mar-23"</f>
        <v>Mar-23</v>
      </c>
      <c r="G4" s="7" t="str">
        <f>+"Abr-23"</f>
        <v>Abr-23</v>
      </c>
      <c r="H4" s="7" t="str">
        <f>+"May-23"</f>
        <v>May-23</v>
      </c>
      <c r="I4" s="7" t="str">
        <f>+"Jun-23"</f>
        <v>Jun-23</v>
      </c>
      <c r="J4" s="7" t="str">
        <f>+"Jul-23"</f>
        <v>Jul-23</v>
      </c>
      <c r="K4" s="7" t="str">
        <f>+"Ago-23"</f>
        <v>Ago-23</v>
      </c>
      <c r="L4" s="7" t="str">
        <f>+"Sep-23"</f>
        <v>Sep-23</v>
      </c>
      <c r="M4" s="7" t="str">
        <f>+"Oct-23"</f>
        <v>Oct-23</v>
      </c>
      <c r="N4" s="7" t="str">
        <f>+"Nov-23"</f>
        <v>Nov-23</v>
      </c>
      <c r="O4" s="7" t="str">
        <f>+"Dic-23"</f>
        <v>Dic-23</v>
      </c>
      <c r="P4" s="7" t="s">
        <v>0</v>
      </c>
      <c r="Q4" s="7" t="s">
        <v>1</v>
      </c>
    </row>
    <row r="5" spans="1:17" s="6" customFormat="1" ht="18.75" customHeight="1" x14ac:dyDescent="0.25">
      <c r="B5" s="4">
        <v>1</v>
      </c>
      <c r="C5" s="34" t="s">
        <v>9</v>
      </c>
      <c r="D5" s="135">
        <v>6</v>
      </c>
      <c r="E5" s="135">
        <v>6</v>
      </c>
      <c r="F5" s="135">
        <v>1</v>
      </c>
      <c r="G5" s="135">
        <v>50</v>
      </c>
      <c r="H5" s="135">
        <v>10</v>
      </c>
      <c r="I5" s="135">
        <v>1</v>
      </c>
      <c r="J5" s="135">
        <v>2</v>
      </c>
      <c r="K5" s="135">
        <v>4</v>
      </c>
      <c r="L5" s="135">
        <v>4</v>
      </c>
      <c r="M5" s="135">
        <v>2</v>
      </c>
      <c r="N5" s="135">
        <v>4</v>
      </c>
      <c r="O5" s="135">
        <v>5</v>
      </c>
      <c r="P5" s="135">
        <f>SUM(D5:O5)</f>
        <v>95</v>
      </c>
      <c r="Q5" s="136">
        <f t="shared" ref="Q5:Q10" si="0">+P5/$P$10*100</f>
        <v>38.775510204081634</v>
      </c>
    </row>
    <row r="6" spans="1:17" s="6" customFormat="1" ht="18.75" customHeight="1" x14ac:dyDescent="0.25">
      <c r="B6" s="4">
        <v>2</v>
      </c>
      <c r="C6" s="34" t="s">
        <v>26</v>
      </c>
      <c r="D6" s="135">
        <v>11</v>
      </c>
      <c r="E6" s="135">
        <v>8</v>
      </c>
      <c r="F6" s="135">
        <v>5</v>
      </c>
      <c r="G6" s="135">
        <v>3</v>
      </c>
      <c r="H6" s="135">
        <v>10</v>
      </c>
      <c r="I6" s="135">
        <v>3</v>
      </c>
      <c r="J6" s="135">
        <v>7</v>
      </c>
      <c r="K6" s="135">
        <v>11</v>
      </c>
      <c r="L6" s="135">
        <v>10</v>
      </c>
      <c r="M6" s="135">
        <v>8</v>
      </c>
      <c r="N6" s="135">
        <v>10</v>
      </c>
      <c r="O6" s="135">
        <v>2</v>
      </c>
      <c r="P6" s="135">
        <f t="shared" ref="P6:P9" si="1">SUM(D6:O6)</f>
        <v>88</v>
      </c>
      <c r="Q6" s="136">
        <f t="shared" si="0"/>
        <v>35.918367346938773</v>
      </c>
    </row>
    <row r="7" spans="1:17" s="6" customFormat="1" ht="18.75" customHeight="1" x14ac:dyDescent="0.25">
      <c r="B7" s="4">
        <v>3</v>
      </c>
      <c r="C7" s="34" t="s">
        <v>27</v>
      </c>
      <c r="D7" s="135">
        <v>4</v>
      </c>
      <c r="E7" s="135">
        <v>1</v>
      </c>
      <c r="F7" s="135">
        <v>1</v>
      </c>
      <c r="G7" s="135">
        <v>1</v>
      </c>
      <c r="H7" s="135">
        <v>1</v>
      </c>
      <c r="I7" s="135">
        <v>0</v>
      </c>
      <c r="J7" s="135">
        <v>11</v>
      </c>
      <c r="K7" s="135">
        <v>15</v>
      </c>
      <c r="L7" s="135">
        <v>1</v>
      </c>
      <c r="M7" s="135">
        <v>2</v>
      </c>
      <c r="N7" s="135">
        <v>3</v>
      </c>
      <c r="O7" s="135">
        <v>4</v>
      </c>
      <c r="P7" s="135">
        <f t="shared" si="1"/>
        <v>44</v>
      </c>
      <c r="Q7" s="136">
        <f t="shared" si="0"/>
        <v>17.959183673469386</v>
      </c>
    </row>
    <row r="8" spans="1:17" s="6" customFormat="1" ht="18.75" customHeight="1" x14ac:dyDescent="0.25">
      <c r="B8" s="4">
        <v>4</v>
      </c>
      <c r="C8" s="34" t="s">
        <v>5</v>
      </c>
      <c r="D8" s="135">
        <v>0</v>
      </c>
      <c r="E8" s="135">
        <v>3</v>
      </c>
      <c r="F8" s="135">
        <v>1</v>
      </c>
      <c r="G8" s="135">
        <v>1</v>
      </c>
      <c r="H8" s="135">
        <v>0</v>
      </c>
      <c r="I8" s="135">
        <v>0</v>
      </c>
      <c r="J8" s="135">
        <v>1</v>
      </c>
      <c r="K8" s="135">
        <v>2</v>
      </c>
      <c r="L8" s="135">
        <v>1</v>
      </c>
      <c r="M8" s="135">
        <v>1</v>
      </c>
      <c r="N8" s="135">
        <v>0</v>
      </c>
      <c r="O8" s="135">
        <v>4</v>
      </c>
      <c r="P8" s="135">
        <f t="shared" si="1"/>
        <v>14</v>
      </c>
      <c r="Q8" s="136">
        <f t="shared" si="0"/>
        <v>5.7142857142857144</v>
      </c>
    </row>
    <row r="9" spans="1:17" s="6" customFormat="1" ht="18.75" customHeight="1" x14ac:dyDescent="0.25">
      <c r="B9" s="4">
        <v>5</v>
      </c>
      <c r="C9" s="34" t="s">
        <v>29</v>
      </c>
      <c r="D9" s="135">
        <v>1</v>
      </c>
      <c r="E9" s="135">
        <v>1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135">
        <v>1</v>
      </c>
      <c r="L9" s="135">
        <v>0</v>
      </c>
      <c r="M9" s="135">
        <v>0</v>
      </c>
      <c r="N9" s="135">
        <v>1</v>
      </c>
      <c r="O9" s="135">
        <v>0</v>
      </c>
      <c r="P9" s="135">
        <f t="shared" si="1"/>
        <v>4</v>
      </c>
      <c r="Q9" s="136">
        <f t="shared" si="0"/>
        <v>1.6326530612244898</v>
      </c>
    </row>
    <row r="10" spans="1:17" s="6" customFormat="1" ht="18.75" customHeight="1" x14ac:dyDescent="0.25">
      <c r="B10" s="29" t="s">
        <v>0</v>
      </c>
      <c r="C10" s="30"/>
      <c r="D10" s="73">
        <f t="shared" ref="D10:P10" si="2">SUM(D5:D9)</f>
        <v>22</v>
      </c>
      <c r="E10" s="73">
        <f t="shared" si="2"/>
        <v>19</v>
      </c>
      <c r="F10" s="73">
        <f t="shared" si="2"/>
        <v>8</v>
      </c>
      <c r="G10" s="73">
        <f t="shared" si="2"/>
        <v>55</v>
      </c>
      <c r="H10" s="73">
        <f t="shared" si="2"/>
        <v>21</v>
      </c>
      <c r="I10" s="73">
        <f t="shared" si="2"/>
        <v>4</v>
      </c>
      <c r="J10" s="73">
        <f t="shared" si="2"/>
        <v>21</v>
      </c>
      <c r="K10" s="73">
        <f t="shared" si="2"/>
        <v>33</v>
      </c>
      <c r="L10" s="73">
        <f t="shared" si="2"/>
        <v>16</v>
      </c>
      <c r="M10" s="73">
        <f t="shared" si="2"/>
        <v>13</v>
      </c>
      <c r="N10" s="73">
        <f t="shared" si="2"/>
        <v>18</v>
      </c>
      <c r="O10" s="73">
        <f t="shared" si="2"/>
        <v>15</v>
      </c>
      <c r="P10" s="73">
        <f t="shared" si="2"/>
        <v>245</v>
      </c>
      <c r="Q10" s="28">
        <f t="shared" si="0"/>
        <v>100</v>
      </c>
    </row>
    <row r="11" spans="1:17" s="108" customFormat="1" ht="12.75" customHeight="1" x14ac:dyDescent="0.25">
      <c r="B11" s="90" t="s">
        <v>31</v>
      </c>
      <c r="C11" s="113"/>
    </row>
    <row r="12" spans="1:17" s="108" customFormat="1" ht="12.75" customHeight="1" x14ac:dyDescent="0.25">
      <c r="B12" s="89" t="s">
        <v>37</v>
      </c>
      <c r="C12" s="113"/>
    </row>
    <row r="13" spans="1:17" s="114" customFormat="1" ht="12.75" customHeight="1" x14ac:dyDescent="0.15">
      <c r="B13" s="89" t="s">
        <v>40</v>
      </c>
    </row>
    <row r="14" spans="1:17" s="114" customFormat="1" ht="12.75" customHeight="1" x14ac:dyDescent="0.15">
      <c r="B14" s="90" t="s">
        <v>45</v>
      </c>
    </row>
    <row r="15" spans="1:17" s="114" customFormat="1" ht="12.75" customHeight="1" x14ac:dyDescent="0.15">
      <c r="B15" s="90" t="s">
        <v>62</v>
      </c>
    </row>
    <row r="16" spans="1:17" s="115" customFormat="1" ht="12.75" customHeight="1" x14ac:dyDescent="0.15"/>
    <row r="17" s="115" customFormat="1" ht="12.75" customHeight="1" x14ac:dyDescent="0.15"/>
  </sheetData>
  <sortState xmlns:xlrd2="http://schemas.microsoft.com/office/spreadsheetml/2017/richdata2" ref="C5:Q9">
    <sortCondition descending="1" ref="Q5:Q9"/>
  </sortState>
  <hyperlinks>
    <hyperlink ref="A1" location="índice!A1" display="volver" xr:uid="{00000000-0004-0000-07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Q22"/>
  <sheetViews>
    <sheetView zoomScale="85" zoomScaleNormal="85" workbookViewId="0">
      <selection activeCell="A4" sqref="A4"/>
    </sheetView>
  </sheetViews>
  <sheetFormatPr baseColWidth="10" defaultColWidth="11.42578125" defaultRowHeight="18.75" customHeight="1" x14ac:dyDescent="0.25"/>
  <cols>
    <col min="1" max="1" width="5.42578125" style="4" bestFit="1" customWidth="1"/>
    <col min="2" max="2" width="3.7109375" style="4" customWidth="1"/>
    <col min="3" max="3" width="18.7109375" style="5" customWidth="1"/>
    <col min="4" max="16" width="6.7109375" style="4" customWidth="1"/>
    <col min="17" max="17" width="7.7109375" style="4" customWidth="1"/>
    <col min="18" max="18" width="8.28515625" style="4" customWidth="1"/>
    <col min="19" max="16384" width="11.42578125" style="4"/>
  </cols>
  <sheetData>
    <row r="1" spans="1:173" ht="18.75" customHeight="1" x14ac:dyDescent="0.25">
      <c r="A1" s="1" t="s">
        <v>2</v>
      </c>
    </row>
    <row r="2" spans="1:173" ht="18.75" customHeight="1" x14ac:dyDescent="0.25">
      <c r="B2" s="12" t="str">
        <f>+Índice!B17</f>
        <v>10.6. CCD-OFICINAS REGIONALES: PROCEDIMIENTOS INICIADOS, SEGÚN OFICINA REGIONAL, ENERO-DICIEMBRE 2023</v>
      </c>
      <c r="C2" s="22"/>
      <c r="D2" s="27"/>
      <c r="E2" s="27"/>
      <c r="F2" s="27"/>
      <c r="G2" s="27"/>
      <c r="H2" s="27"/>
      <c r="I2" s="27"/>
      <c r="J2" s="6"/>
      <c r="K2" s="6"/>
      <c r="L2" s="6"/>
      <c r="M2" s="6"/>
    </row>
    <row r="4" spans="1:173" s="8" customFormat="1" ht="24" customHeight="1" x14ac:dyDescent="0.25">
      <c r="A4" s="4"/>
      <c r="B4" s="10" t="s">
        <v>50</v>
      </c>
      <c r="C4" s="11" t="s">
        <v>11</v>
      </c>
      <c r="D4" s="7" t="str">
        <f>+"Ene-23"</f>
        <v>Ene-23</v>
      </c>
      <c r="E4" s="7" t="str">
        <f>+"Feb-23"</f>
        <v>Feb-23</v>
      </c>
      <c r="F4" s="7" t="str">
        <f>+"Mar-23"</f>
        <v>Mar-23</v>
      </c>
      <c r="G4" s="7" t="str">
        <f>+"Abr-23"</f>
        <v>Abr-23</v>
      </c>
      <c r="H4" s="7" t="str">
        <f>+"May-23"</f>
        <v>May-23</v>
      </c>
      <c r="I4" s="7" t="str">
        <f>+"Jun-23"</f>
        <v>Jun-23</v>
      </c>
      <c r="J4" s="7" t="str">
        <f>+"Jul-23"</f>
        <v>Jul-23</v>
      </c>
      <c r="K4" s="7" t="str">
        <f>+"Ago-23"</f>
        <v>Ago-23</v>
      </c>
      <c r="L4" s="7" t="str">
        <f>+"Sep-23"</f>
        <v>Sep-23</v>
      </c>
      <c r="M4" s="7" t="str">
        <f>+"Oct-23"</f>
        <v>Oct-23</v>
      </c>
      <c r="N4" s="7" t="str">
        <f>+"Nov-23"</f>
        <v>Nov-23</v>
      </c>
      <c r="O4" s="7" t="str">
        <f>+"Dic-23"</f>
        <v>Dic-23</v>
      </c>
      <c r="P4" s="7" t="s">
        <v>0</v>
      </c>
      <c r="Q4" s="7" t="s">
        <v>1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</row>
    <row r="5" spans="1:173" ht="18.75" customHeight="1" x14ac:dyDescent="0.25">
      <c r="B5" s="4">
        <v>1</v>
      </c>
      <c r="C5" s="5" t="s">
        <v>13</v>
      </c>
      <c r="D5" s="135">
        <v>0</v>
      </c>
      <c r="E5" s="135">
        <v>0</v>
      </c>
      <c r="F5" s="135">
        <v>4</v>
      </c>
      <c r="G5" s="135">
        <v>0</v>
      </c>
      <c r="H5" s="135">
        <v>0</v>
      </c>
      <c r="I5" s="135">
        <v>9</v>
      </c>
      <c r="J5" s="135">
        <v>0</v>
      </c>
      <c r="K5" s="135">
        <v>0</v>
      </c>
      <c r="L5" s="135">
        <v>0</v>
      </c>
      <c r="M5" s="135">
        <v>3</v>
      </c>
      <c r="N5" s="135">
        <v>1</v>
      </c>
      <c r="O5" s="135">
        <v>0</v>
      </c>
      <c r="P5" s="135">
        <f t="shared" ref="P5:P15" si="0">SUM(D5:O5)</f>
        <v>17</v>
      </c>
      <c r="Q5" s="136">
        <f t="shared" ref="Q5:Q15" si="1">+P5/$P$16*100</f>
        <v>29.310344827586203</v>
      </c>
    </row>
    <row r="6" spans="1:173" ht="18.75" customHeight="1" x14ac:dyDescent="0.25">
      <c r="B6" s="4">
        <v>2</v>
      </c>
      <c r="C6" s="5" t="s">
        <v>16</v>
      </c>
      <c r="D6" s="135">
        <v>0</v>
      </c>
      <c r="E6" s="135">
        <v>0</v>
      </c>
      <c r="F6" s="135">
        <v>2</v>
      </c>
      <c r="G6" s="135">
        <v>0</v>
      </c>
      <c r="H6" s="135">
        <v>0</v>
      </c>
      <c r="I6" s="135">
        <v>4</v>
      </c>
      <c r="J6" s="135">
        <v>0</v>
      </c>
      <c r="K6" s="135">
        <v>1</v>
      </c>
      <c r="L6" s="135">
        <v>0</v>
      </c>
      <c r="M6" s="135">
        <v>0</v>
      </c>
      <c r="N6" s="135">
        <v>5</v>
      </c>
      <c r="O6" s="135">
        <v>0</v>
      </c>
      <c r="P6" s="135">
        <f t="shared" si="0"/>
        <v>12</v>
      </c>
      <c r="Q6" s="136">
        <f t="shared" si="1"/>
        <v>20.689655172413794</v>
      </c>
      <c r="R6" s="38"/>
    </row>
    <row r="7" spans="1:173" ht="18.75" customHeight="1" x14ac:dyDescent="0.25">
      <c r="B7" s="4">
        <v>3</v>
      </c>
      <c r="C7" s="5" t="s">
        <v>20</v>
      </c>
      <c r="D7" s="135">
        <v>0</v>
      </c>
      <c r="E7" s="135">
        <v>1</v>
      </c>
      <c r="F7" s="135">
        <v>0</v>
      </c>
      <c r="G7" s="135">
        <v>2</v>
      </c>
      <c r="H7" s="135">
        <v>4</v>
      </c>
      <c r="I7" s="135">
        <v>0</v>
      </c>
      <c r="J7" s="135">
        <v>0</v>
      </c>
      <c r="K7" s="135">
        <v>1</v>
      </c>
      <c r="L7" s="135">
        <v>1</v>
      </c>
      <c r="M7" s="135">
        <v>0</v>
      </c>
      <c r="N7" s="135">
        <v>1</v>
      </c>
      <c r="O7" s="135">
        <v>1</v>
      </c>
      <c r="P7" s="135">
        <f t="shared" si="0"/>
        <v>11</v>
      </c>
      <c r="Q7" s="136">
        <f t="shared" si="1"/>
        <v>18.96551724137931</v>
      </c>
    </row>
    <row r="8" spans="1:173" ht="18.75" customHeight="1" x14ac:dyDescent="0.25">
      <c r="B8" s="4">
        <v>4</v>
      </c>
      <c r="C8" s="5" t="s">
        <v>18</v>
      </c>
      <c r="D8" s="135">
        <v>0</v>
      </c>
      <c r="E8" s="135">
        <v>0</v>
      </c>
      <c r="F8" s="135">
        <v>1</v>
      </c>
      <c r="G8" s="135">
        <v>3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f t="shared" si="0"/>
        <v>4</v>
      </c>
      <c r="Q8" s="136">
        <f t="shared" si="1"/>
        <v>6.8965517241379306</v>
      </c>
    </row>
    <row r="9" spans="1:173" ht="18.75" customHeight="1" x14ac:dyDescent="0.25">
      <c r="B9" s="4">
        <v>5</v>
      </c>
      <c r="C9" s="5" t="s">
        <v>22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2</v>
      </c>
      <c r="J9" s="135">
        <v>0</v>
      </c>
      <c r="K9" s="135">
        <v>1</v>
      </c>
      <c r="L9" s="135">
        <v>0</v>
      </c>
      <c r="M9" s="135">
        <v>1</v>
      </c>
      <c r="N9" s="135">
        <v>0</v>
      </c>
      <c r="O9" s="135">
        <v>0</v>
      </c>
      <c r="P9" s="135">
        <f t="shared" si="0"/>
        <v>4</v>
      </c>
      <c r="Q9" s="136">
        <f t="shared" si="1"/>
        <v>6.8965517241379306</v>
      </c>
    </row>
    <row r="10" spans="1:173" ht="18.75" customHeight="1" x14ac:dyDescent="0.25">
      <c r="B10" s="4">
        <v>6</v>
      </c>
      <c r="C10" s="5" t="s">
        <v>15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1</v>
      </c>
      <c r="J10" s="135">
        <v>1</v>
      </c>
      <c r="K10" s="135">
        <v>0</v>
      </c>
      <c r="L10" s="135">
        <v>0</v>
      </c>
      <c r="M10" s="135">
        <v>0</v>
      </c>
      <c r="N10" s="135">
        <v>1</v>
      </c>
      <c r="O10" s="135">
        <v>0</v>
      </c>
      <c r="P10" s="135">
        <f t="shared" si="0"/>
        <v>3</v>
      </c>
      <c r="Q10" s="136">
        <f t="shared" si="1"/>
        <v>5.1724137931034484</v>
      </c>
    </row>
    <row r="11" spans="1:173" ht="18.75" customHeight="1" x14ac:dyDescent="0.25">
      <c r="B11" s="4">
        <v>7</v>
      </c>
      <c r="C11" s="34" t="s">
        <v>17</v>
      </c>
      <c r="D11" s="135">
        <v>1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1</v>
      </c>
      <c r="L11" s="135">
        <v>0</v>
      </c>
      <c r="M11" s="135">
        <v>0</v>
      </c>
      <c r="N11" s="135">
        <v>0</v>
      </c>
      <c r="O11" s="135">
        <v>0</v>
      </c>
      <c r="P11" s="135">
        <f t="shared" si="0"/>
        <v>2</v>
      </c>
      <c r="Q11" s="136">
        <f t="shared" si="1"/>
        <v>3.4482758620689653</v>
      </c>
    </row>
    <row r="12" spans="1:173" ht="18.75" customHeight="1" x14ac:dyDescent="0.25">
      <c r="B12" s="4">
        <v>8</v>
      </c>
      <c r="C12" s="34" t="s">
        <v>19</v>
      </c>
      <c r="D12" s="135">
        <v>1</v>
      </c>
      <c r="E12" s="135">
        <v>0</v>
      </c>
      <c r="F12" s="135">
        <v>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1</v>
      </c>
      <c r="M12" s="135">
        <v>0</v>
      </c>
      <c r="N12" s="135">
        <v>0</v>
      </c>
      <c r="O12" s="135">
        <v>0</v>
      </c>
      <c r="P12" s="135">
        <f t="shared" si="0"/>
        <v>2</v>
      </c>
      <c r="Q12" s="136">
        <f t="shared" si="1"/>
        <v>3.4482758620689653</v>
      </c>
    </row>
    <row r="13" spans="1:173" ht="18.75" customHeight="1" x14ac:dyDescent="0.25">
      <c r="B13" s="4">
        <v>9</v>
      </c>
      <c r="C13" s="34" t="s">
        <v>21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1</v>
      </c>
      <c r="L13" s="135">
        <v>0</v>
      </c>
      <c r="M13" s="135">
        <v>0</v>
      </c>
      <c r="N13" s="135">
        <v>0</v>
      </c>
      <c r="O13" s="135">
        <v>0</v>
      </c>
      <c r="P13" s="135">
        <f t="shared" si="0"/>
        <v>1</v>
      </c>
      <c r="Q13" s="136">
        <f t="shared" si="1"/>
        <v>1.7241379310344827</v>
      </c>
    </row>
    <row r="14" spans="1:173" ht="18.75" customHeight="1" x14ac:dyDescent="0.25">
      <c r="B14" s="4">
        <v>10</v>
      </c>
      <c r="C14" s="34" t="s">
        <v>12</v>
      </c>
      <c r="D14" s="135">
        <v>0</v>
      </c>
      <c r="E14" s="135">
        <v>1</v>
      </c>
      <c r="F14" s="135">
        <v>0</v>
      </c>
      <c r="G14" s="135">
        <v>0</v>
      </c>
      <c r="H14" s="135">
        <v>0</v>
      </c>
      <c r="I14" s="135">
        <v>0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  <c r="P14" s="135">
        <f t="shared" si="0"/>
        <v>1</v>
      </c>
      <c r="Q14" s="136">
        <f t="shared" si="1"/>
        <v>1.7241379310344827</v>
      </c>
    </row>
    <row r="15" spans="1:173" ht="18.75" customHeight="1" x14ac:dyDescent="0.25">
      <c r="B15" s="4">
        <v>11</v>
      </c>
      <c r="C15" s="34" t="s">
        <v>14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1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  <c r="P15" s="135">
        <f t="shared" si="0"/>
        <v>1</v>
      </c>
      <c r="Q15" s="136">
        <f t="shared" si="1"/>
        <v>1.7241379310344827</v>
      </c>
    </row>
    <row r="16" spans="1:173" ht="18.75" customHeight="1" x14ac:dyDescent="0.25">
      <c r="B16" s="143" t="s">
        <v>0</v>
      </c>
      <c r="C16" s="143"/>
      <c r="D16" s="73">
        <f>SUM(D5:D15)</f>
        <v>2</v>
      </c>
      <c r="E16" s="73">
        <f t="shared" ref="E16:O16" si="2">SUM(E5:E15)</f>
        <v>2</v>
      </c>
      <c r="F16" s="73">
        <f t="shared" si="2"/>
        <v>7</v>
      </c>
      <c r="G16" s="73">
        <f t="shared" si="2"/>
        <v>5</v>
      </c>
      <c r="H16" s="73">
        <f t="shared" si="2"/>
        <v>4</v>
      </c>
      <c r="I16" s="73">
        <f t="shared" si="2"/>
        <v>17</v>
      </c>
      <c r="J16" s="73">
        <f t="shared" si="2"/>
        <v>1</v>
      </c>
      <c r="K16" s="73">
        <f t="shared" si="2"/>
        <v>5</v>
      </c>
      <c r="L16" s="73">
        <f t="shared" si="2"/>
        <v>2</v>
      </c>
      <c r="M16" s="73">
        <f t="shared" si="2"/>
        <v>4</v>
      </c>
      <c r="N16" s="73">
        <f t="shared" si="2"/>
        <v>8</v>
      </c>
      <c r="O16" s="73">
        <f t="shared" si="2"/>
        <v>1</v>
      </c>
      <c r="P16" s="73">
        <f t="shared" ref="P16" si="3">SUM(P5:P15)</f>
        <v>58</v>
      </c>
      <c r="Q16" s="117">
        <f t="shared" ref="Q16" si="4">+P16/$P$16*100</f>
        <v>100</v>
      </c>
    </row>
    <row r="17" spans="2:17" s="108" customFormat="1" ht="12.75" customHeight="1" x14ac:dyDescent="0.25">
      <c r="B17" s="85" t="s">
        <v>35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</row>
    <row r="18" spans="2:17" s="108" customFormat="1" ht="12.75" customHeight="1" x14ac:dyDescent="0.25">
      <c r="B18" s="85" t="s">
        <v>64</v>
      </c>
      <c r="C18" s="87"/>
      <c r="D18" s="109"/>
      <c r="E18" s="109"/>
      <c r="F18" s="109"/>
      <c r="G18" s="109"/>
      <c r="H18" s="109"/>
      <c r="J18" s="109"/>
      <c r="K18" s="109"/>
      <c r="L18" s="109"/>
      <c r="M18" s="109"/>
      <c r="N18" s="109"/>
      <c r="O18" s="109"/>
    </row>
    <row r="19" spans="2:17" s="108" customFormat="1" ht="12.75" customHeight="1" x14ac:dyDescent="0.25">
      <c r="B19" s="85" t="s">
        <v>62</v>
      </c>
      <c r="C19" s="87"/>
    </row>
    <row r="21" spans="2:17" ht="18.75" customHeight="1" x14ac:dyDescent="0.25"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</row>
    <row r="22" spans="2:17" ht="18.75" customHeight="1" x14ac:dyDescent="0.25"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</row>
  </sheetData>
  <sortState xmlns:xlrd2="http://schemas.microsoft.com/office/spreadsheetml/2017/richdata2" ref="C5:Q15">
    <sortCondition descending="1" ref="P5:P15"/>
    <sortCondition ref="C5:C15"/>
  </sortState>
  <mergeCells count="1">
    <mergeCell ref="B16:C16"/>
  </mergeCells>
  <hyperlinks>
    <hyperlink ref="A1" location="índice!A1" display="volver" xr:uid="{00000000-0004-0000-08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37"/>
  <sheetViews>
    <sheetView showGridLines="0" zoomScale="85" zoomScaleNormal="85" workbookViewId="0">
      <selection activeCell="A4" sqref="A4"/>
    </sheetView>
  </sheetViews>
  <sheetFormatPr baseColWidth="10" defaultColWidth="11.42578125" defaultRowHeight="18.75" customHeight="1" x14ac:dyDescent="0.2"/>
  <cols>
    <col min="1" max="1" width="5.42578125" style="18" bestFit="1" customWidth="1"/>
    <col min="2" max="2" width="3.7109375" style="18" customWidth="1"/>
    <col min="3" max="3" width="11.28515625" style="18" customWidth="1"/>
    <col min="4" max="4" width="16.140625" style="18" customWidth="1"/>
    <col min="5" max="17" width="6.7109375" style="18" customWidth="1"/>
    <col min="18" max="18" width="7.7109375" style="18" customWidth="1"/>
    <col min="19" max="19" width="9.85546875" style="18" customWidth="1"/>
    <col min="20" max="20" width="15.28515625" style="18" bestFit="1" customWidth="1"/>
    <col min="21" max="16384" width="11.42578125" style="18"/>
  </cols>
  <sheetData>
    <row r="1" spans="1:19" ht="18.75" customHeight="1" x14ac:dyDescent="0.2">
      <c r="A1" s="1" t="s">
        <v>2</v>
      </c>
    </row>
    <row r="2" spans="1:19" ht="18.75" customHeight="1" x14ac:dyDescent="0.2">
      <c r="B2" s="12" t="str">
        <f>+Índice!B18</f>
        <v>10.7. CCD-OFICINAS REGIONALES: PROCEDIMIENTOS INICIADOS, SEGÚN TIPO DE INICIO Y OFICINA REGIONAL, ENERO-DICIEMBRE 2023</v>
      </c>
      <c r="D2" s="19"/>
      <c r="E2" s="19"/>
      <c r="F2" s="19"/>
      <c r="G2" s="19"/>
      <c r="H2" s="19"/>
      <c r="I2" s="19"/>
      <c r="J2" s="19"/>
      <c r="K2" s="19"/>
      <c r="L2" s="19"/>
    </row>
    <row r="3" spans="1:19" ht="18.75" customHeight="1" x14ac:dyDescent="0.2">
      <c r="B3" s="12"/>
      <c r="C3" s="20"/>
    </row>
    <row r="4" spans="1:19" ht="25.5" x14ac:dyDescent="0.2">
      <c r="B4" s="10" t="s">
        <v>50</v>
      </c>
      <c r="C4" s="57" t="s">
        <v>7</v>
      </c>
      <c r="D4" s="57" t="s">
        <v>11</v>
      </c>
      <c r="E4" s="7" t="str">
        <f>+"Ene-23"</f>
        <v>Ene-23</v>
      </c>
      <c r="F4" s="7" t="str">
        <f>+"Feb-23"</f>
        <v>Feb-23</v>
      </c>
      <c r="G4" s="7" t="str">
        <f>+"Mar-23"</f>
        <v>Mar-23</v>
      </c>
      <c r="H4" s="7" t="str">
        <f>+"Abr-23"</f>
        <v>Abr-23</v>
      </c>
      <c r="I4" s="7" t="str">
        <f>+"May-23"</f>
        <v>May-23</v>
      </c>
      <c r="J4" s="7" t="str">
        <f>+"Jun-23"</f>
        <v>Jun-23</v>
      </c>
      <c r="K4" s="7" t="str">
        <f>+"Jul-23"</f>
        <v>Jul-23</v>
      </c>
      <c r="L4" s="7" t="str">
        <f>+"Ago-23"</f>
        <v>Ago-23</v>
      </c>
      <c r="M4" s="7" t="str">
        <f>+"Sep-23"</f>
        <v>Sep-23</v>
      </c>
      <c r="N4" s="7" t="str">
        <f>+"Oct-23"</f>
        <v>Oct-23</v>
      </c>
      <c r="O4" s="7" t="str">
        <f>+"Nov-23"</f>
        <v>Nov-23</v>
      </c>
      <c r="P4" s="7" t="str">
        <f>+"Dic-23"</f>
        <v>Dic-23</v>
      </c>
      <c r="Q4" s="7" t="s">
        <v>0</v>
      </c>
      <c r="R4" s="7" t="s">
        <v>1</v>
      </c>
    </row>
    <row r="5" spans="1:19" s="48" customFormat="1" ht="18.75" customHeight="1" x14ac:dyDescent="0.25">
      <c r="B5" s="137">
        <v>1</v>
      </c>
      <c r="C5" s="144" t="s">
        <v>4</v>
      </c>
      <c r="D5" s="74" t="s">
        <v>13</v>
      </c>
      <c r="E5" s="55">
        <v>0</v>
      </c>
      <c r="F5" s="55">
        <v>0</v>
      </c>
      <c r="G5" s="55">
        <v>3</v>
      </c>
      <c r="H5" s="55">
        <v>0</v>
      </c>
      <c r="I5" s="55">
        <v>0</v>
      </c>
      <c r="J5" s="55">
        <v>9</v>
      </c>
      <c r="K5" s="55">
        <v>0</v>
      </c>
      <c r="L5" s="55">
        <v>0</v>
      </c>
      <c r="M5" s="55">
        <v>0</v>
      </c>
      <c r="N5" s="55">
        <v>3</v>
      </c>
      <c r="O5" s="55">
        <v>1</v>
      </c>
      <c r="P5" s="55">
        <v>0</v>
      </c>
      <c r="Q5" s="55">
        <f>SUM(E5:P5)</f>
        <v>16</v>
      </c>
      <c r="R5" s="118">
        <f t="shared" ref="R5:R22" si="0">+Q5/$Q$22*100</f>
        <v>27.586206896551722</v>
      </c>
    </row>
    <row r="6" spans="1:19" s="48" customFormat="1" ht="18.75" customHeight="1" x14ac:dyDescent="0.25">
      <c r="B6" s="137"/>
      <c r="C6" s="144"/>
      <c r="D6" s="74" t="s">
        <v>20</v>
      </c>
      <c r="E6" s="55">
        <v>0</v>
      </c>
      <c r="F6" s="55">
        <v>1</v>
      </c>
      <c r="G6" s="55">
        <v>0</v>
      </c>
      <c r="H6" s="55">
        <v>2</v>
      </c>
      <c r="I6" s="55">
        <v>4</v>
      </c>
      <c r="J6" s="55">
        <v>0</v>
      </c>
      <c r="K6" s="55">
        <v>0</v>
      </c>
      <c r="L6" s="55">
        <v>1</v>
      </c>
      <c r="M6" s="55">
        <v>1</v>
      </c>
      <c r="N6" s="55">
        <v>0</v>
      </c>
      <c r="O6" s="55">
        <v>1</v>
      </c>
      <c r="P6" s="55">
        <v>1</v>
      </c>
      <c r="Q6" s="55">
        <f t="shared" ref="Q6:Q13" si="1">SUM(E6:P6)</f>
        <v>11</v>
      </c>
      <c r="R6" s="93">
        <f t="shared" si="0"/>
        <v>18.96551724137931</v>
      </c>
      <c r="S6" s="21"/>
    </row>
    <row r="7" spans="1:19" s="48" customFormat="1" ht="18.75" customHeight="1" x14ac:dyDescent="0.25">
      <c r="B7" s="137"/>
      <c r="C7" s="144"/>
      <c r="D7" s="74" t="s">
        <v>16</v>
      </c>
      <c r="E7" s="55">
        <v>0</v>
      </c>
      <c r="F7" s="55">
        <v>0</v>
      </c>
      <c r="G7" s="55">
        <v>1</v>
      </c>
      <c r="H7" s="55">
        <v>0</v>
      </c>
      <c r="I7" s="55">
        <v>0</v>
      </c>
      <c r="J7" s="55">
        <v>1</v>
      </c>
      <c r="K7" s="55">
        <v>0</v>
      </c>
      <c r="L7" s="55">
        <v>0</v>
      </c>
      <c r="M7" s="55">
        <v>0</v>
      </c>
      <c r="N7" s="55">
        <v>0</v>
      </c>
      <c r="O7" s="55">
        <v>5</v>
      </c>
      <c r="P7" s="55">
        <v>0</v>
      </c>
      <c r="Q7" s="55">
        <f t="shared" si="1"/>
        <v>7</v>
      </c>
      <c r="R7" s="118">
        <f t="shared" si="0"/>
        <v>12.068965517241379</v>
      </c>
      <c r="S7" s="21"/>
    </row>
    <row r="8" spans="1:19" s="48" customFormat="1" ht="18.75" customHeight="1" x14ac:dyDescent="0.25">
      <c r="B8" s="137"/>
      <c r="C8" s="144"/>
      <c r="D8" s="74" t="s">
        <v>18</v>
      </c>
      <c r="E8" s="55">
        <v>0</v>
      </c>
      <c r="F8" s="55">
        <v>0</v>
      </c>
      <c r="G8" s="55">
        <v>1</v>
      </c>
      <c r="H8" s="55">
        <v>3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  <c r="P8" s="55">
        <v>0</v>
      </c>
      <c r="Q8" s="55">
        <f t="shared" si="1"/>
        <v>4</v>
      </c>
      <c r="R8" s="93">
        <f t="shared" si="0"/>
        <v>6.8965517241379306</v>
      </c>
      <c r="S8" s="21"/>
    </row>
    <row r="9" spans="1:19" s="48" customFormat="1" ht="18.75" customHeight="1" x14ac:dyDescent="0.25">
      <c r="B9" s="137"/>
      <c r="C9" s="144"/>
      <c r="D9" s="74" t="s">
        <v>22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2</v>
      </c>
      <c r="K9" s="55">
        <v>0</v>
      </c>
      <c r="L9" s="55">
        <v>1</v>
      </c>
      <c r="M9" s="55">
        <v>0</v>
      </c>
      <c r="N9" s="55">
        <v>0</v>
      </c>
      <c r="O9" s="55">
        <v>0</v>
      </c>
      <c r="P9" s="55">
        <v>0</v>
      </c>
      <c r="Q9" s="55">
        <f t="shared" si="1"/>
        <v>3</v>
      </c>
      <c r="R9" s="93">
        <f t="shared" si="0"/>
        <v>5.1724137931034484</v>
      </c>
      <c r="S9" s="21"/>
    </row>
    <row r="10" spans="1:19" s="48" customFormat="1" ht="18.75" customHeight="1" x14ac:dyDescent="0.25">
      <c r="B10" s="137"/>
      <c r="C10" s="144"/>
      <c r="D10" s="74" t="s">
        <v>19</v>
      </c>
      <c r="E10" s="55">
        <v>1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1</v>
      </c>
      <c r="N10" s="55">
        <v>0</v>
      </c>
      <c r="O10" s="55">
        <v>0</v>
      </c>
      <c r="P10" s="55">
        <v>0</v>
      </c>
      <c r="Q10" s="55">
        <f t="shared" si="1"/>
        <v>2</v>
      </c>
      <c r="R10" s="93">
        <f t="shared" si="0"/>
        <v>3.4482758620689653</v>
      </c>
      <c r="S10" s="21"/>
    </row>
    <row r="11" spans="1:19" s="48" customFormat="1" ht="18.75" customHeight="1" x14ac:dyDescent="0.25">
      <c r="B11" s="137"/>
      <c r="C11" s="144"/>
      <c r="D11" s="74" t="s">
        <v>17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1</v>
      </c>
      <c r="M11" s="55">
        <v>0</v>
      </c>
      <c r="N11" s="55">
        <v>0</v>
      </c>
      <c r="O11" s="55">
        <v>0</v>
      </c>
      <c r="P11" s="55">
        <v>0</v>
      </c>
      <c r="Q11" s="55">
        <f t="shared" si="1"/>
        <v>1</v>
      </c>
      <c r="R11" s="93">
        <f t="shared" si="0"/>
        <v>1.7241379310344827</v>
      </c>
      <c r="S11" s="21"/>
    </row>
    <row r="12" spans="1:19" s="48" customFormat="1" ht="18.75" customHeight="1" x14ac:dyDescent="0.25">
      <c r="B12" s="137"/>
      <c r="C12" s="144"/>
      <c r="D12" s="74" t="s">
        <v>21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1</v>
      </c>
      <c r="M12" s="55">
        <v>0</v>
      </c>
      <c r="N12" s="55">
        <v>0</v>
      </c>
      <c r="O12" s="55">
        <v>0</v>
      </c>
      <c r="P12" s="55">
        <v>0</v>
      </c>
      <c r="Q12" s="55">
        <f t="shared" si="1"/>
        <v>1</v>
      </c>
      <c r="R12" s="93">
        <f t="shared" si="0"/>
        <v>1.7241379310344827</v>
      </c>
      <c r="S12" s="21"/>
    </row>
    <row r="13" spans="1:19" s="48" customFormat="1" ht="18.75" customHeight="1" x14ac:dyDescent="0.25">
      <c r="B13" s="137"/>
      <c r="C13" s="144"/>
      <c r="D13" s="74" t="s">
        <v>14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1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f t="shared" si="1"/>
        <v>1</v>
      </c>
      <c r="R13" s="93">
        <f t="shared" si="0"/>
        <v>1.7241379310344827</v>
      </c>
      <c r="S13" s="21"/>
    </row>
    <row r="14" spans="1:19" s="48" customFormat="1" ht="18.75" customHeight="1" x14ac:dyDescent="0.25">
      <c r="B14" s="146"/>
      <c r="C14" s="145"/>
      <c r="D14" s="122" t="s">
        <v>49</v>
      </c>
      <c r="E14" s="123">
        <f t="shared" ref="E14:Q14" si="2">SUM(E5:E13)</f>
        <v>1</v>
      </c>
      <c r="F14" s="123">
        <f t="shared" si="2"/>
        <v>1</v>
      </c>
      <c r="G14" s="123">
        <f t="shared" si="2"/>
        <v>5</v>
      </c>
      <c r="H14" s="123">
        <f t="shared" si="2"/>
        <v>5</v>
      </c>
      <c r="I14" s="123">
        <f t="shared" si="2"/>
        <v>4</v>
      </c>
      <c r="J14" s="123">
        <f t="shared" si="2"/>
        <v>13</v>
      </c>
      <c r="K14" s="123">
        <f t="shared" si="2"/>
        <v>0</v>
      </c>
      <c r="L14" s="123">
        <f t="shared" si="2"/>
        <v>4</v>
      </c>
      <c r="M14" s="123">
        <f t="shared" si="2"/>
        <v>2</v>
      </c>
      <c r="N14" s="123">
        <f t="shared" si="2"/>
        <v>3</v>
      </c>
      <c r="O14" s="123">
        <f t="shared" si="2"/>
        <v>7</v>
      </c>
      <c r="P14" s="123">
        <f t="shared" si="2"/>
        <v>1</v>
      </c>
      <c r="Q14" s="123">
        <f t="shared" si="2"/>
        <v>46</v>
      </c>
      <c r="R14" s="124">
        <f t="shared" si="0"/>
        <v>79.310344827586206</v>
      </c>
      <c r="S14" s="21"/>
    </row>
    <row r="15" spans="1:19" s="48" customFormat="1" ht="18.75" customHeight="1" x14ac:dyDescent="0.25">
      <c r="B15" s="137">
        <v>2</v>
      </c>
      <c r="C15" s="144" t="s">
        <v>3</v>
      </c>
      <c r="D15" s="74" t="s">
        <v>16</v>
      </c>
      <c r="E15" s="55">
        <v>0</v>
      </c>
      <c r="F15" s="55">
        <v>0</v>
      </c>
      <c r="G15" s="55">
        <v>1</v>
      </c>
      <c r="H15" s="55">
        <v>0</v>
      </c>
      <c r="I15" s="55">
        <v>0</v>
      </c>
      <c r="J15" s="55">
        <v>3</v>
      </c>
      <c r="K15" s="55">
        <v>0</v>
      </c>
      <c r="L15" s="55">
        <v>1</v>
      </c>
      <c r="M15" s="55">
        <v>0</v>
      </c>
      <c r="N15" s="55">
        <v>0</v>
      </c>
      <c r="O15" s="55">
        <v>0</v>
      </c>
      <c r="P15" s="55">
        <v>0</v>
      </c>
      <c r="Q15" s="55">
        <f t="shared" ref="Q15:Q20" si="3">SUM(E15:P15)</f>
        <v>5</v>
      </c>
      <c r="R15" s="93">
        <f t="shared" si="0"/>
        <v>8.6206896551724146</v>
      </c>
      <c r="S15" s="21"/>
    </row>
    <row r="16" spans="1:19" s="48" customFormat="1" ht="18.75" customHeight="1" x14ac:dyDescent="0.25">
      <c r="B16" s="137"/>
      <c r="C16" s="144"/>
      <c r="D16" s="74" t="s">
        <v>15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1</v>
      </c>
      <c r="K16" s="55">
        <v>1</v>
      </c>
      <c r="L16" s="55">
        <v>0</v>
      </c>
      <c r="M16" s="55">
        <v>0</v>
      </c>
      <c r="N16" s="55">
        <v>0</v>
      </c>
      <c r="O16" s="55">
        <v>1</v>
      </c>
      <c r="P16" s="55">
        <v>0</v>
      </c>
      <c r="Q16" s="55">
        <f t="shared" si="3"/>
        <v>3</v>
      </c>
      <c r="R16" s="93">
        <f t="shared" si="0"/>
        <v>5.1724137931034484</v>
      </c>
      <c r="S16" s="21"/>
    </row>
    <row r="17" spans="1:19" s="48" customFormat="1" ht="18.75" customHeight="1" x14ac:dyDescent="0.25">
      <c r="B17" s="137"/>
      <c r="C17" s="144"/>
      <c r="D17" s="74" t="s">
        <v>17</v>
      </c>
      <c r="E17" s="55">
        <v>1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55">
        <f t="shared" si="3"/>
        <v>1</v>
      </c>
      <c r="R17" s="93">
        <f t="shared" si="0"/>
        <v>1.7241379310344827</v>
      </c>
    </row>
    <row r="18" spans="1:19" s="48" customFormat="1" ht="18.75" customHeight="1" x14ac:dyDescent="0.25">
      <c r="B18" s="137"/>
      <c r="C18" s="144"/>
      <c r="D18" s="74" t="s">
        <v>12</v>
      </c>
      <c r="E18" s="55">
        <v>0</v>
      </c>
      <c r="F18" s="55">
        <v>1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f t="shared" si="3"/>
        <v>1</v>
      </c>
      <c r="R18" s="93">
        <f t="shared" si="0"/>
        <v>1.7241379310344827</v>
      </c>
    </row>
    <row r="19" spans="1:19" s="48" customFormat="1" ht="18.75" customHeight="1" x14ac:dyDescent="0.25">
      <c r="B19" s="137"/>
      <c r="C19" s="144"/>
      <c r="D19" s="74" t="s">
        <v>22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1</v>
      </c>
      <c r="O19" s="55">
        <v>0</v>
      </c>
      <c r="P19" s="55">
        <v>0</v>
      </c>
      <c r="Q19" s="55">
        <f t="shared" si="3"/>
        <v>1</v>
      </c>
      <c r="R19" s="93">
        <f t="shared" si="0"/>
        <v>1.7241379310344827</v>
      </c>
    </row>
    <row r="20" spans="1:19" s="48" customFormat="1" ht="18.75" customHeight="1" x14ac:dyDescent="0.25">
      <c r="B20" s="137"/>
      <c r="C20" s="144"/>
      <c r="D20" s="74" t="s">
        <v>13</v>
      </c>
      <c r="E20" s="55">
        <v>0</v>
      </c>
      <c r="F20" s="55">
        <v>0</v>
      </c>
      <c r="G20" s="55">
        <v>1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  <c r="Q20" s="55">
        <f t="shared" si="3"/>
        <v>1</v>
      </c>
      <c r="R20" s="93">
        <f t="shared" si="0"/>
        <v>1.7241379310344827</v>
      </c>
    </row>
    <row r="21" spans="1:19" s="48" customFormat="1" ht="18.75" customHeight="1" x14ac:dyDescent="0.25">
      <c r="B21" s="137"/>
      <c r="C21" s="144"/>
      <c r="D21" s="119" t="s">
        <v>49</v>
      </c>
      <c r="E21" s="76">
        <f>SUM(E15:E20)</f>
        <v>1</v>
      </c>
      <c r="F21" s="76">
        <f t="shared" ref="F21:Q21" si="4">SUM(F15:F20)</f>
        <v>1</v>
      </c>
      <c r="G21" s="76">
        <f t="shared" si="4"/>
        <v>2</v>
      </c>
      <c r="H21" s="76">
        <f t="shared" si="4"/>
        <v>0</v>
      </c>
      <c r="I21" s="76">
        <f t="shared" si="4"/>
        <v>0</v>
      </c>
      <c r="J21" s="76">
        <f t="shared" si="4"/>
        <v>4</v>
      </c>
      <c r="K21" s="76">
        <f t="shared" si="4"/>
        <v>1</v>
      </c>
      <c r="L21" s="76">
        <f t="shared" si="4"/>
        <v>1</v>
      </c>
      <c r="M21" s="76">
        <f t="shared" si="4"/>
        <v>0</v>
      </c>
      <c r="N21" s="76">
        <f t="shared" si="4"/>
        <v>1</v>
      </c>
      <c r="O21" s="76">
        <f t="shared" si="4"/>
        <v>1</v>
      </c>
      <c r="P21" s="76">
        <f t="shared" si="4"/>
        <v>0</v>
      </c>
      <c r="Q21" s="76">
        <f t="shared" si="4"/>
        <v>12</v>
      </c>
      <c r="R21" s="120">
        <f t="shared" si="0"/>
        <v>20.689655172413794</v>
      </c>
    </row>
    <row r="22" spans="1:19" s="48" customFormat="1" ht="18.75" customHeight="1" x14ac:dyDescent="0.25">
      <c r="B22" s="75" t="s">
        <v>0</v>
      </c>
      <c r="C22" s="10"/>
      <c r="D22" s="10"/>
      <c r="E22" s="77">
        <f>+E21+E14</f>
        <v>2</v>
      </c>
      <c r="F22" s="77">
        <f t="shared" ref="F22:Q22" si="5">+F21+F14</f>
        <v>2</v>
      </c>
      <c r="G22" s="77">
        <f t="shared" si="5"/>
        <v>7</v>
      </c>
      <c r="H22" s="77">
        <f t="shared" si="5"/>
        <v>5</v>
      </c>
      <c r="I22" s="77">
        <f t="shared" si="5"/>
        <v>4</v>
      </c>
      <c r="J22" s="77">
        <f t="shared" si="5"/>
        <v>17</v>
      </c>
      <c r="K22" s="77">
        <f t="shared" si="5"/>
        <v>1</v>
      </c>
      <c r="L22" s="77">
        <f t="shared" si="5"/>
        <v>5</v>
      </c>
      <c r="M22" s="77">
        <f t="shared" si="5"/>
        <v>2</v>
      </c>
      <c r="N22" s="77">
        <f t="shared" si="5"/>
        <v>4</v>
      </c>
      <c r="O22" s="77">
        <f t="shared" si="5"/>
        <v>8</v>
      </c>
      <c r="P22" s="77">
        <f t="shared" si="5"/>
        <v>1</v>
      </c>
      <c r="Q22" s="77">
        <f t="shared" si="5"/>
        <v>58</v>
      </c>
      <c r="R22" s="121">
        <f t="shared" si="0"/>
        <v>100</v>
      </c>
      <c r="S22" s="49"/>
    </row>
    <row r="23" spans="1:19" s="125" customFormat="1" ht="12.75" customHeight="1" x14ac:dyDescent="0.15">
      <c r="B23" s="85" t="s">
        <v>46</v>
      </c>
      <c r="C23" s="103"/>
      <c r="S23" s="126"/>
    </row>
    <row r="24" spans="1:19" s="125" customFormat="1" ht="12.75" customHeight="1" x14ac:dyDescent="0.15">
      <c r="B24" s="85" t="s">
        <v>64</v>
      </c>
    </row>
    <row r="25" spans="1:19" s="125" customFormat="1" ht="12.75" customHeight="1" x14ac:dyDescent="0.15">
      <c r="B25" s="85" t="s">
        <v>62</v>
      </c>
    </row>
    <row r="26" spans="1:19" customFormat="1" ht="13.15" customHeight="1" x14ac:dyDescent="0.25"/>
    <row r="27" spans="1:19" ht="18.75" customHeight="1" x14ac:dyDescent="0.2">
      <c r="A27" s="46"/>
      <c r="B27" s="46"/>
      <c r="C27" s="46"/>
      <c r="D27" s="46"/>
      <c r="E27" s="46"/>
      <c r="F27" s="46"/>
      <c r="G27" s="46"/>
      <c r="H27" s="46"/>
      <c r="I27" s="46"/>
      <c r="J27" s="46"/>
    </row>
    <row r="28" spans="1:19" ht="18.75" customHeight="1" x14ac:dyDescent="0.2">
      <c r="A28" s="46"/>
      <c r="B28" s="46"/>
      <c r="C28" s="46"/>
      <c r="D28" s="46"/>
      <c r="E28" s="46"/>
      <c r="F28" s="46"/>
      <c r="G28" s="46"/>
      <c r="H28" s="46"/>
      <c r="I28" s="46"/>
      <c r="J28" s="46"/>
    </row>
    <row r="29" spans="1:19" ht="18.75" customHeight="1" x14ac:dyDescent="0.2">
      <c r="A29" s="46"/>
      <c r="B29" s="46"/>
      <c r="C29" s="46"/>
      <c r="D29" s="46"/>
      <c r="E29" s="46"/>
      <c r="F29" s="46"/>
      <c r="G29" s="46"/>
      <c r="H29" s="46"/>
      <c r="I29" s="46"/>
      <c r="J29" s="46"/>
    </row>
    <row r="30" spans="1:19" ht="18.75" customHeight="1" x14ac:dyDescent="0.2">
      <c r="A30" s="46"/>
      <c r="B30" s="46"/>
      <c r="C30" s="46"/>
      <c r="D30" s="46"/>
      <c r="E30" s="46"/>
      <c r="F30" s="46"/>
      <c r="G30" s="46"/>
      <c r="H30" s="46"/>
      <c r="I30" s="46"/>
      <c r="J30" s="46"/>
    </row>
    <row r="31" spans="1:19" ht="18.75" customHeight="1" x14ac:dyDescent="0.2">
      <c r="A31" s="46"/>
      <c r="B31" s="46"/>
      <c r="C31" s="46"/>
      <c r="D31" s="46"/>
      <c r="E31" s="46"/>
      <c r="F31" s="46"/>
      <c r="G31" s="46"/>
      <c r="H31" s="46"/>
      <c r="I31" s="46"/>
      <c r="J31" s="46"/>
    </row>
    <row r="32" spans="1:19" ht="18.75" customHeight="1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</row>
    <row r="33" spans="1:10" ht="18.75" customHeight="1" x14ac:dyDescent="0.2">
      <c r="A33" s="46"/>
      <c r="B33" s="46"/>
      <c r="C33" s="46"/>
      <c r="D33" s="46"/>
      <c r="E33" s="46"/>
      <c r="F33" s="46"/>
      <c r="G33" s="46"/>
      <c r="H33" s="46"/>
      <c r="I33" s="46"/>
      <c r="J33" s="46"/>
    </row>
    <row r="34" spans="1:10" ht="18.75" customHeight="1" x14ac:dyDescent="0.2">
      <c r="A34" s="46"/>
      <c r="B34" s="46"/>
      <c r="C34" s="46"/>
      <c r="D34" s="46"/>
      <c r="E34" s="46"/>
      <c r="F34" s="46"/>
      <c r="G34" s="46"/>
      <c r="H34" s="46"/>
      <c r="I34" s="46"/>
      <c r="J34" s="46"/>
    </row>
    <row r="35" spans="1:10" ht="18.75" customHeight="1" x14ac:dyDescent="0.2">
      <c r="A35" s="46"/>
      <c r="B35" s="46"/>
      <c r="C35" s="46"/>
    </row>
    <row r="36" spans="1:10" ht="18.75" customHeight="1" x14ac:dyDescent="0.2">
      <c r="A36" s="46"/>
      <c r="B36" s="46"/>
      <c r="C36" s="46"/>
    </row>
    <row r="37" spans="1:10" ht="18.75" customHeight="1" x14ac:dyDescent="0.2">
      <c r="A37" s="46"/>
    </row>
  </sheetData>
  <sortState xmlns:xlrd2="http://schemas.microsoft.com/office/spreadsheetml/2017/richdata2" ref="D15:R20">
    <sortCondition descending="1" ref="Q15:Q20"/>
    <sortCondition ref="D15:D20"/>
  </sortState>
  <mergeCells count="4">
    <mergeCell ref="C5:C14"/>
    <mergeCell ref="B5:B14"/>
    <mergeCell ref="C15:C21"/>
    <mergeCell ref="B15:B21"/>
  </mergeCells>
  <hyperlinks>
    <hyperlink ref="A1" location="índice!A1" display="volver" xr:uid="{00000000-0004-0000-0900-000000000000}"/>
  </hyperlinks>
  <printOptions horizontalCentered="1"/>
  <pageMargins left="0.59055118110236005" right="0" top="1.5748031496063" bottom="0.39370078740157" header="0" footer="0.19685039370078999"/>
  <pageSetup paperSize="9" scale="90" orientation="portrait" horizontalDpi="300" verticalDpi="300" r:id="rId1"/>
  <headerFooter alignWithMargins="0">
    <oddFooter>&amp;C6</oddFooter>
  </headerFooter>
  <ignoredErrors>
    <ignoredError sqref="Q21 Q1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T20"/>
  <sheetViews>
    <sheetView showGridLines="0" zoomScale="85" zoomScaleNormal="85" workbookViewId="0">
      <selection activeCell="A4" sqref="A4"/>
    </sheetView>
  </sheetViews>
  <sheetFormatPr baseColWidth="10" defaultColWidth="11.42578125" defaultRowHeight="18.75" customHeight="1" x14ac:dyDescent="0.25"/>
  <cols>
    <col min="1" max="1" width="6.28515625" style="4" customWidth="1"/>
    <col min="2" max="2" width="3.7109375" style="4" customWidth="1"/>
    <col min="3" max="3" width="18.140625" style="5" customWidth="1"/>
    <col min="4" max="16" width="6.7109375" style="4" customWidth="1"/>
    <col min="17" max="17" width="7.7109375" style="4" customWidth="1"/>
    <col min="18" max="16384" width="11.42578125" style="4"/>
  </cols>
  <sheetData>
    <row r="1" spans="1:176" ht="18.75" customHeight="1" x14ac:dyDescent="0.25">
      <c r="A1" s="1" t="s">
        <v>2</v>
      </c>
    </row>
    <row r="2" spans="1:176" ht="18.75" customHeight="1" x14ac:dyDescent="0.25">
      <c r="B2" s="12" t="str">
        <f>+Índice!B19</f>
        <v>10.8. CCD-OFICINAS REGIONALES: PROCEDIMIENTOS CONCLUIDOS, SEGÚN OFICINA REGIONAL, ENERO-DICIEMBRE 2023</v>
      </c>
      <c r="C2" s="22"/>
      <c r="D2" s="27"/>
      <c r="E2" s="27"/>
      <c r="F2" s="27"/>
      <c r="G2" s="27"/>
      <c r="H2" s="27"/>
      <c r="I2" s="27"/>
      <c r="J2" s="27"/>
      <c r="K2" s="27"/>
      <c r="L2" s="6"/>
      <c r="M2" s="6"/>
    </row>
    <row r="4" spans="1:176" s="8" customFormat="1" ht="24" customHeight="1" x14ac:dyDescent="0.25">
      <c r="A4" s="4"/>
      <c r="B4" s="10" t="s">
        <v>50</v>
      </c>
      <c r="C4" s="11" t="s">
        <v>11</v>
      </c>
      <c r="D4" s="7" t="str">
        <f>+"Ene-23"</f>
        <v>Ene-23</v>
      </c>
      <c r="E4" s="7" t="str">
        <f>+"Feb-23"</f>
        <v>Feb-23</v>
      </c>
      <c r="F4" s="7" t="str">
        <f>+"Mar-23"</f>
        <v>Mar-23</v>
      </c>
      <c r="G4" s="7" t="str">
        <f>+"Abr-23"</f>
        <v>Abr-23</v>
      </c>
      <c r="H4" s="7" t="str">
        <f>+"May-23"</f>
        <v>May-23</v>
      </c>
      <c r="I4" s="7" t="str">
        <f>+"Jun-23"</f>
        <v>Jun-23</v>
      </c>
      <c r="J4" s="7" t="str">
        <f>+"Jul-23"</f>
        <v>Jul-23</v>
      </c>
      <c r="K4" s="7" t="str">
        <f>+"Ago-23"</f>
        <v>Ago-23</v>
      </c>
      <c r="L4" s="7" t="str">
        <f>+"Sep-23"</f>
        <v>Sep-23</v>
      </c>
      <c r="M4" s="7" t="str">
        <f>+"Oct-23"</f>
        <v>Oct-23</v>
      </c>
      <c r="N4" s="7" t="str">
        <f>+"Nov-23"</f>
        <v>Nov-23</v>
      </c>
      <c r="O4" s="7" t="str">
        <f>+"Dic-23"</f>
        <v>Dic-23</v>
      </c>
      <c r="P4" s="7" t="s">
        <v>0</v>
      </c>
      <c r="Q4" s="7" t="s">
        <v>1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</row>
    <row r="5" spans="1:176" ht="18.75" customHeight="1" x14ac:dyDescent="0.25">
      <c r="B5" s="4">
        <v>1</v>
      </c>
      <c r="C5" s="5" t="s">
        <v>16</v>
      </c>
      <c r="D5" s="61">
        <v>0</v>
      </c>
      <c r="E5" s="61">
        <v>0</v>
      </c>
      <c r="F5" s="61">
        <v>0</v>
      </c>
      <c r="G5" s="61">
        <v>0</v>
      </c>
      <c r="H5" s="61">
        <v>0</v>
      </c>
      <c r="I5" s="61">
        <v>0</v>
      </c>
      <c r="J5" s="61">
        <v>0</v>
      </c>
      <c r="K5" s="61">
        <v>4</v>
      </c>
      <c r="L5" s="61">
        <v>3</v>
      </c>
      <c r="M5" s="61">
        <v>0</v>
      </c>
      <c r="N5" s="61">
        <v>0</v>
      </c>
      <c r="O5" s="61">
        <v>1</v>
      </c>
      <c r="P5" s="61">
        <f t="shared" ref="P5:P15" si="0">SUM(D5:O5)</f>
        <v>8</v>
      </c>
      <c r="Q5" s="44">
        <f t="shared" ref="Q5:Q16" si="1">+P5/$P$16*100</f>
        <v>19.512195121951219</v>
      </c>
    </row>
    <row r="6" spans="1:176" ht="18.75" customHeight="1" x14ac:dyDescent="0.25">
      <c r="B6" s="4">
        <v>2</v>
      </c>
      <c r="C6" s="5" t="s">
        <v>17</v>
      </c>
      <c r="D6" s="61">
        <v>0</v>
      </c>
      <c r="E6" s="61">
        <v>0</v>
      </c>
      <c r="F6" s="61">
        <v>0</v>
      </c>
      <c r="G6" s="61">
        <v>0</v>
      </c>
      <c r="H6" s="61">
        <v>0</v>
      </c>
      <c r="I6" s="61">
        <v>0</v>
      </c>
      <c r="J6" s="61">
        <v>0</v>
      </c>
      <c r="K6" s="61">
        <v>5</v>
      </c>
      <c r="L6" s="61">
        <v>0</v>
      </c>
      <c r="M6" s="61">
        <v>0</v>
      </c>
      <c r="N6" s="61">
        <v>0</v>
      </c>
      <c r="O6" s="61">
        <v>1</v>
      </c>
      <c r="P6" s="61">
        <f t="shared" si="0"/>
        <v>6</v>
      </c>
      <c r="Q6" s="44">
        <f t="shared" si="1"/>
        <v>14.634146341463413</v>
      </c>
    </row>
    <row r="7" spans="1:176" ht="18.75" customHeight="1" x14ac:dyDescent="0.25">
      <c r="B7" s="4">
        <v>3</v>
      </c>
      <c r="C7" s="5" t="s">
        <v>13</v>
      </c>
      <c r="D7" s="61">
        <v>0</v>
      </c>
      <c r="E7" s="61">
        <v>0</v>
      </c>
      <c r="F7" s="61">
        <v>1</v>
      </c>
      <c r="G7" s="61">
        <v>0</v>
      </c>
      <c r="H7" s="61">
        <v>2</v>
      </c>
      <c r="I7" s="61">
        <v>0</v>
      </c>
      <c r="J7" s="61">
        <v>0</v>
      </c>
      <c r="K7" s="61">
        <v>0</v>
      </c>
      <c r="L7" s="61">
        <v>0</v>
      </c>
      <c r="M7" s="61">
        <v>0</v>
      </c>
      <c r="N7" s="61">
        <v>3</v>
      </c>
      <c r="O7" s="61">
        <v>0</v>
      </c>
      <c r="P7" s="61">
        <f t="shared" si="0"/>
        <v>6</v>
      </c>
      <c r="Q7" s="44">
        <f t="shared" si="1"/>
        <v>14.634146341463413</v>
      </c>
    </row>
    <row r="8" spans="1:176" ht="18.75" customHeight="1" x14ac:dyDescent="0.25">
      <c r="B8" s="4">
        <v>4</v>
      </c>
      <c r="C8" s="5" t="s">
        <v>15</v>
      </c>
      <c r="D8" s="61">
        <v>0</v>
      </c>
      <c r="E8" s="61">
        <v>0</v>
      </c>
      <c r="F8" s="61">
        <v>1</v>
      </c>
      <c r="G8" s="61">
        <v>0</v>
      </c>
      <c r="H8" s="61">
        <v>0</v>
      </c>
      <c r="I8" s="61">
        <v>1</v>
      </c>
      <c r="J8" s="61">
        <v>1</v>
      </c>
      <c r="K8" s="61">
        <v>1</v>
      </c>
      <c r="L8" s="61">
        <v>0</v>
      </c>
      <c r="M8" s="61">
        <v>1</v>
      </c>
      <c r="N8" s="61">
        <v>0</v>
      </c>
      <c r="O8" s="61">
        <v>0</v>
      </c>
      <c r="P8" s="61">
        <f t="shared" si="0"/>
        <v>5</v>
      </c>
      <c r="Q8" s="44">
        <f t="shared" si="1"/>
        <v>12.195121951219512</v>
      </c>
    </row>
    <row r="9" spans="1:176" ht="18.75" customHeight="1" x14ac:dyDescent="0.25">
      <c r="B9" s="4">
        <v>5</v>
      </c>
      <c r="C9" s="5" t="s">
        <v>20</v>
      </c>
      <c r="D9" s="61">
        <v>0</v>
      </c>
      <c r="E9" s="61">
        <v>0</v>
      </c>
      <c r="F9" s="61">
        <v>0</v>
      </c>
      <c r="G9" s="61">
        <v>1</v>
      </c>
      <c r="H9" s="61">
        <v>0</v>
      </c>
      <c r="I9" s="61">
        <v>0</v>
      </c>
      <c r="J9" s="61">
        <v>1</v>
      </c>
      <c r="K9" s="61">
        <v>0</v>
      </c>
      <c r="L9" s="61">
        <v>0</v>
      </c>
      <c r="M9" s="61">
        <v>0</v>
      </c>
      <c r="N9" s="61">
        <v>0</v>
      </c>
      <c r="O9" s="61">
        <v>1</v>
      </c>
      <c r="P9" s="61">
        <f t="shared" si="0"/>
        <v>3</v>
      </c>
      <c r="Q9" s="44">
        <f t="shared" si="1"/>
        <v>7.3170731707317067</v>
      </c>
    </row>
    <row r="10" spans="1:176" ht="18.75" customHeight="1" x14ac:dyDescent="0.25">
      <c r="B10" s="4">
        <v>6</v>
      </c>
      <c r="C10" s="5" t="s">
        <v>18</v>
      </c>
      <c r="D10" s="61"/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3</v>
      </c>
      <c r="P10" s="61">
        <f t="shared" si="0"/>
        <v>3</v>
      </c>
      <c r="Q10" s="44">
        <f t="shared" si="1"/>
        <v>7.3170731707317067</v>
      </c>
    </row>
    <row r="11" spans="1:176" ht="18.75" customHeight="1" x14ac:dyDescent="0.25">
      <c r="B11" s="4">
        <v>7</v>
      </c>
      <c r="C11" s="5" t="s">
        <v>21</v>
      </c>
      <c r="D11" s="61">
        <v>0</v>
      </c>
      <c r="E11" s="61">
        <v>2</v>
      </c>
      <c r="F11" s="61">
        <v>0</v>
      </c>
      <c r="G11" s="61">
        <v>1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f t="shared" si="0"/>
        <v>3</v>
      </c>
      <c r="Q11" s="44">
        <f t="shared" si="1"/>
        <v>7.3170731707317067</v>
      </c>
      <c r="R11" s="38"/>
    </row>
    <row r="12" spans="1:176" ht="18.75" customHeight="1" x14ac:dyDescent="0.25">
      <c r="B12" s="4">
        <v>8</v>
      </c>
      <c r="C12" s="5" t="s">
        <v>12</v>
      </c>
      <c r="D12" s="61">
        <v>0</v>
      </c>
      <c r="E12" s="61">
        <v>0</v>
      </c>
      <c r="F12" s="61">
        <v>1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1</v>
      </c>
      <c r="P12" s="61">
        <f t="shared" si="0"/>
        <v>2</v>
      </c>
      <c r="Q12" s="44">
        <f t="shared" si="1"/>
        <v>4.8780487804878048</v>
      </c>
    </row>
    <row r="13" spans="1:176" ht="18.75" customHeight="1" x14ac:dyDescent="0.25">
      <c r="B13" s="4">
        <v>9</v>
      </c>
      <c r="C13" s="5" t="s">
        <v>22</v>
      </c>
      <c r="D13" s="61">
        <v>0</v>
      </c>
      <c r="E13" s="61">
        <v>1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1</v>
      </c>
      <c r="M13" s="61">
        <v>0</v>
      </c>
      <c r="N13" s="61">
        <v>0</v>
      </c>
      <c r="O13" s="61">
        <v>0</v>
      </c>
      <c r="P13" s="61">
        <f t="shared" si="0"/>
        <v>2</v>
      </c>
      <c r="Q13" s="44">
        <f t="shared" si="1"/>
        <v>4.8780487804878048</v>
      </c>
    </row>
    <row r="14" spans="1:176" ht="18.75" customHeight="1" x14ac:dyDescent="0.25">
      <c r="B14" s="4">
        <v>10</v>
      </c>
      <c r="C14" s="34" t="s">
        <v>19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1</v>
      </c>
      <c r="L14" s="61">
        <v>0</v>
      </c>
      <c r="M14" s="61">
        <v>0</v>
      </c>
      <c r="N14" s="61">
        <v>1</v>
      </c>
      <c r="O14" s="61">
        <v>0</v>
      </c>
      <c r="P14" s="61">
        <f t="shared" si="0"/>
        <v>2</v>
      </c>
      <c r="Q14" s="44">
        <f t="shared" si="1"/>
        <v>4.8780487804878048</v>
      </c>
    </row>
    <row r="15" spans="1:176" ht="18.75" customHeight="1" x14ac:dyDescent="0.25">
      <c r="B15" s="4">
        <v>11</v>
      </c>
      <c r="C15" s="34" t="s">
        <v>14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1</v>
      </c>
      <c r="O15" s="61">
        <v>0</v>
      </c>
      <c r="P15" s="61">
        <f t="shared" si="0"/>
        <v>1</v>
      </c>
      <c r="Q15" s="44">
        <f t="shared" si="1"/>
        <v>2.4390243902439024</v>
      </c>
    </row>
    <row r="16" spans="1:176" s="9" customFormat="1" ht="18.75" customHeight="1" x14ac:dyDescent="0.25">
      <c r="A16" s="4"/>
      <c r="B16" s="53" t="s">
        <v>0</v>
      </c>
      <c r="C16" s="30"/>
      <c r="D16" s="77">
        <f t="shared" ref="D16:P16" si="2">SUM(D5:D15)</f>
        <v>0</v>
      </c>
      <c r="E16" s="77">
        <f t="shared" si="2"/>
        <v>3</v>
      </c>
      <c r="F16" s="77">
        <f t="shared" si="2"/>
        <v>3</v>
      </c>
      <c r="G16" s="77">
        <f t="shared" si="2"/>
        <v>2</v>
      </c>
      <c r="H16" s="77">
        <f t="shared" si="2"/>
        <v>2</v>
      </c>
      <c r="I16" s="77">
        <f t="shared" si="2"/>
        <v>1</v>
      </c>
      <c r="J16" s="77">
        <f t="shared" si="2"/>
        <v>2</v>
      </c>
      <c r="K16" s="77">
        <f t="shared" si="2"/>
        <v>11</v>
      </c>
      <c r="L16" s="77">
        <f t="shared" si="2"/>
        <v>4</v>
      </c>
      <c r="M16" s="77">
        <f t="shared" si="2"/>
        <v>1</v>
      </c>
      <c r="N16" s="77">
        <f t="shared" si="2"/>
        <v>5</v>
      </c>
      <c r="O16" s="77">
        <f t="shared" si="2"/>
        <v>7</v>
      </c>
      <c r="P16" s="77">
        <f t="shared" si="2"/>
        <v>41</v>
      </c>
      <c r="Q16" s="134">
        <f t="shared" si="1"/>
        <v>100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</row>
    <row r="17" spans="2:16" s="92" customFormat="1" ht="12.75" customHeight="1" x14ac:dyDescent="0.25">
      <c r="B17" s="85" t="s">
        <v>46</v>
      </c>
      <c r="C17" s="91"/>
    </row>
    <row r="18" spans="2:16" s="92" customFormat="1" ht="12.75" customHeight="1" x14ac:dyDescent="0.25">
      <c r="B18" s="85" t="s">
        <v>64</v>
      </c>
      <c r="C18" s="91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</row>
    <row r="19" spans="2:16" s="92" customFormat="1" ht="12.75" customHeight="1" x14ac:dyDescent="0.25">
      <c r="B19" s="85" t="s">
        <v>62</v>
      </c>
      <c r="C19" s="91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</row>
    <row r="20" spans="2:16" ht="18.75" customHeight="1" x14ac:dyDescent="0.25">
      <c r="B20" s="92"/>
      <c r="C20" s="91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</row>
  </sheetData>
  <sortState xmlns:xlrd2="http://schemas.microsoft.com/office/spreadsheetml/2017/richdata2" ref="C5:P15">
    <sortCondition descending="1" ref="P5:P15"/>
    <sortCondition ref="C5:C15"/>
  </sortState>
  <hyperlinks>
    <hyperlink ref="A1" location="índice!A1" display="volver" xr:uid="{00000000-0004-0000-0A00-000000000000}"/>
  </hyperlink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Índice</vt:lpstr>
      <vt:lpstr>10.1</vt:lpstr>
      <vt:lpstr>10.2</vt:lpstr>
      <vt:lpstr>10.3</vt:lpstr>
      <vt:lpstr>10.4</vt:lpstr>
      <vt:lpstr>10.5</vt:lpstr>
      <vt:lpstr>10.6</vt:lpstr>
      <vt:lpstr>10.7</vt:lpstr>
      <vt:lpstr>10.8</vt:lpstr>
      <vt:lpstr>10.9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2_CPC-SC</dc:title>
  <dc:creator>Gerencia de Estudios Económicos del Indecopi</dc:creator>
  <cp:lastModifiedBy>OEE Apoyo 2</cp:lastModifiedBy>
  <cp:lastPrinted>2010-09-10T19:59:58Z</cp:lastPrinted>
  <dcterms:created xsi:type="dcterms:W3CDTF">2010-05-17T19:52:15Z</dcterms:created>
  <dcterms:modified xsi:type="dcterms:W3CDTF">2024-08-15T23:20:24Z</dcterms:modified>
</cp:coreProperties>
</file>