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G:\ESTADISTICAS\ANUARIOS\ANUARIO 2023\Productos\Cuadros Excel (Publicación)\"/>
    </mc:Choice>
  </mc:AlternateContent>
  <xr:revisionPtr revIDLastSave="0" documentId="13_ncr:1_{74D0702C-C722-4BEF-9632-D9B7A8B8A47A}" xr6:coauthVersionLast="47" xr6:coauthVersionMax="47" xr10:uidLastSave="{00000000-0000-0000-0000-000000000000}"/>
  <bookViews>
    <workbookView xWindow="-120" yWindow="-120" windowWidth="23520" windowHeight="11520" tabRatio="846" xr2:uid="{00000000-000D-0000-FFFF-FFFF00000000}"/>
  </bookViews>
  <sheets>
    <sheet name="ÍNDICE" sheetId="8" r:id="rId1"/>
    <sheet name="1.1" sheetId="28" r:id="rId2"/>
    <sheet name="1.2" sheetId="29" r:id="rId3"/>
    <sheet name="1.3" sheetId="30" r:id="rId4"/>
    <sheet name="1.4" sheetId="31" r:id="rId5"/>
    <sheet name="1.5" sheetId="32" r:id="rId6"/>
    <sheet name="1.6" sheetId="14" r:id="rId7"/>
    <sheet name="1.7" sheetId="15" r:id="rId8"/>
    <sheet name="1.8 " sheetId="26" r:id="rId9"/>
    <sheet name="1.9" sheetId="21" r:id="rId10"/>
    <sheet name="1.10" sheetId="16" r:id="rId11"/>
    <sheet name="1.11" sheetId="22" r:id="rId12"/>
    <sheet name="1.12" sheetId="23" r:id="rId13"/>
    <sheet name="1.13" sheetId="24" r:id="rId14"/>
    <sheet name="1.14" sheetId="18" r:id="rId15"/>
    <sheet name="1.15" sheetId="27" r:id="rId16"/>
    <sheet name="1.16" sheetId="1" r:id="rId17"/>
    <sheet name="1.17" sheetId="10" r:id="rId18"/>
    <sheet name="1.18" sheetId="3" r:id="rId19"/>
    <sheet name="1.19" sheetId="13" r:id="rId20"/>
    <sheet name="1.20" sheetId="11" r:id="rId21"/>
    <sheet name="1.21" sheetId="25" r:id="rId22"/>
  </sheets>
  <definedNames>
    <definedName name="_xlnm._FilterDatabase" localSheetId="2" hidden="1">'1.2'!#REF!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2" i="8" l="1"/>
  <c r="B9" i="8"/>
  <c r="B8" i="8"/>
  <c r="B7" i="8"/>
  <c r="B6" i="8"/>
  <c r="B5" i="8"/>
  <c r="M24" i="32" l="1"/>
  <c r="L24" i="32"/>
  <c r="K24" i="32"/>
  <c r="P23" i="32"/>
  <c r="O23" i="32"/>
  <c r="O24" i="32" s="1"/>
  <c r="N23" i="32"/>
  <c r="N24" i="32" s="1"/>
  <c r="M23" i="32"/>
  <c r="L23" i="32"/>
  <c r="K23" i="32"/>
  <c r="J23" i="32"/>
  <c r="I23" i="32"/>
  <c r="H23" i="32"/>
  <c r="G23" i="32"/>
  <c r="F23" i="32"/>
  <c r="E23" i="32"/>
  <c r="Q23" i="32" s="1"/>
  <c r="P22" i="32"/>
  <c r="P24" i="32" s="1"/>
  <c r="O22" i="32"/>
  <c r="N22" i="32"/>
  <c r="M22" i="32"/>
  <c r="L22" i="32"/>
  <c r="K22" i="32"/>
  <c r="J22" i="32"/>
  <c r="I22" i="32"/>
  <c r="H22" i="32"/>
  <c r="G22" i="32"/>
  <c r="F22" i="32"/>
  <c r="E22" i="32"/>
  <c r="Q22" i="32" s="1"/>
  <c r="P21" i="32"/>
  <c r="O21" i="32"/>
  <c r="N21" i="32"/>
  <c r="M21" i="32"/>
  <c r="L21" i="32"/>
  <c r="K21" i="32"/>
  <c r="J21" i="32"/>
  <c r="J24" i="32" s="1"/>
  <c r="I21" i="32"/>
  <c r="I24" i="32" s="1"/>
  <c r="H21" i="32"/>
  <c r="H24" i="32" s="1"/>
  <c r="G21" i="32"/>
  <c r="G24" i="32" s="1"/>
  <c r="F21" i="32"/>
  <c r="F24" i="32" s="1"/>
  <c r="E21" i="32"/>
  <c r="E24" i="32" s="1"/>
  <c r="P20" i="32"/>
  <c r="O20" i="32"/>
  <c r="N20" i="32"/>
  <c r="M20" i="32"/>
  <c r="L20" i="32"/>
  <c r="K20" i="32"/>
  <c r="J20" i="32"/>
  <c r="I20" i="32"/>
  <c r="H20" i="32"/>
  <c r="G20" i="32"/>
  <c r="F20" i="32"/>
  <c r="E20" i="32"/>
  <c r="Q20" i="32" s="1"/>
  <c r="Q19" i="32"/>
  <c r="Q18" i="32"/>
  <c r="Q17" i="32"/>
  <c r="P16" i="32"/>
  <c r="O16" i="32"/>
  <c r="N16" i="32"/>
  <c r="M16" i="32"/>
  <c r="L16" i="32"/>
  <c r="K16" i="32"/>
  <c r="J16" i="32"/>
  <c r="I16" i="32"/>
  <c r="H16" i="32"/>
  <c r="G16" i="32"/>
  <c r="F16" i="32"/>
  <c r="E16" i="32"/>
  <c r="Q16" i="32" s="1"/>
  <c r="Q15" i="32"/>
  <c r="Q14" i="32"/>
  <c r="Q13" i="32"/>
  <c r="P12" i="32"/>
  <c r="O12" i="32"/>
  <c r="N12" i="32"/>
  <c r="M12" i="32"/>
  <c r="L12" i="32"/>
  <c r="K12" i="32"/>
  <c r="J12" i="32"/>
  <c r="I12" i="32"/>
  <c r="H12" i="32"/>
  <c r="G12" i="32"/>
  <c r="F12" i="32"/>
  <c r="E12" i="32"/>
  <c r="Q12" i="32" s="1"/>
  <c r="Q11" i="32"/>
  <c r="Q10" i="32"/>
  <c r="Q9" i="32"/>
  <c r="P8" i="32"/>
  <c r="O8" i="32"/>
  <c r="N8" i="32"/>
  <c r="M8" i="32"/>
  <c r="L8" i="32"/>
  <c r="K8" i="32"/>
  <c r="J8" i="32"/>
  <c r="I8" i="32"/>
  <c r="H8" i="32"/>
  <c r="G8" i="32"/>
  <c r="F8" i="32"/>
  <c r="E8" i="32"/>
  <c r="Q8" i="32" s="1"/>
  <c r="Q7" i="32"/>
  <c r="Q6" i="32"/>
  <c r="Q5" i="32"/>
  <c r="P38" i="31"/>
  <c r="O38" i="31"/>
  <c r="N38" i="31"/>
  <c r="M38" i="31"/>
  <c r="L38" i="31"/>
  <c r="K38" i="31"/>
  <c r="J38" i="31"/>
  <c r="I38" i="31"/>
  <c r="H38" i="31"/>
  <c r="G38" i="31"/>
  <c r="F38" i="31"/>
  <c r="E38" i="31"/>
  <c r="Q38" i="31" s="1"/>
  <c r="P37" i="31"/>
  <c r="O37" i="31"/>
  <c r="N37" i="31"/>
  <c r="M37" i="31"/>
  <c r="L37" i="31"/>
  <c r="K37" i="31"/>
  <c r="J37" i="31"/>
  <c r="I37" i="31"/>
  <c r="H37" i="31"/>
  <c r="G37" i="31"/>
  <c r="F37" i="31"/>
  <c r="E37" i="31"/>
  <c r="Q37" i="31" s="1"/>
  <c r="P36" i="31"/>
  <c r="O36" i="31"/>
  <c r="N36" i="31"/>
  <c r="M36" i="31"/>
  <c r="L36" i="31"/>
  <c r="K36" i="31"/>
  <c r="J36" i="31"/>
  <c r="I36" i="31"/>
  <c r="H36" i="31"/>
  <c r="G36" i="31"/>
  <c r="F36" i="31"/>
  <c r="E36" i="31"/>
  <c r="Q36" i="31" s="1"/>
  <c r="P35" i="31"/>
  <c r="O35" i="31"/>
  <c r="N35" i="31"/>
  <c r="M35" i="31"/>
  <c r="L35" i="31"/>
  <c r="K35" i="31"/>
  <c r="J35" i="31"/>
  <c r="I35" i="31"/>
  <c r="H35" i="31"/>
  <c r="G35" i="31"/>
  <c r="F35" i="31"/>
  <c r="E35" i="31"/>
  <c r="Q35" i="31" s="1"/>
  <c r="P34" i="31"/>
  <c r="O34" i="31"/>
  <c r="N34" i="31"/>
  <c r="M34" i="31"/>
  <c r="L34" i="31"/>
  <c r="K34" i="31"/>
  <c r="J34" i="31"/>
  <c r="I34" i="31"/>
  <c r="H34" i="31"/>
  <c r="G34" i="31"/>
  <c r="F34" i="31"/>
  <c r="E34" i="31"/>
  <c r="P33" i="31"/>
  <c r="P39" i="31" s="1"/>
  <c r="O33" i="31"/>
  <c r="O39" i="31" s="1"/>
  <c r="N33" i="31"/>
  <c r="N39" i="31" s="1"/>
  <c r="M33" i="31"/>
  <c r="M39" i="31" s="1"/>
  <c r="L33" i="31"/>
  <c r="L39" i="31" s="1"/>
  <c r="K33" i="31"/>
  <c r="K39" i="31" s="1"/>
  <c r="J33" i="31"/>
  <c r="J39" i="31" s="1"/>
  <c r="I33" i="31"/>
  <c r="I39" i="31" s="1"/>
  <c r="H33" i="31"/>
  <c r="H39" i="31" s="1"/>
  <c r="G33" i="31"/>
  <c r="G39" i="31" s="1"/>
  <c r="F33" i="31"/>
  <c r="F39" i="31" s="1"/>
  <c r="E33" i="31"/>
  <c r="E39" i="31" s="1"/>
  <c r="P32" i="31"/>
  <c r="O32" i="31"/>
  <c r="N32" i="31"/>
  <c r="M32" i="31"/>
  <c r="L32" i="31"/>
  <c r="K32" i="31"/>
  <c r="J32" i="31"/>
  <c r="I32" i="31"/>
  <c r="H32" i="31"/>
  <c r="G32" i="31"/>
  <c r="F32" i="31"/>
  <c r="E32" i="31"/>
  <c r="Q32" i="31" s="1"/>
  <c r="Q31" i="31"/>
  <c r="Q30" i="31"/>
  <c r="Q29" i="31"/>
  <c r="Q28" i="31"/>
  <c r="Q27" i="31"/>
  <c r="Q33" i="31" s="1"/>
  <c r="Q26" i="31"/>
  <c r="P25" i="31"/>
  <c r="O25" i="31"/>
  <c r="N25" i="31"/>
  <c r="M25" i="31"/>
  <c r="L25" i="31"/>
  <c r="K25" i="31"/>
  <c r="J25" i="31"/>
  <c r="I25" i="31"/>
  <c r="H25" i="31"/>
  <c r="G25" i="31"/>
  <c r="F25" i="31"/>
  <c r="E25" i="31"/>
  <c r="Q25" i="31" s="1"/>
  <c r="Q24" i="31"/>
  <c r="Q23" i="31"/>
  <c r="Q22" i="31"/>
  <c r="Q21" i="31"/>
  <c r="Q20" i="31"/>
  <c r="Q19" i="31"/>
  <c r="P18" i="31"/>
  <c r="O18" i="31"/>
  <c r="N18" i="31"/>
  <c r="M18" i="31"/>
  <c r="L18" i="31"/>
  <c r="K18" i="31"/>
  <c r="J18" i="31"/>
  <c r="I18" i="31"/>
  <c r="H18" i="31"/>
  <c r="G18" i="31"/>
  <c r="F18" i="31"/>
  <c r="E18" i="31"/>
  <c r="Q18" i="31" s="1"/>
  <c r="Q17" i="31"/>
  <c r="Q16" i="31"/>
  <c r="Q15" i="31"/>
  <c r="Q14" i="31"/>
  <c r="Q13" i="31"/>
  <c r="Q12" i="31"/>
  <c r="P11" i="31"/>
  <c r="O11" i="31"/>
  <c r="N11" i="31"/>
  <c r="M11" i="31"/>
  <c r="L11" i="31"/>
  <c r="K11" i="31"/>
  <c r="J11" i="31"/>
  <c r="I11" i="31"/>
  <c r="H11" i="31"/>
  <c r="G11" i="31"/>
  <c r="F11" i="31"/>
  <c r="E11" i="31"/>
  <c r="Q11" i="31" s="1"/>
  <c r="Q10" i="31"/>
  <c r="Q9" i="31"/>
  <c r="Q8" i="31"/>
  <c r="Q7" i="31"/>
  <c r="Q6" i="31"/>
  <c r="Q5" i="31"/>
  <c r="A35" i="30"/>
  <c r="A34" i="30"/>
  <c r="A33" i="30"/>
  <c r="P31" i="30"/>
  <c r="Q26" i="30" s="1"/>
  <c r="O31" i="30"/>
  <c r="N31" i="30"/>
  <c r="M31" i="30"/>
  <c r="L31" i="30"/>
  <c r="K31" i="30"/>
  <c r="J31" i="30"/>
  <c r="I31" i="30"/>
  <c r="H31" i="30"/>
  <c r="G31" i="30"/>
  <c r="F31" i="30"/>
  <c r="E31" i="30"/>
  <c r="D31" i="30"/>
  <c r="A31" i="30"/>
  <c r="Q8" i="30"/>
  <c r="K44" i="29"/>
  <c r="J44" i="29"/>
  <c r="I44" i="29"/>
  <c r="P43" i="29"/>
  <c r="P44" i="29" s="1"/>
  <c r="O43" i="29"/>
  <c r="O44" i="29" s="1"/>
  <c r="N43" i="29"/>
  <c r="N44" i="29" s="1"/>
  <c r="M43" i="29"/>
  <c r="M44" i="29" s="1"/>
  <c r="L43" i="29"/>
  <c r="L44" i="29" s="1"/>
  <c r="K43" i="29"/>
  <c r="J43" i="29"/>
  <c r="I43" i="29"/>
  <c r="H43" i="29"/>
  <c r="G43" i="29"/>
  <c r="G44" i="29" s="1"/>
  <c r="F43" i="29"/>
  <c r="F44" i="29" s="1"/>
  <c r="E43" i="29"/>
  <c r="E44" i="29" s="1"/>
  <c r="Q42" i="29"/>
  <c r="Q41" i="29"/>
  <c r="Q40" i="29"/>
  <c r="Q39" i="29"/>
  <c r="Q38" i="29"/>
  <c r="Q37" i="29"/>
  <c r="Q36" i="29"/>
  <c r="Q35" i="29"/>
  <c r="Q34" i="29"/>
  <c r="Q33" i="29"/>
  <c r="Q32" i="29"/>
  <c r="Q31" i="29"/>
  <c r="Q30" i="29"/>
  <c r="Q29" i="29"/>
  <c r="Q28" i="29"/>
  <c r="Q27" i="29"/>
  <c r="Q26" i="29"/>
  <c r="Q25" i="29"/>
  <c r="Q24" i="29"/>
  <c r="Q23" i="29"/>
  <c r="Q22" i="29"/>
  <c r="Q21" i="29"/>
  <c r="Q20" i="29"/>
  <c r="Q19" i="29"/>
  <c r="Q18" i="29"/>
  <c r="Q17" i="29"/>
  <c r="Q43" i="29" s="1"/>
  <c r="P16" i="29"/>
  <c r="O16" i="29"/>
  <c r="N16" i="29"/>
  <c r="M16" i="29"/>
  <c r="L16" i="29"/>
  <c r="K16" i="29"/>
  <c r="J16" i="29"/>
  <c r="I16" i="29"/>
  <c r="H16" i="29"/>
  <c r="H44" i="29" s="1"/>
  <c r="G16" i="29"/>
  <c r="F16" i="29"/>
  <c r="E16" i="29"/>
  <c r="Q15" i="29"/>
  <c r="Q14" i="29"/>
  <c r="Q13" i="29"/>
  <c r="Q12" i="29"/>
  <c r="Q11" i="29"/>
  <c r="Q10" i="29"/>
  <c r="Q9" i="29"/>
  <c r="Q8" i="29"/>
  <c r="Q7" i="29"/>
  <c r="Q6" i="29"/>
  <c r="Q5" i="29"/>
  <c r="Q16" i="29" s="1"/>
  <c r="P7" i="28"/>
  <c r="O7" i="28"/>
  <c r="P6" i="28" s="1"/>
  <c r="N7" i="28"/>
  <c r="M7" i="28"/>
  <c r="L7" i="28"/>
  <c r="K7" i="28"/>
  <c r="J7" i="28"/>
  <c r="I7" i="28"/>
  <c r="H7" i="28"/>
  <c r="G7" i="28"/>
  <c r="F7" i="28"/>
  <c r="E7" i="28"/>
  <c r="D7" i="28"/>
  <c r="C7" i="28"/>
  <c r="O6" i="28"/>
  <c r="O5" i="28"/>
  <c r="P5" i="28" s="1"/>
  <c r="R45" i="11"/>
  <c r="R46" i="11"/>
  <c r="R59" i="11"/>
  <c r="Q58" i="11"/>
  <c r="Q59" i="11"/>
  <c r="P59" i="11"/>
  <c r="Q51" i="11"/>
  <c r="Q49" i="11"/>
  <c r="F49" i="11"/>
  <c r="G49" i="11"/>
  <c r="H49" i="11"/>
  <c r="I49" i="11"/>
  <c r="J49" i="11"/>
  <c r="K49" i="11"/>
  <c r="L49" i="11"/>
  <c r="M49" i="11"/>
  <c r="N49" i="11"/>
  <c r="O49" i="11"/>
  <c r="P49" i="11"/>
  <c r="F50" i="11"/>
  <c r="G50" i="11"/>
  <c r="H50" i="11"/>
  <c r="I50" i="11"/>
  <c r="J50" i="11"/>
  <c r="K50" i="11"/>
  <c r="L50" i="11"/>
  <c r="M50" i="11"/>
  <c r="N50" i="11"/>
  <c r="O50" i="11"/>
  <c r="P50" i="11"/>
  <c r="F51" i="11"/>
  <c r="G51" i="11"/>
  <c r="H51" i="11"/>
  <c r="I51" i="11"/>
  <c r="J51" i="11"/>
  <c r="K51" i="11"/>
  <c r="L51" i="11"/>
  <c r="M51" i="11"/>
  <c r="N51" i="11"/>
  <c r="O51" i="11"/>
  <c r="P51" i="11"/>
  <c r="F52" i="11"/>
  <c r="G52" i="11"/>
  <c r="H52" i="11"/>
  <c r="I52" i="11"/>
  <c r="J52" i="11"/>
  <c r="K52" i="11"/>
  <c r="L52" i="11"/>
  <c r="M52" i="11"/>
  <c r="N52" i="11"/>
  <c r="O52" i="11"/>
  <c r="P52" i="11"/>
  <c r="F53" i="11"/>
  <c r="G53" i="11"/>
  <c r="H53" i="11"/>
  <c r="I53" i="11"/>
  <c r="J53" i="11"/>
  <c r="K53" i="11"/>
  <c r="L53" i="11"/>
  <c r="M53" i="11"/>
  <c r="N53" i="11"/>
  <c r="O53" i="11"/>
  <c r="P53" i="11"/>
  <c r="F54" i="11"/>
  <c r="G54" i="11"/>
  <c r="H54" i="11"/>
  <c r="I54" i="11"/>
  <c r="J54" i="11"/>
  <c r="K54" i="11"/>
  <c r="L54" i="11"/>
  <c r="M54" i="11"/>
  <c r="N54" i="11"/>
  <c r="O54" i="11"/>
  <c r="P54" i="11"/>
  <c r="F55" i="11"/>
  <c r="G55" i="11"/>
  <c r="H55" i="11"/>
  <c r="I55" i="11"/>
  <c r="J55" i="11"/>
  <c r="K55" i="11"/>
  <c r="L55" i="11"/>
  <c r="M55" i="11"/>
  <c r="N55" i="11"/>
  <c r="O55" i="11"/>
  <c r="P55" i="11"/>
  <c r="F56" i="11"/>
  <c r="G56" i="11"/>
  <c r="H56" i="11"/>
  <c r="I56" i="11"/>
  <c r="J56" i="11"/>
  <c r="K56" i="11"/>
  <c r="L56" i="11"/>
  <c r="M56" i="11"/>
  <c r="N56" i="11"/>
  <c r="O56" i="11"/>
  <c r="P56" i="11"/>
  <c r="F57" i="11"/>
  <c r="G57" i="11"/>
  <c r="H57" i="11"/>
  <c r="I57" i="11"/>
  <c r="J57" i="11"/>
  <c r="K57" i="11"/>
  <c r="L57" i="11"/>
  <c r="M57" i="11"/>
  <c r="N57" i="11"/>
  <c r="O57" i="11"/>
  <c r="P57" i="11"/>
  <c r="F58" i="11"/>
  <c r="G58" i="11"/>
  <c r="H58" i="11"/>
  <c r="I58" i="11"/>
  <c r="J58" i="11"/>
  <c r="K58" i="11"/>
  <c r="L58" i="11"/>
  <c r="M58" i="11"/>
  <c r="N58" i="11"/>
  <c r="O58" i="11"/>
  <c r="P58" i="11"/>
  <c r="E58" i="11"/>
  <c r="E57" i="11"/>
  <c r="E56" i="11"/>
  <c r="E55" i="11"/>
  <c r="E54" i="11"/>
  <c r="E53" i="11"/>
  <c r="E52" i="11"/>
  <c r="E51" i="11"/>
  <c r="E50" i="11"/>
  <c r="E49" i="11"/>
  <c r="F39" i="13"/>
  <c r="G39" i="13"/>
  <c r="H39" i="13"/>
  <c r="I39" i="13"/>
  <c r="J39" i="13"/>
  <c r="K39" i="13"/>
  <c r="L39" i="13"/>
  <c r="M39" i="13"/>
  <c r="N39" i="13"/>
  <c r="O39" i="13"/>
  <c r="P39" i="13"/>
  <c r="R32" i="29" l="1"/>
  <c r="R10" i="32"/>
  <c r="R17" i="32"/>
  <c r="R13" i="29"/>
  <c r="R26" i="29"/>
  <c r="R38" i="29"/>
  <c r="R18" i="32"/>
  <c r="R19" i="32"/>
  <c r="R31" i="29"/>
  <c r="R36" i="29"/>
  <c r="R16" i="32"/>
  <c r="Q24" i="32"/>
  <c r="R20" i="32" s="1"/>
  <c r="R22" i="32"/>
  <c r="R23" i="32"/>
  <c r="R12" i="32"/>
  <c r="R12" i="29"/>
  <c r="Q44" i="29"/>
  <c r="R8" i="29" s="1"/>
  <c r="R29" i="29"/>
  <c r="R41" i="29"/>
  <c r="R6" i="32"/>
  <c r="R25" i="29"/>
  <c r="R30" i="29"/>
  <c r="R42" i="29"/>
  <c r="R7" i="32"/>
  <c r="Q15" i="30"/>
  <c r="Q27" i="30"/>
  <c r="Q21" i="30"/>
  <c r="Q10" i="30"/>
  <c r="Q23" i="30"/>
  <c r="Q16" i="30"/>
  <c r="Q28" i="30"/>
  <c r="Q20" i="30"/>
  <c r="Q9" i="30"/>
  <c r="R5" i="29"/>
  <c r="Q5" i="30"/>
  <c r="Q17" i="30"/>
  <c r="Q29" i="30"/>
  <c r="Q24" i="30"/>
  <c r="Q6" i="30"/>
  <c r="Q18" i="30"/>
  <c r="Q30" i="30"/>
  <c r="Q7" i="30"/>
  <c r="Q19" i="30"/>
  <c r="Q21" i="32"/>
  <c r="R17" i="29"/>
  <c r="Q22" i="30"/>
  <c r="Q11" i="30"/>
  <c r="Q34" i="31"/>
  <c r="Q39" i="31" s="1"/>
  <c r="Q12" i="30"/>
  <c r="Q13" i="30"/>
  <c r="Q25" i="30"/>
  <c r="Q14" i="30"/>
  <c r="F33" i="13"/>
  <c r="G33" i="13"/>
  <c r="H33" i="13"/>
  <c r="I33" i="13"/>
  <c r="J33" i="13"/>
  <c r="K33" i="13"/>
  <c r="L33" i="13"/>
  <c r="M33" i="13"/>
  <c r="N33" i="13"/>
  <c r="O33" i="13"/>
  <c r="P33" i="13"/>
  <c r="F34" i="13"/>
  <c r="G34" i="13"/>
  <c r="H34" i="13"/>
  <c r="I34" i="13"/>
  <c r="J34" i="13"/>
  <c r="K34" i="13"/>
  <c r="L34" i="13"/>
  <c r="M34" i="13"/>
  <c r="N34" i="13"/>
  <c r="O34" i="13"/>
  <c r="P34" i="13"/>
  <c r="F35" i="13"/>
  <c r="G35" i="13"/>
  <c r="H35" i="13"/>
  <c r="I35" i="13"/>
  <c r="J35" i="13"/>
  <c r="K35" i="13"/>
  <c r="L35" i="13"/>
  <c r="M35" i="13"/>
  <c r="N35" i="13"/>
  <c r="O35" i="13"/>
  <c r="P35" i="13"/>
  <c r="F36" i="13"/>
  <c r="G36" i="13"/>
  <c r="H36" i="13"/>
  <c r="I36" i="13"/>
  <c r="J36" i="13"/>
  <c r="K36" i="13"/>
  <c r="L36" i="13"/>
  <c r="M36" i="13"/>
  <c r="N36" i="13"/>
  <c r="O36" i="13"/>
  <c r="P36" i="13"/>
  <c r="F37" i="13"/>
  <c r="G37" i="13"/>
  <c r="H37" i="13"/>
  <c r="I37" i="13"/>
  <c r="J37" i="13"/>
  <c r="K37" i="13"/>
  <c r="L37" i="13"/>
  <c r="M37" i="13"/>
  <c r="N37" i="13"/>
  <c r="O37" i="13"/>
  <c r="P37" i="13"/>
  <c r="F38" i="13"/>
  <c r="G38" i="13"/>
  <c r="H38" i="13"/>
  <c r="I38" i="13"/>
  <c r="J38" i="13"/>
  <c r="K38" i="13"/>
  <c r="L38" i="13"/>
  <c r="M38" i="13"/>
  <c r="N38" i="13"/>
  <c r="O38" i="13"/>
  <c r="P38" i="13"/>
  <c r="E38" i="13"/>
  <c r="E37" i="13"/>
  <c r="E36" i="13"/>
  <c r="E35" i="13"/>
  <c r="E34" i="13"/>
  <c r="E33" i="13"/>
  <c r="F29" i="26"/>
  <c r="G29" i="26"/>
  <c r="H29" i="26"/>
  <c r="I29" i="26"/>
  <c r="J29" i="26"/>
  <c r="J34" i="26" s="1"/>
  <c r="K29" i="26"/>
  <c r="L29" i="26"/>
  <c r="L34" i="26" s="1"/>
  <c r="M29" i="26"/>
  <c r="M34" i="26" s="1"/>
  <c r="N29" i="26"/>
  <c r="O29" i="26"/>
  <c r="P29" i="26"/>
  <c r="F30" i="26"/>
  <c r="G30" i="26"/>
  <c r="H30" i="26"/>
  <c r="I30" i="26"/>
  <c r="I34" i="26" s="1"/>
  <c r="J30" i="26"/>
  <c r="K30" i="26"/>
  <c r="K34" i="26" s="1"/>
  <c r="L30" i="26"/>
  <c r="M30" i="26"/>
  <c r="N30" i="26"/>
  <c r="N34" i="26" s="1"/>
  <c r="O30" i="26"/>
  <c r="P30" i="26"/>
  <c r="F31" i="26"/>
  <c r="F34" i="26" s="1"/>
  <c r="G31" i="26"/>
  <c r="H31" i="26"/>
  <c r="I31" i="26"/>
  <c r="J31" i="26"/>
  <c r="K31" i="26"/>
  <c r="L31" i="26"/>
  <c r="M31" i="26"/>
  <c r="N31" i="26"/>
  <c r="O31" i="26"/>
  <c r="P31" i="26"/>
  <c r="P34" i="26" s="1"/>
  <c r="F32" i="26"/>
  <c r="G32" i="26"/>
  <c r="H32" i="26"/>
  <c r="I32" i="26"/>
  <c r="J32" i="26"/>
  <c r="K32" i="26"/>
  <c r="L32" i="26"/>
  <c r="M32" i="26"/>
  <c r="N32" i="26"/>
  <c r="O32" i="26"/>
  <c r="P32" i="26"/>
  <c r="F33" i="26"/>
  <c r="G33" i="26"/>
  <c r="H33" i="26"/>
  <c r="I33" i="26"/>
  <c r="J33" i="26"/>
  <c r="K33" i="26"/>
  <c r="L33" i="26"/>
  <c r="M33" i="26"/>
  <c r="N33" i="26"/>
  <c r="O33" i="26"/>
  <c r="P33" i="26"/>
  <c r="G34" i="26"/>
  <c r="H34" i="26"/>
  <c r="O34" i="26"/>
  <c r="E34" i="26"/>
  <c r="E33" i="26"/>
  <c r="E32" i="26"/>
  <c r="E30" i="26"/>
  <c r="E31" i="26"/>
  <c r="E29" i="26"/>
  <c r="R20" i="31" l="1"/>
  <c r="R8" i="31"/>
  <c r="R39" i="31"/>
  <c r="R31" i="31"/>
  <c r="R19" i="31"/>
  <c r="R13" i="31"/>
  <c r="R7" i="31"/>
  <c r="R26" i="31"/>
  <c r="R14" i="31"/>
  <c r="R18" i="31"/>
  <c r="R32" i="31"/>
  <c r="R22" i="31"/>
  <c r="R35" i="31"/>
  <c r="R5" i="31"/>
  <c r="R12" i="31"/>
  <c r="R36" i="31"/>
  <c r="R37" i="31"/>
  <c r="R15" i="31"/>
  <c r="R11" i="31"/>
  <c r="R29" i="31"/>
  <c r="R38" i="31"/>
  <c r="R27" i="31"/>
  <c r="R17" i="31"/>
  <c r="R9" i="31"/>
  <c r="R6" i="31"/>
  <c r="R21" i="31"/>
  <c r="R33" i="31"/>
  <c r="R23" i="31"/>
  <c r="R16" i="31"/>
  <c r="R25" i="31"/>
  <c r="R10" i="31"/>
  <c r="R30" i="31"/>
  <c r="R28" i="31"/>
  <c r="R24" i="31"/>
  <c r="R11" i="29"/>
  <c r="R28" i="29"/>
  <c r="R22" i="29"/>
  <c r="R39" i="29"/>
  <c r="R33" i="29"/>
  <c r="R27" i="29"/>
  <c r="R21" i="29"/>
  <c r="R15" i="29"/>
  <c r="R9" i="29"/>
  <c r="R34" i="29"/>
  <c r="R10" i="29"/>
  <c r="R44" i="29"/>
  <c r="R40" i="29"/>
  <c r="R14" i="29"/>
  <c r="R35" i="29"/>
  <c r="R20" i="29"/>
  <c r="R21" i="32"/>
  <c r="R18" i="29"/>
  <c r="R43" i="29"/>
  <c r="R7" i="29"/>
  <c r="Q31" i="30"/>
  <c r="R24" i="32"/>
  <c r="R15" i="32"/>
  <c r="R9" i="32"/>
  <c r="R14" i="32"/>
  <c r="R16" i="29"/>
  <c r="R24" i="29"/>
  <c r="R8" i="32"/>
  <c r="R5" i="32"/>
  <c r="R23" i="29"/>
  <c r="R6" i="29"/>
  <c r="R34" i="31"/>
  <c r="R37" i="29"/>
  <c r="R13" i="32"/>
  <c r="R11" i="32"/>
  <c r="R19" i="29"/>
  <c r="M59" i="11"/>
  <c r="I59" i="11"/>
  <c r="G59" i="11"/>
  <c r="F59" i="11"/>
  <c r="E59" i="11"/>
  <c r="O59" i="11"/>
  <c r="N59" i="11"/>
  <c r="L59" i="11"/>
  <c r="K59" i="11"/>
  <c r="J59" i="11"/>
  <c r="H59" i="11"/>
  <c r="Q33" i="13"/>
  <c r="Q34" i="13"/>
  <c r="Q35" i="13"/>
  <c r="Q38" i="13"/>
  <c r="Q37" i="13"/>
  <c r="Q36" i="13"/>
  <c r="E39" i="13"/>
  <c r="Q9" i="26" l="1"/>
  <c r="Q8" i="26"/>
  <c r="Q7" i="26"/>
  <c r="Q6" i="26"/>
  <c r="Q5" i="26"/>
  <c r="Q31" i="15" l="1"/>
  <c r="Q32" i="15"/>
  <c r="Q33" i="15"/>
  <c r="Q34" i="15"/>
  <c r="Q35" i="15"/>
  <c r="Q36" i="15"/>
  <c r="Q37" i="15"/>
  <c r="Q38" i="15"/>
  <c r="Q39" i="15"/>
  <c r="Q40" i="15"/>
  <c r="Q41" i="15"/>
  <c r="Q47" i="11" l="1"/>
  <c r="Q46" i="11"/>
  <c r="Q45" i="11"/>
  <c r="Q44" i="11"/>
  <c r="Q43" i="11"/>
  <c r="Q42" i="11"/>
  <c r="Q41" i="11"/>
  <c r="Q40" i="11"/>
  <c r="Q39" i="11"/>
  <c r="Q38" i="11"/>
  <c r="Q36" i="11"/>
  <c r="Q35" i="11"/>
  <c r="Q34" i="11"/>
  <c r="Q33" i="11"/>
  <c r="Q32" i="11"/>
  <c r="Q31" i="11"/>
  <c r="Q30" i="11"/>
  <c r="Q29" i="11"/>
  <c r="Q28" i="11"/>
  <c r="Q27" i="11"/>
  <c r="Q25" i="11"/>
  <c r="Q24" i="11"/>
  <c r="Q23" i="11"/>
  <c r="Q22" i="11"/>
  <c r="Q21" i="11"/>
  <c r="Q20" i="11"/>
  <c r="Q19" i="11"/>
  <c r="Q18" i="11"/>
  <c r="Q17" i="11"/>
  <c r="Q14" i="11"/>
  <c r="Q13" i="11"/>
  <c r="Q12" i="11"/>
  <c r="Q11" i="11"/>
  <c r="Q10" i="11"/>
  <c r="Q9" i="11"/>
  <c r="Q8" i="11"/>
  <c r="Q7" i="11"/>
  <c r="Q6" i="11"/>
  <c r="Q5" i="11"/>
  <c r="Q16" i="11"/>
  <c r="P48" i="11"/>
  <c r="O48" i="11"/>
  <c r="N48" i="11"/>
  <c r="M48" i="11"/>
  <c r="L48" i="11"/>
  <c r="K48" i="11"/>
  <c r="J48" i="11"/>
  <c r="I48" i="11"/>
  <c r="H48" i="11"/>
  <c r="G48" i="11"/>
  <c r="F48" i="11"/>
  <c r="E48" i="11"/>
  <c r="P15" i="11"/>
  <c r="O15" i="11"/>
  <c r="N15" i="11"/>
  <c r="M15" i="11"/>
  <c r="L15" i="11"/>
  <c r="K15" i="11"/>
  <c r="J15" i="11"/>
  <c r="I15" i="11"/>
  <c r="H15" i="11"/>
  <c r="G15" i="11"/>
  <c r="F15" i="11"/>
  <c r="E15" i="11"/>
  <c r="F43" i="15"/>
  <c r="E43" i="15"/>
  <c r="Q48" i="11" l="1"/>
  <c r="Q15" i="11"/>
  <c r="Q50" i="11"/>
  <c r="Q52" i="11"/>
  <c r="Q53" i="11"/>
  <c r="Q56" i="11"/>
  <c r="Q54" i="11"/>
  <c r="Q55" i="11"/>
  <c r="Q57" i="11"/>
  <c r="P19" i="23"/>
  <c r="P20" i="23"/>
  <c r="P21" i="23"/>
  <c r="P22" i="23"/>
  <c r="P23" i="23"/>
  <c r="F26" i="11" l="1"/>
  <c r="G26" i="11"/>
  <c r="H26" i="11"/>
  <c r="I26" i="11"/>
  <c r="J26" i="11"/>
  <c r="K26" i="11"/>
  <c r="L26" i="11"/>
  <c r="M26" i="11"/>
  <c r="N26" i="11"/>
  <c r="O26" i="11"/>
  <c r="P26" i="11"/>
  <c r="F37" i="11"/>
  <c r="G37" i="11"/>
  <c r="H37" i="11"/>
  <c r="I37" i="11"/>
  <c r="J37" i="11"/>
  <c r="K37" i="11"/>
  <c r="L37" i="11"/>
  <c r="M37" i="11"/>
  <c r="N37" i="11"/>
  <c r="O37" i="11"/>
  <c r="P37" i="11"/>
  <c r="E37" i="11"/>
  <c r="E26" i="11"/>
  <c r="P25" i="13"/>
  <c r="O25" i="13"/>
  <c r="N25" i="13"/>
  <c r="M25" i="13"/>
  <c r="L25" i="13"/>
  <c r="K25" i="13"/>
  <c r="J25" i="13"/>
  <c r="I25" i="13"/>
  <c r="H25" i="13"/>
  <c r="G25" i="13"/>
  <c r="F25" i="13"/>
  <c r="E25" i="13"/>
  <c r="Q24" i="13"/>
  <c r="Q23" i="13"/>
  <c r="Q22" i="13"/>
  <c r="Q21" i="13"/>
  <c r="Q20" i="13"/>
  <c r="Q19" i="13"/>
  <c r="P32" i="13"/>
  <c r="O32" i="13"/>
  <c r="N32" i="13"/>
  <c r="M32" i="13"/>
  <c r="L32" i="13"/>
  <c r="K32" i="13"/>
  <c r="J32" i="13"/>
  <c r="I32" i="13"/>
  <c r="H32" i="13"/>
  <c r="G32" i="13"/>
  <c r="F32" i="13"/>
  <c r="E32" i="13"/>
  <c r="Q31" i="13"/>
  <c r="Q30" i="13"/>
  <c r="Q29" i="13"/>
  <c r="Q28" i="13"/>
  <c r="Q27" i="13"/>
  <c r="Q26" i="13"/>
  <c r="Q37" i="10"/>
  <c r="Q38" i="10"/>
  <c r="Q36" i="10"/>
  <c r="P22" i="26"/>
  <c r="O22" i="26"/>
  <c r="N22" i="26"/>
  <c r="M22" i="26"/>
  <c r="L22" i="26"/>
  <c r="K22" i="26"/>
  <c r="J22" i="26"/>
  <c r="I22" i="26"/>
  <c r="H22" i="26"/>
  <c r="G22" i="26"/>
  <c r="F22" i="26"/>
  <c r="E22" i="26"/>
  <c r="Q21" i="26"/>
  <c r="Q20" i="26"/>
  <c r="Q19" i="26"/>
  <c r="Q18" i="26"/>
  <c r="Q17" i="26"/>
  <c r="P28" i="26"/>
  <c r="O28" i="26"/>
  <c r="N28" i="26"/>
  <c r="M28" i="26"/>
  <c r="L28" i="26"/>
  <c r="K28" i="26"/>
  <c r="J28" i="26"/>
  <c r="I28" i="26"/>
  <c r="H28" i="26"/>
  <c r="G28" i="26"/>
  <c r="F28" i="26"/>
  <c r="E28" i="26"/>
  <c r="Q27" i="26"/>
  <c r="Q26" i="26"/>
  <c r="Q25" i="26"/>
  <c r="Q24" i="26"/>
  <c r="Q23" i="26"/>
  <c r="Q12" i="13"/>
  <c r="Q5" i="13"/>
  <c r="Q37" i="11" l="1"/>
  <c r="Q26" i="11"/>
  <c r="Q28" i="26"/>
  <c r="Q25" i="13"/>
  <c r="Q32" i="13"/>
  <c r="Q22" i="26"/>
  <c r="Q39" i="13" l="1"/>
  <c r="R34" i="13" s="1"/>
  <c r="R35" i="13" l="1"/>
  <c r="R33" i="13"/>
  <c r="R22" i="11"/>
  <c r="R23" i="11"/>
  <c r="R24" i="11"/>
  <c r="R25" i="11"/>
  <c r="R50" i="11"/>
  <c r="R47" i="11"/>
  <c r="R48" i="11"/>
  <c r="R41" i="11"/>
  <c r="R12" i="11"/>
  <c r="R36" i="11"/>
  <c r="R42" i="11"/>
  <c r="R13" i="11"/>
  <c r="R30" i="11"/>
  <c r="R14" i="11"/>
  <c r="R31" i="11"/>
  <c r="R18" i="11"/>
  <c r="R52" i="11"/>
  <c r="R44" i="11"/>
  <c r="R32" i="11"/>
  <c r="R54" i="11"/>
  <c r="R19" i="11"/>
  <c r="R34" i="11"/>
  <c r="R21" i="11"/>
  <c r="R20" i="11"/>
  <c r="R35" i="11"/>
  <c r="R7" i="11"/>
  <c r="R56" i="11"/>
  <c r="R57" i="11"/>
  <c r="R8" i="11"/>
  <c r="R58" i="11"/>
  <c r="R10" i="11"/>
  <c r="R40" i="11"/>
  <c r="R11" i="11"/>
  <c r="R17" i="11"/>
  <c r="R49" i="11"/>
  <c r="R53" i="11"/>
  <c r="R29" i="11"/>
  <c r="R43" i="11"/>
  <c r="R39" i="11"/>
  <c r="R6" i="11"/>
  <c r="R9" i="11"/>
  <c r="R33" i="11"/>
  <c r="R55" i="11"/>
  <c r="R28" i="11"/>
  <c r="R51" i="11"/>
  <c r="R37" i="13"/>
  <c r="R38" i="13"/>
  <c r="R36" i="13"/>
  <c r="Q15" i="10"/>
  <c r="Q13" i="10"/>
  <c r="Q14" i="10"/>
  <c r="E16" i="10" l="1"/>
  <c r="F16" i="10"/>
  <c r="G16" i="10"/>
  <c r="H16" i="10"/>
  <c r="I16" i="10"/>
  <c r="J16" i="10"/>
  <c r="K16" i="10"/>
  <c r="L16" i="10"/>
  <c r="M16" i="10"/>
  <c r="N16" i="10"/>
  <c r="O16" i="10"/>
  <c r="P16" i="10"/>
  <c r="Q30" i="26"/>
  <c r="Q18" i="15"/>
  <c r="Q19" i="15"/>
  <c r="Q20" i="15"/>
  <c r="Q21" i="15"/>
  <c r="Q22" i="15"/>
  <c r="Q23" i="15"/>
  <c r="Q24" i="15"/>
  <c r="Q25" i="15"/>
  <c r="Q26" i="15"/>
  <c r="Q27" i="15"/>
  <c r="Q28" i="15"/>
  <c r="Q29" i="15"/>
  <c r="Q30" i="15"/>
  <c r="Q42" i="15"/>
  <c r="Q17" i="15"/>
  <c r="F16" i="15"/>
  <c r="G16" i="15"/>
  <c r="H16" i="15"/>
  <c r="I16" i="15"/>
  <c r="J16" i="15"/>
  <c r="K16" i="15"/>
  <c r="L16" i="15"/>
  <c r="M16" i="15"/>
  <c r="N16" i="15"/>
  <c r="O16" i="15"/>
  <c r="P16" i="15"/>
  <c r="E16" i="15"/>
  <c r="Q6" i="15"/>
  <c r="Q7" i="15"/>
  <c r="Q8" i="15"/>
  <c r="Q9" i="15"/>
  <c r="Q10" i="15"/>
  <c r="Q11" i="15"/>
  <c r="Q12" i="15"/>
  <c r="Q13" i="15"/>
  <c r="Q14" i="15"/>
  <c r="Q15" i="15"/>
  <c r="Q5" i="15"/>
  <c r="P14" i="18"/>
  <c r="D15" i="18"/>
  <c r="P5" i="18"/>
  <c r="P21" i="21"/>
  <c r="P22" i="21"/>
  <c r="P23" i="21"/>
  <c r="P24" i="21"/>
  <c r="P6" i="21"/>
  <c r="P7" i="21"/>
  <c r="P8" i="21"/>
  <c r="P9" i="21"/>
  <c r="P10" i="21"/>
  <c r="P11" i="21"/>
  <c r="P12" i="21"/>
  <c r="P13" i="21"/>
  <c r="P14" i="21"/>
  <c r="P15" i="21"/>
  <c r="P16" i="21"/>
  <c r="P17" i="21"/>
  <c r="P18" i="21"/>
  <c r="P19" i="21"/>
  <c r="P20" i="21"/>
  <c r="P5" i="21"/>
  <c r="Q11" i="26"/>
  <c r="Q12" i="26"/>
  <c r="Q13" i="26"/>
  <c r="Q14" i="26"/>
  <c r="Q15" i="26"/>
  <c r="Q32" i="26" l="1"/>
  <c r="Q31" i="26"/>
  <c r="Q33" i="26"/>
  <c r="P25" i="21"/>
  <c r="Q18" i="21" s="1"/>
  <c r="Q34" i="26" l="1"/>
  <c r="R31" i="26" s="1"/>
  <c r="Q29" i="26"/>
  <c r="Q13" i="21"/>
  <c r="Q21" i="21"/>
  <c r="Q9" i="21"/>
  <c r="Q23" i="21"/>
  <c r="Q12" i="21"/>
  <c r="Q10" i="21"/>
  <c r="Q17" i="21"/>
  <c r="Q20" i="21"/>
  <c r="Q22" i="21"/>
  <c r="Q5" i="21"/>
  <c r="Q7" i="21"/>
  <c r="Q19" i="21"/>
  <c r="Q6" i="21"/>
  <c r="Q24" i="21"/>
  <c r="Q8" i="21"/>
  <c r="Q14" i="21"/>
  <c r="Q15" i="21"/>
  <c r="Q16" i="21"/>
  <c r="Q11" i="21"/>
  <c r="B23" i="8"/>
  <c r="O25" i="27"/>
  <c r="N25" i="27"/>
  <c r="M25" i="27"/>
  <c r="L25" i="27"/>
  <c r="K25" i="27"/>
  <c r="J25" i="27"/>
  <c r="I25" i="27"/>
  <c r="H25" i="27"/>
  <c r="G25" i="27"/>
  <c r="F25" i="27"/>
  <c r="E25" i="27"/>
  <c r="D25" i="27"/>
  <c r="P24" i="27"/>
  <c r="P23" i="27"/>
  <c r="P22" i="27"/>
  <c r="P21" i="27"/>
  <c r="P20" i="27"/>
  <c r="P19" i="27"/>
  <c r="P18" i="27"/>
  <c r="P17" i="27"/>
  <c r="P16" i="27"/>
  <c r="P15" i="27"/>
  <c r="P14" i="27"/>
  <c r="P13" i="27"/>
  <c r="P12" i="27"/>
  <c r="P11" i="27"/>
  <c r="P10" i="27"/>
  <c r="P9" i="27"/>
  <c r="P8" i="27"/>
  <c r="P7" i="27"/>
  <c r="P6" i="27"/>
  <c r="P5" i="27"/>
  <c r="R29" i="26" l="1"/>
  <c r="R20" i="26"/>
  <c r="R21" i="26"/>
  <c r="R22" i="26"/>
  <c r="R11" i="26"/>
  <c r="R23" i="26"/>
  <c r="R12" i="26"/>
  <c r="R24" i="26"/>
  <c r="R34" i="26"/>
  <c r="R13" i="26"/>
  <c r="R25" i="26"/>
  <c r="R18" i="26"/>
  <c r="R14" i="26"/>
  <c r="R26" i="26"/>
  <c r="R17" i="26"/>
  <c r="R15" i="26"/>
  <c r="R27" i="26"/>
  <c r="R19" i="26"/>
  <c r="R28" i="26"/>
  <c r="R7" i="26"/>
  <c r="R6" i="26"/>
  <c r="R8" i="26"/>
  <c r="R30" i="26"/>
  <c r="R9" i="26"/>
  <c r="R32" i="26"/>
  <c r="R33" i="26"/>
  <c r="P25" i="27"/>
  <c r="Q22" i="27" s="1"/>
  <c r="D34" i="21"/>
  <c r="Q6" i="27" l="1"/>
  <c r="Q11" i="27"/>
  <c r="Q10" i="27"/>
  <c r="Q21" i="27"/>
  <c r="Q13" i="27"/>
  <c r="Q24" i="27"/>
  <c r="Q15" i="27"/>
  <c r="Q17" i="27"/>
  <c r="Q23" i="27"/>
  <c r="Q20" i="27"/>
  <c r="Q19" i="27"/>
  <c r="Q14" i="27"/>
  <c r="Q5" i="27"/>
  <c r="Q16" i="27"/>
  <c r="Q7" i="27"/>
  <c r="Q12" i="27"/>
  <c r="Q9" i="27"/>
  <c r="Q8" i="27"/>
  <c r="Q18" i="27"/>
  <c r="R5" i="26"/>
  <c r="Q25" i="27" l="1"/>
  <c r="B22" i="8"/>
  <c r="B21" i="8"/>
  <c r="B20" i="8"/>
  <c r="B19" i="8"/>
  <c r="B18" i="8"/>
  <c r="B17" i="8"/>
  <c r="B16" i="8"/>
  <c r="P16" i="26"/>
  <c r="O16" i="26"/>
  <c r="N16" i="26"/>
  <c r="H16" i="26"/>
  <c r="G16" i="26"/>
  <c r="F16" i="26"/>
  <c r="P10" i="26"/>
  <c r="M10" i="26"/>
  <c r="I10" i="26"/>
  <c r="H10" i="26"/>
  <c r="E10" i="26"/>
  <c r="F18" i="13"/>
  <c r="G18" i="13"/>
  <c r="H18" i="13"/>
  <c r="I18" i="13"/>
  <c r="J18" i="13"/>
  <c r="K18" i="13"/>
  <c r="L18" i="13"/>
  <c r="M18" i="13"/>
  <c r="N18" i="13"/>
  <c r="O18" i="13"/>
  <c r="P18" i="13"/>
  <c r="E18" i="13"/>
  <c r="Q13" i="13"/>
  <c r="Q14" i="13"/>
  <c r="Q15" i="13"/>
  <c r="Q16" i="13"/>
  <c r="Q17" i="13"/>
  <c r="Q18" i="13" l="1"/>
  <c r="L16" i="26"/>
  <c r="J16" i="26"/>
  <c r="K16" i="26"/>
  <c r="F10" i="26"/>
  <c r="J10" i="26"/>
  <c r="N10" i="26"/>
  <c r="L10" i="26"/>
  <c r="E16" i="26"/>
  <c r="I16" i="26"/>
  <c r="M16" i="26"/>
  <c r="G10" i="26"/>
  <c r="K10" i="26"/>
  <c r="O10" i="26"/>
  <c r="Q10" i="26" l="1"/>
  <c r="R10" i="26" s="1"/>
  <c r="Q16" i="26"/>
  <c r="R16" i="26" s="1"/>
  <c r="O5" i="1" l="1"/>
  <c r="D7" i="25" l="1"/>
  <c r="E7" i="25"/>
  <c r="F7" i="25"/>
  <c r="G7" i="25"/>
  <c r="H7" i="25"/>
  <c r="I7" i="25"/>
  <c r="J7" i="25"/>
  <c r="K7" i="25"/>
  <c r="L7" i="25"/>
  <c r="M7" i="25"/>
  <c r="N7" i="25"/>
  <c r="C7" i="25"/>
  <c r="R5" i="11" l="1"/>
  <c r="R37" i="11"/>
  <c r="R16" i="11"/>
  <c r="R38" i="11"/>
  <c r="R27" i="11"/>
  <c r="R26" i="11"/>
  <c r="R15" i="11"/>
  <c r="O7" i="25"/>
  <c r="P7" i="25" s="1"/>
  <c r="O6" i="25"/>
  <c r="P6" i="25" l="1"/>
  <c r="O5" i="25"/>
  <c r="P5" i="25" s="1"/>
  <c r="B31" i="8"/>
  <c r="B30" i="8"/>
  <c r="B29" i="8"/>
  <c r="B28" i="8"/>
  <c r="B27" i="8"/>
  <c r="B15" i="8"/>
  <c r="B14" i="8"/>
  <c r="E15" i="18"/>
  <c r="F15" i="18"/>
  <c r="G15" i="18"/>
  <c r="H15" i="18"/>
  <c r="I15" i="18"/>
  <c r="J15" i="18"/>
  <c r="K15" i="18"/>
  <c r="L15" i="18"/>
  <c r="M15" i="18"/>
  <c r="N15" i="18"/>
  <c r="O15" i="18"/>
  <c r="P6" i="18"/>
  <c r="P7" i="18"/>
  <c r="P8" i="18"/>
  <c r="P9" i="18"/>
  <c r="P10" i="18"/>
  <c r="P11" i="18"/>
  <c r="P12" i="18"/>
  <c r="P13" i="18"/>
  <c r="O25" i="24"/>
  <c r="N25" i="24"/>
  <c r="M25" i="24"/>
  <c r="L25" i="24"/>
  <c r="K25" i="24"/>
  <c r="J25" i="24"/>
  <c r="I25" i="24"/>
  <c r="H25" i="24"/>
  <c r="G25" i="24"/>
  <c r="F25" i="24"/>
  <c r="E25" i="24"/>
  <c r="D25" i="24"/>
  <c r="P24" i="24"/>
  <c r="P23" i="24"/>
  <c r="P22" i="24"/>
  <c r="P21" i="24"/>
  <c r="P20" i="24"/>
  <c r="P19" i="24"/>
  <c r="P18" i="24"/>
  <c r="P17" i="24"/>
  <c r="P16" i="24"/>
  <c r="P15" i="24"/>
  <c r="P14" i="24"/>
  <c r="P13" i="24"/>
  <c r="P12" i="24"/>
  <c r="P11" i="24"/>
  <c r="P10" i="24"/>
  <c r="P9" i="24"/>
  <c r="P8" i="24"/>
  <c r="P7" i="24"/>
  <c r="P6" i="24"/>
  <c r="P5" i="24"/>
  <c r="O25" i="23"/>
  <c r="N25" i="23"/>
  <c r="M25" i="23"/>
  <c r="L25" i="23"/>
  <c r="K25" i="23"/>
  <c r="J25" i="23"/>
  <c r="I25" i="23"/>
  <c r="H25" i="23"/>
  <c r="G25" i="23"/>
  <c r="F25" i="23"/>
  <c r="E25" i="23"/>
  <c r="D25" i="23"/>
  <c r="P24" i="23"/>
  <c r="P18" i="23"/>
  <c r="P17" i="23"/>
  <c r="P16" i="23"/>
  <c r="P15" i="23"/>
  <c r="P14" i="23"/>
  <c r="P13" i="23"/>
  <c r="P12" i="23"/>
  <c r="P11" i="23"/>
  <c r="P10" i="23"/>
  <c r="P9" i="23"/>
  <c r="P8" i="23"/>
  <c r="P7" i="23"/>
  <c r="P6" i="23"/>
  <c r="P5" i="23"/>
  <c r="O25" i="22"/>
  <c r="N25" i="22"/>
  <c r="M25" i="22"/>
  <c r="L25" i="22"/>
  <c r="K25" i="22"/>
  <c r="J25" i="22"/>
  <c r="I25" i="22"/>
  <c r="H25" i="22"/>
  <c r="G25" i="22"/>
  <c r="F25" i="22"/>
  <c r="E25" i="22"/>
  <c r="D25" i="22"/>
  <c r="P24" i="22"/>
  <c r="P23" i="22"/>
  <c r="P22" i="22"/>
  <c r="P21" i="22"/>
  <c r="P20" i="22"/>
  <c r="P19" i="22"/>
  <c r="P18" i="22"/>
  <c r="P17" i="22"/>
  <c r="P16" i="22"/>
  <c r="P15" i="22"/>
  <c r="P14" i="22"/>
  <c r="P13" i="22"/>
  <c r="P12" i="22"/>
  <c r="P11" i="22"/>
  <c r="P10" i="22"/>
  <c r="P9" i="22"/>
  <c r="P8" i="22"/>
  <c r="P7" i="22"/>
  <c r="P6" i="22"/>
  <c r="P5" i="22"/>
  <c r="O25" i="21"/>
  <c r="N25" i="21"/>
  <c r="M25" i="21"/>
  <c r="L25" i="21"/>
  <c r="K25" i="21"/>
  <c r="J25" i="21"/>
  <c r="I25" i="21"/>
  <c r="H25" i="21"/>
  <c r="G25" i="21"/>
  <c r="F25" i="21"/>
  <c r="E25" i="21"/>
  <c r="D25" i="21"/>
  <c r="O25" i="16"/>
  <c r="N25" i="16"/>
  <c r="M25" i="16"/>
  <c r="L25" i="16"/>
  <c r="K25" i="16"/>
  <c r="J25" i="16"/>
  <c r="I25" i="16"/>
  <c r="H25" i="16"/>
  <c r="G25" i="16"/>
  <c r="F25" i="16"/>
  <c r="E25" i="16"/>
  <c r="D25" i="16"/>
  <c r="P24" i="16"/>
  <c r="P23" i="16"/>
  <c r="P22" i="16"/>
  <c r="P21" i="16"/>
  <c r="P20" i="16"/>
  <c r="P19" i="16"/>
  <c r="P18" i="16"/>
  <c r="P17" i="16"/>
  <c r="P16" i="16"/>
  <c r="P15" i="16"/>
  <c r="P14" i="16"/>
  <c r="P13" i="16"/>
  <c r="P12" i="16"/>
  <c r="P11" i="16"/>
  <c r="P10" i="16"/>
  <c r="P9" i="16"/>
  <c r="P8" i="16"/>
  <c r="P7" i="16"/>
  <c r="P6" i="16"/>
  <c r="P5" i="16"/>
  <c r="P43" i="15"/>
  <c r="O43" i="15"/>
  <c r="N43" i="15"/>
  <c r="M43" i="15"/>
  <c r="L43" i="15"/>
  <c r="K43" i="15"/>
  <c r="J43" i="15"/>
  <c r="I43" i="15"/>
  <c r="H43" i="15"/>
  <c r="G43" i="15"/>
  <c r="M7" i="14"/>
  <c r="L7" i="14"/>
  <c r="K7" i="14"/>
  <c r="I7" i="14"/>
  <c r="H7" i="14"/>
  <c r="G7" i="14"/>
  <c r="E7" i="14"/>
  <c r="D7" i="14"/>
  <c r="C7" i="14"/>
  <c r="Q6" i="13"/>
  <c r="Q7" i="13"/>
  <c r="Q8" i="13"/>
  <c r="Q9" i="13"/>
  <c r="Q10" i="13"/>
  <c r="P11" i="13"/>
  <c r="O11" i="13"/>
  <c r="N11" i="13"/>
  <c r="M11" i="13"/>
  <c r="L11" i="13"/>
  <c r="K11" i="13"/>
  <c r="J11" i="13"/>
  <c r="I11" i="13"/>
  <c r="H11" i="13"/>
  <c r="G11" i="13"/>
  <c r="F11" i="13"/>
  <c r="E11" i="13"/>
  <c r="P15" i="18" l="1"/>
  <c r="Q6" i="18" s="1"/>
  <c r="P25" i="22"/>
  <c r="Q16" i="22" s="1"/>
  <c r="Q11" i="13"/>
  <c r="J7" i="14"/>
  <c r="P25" i="24"/>
  <c r="Q5" i="24" s="1"/>
  <c r="P25" i="23"/>
  <c r="Q10" i="23" s="1"/>
  <c r="P25" i="16"/>
  <c r="Q24" i="16" s="1"/>
  <c r="F44" i="15"/>
  <c r="N44" i="15"/>
  <c r="J44" i="15"/>
  <c r="E44" i="15"/>
  <c r="I44" i="15"/>
  <c r="M44" i="15"/>
  <c r="G44" i="15"/>
  <c r="K44" i="15"/>
  <c r="O44" i="15"/>
  <c r="H44" i="15"/>
  <c r="L44" i="15"/>
  <c r="P44" i="15"/>
  <c r="F7" i="14"/>
  <c r="N7" i="14"/>
  <c r="O6" i="14"/>
  <c r="O5" i="14"/>
  <c r="Q43" i="15"/>
  <c r="Q16" i="15"/>
  <c r="P6" i="3"/>
  <c r="P7" i="3"/>
  <c r="P8" i="3"/>
  <c r="P9" i="3"/>
  <c r="P10" i="3"/>
  <c r="P11" i="3"/>
  <c r="P12" i="3"/>
  <c r="P13" i="3"/>
  <c r="P14" i="3"/>
  <c r="P15" i="3"/>
  <c r="P16" i="3"/>
  <c r="P17" i="3"/>
  <c r="P18" i="3"/>
  <c r="P19" i="3"/>
  <c r="P20" i="3"/>
  <c r="P21" i="3"/>
  <c r="P22" i="3"/>
  <c r="P23" i="3"/>
  <c r="P24" i="3"/>
  <c r="P5" i="3"/>
  <c r="E25" i="3"/>
  <c r="F25" i="3"/>
  <c r="G25" i="3"/>
  <c r="H25" i="3"/>
  <c r="I25" i="3"/>
  <c r="J25" i="3"/>
  <c r="K25" i="3"/>
  <c r="L25" i="3"/>
  <c r="M25" i="3"/>
  <c r="N25" i="3"/>
  <c r="O25" i="3"/>
  <c r="D25" i="3"/>
  <c r="Q6" i="10"/>
  <c r="Q10" i="10"/>
  <c r="Q9" i="10"/>
  <c r="Q11" i="10"/>
  <c r="Q8" i="10"/>
  <c r="Q12" i="10"/>
  <c r="Q7" i="10"/>
  <c r="Q5" i="10"/>
  <c r="P43" i="10"/>
  <c r="O43" i="10"/>
  <c r="N43" i="10"/>
  <c r="M43" i="10"/>
  <c r="L43" i="10"/>
  <c r="K43" i="10"/>
  <c r="J43" i="10"/>
  <c r="I43" i="10"/>
  <c r="H43" i="10"/>
  <c r="G43" i="10"/>
  <c r="F43" i="10"/>
  <c r="E43" i="10"/>
  <c r="Q18" i="10"/>
  <c r="Q19" i="10"/>
  <c r="Q20" i="10"/>
  <c r="Q21" i="10"/>
  <c r="Q22" i="10"/>
  <c r="Q23" i="10"/>
  <c r="Q24" i="10"/>
  <c r="Q25" i="10"/>
  <c r="Q26" i="10"/>
  <c r="Q27" i="10"/>
  <c r="Q28" i="10"/>
  <c r="Q29" i="10"/>
  <c r="Q30" i="10"/>
  <c r="Q31" i="10"/>
  <c r="Q32" i="10"/>
  <c r="Q33" i="10"/>
  <c r="Q34" i="10"/>
  <c r="Q35" i="10"/>
  <c r="Q39" i="10"/>
  <c r="Q40" i="10"/>
  <c r="Q41" i="10"/>
  <c r="Q42" i="10"/>
  <c r="Q17" i="10"/>
  <c r="D7" i="1"/>
  <c r="E7" i="1"/>
  <c r="F7" i="1"/>
  <c r="G7" i="1"/>
  <c r="H7" i="1"/>
  <c r="I7" i="1"/>
  <c r="J7" i="1"/>
  <c r="K7" i="1"/>
  <c r="L7" i="1"/>
  <c r="M7" i="1"/>
  <c r="N7" i="1"/>
  <c r="Q16" i="24" l="1"/>
  <c r="Q19" i="24"/>
  <c r="Q6" i="24"/>
  <c r="Q10" i="24"/>
  <c r="Q6" i="23"/>
  <c r="Q10" i="18"/>
  <c r="Q11" i="18"/>
  <c r="Q7" i="18"/>
  <c r="Q12" i="18"/>
  <c r="Q9" i="18"/>
  <c r="Q13" i="18"/>
  <c r="Q44" i="15"/>
  <c r="R44" i="15" s="1"/>
  <c r="Q22" i="24"/>
  <c r="Q9" i="24"/>
  <c r="Q21" i="24"/>
  <c r="Q20" i="24"/>
  <c r="Q15" i="24"/>
  <c r="Q14" i="24"/>
  <c r="Q18" i="24"/>
  <c r="Q23" i="24"/>
  <c r="Q11" i="24"/>
  <c r="Q7" i="24"/>
  <c r="Q8" i="22"/>
  <c r="Q14" i="18"/>
  <c r="Q5" i="18"/>
  <c r="Q8" i="18"/>
  <c r="Q13" i="24"/>
  <c r="Q8" i="24"/>
  <c r="Q17" i="24"/>
  <c r="Q24" i="24"/>
  <c r="Q12" i="24"/>
  <c r="Q5" i="23"/>
  <c r="Q14" i="23"/>
  <c r="Q17" i="23"/>
  <c r="Q15" i="23"/>
  <c r="Q16" i="23"/>
  <c r="Q24" i="23"/>
  <c r="Q11" i="23"/>
  <c r="Q21" i="23"/>
  <c r="Q23" i="23"/>
  <c r="Q19" i="23"/>
  <c r="Q22" i="23"/>
  <c r="Q20" i="23"/>
  <c r="Q9" i="23"/>
  <c r="Q13" i="23"/>
  <c r="Q12" i="23"/>
  <c r="Q7" i="23"/>
  <c r="Q18" i="23"/>
  <c r="Q8" i="23"/>
  <c r="Q21" i="22"/>
  <c r="Q10" i="22"/>
  <c r="Q19" i="22"/>
  <c r="Q23" i="22"/>
  <c r="Q22" i="22"/>
  <c r="Q17" i="22"/>
  <c r="Q13" i="22"/>
  <c r="Q5" i="22"/>
  <c r="Q11" i="22"/>
  <c r="Q15" i="22"/>
  <c r="Q18" i="22"/>
  <c r="Q20" i="22"/>
  <c r="Q7" i="22"/>
  <c r="Q6" i="22"/>
  <c r="Q14" i="22"/>
  <c r="Q9" i="22"/>
  <c r="Q24" i="22"/>
  <c r="Q12" i="22"/>
  <c r="Q8" i="16"/>
  <c r="Q19" i="16"/>
  <c r="Q7" i="16"/>
  <c r="Q6" i="16"/>
  <c r="Q11" i="16"/>
  <c r="Q18" i="16"/>
  <c r="Q17" i="16"/>
  <c r="Q23" i="16"/>
  <c r="Q5" i="16"/>
  <c r="Q22" i="16"/>
  <c r="Q15" i="16"/>
  <c r="Q14" i="16"/>
  <c r="Q21" i="16"/>
  <c r="Q16" i="16"/>
  <c r="Q9" i="16"/>
  <c r="Q13" i="16"/>
  <c r="Q12" i="16"/>
  <c r="Q10" i="16"/>
  <c r="Q20" i="16"/>
  <c r="E44" i="10"/>
  <c r="I44" i="10"/>
  <c r="M44" i="10"/>
  <c r="F44" i="10"/>
  <c r="J44" i="10"/>
  <c r="N44" i="10"/>
  <c r="O6" i="1"/>
  <c r="G44" i="10"/>
  <c r="H44" i="10"/>
  <c r="L44" i="10"/>
  <c r="P44" i="10"/>
  <c r="P25" i="3"/>
  <c r="Q18" i="3" s="1"/>
  <c r="O44" i="10"/>
  <c r="K44" i="10"/>
  <c r="Q16" i="10"/>
  <c r="C7" i="1"/>
  <c r="O7" i="1" s="1"/>
  <c r="O7" i="14"/>
  <c r="P7" i="14" s="1"/>
  <c r="Q15" i="18"/>
  <c r="Q43" i="10"/>
  <c r="R27" i="15" l="1"/>
  <c r="R39" i="15"/>
  <c r="R38" i="15"/>
  <c r="R28" i="15"/>
  <c r="R40" i="15"/>
  <c r="R37" i="15"/>
  <c r="R29" i="15"/>
  <c r="R41" i="15"/>
  <c r="R30" i="15"/>
  <c r="R42" i="15"/>
  <c r="R31" i="15"/>
  <c r="R32" i="15"/>
  <c r="R34" i="15"/>
  <c r="R25" i="15"/>
  <c r="R33" i="15"/>
  <c r="R26" i="15"/>
  <c r="R36" i="15"/>
  <c r="R35" i="15"/>
  <c r="Q11" i="3"/>
  <c r="Q13" i="3"/>
  <c r="Q12" i="3"/>
  <c r="Q8" i="3"/>
  <c r="Q5" i="3"/>
  <c r="Q20" i="3"/>
  <c r="Q15" i="3"/>
  <c r="Q24" i="3"/>
  <c r="Q14" i="3"/>
  <c r="Q16" i="3"/>
  <c r="Q23" i="3"/>
  <c r="Q9" i="3"/>
  <c r="Q17" i="3"/>
  <c r="Q19" i="3"/>
  <c r="Q21" i="3"/>
  <c r="Q6" i="3"/>
  <c r="Q22" i="3"/>
  <c r="Q7" i="3"/>
  <c r="Q10" i="3"/>
  <c r="Q25" i="22"/>
  <c r="R43" i="15"/>
  <c r="R18" i="15"/>
  <c r="R22" i="15"/>
  <c r="R19" i="15"/>
  <c r="R23" i="15"/>
  <c r="R20" i="15"/>
  <c r="R24" i="15"/>
  <c r="R21" i="15"/>
  <c r="R17" i="15"/>
  <c r="R15" i="15"/>
  <c r="R12" i="15"/>
  <c r="R10" i="15"/>
  <c r="R8" i="15"/>
  <c r="R5" i="15"/>
  <c r="R9" i="15"/>
  <c r="R11" i="15"/>
  <c r="R7" i="15"/>
  <c r="R6" i="15"/>
  <c r="R13" i="15"/>
  <c r="R14" i="15"/>
  <c r="R16" i="15"/>
  <c r="R11" i="13"/>
  <c r="Q25" i="16"/>
  <c r="R13" i="13"/>
  <c r="R19" i="13"/>
  <c r="R25" i="13"/>
  <c r="R31" i="13"/>
  <c r="R14" i="13"/>
  <c r="R20" i="13"/>
  <c r="R26" i="13"/>
  <c r="R32" i="13"/>
  <c r="R23" i="13"/>
  <c r="R24" i="13"/>
  <c r="R15" i="13"/>
  <c r="R21" i="13"/>
  <c r="R27" i="13"/>
  <c r="R39" i="13"/>
  <c r="R22" i="13"/>
  <c r="R17" i="13"/>
  <c r="R29" i="13"/>
  <c r="R18" i="13"/>
  <c r="R30" i="13"/>
  <c r="R16" i="13"/>
  <c r="R28" i="13"/>
  <c r="R12" i="13"/>
  <c r="R6" i="13"/>
  <c r="R7" i="13"/>
  <c r="R5" i="13"/>
  <c r="R8" i="13"/>
  <c r="R10" i="13"/>
  <c r="R9" i="13"/>
  <c r="P7" i="1"/>
  <c r="P5" i="1"/>
  <c r="P6" i="1"/>
  <c r="P5" i="14"/>
  <c r="P6" i="14"/>
  <c r="Q44" i="10"/>
  <c r="Q25" i="21"/>
  <c r="Q25" i="24"/>
  <c r="Q25" i="23"/>
  <c r="R20" i="10" l="1"/>
  <c r="R32" i="10"/>
  <c r="R31" i="10"/>
  <c r="R21" i="10"/>
  <c r="R33" i="10"/>
  <c r="R17" i="10"/>
  <c r="R22" i="10"/>
  <c r="R34" i="10"/>
  <c r="R19" i="10"/>
  <c r="R23" i="10"/>
  <c r="R35" i="10"/>
  <c r="R24" i="10"/>
  <c r="R36" i="10"/>
  <c r="R30" i="10"/>
  <c r="R25" i="10"/>
  <c r="R37" i="10"/>
  <c r="R26" i="10"/>
  <c r="R38" i="10"/>
  <c r="R27" i="10"/>
  <c r="R39" i="10"/>
  <c r="R28" i="10"/>
  <c r="R40" i="10"/>
  <c r="R18" i="10"/>
  <c r="R29" i="10"/>
  <c r="R41" i="10"/>
  <c r="R42" i="10"/>
  <c r="R14" i="10"/>
  <c r="R13" i="10"/>
  <c r="R15" i="10"/>
  <c r="R11" i="10"/>
  <c r="R6" i="10"/>
  <c r="R7" i="10"/>
  <c r="R10" i="10"/>
  <c r="R5" i="10"/>
  <c r="R8" i="10"/>
  <c r="R9" i="10"/>
  <c r="R12" i="10"/>
  <c r="Q25" i="3"/>
  <c r="R16" i="10" l="1"/>
  <c r="R43" i="10"/>
  <c r="R44" i="10" l="1"/>
</calcChain>
</file>

<file path=xl/sharedStrings.xml><?xml version="1.0" encoding="utf-8"?>
<sst xmlns="http://schemas.openxmlformats.org/spreadsheetml/2006/main" count="1010" uniqueCount="258">
  <si>
    <t>Procedencia</t>
  </si>
  <si>
    <t>Sede Lima Norte</t>
  </si>
  <si>
    <t>Total</t>
  </si>
  <si>
    <t>%</t>
  </si>
  <si>
    <t>OLI Aeropuerto Zona Internacional</t>
  </si>
  <si>
    <t>OLI Aeropuerto Zona Nacional</t>
  </si>
  <si>
    <t>OLI Gamarra</t>
  </si>
  <si>
    <t>ORI La Libertad</t>
  </si>
  <si>
    <t>ORI Cajamarca</t>
  </si>
  <si>
    <t>ORI Lambayeque</t>
  </si>
  <si>
    <t>ORI Cusco</t>
  </si>
  <si>
    <t>ORI Ica</t>
  </si>
  <si>
    <t>ORI Junín</t>
  </si>
  <si>
    <t>ORI Huánuco</t>
  </si>
  <si>
    <t>ORI Puno</t>
  </si>
  <si>
    <t>ORI Loreto</t>
  </si>
  <si>
    <t>ORI Tumbes</t>
  </si>
  <si>
    <t>ORI San Martín</t>
  </si>
  <si>
    <t>ORI La Merced</t>
  </si>
  <si>
    <t>ORI Pasco</t>
  </si>
  <si>
    <t>ORI Ucayali</t>
  </si>
  <si>
    <t>ORI Amazonas</t>
  </si>
  <si>
    <t>ORI Ayacucho</t>
  </si>
  <si>
    <t>ORI Huancavelica</t>
  </si>
  <si>
    <t>ORI Vraem</t>
  </si>
  <si>
    <t>Actividad económica</t>
  </si>
  <si>
    <t>Transporte por vía aérea</t>
  </si>
  <si>
    <t>Telecomunicaciones</t>
  </si>
  <si>
    <t>Educación</t>
  </si>
  <si>
    <t>Tiendas por departamento, bazares y conexos</t>
  </si>
  <si>
    <t>Seguros</t>
  </si>
  <si>
    <t>Transporte terrestre y otros tipos de transporte</t>
  </si>
  <si>
    <t>Comercio mayorista de otros productos</t>
  </si>
  <si>
    <t>Comercio minorista de otros productos</t>
  </si>
  <si>
    <t>Servicios varios</t>
  </si>
  <si>
    <t>Comercio minorista de línea blanca, marrón y otras</t>
  </si>
  <si>
    <t>Venta, mantenimiento y reparación de vehículos</t>
  </si>
  <si>
    <t>Construcción e inmobiliario</t>
  </si>
  <si>
    <t>Otras actividades manufactureras</t>
  </si>
  <si>
    <t>Idoneidad</t>
  </si>
  <si>
    <t>Consumos fraudulentos</t>
  </si>
  <si>
    <t>Información</t>
  </si>
  <si>
    <t>Métodos comerciales coercitvos</t>
  </si>
  <si>
    <t>Métodos abusivos de cobranza</t>
  </si>
  <si>
    <t>Trato discriminatorio</t>
  </si>
  <si>
    <t>Sede</t>
  </si>
  <si>
    <t>No conciliado</t>
  </si>
  <si>
    <t>Derivación</t>
  </si>
  <si>
    <t>volver</t>
  </si>
  <si>
    <t>Total (a)+(b)</t>
  </si>
  <si>
    <t>Oficinas regionales
(b)</t>
  </si>
  <si>
    <t>Supermercados, bodegas, minimarkets y similares</t>
  </si>
  <si>
    <t>Total nacional (a)+(b)+(c)+
(d)</t>
  </si>
  <si>
    <t>Comercio minorista de textiles, prendas de vestir y calzado</t>
  </si>
  <si>
    <t>Tarjeta de crédito</t>
  </si>
  <si>
    <t>Crédito de consumo</t>
  </si>
  <si>
    <t>Cuenta de ahorros</t>
  </si>
  <si>
    <t>Crédito hipotecario</t>
  </si>
  <si>
    <t>Préstamo personal</t>
  </si>
  <si>
    <t>Tarjeta de débito</t>
  </si>
  <si>
    <t>Cuenta corriente</t>
  </si>
  <si>
    <t>Cuenta de haberes</t>
  </si>
  <si>
    <t>PRESENTADOS:</t>
  </si>
  <si>
    <t>CONCLUIDOS:</t>
  </si>
  <si>
    <t>Forma de conclusión</t>
  </si>
  <si>
    <t>Servicios profesionales, técnicos y otros</t>
  </si>
  <si>
    <t>Sede de Lima y Callao
(a)</t>
  </si>
  <si>
    <t>Motivo de reclamo</t>
  </si>
  <si>
    <t>Sede u Oficina</t>
  </si>
  <si>
    <t>Tipo de producto</t>
  </si>
  <si>
    <t>Inasistencia de ambas partes</t>
  </si>
  <si>
    <t>Abandono</t>
  </si>
  <si>
    <t>Inasistencia del reclamante</t>
  </si>
  <si>
    <t>Comercio minorista de artículos de ferreteria y afines</t>
  </si>
  <si>
    <t>Comercio minorista de productos farmacéuticos, perfumería y afines</t>
  </si>
  <si>
    <t>Modalidad de atención</t>
  </si>
  <si>
    <t>Presencial</t>
  </si>
  <si>
    <t>Correo electrónico</t>
  </si>
  <si>
    <t>Llamada telefónica</t>
  </si>
  <si>
    <t>1/ Incluye reclamos concluidos a través de mediación.</t>
  </si>
  <si>
    <t>Restaurantes, bares y cantinas</t>
  </si>
  <si>
    <t>Nota:</t>
  </si>
  <si>
    <t>- Se considera como contrato electrónico a los reclamos presentados que realizaron un contrato con el proveedor vía internet.</t>
  </si>
  <si>
    <t>Actividades artísticas, entretenimiento y esparcimiento</t>
  </si>
  <si>
    <t>Agencias de viaje y otros servicios de transporte</t>
  </si>
  <si>
    <t>a/ Incluye reclamos concluidos a través de mediación.</t>
  </si>
  <si>
    <t xml:space="preserve">1/ Incluye actividades económicas, tales como sistema financiero bancario, sistema financiero no bancario y otras actividades financieras.  </t>
  </si>
  <si>
    <t>Reclama virtual</t>
  </si>
  <si>
    <t>1/ Incluye reclamos presentados mediante Cartas y WhatsApp.</t>
  </si>
  <si>
    <t>Inasistencia del reclamado</t>
  </si>
  <si>
    <r>
      <t xml:space="preserve">ORI Piura </t>
    </r>
    <r>
      <rPr>
        <sz val="10"/>
        <color rgb="FF000000"/>
        <rFont val="Arial"/>
        <family val="2"/>
      </rPr>
      <t>2/</t>
    </r>
  </si>
  <si>
    <r>
      <t xml:space="preserve">ORI Tacna </t>
    </r>
    <r>
      <rPr>
        <sz val="10"/>
        <color rgb="FF000000"/>
        <rFont val="Arial"/>
        <family val="2"/>
      </rPr>
      <t>3/</t>
    </r>
  </si>
  <si>
    <r>
      <t xml:space="preserve">Otros </t>
    </r>
    <r>
      <rPr>
        <sz val="10"/>
        <color rgb="FF000000"/>
        <rFont val="Arial"/>
        <family val="2"/>
      </rPr>
      <t>1/</t>
    </r>
  </si>
  <si>
    <t>Otros 1/</t>
  </si>
  <si>
    <t>Sistema financiero 1/</t>
  </si>
  <si>
    <t>Otras actividades económicas 2/</t>
  </si>
  <si>
    <r>
      <t xml:space="preserve">Conciliación </t>
    </r>
    <r>
      <rPr>
        <sz val="10"/>
        <color rgb="FF000000"/>
        <rFont val="Arial"/>
        <family val="2"/>
      </rPr>
      <t>1/</t>
    </r>
  </si>
  <si>
    <t>Conciliación 1/</t>
  </si>
  <si>
    <t>ORI Moquegua 4/</t>
  </si>
  <si>
    <t>Desistimiento del reclamante no desea continuar con el proceso del reclamo</t>
  </si>
  <si>
    <t>Falta de datos del proveedor</t>
  </si>
  <si>
    <t>Desistimiento del reclamante: inasistencia injustificada  a la segunda citación</t>
  </si>
  <si>
    <t>OLI Lima y Callao 2/
(c)</t>
  </si>
  <si>
    <t>Sede Lima Norte
(d)</t>
  </si>
  <si>
    <t>OLI Lima y Callao 1/
(c)</t>
  </si>
  <si>
    <t>- Se excluyen a empresas asociadas a actividades económicas como el Sistema Financiero, Pensiones y Seguros.</t>
  </si>
  <si>
    <t>Dic-23</t>
  </si>
  <si>
    <t>Ene-23</t>
  </si>
  <si>
    <t>Feb-23</t>
  </si>
  <si>
    <t>Mar-23</t>
  </si>
  <si>
    <t>Abr-23</t>
  </si>
  <si>
    <t>May-23</t>
  </si>
  <si>
    <t>Jun-23</t>
  </si>
  <si>
    <t>Jul-23</t>
  </si>
  <si>
    <t>Ago-23</t>
  </si>
  <si>
    <t>Sep-23</t>
  </si>
  <si>
    <t>Oct-23</t>
  </si>
  <si>
    <t>Nov-23</t>
  </si>
  <si>
    <t>Sedes Lima y Callao a/: 72 643</t>
  </si>
  <si>
    <t>OLI Congreso de la República</t>
  </si>
  <si>
    <t>ORI Arequipa 1/</t>
  </si>
  <si>
    <t>ORI Áncash-Chimbote</t>
  </si>
  <si>
    <t>ORI Áncash-Huaraz</t>
  </si>
  <si>
    <t>ORI Apurímac</t>
  </si>
  <si>
    <t>Servicios de salud humana</t>
  </si>
  <si>
    <t>ORI Tacna 3/</t>
  </si>
  <si>
    <t>ORI Piura 2/</t>
  </si>
  <si>
    <t>ORI Madre de Dios</t>
  </si>
  <si>
    <t>1/ Contiene otras actividades económicas, tales como elaboración de productos alimenticios, bebidas y tabaco,afocat y asociaciones diversas, hoteles y otros tipos de hospedajes, impresión y edición de libros, periódicos y relacionados; entre otros.</t>
  </si>
  <si>
    <t>- A partir de junio de 2022, la Subdirección de Atención al Ciudadano (SBC) incorporó nuevas formas de conclusión.</t>
  </si>
  <si>
    <t>Oficinas regionales b/: 41 163</t>
  </si>
  <si>
    <t>Administración de fondos colectivos</t>
  </si>
  <si>
    <t>Sedes Lima y Callao a/: 74 501</t>
  </si>
  <si>
    <t>Sede Central Lima Sur
(a)</t>
  </si>
  <si>
    <t>2/ Contiene otras actividades económicas, tales como  comercio minorista de artículos de ferreteria y afines, tiendas por departamento, bazares y conexos, comercio minorista de productos farmacéuticos, perfumería y afines, tiendas por departamento, bazares y conexos; entre otros.</t>
  </si>
  <si>
    <t>2/ Contiene otras actividades económicas, tales como otras actividades manufactureras, comercio minorista de productos farmacéuticos, perfumería y afines, tiendas por departamento, bazares y conexos; entre otros.</t>
  </si>
  <si>
    <t>2/ Contiene otras actividades económicas tales como comercio minorista de artículos de ferreteria y afines, comercio minorista de línea blanca, marrón y otras, afocat y asociaciones diversas; entre otros.</t>
  </si>
  <si>
    <t>2/ Contiene otras actividades económicas, tales como comercio minorista de artículos de ferreteria y afines, afocat y asociaciones diversas, tiendas por departamento, bazares y conexos; entre otros.</t>
  </si>
  <si>
    <t>Oficinas regionales b/: 41 516</t>
  </si>
  <si>
    <t>No conciliado: 13 912</t>
  </si>
  <si>
    <t>Total 2023: 63 640 reclamos concluidos</t>
  </si>
  <si>
    <t>Conciliado a/: 49 728</t>
  </si>
  <si>
    <t>1. SUBDIRECCIÓN DE ATENCIÓN AL CIUDADANO</t>
  </si>
  <si>
    <t>Total 2023: 116 017 reclamos concluidos</t>
  </si>
  <si>
    <t>2/ Contiene otras actividades económicas, tales como comercio minorista de artículos de ferreteria y afines, comercio minorista de productos farmaceúticos, tiendas por departamento, bazares y conexos, perfumería y afines; entre otros.</t>
  </si>
  <si>
    <t>- A partir de junio de 2022, se tiene información del tipo de conclusión desagregada por proveedor reclamado, por lo que, un reclamo puede tener más de una conclusión según el proveedor reclamado. En ese sentido, desde junio de 2022, la cantidad reportada en el presente cuadro puede ser mayor a lo reportado en el Cuadro 1.16.</t>
  </si>
  <si>
    <t>Total 2023: 113 806 reclamos presentados</t>
  </si>
  <si>
    <t>Nota: Cabe señalar que, un reclamo puede incluir a más de un proveedor reclamado, cada uno con su respectiva actividad económica. Sin embargo, para efectos contables, en el presente cuadro se ha considerado únicamente la actividad económica correspondiente al proveedor principal del reclamo.</t>
  </si>
  <si>
    <t>-  Cabe señalar que, un reclamo puede incluir a más de un proveedor reclamado, cada uno con su respectiva actividad económica. Sin embargo, para efectos contables, en el presente cuadro se ha considerado únicamente la actividad económica correspondiente al proveedor principal del reclamo.</t>
  </si>
  <si>
    <t>1/ Incluye otros productos financieros, tales como certificado de depósito, servicio de corretaje de activos financieros, cuenta Compensación por Tiempo de Servicio (CTS), administración de fondos mutuos; entre otros.</t>
  </si>
  <si>
    <t>b/ Contiene reclamos presentados en las Oficinas Regionales del Indecopi (ORI), ubicadas en Arequipa (incluyendo el Centro MAC Arequipa), Cajamarca, Cusco, Ica, Junín, La Merced, La Libertad, Lambayeque, Loreto, Piura (incluyendo el Centro MAC Piura), Puno, San Martín, Tacna (incluye asesorías dentro del convenio Sernac-Chile), Huaraz, Chimbote, Ayacucho, Ucayali, Moquegua a (incluyendo el Centro MAC Moquegua), Tumbes, Huánuco, Amazonas, Apurímac, Huancavelica, Pasco, Madre de Dios y en la zona de Pichari en el Vraem.</t>
  </si>
  <si>
    <t xml:space="preserve">a/ Contiene reclamos presentados  en la Sede Central Lima Sur, Sede Lima Norte y en las oficinas locales del Indecopi (OLI) Aeropuerto, Gamarra, Congreso de la República y en los Centros MAC Lima Norte, Lima Este, Lima Sur, Callao y Ventanilla. </t>
  </si>
  <si>
    <t>b/ Contiene reclamos concluidos en las Oficinas Regionales del Indecopi (ORI), ubicadas en Arequipa (incluyendo el Centro MAC Arequipa), Cajamarca, Cusco, Ica, Junín, La Merced, La Libertad, Lambayeque, Loreto, Piura (incluyendo el Centro MAC Piura), Puno, San Martín, Tacna (incluye asesorías dentro del convenio Sernac-Chile), Huaraz, Chimbote, Ayacucho, Ucayali, Moquegua a (incluyendo el Centro MAC Moquegua), Tumbes, Huánuco, Amazonas, Apurímac, Huancavelica, Pasco, Madre de Dios y en la zona de Pichari en el Vraem.</t>
  </si>
  <si>
    <t>MAC Lima Sur</t>
  </si>
  <si>
    <t>MAC Lima Este</t>
  </si>
  <si>
    <t>MAC Callao</t>
  </si>
  <si>
    <t>MAC Ventanilla</t>
  </si>
  <si>
    <t>MAC Lima Norte</t>
  </si>
  <si>
    <t>1/ Se refiere a reclamos concluidos en las oficinas locales del Indecopi (OLI) Aeropuerto, Gamarra, Congreso de la República y en los Centros MAC Lima Norte, Lima Este, Lima Sur, Callao y Ventanilla.</t>
  </si>
  <si>
    <t>2/ Se refiere a reclamos concluidos en las oficinas locales del Indecopi (OLI) Aeropuerto, Gamarra, Congreso de la República y en los Centros MAC Lima Norte, Lima Este, Lima Sur, Callao y Ventanilla.</t>
  </si>
  <si>
    <t>Nota: Los Centros MAC son aquellos centros de atención en el que el Estado presta servicios de diversas entidades en un mismo espacio físico integrado, realizando actividades de orientación, tramitación de procedimientos y servicios de atención al ciudadano.</t>
  </si>
  <si>
    <t>Nota: 
- Los reclamos concluidos en un periodo no necesariamente han sido iniciados durante ese mismo periodo, siendo posible que hayan sido iniciados anteriormente.
- Los Centros MAC son aquellos centros de atención en el que el Estado presta servicios de diversas entidades en un mismo espacio físico integrado, realizando actividades de orientación, tramitación de procedimientos y servicios de atención al ciudadano.</t>
  </si>
  <si>
    <t>Sede central Lima Sur</t>
  </si>
  <si>
    <t>Sede u oficina</t>
  </si>
  <si>
    <t>Sede central Lima Sur 
(a)</t>
  </si>
  <si>
    <t>Sede central Lima Sur
(a)</t>
  </si>
  <si>
    <t>RECLAMOS</t>
  </si>
  <si>
    <t>2/ Incluye reclamos presentados por el Centro MAC Piura.</t>
  </si>
  <si>
    <t>3/ Incluye reclamos presentados por el convenio con el SERNAC - Chile.</t>
  </si>
  <si>
    <t>4/ Incluye reclamos presentados por el Centro MAC Moquegua.</t>
  </si>
  <si>
    <t>1/ Incluye reclamos presentados por el Centro MAC Arequipa.</t>
  </si>
  <si>
    <t>1/ Incluye reclamos concluidos por el Centro MAC Arequipa.</t>
  </si>
  <si>
    <t>2/ Incluye reclamos concluidos por el Centro MAC Piura.</t>
  </si>
  <si>
    <t>3/ Incluye reclamos concluidos por el convenio con el SERNAC - Chile.</t>
  </si>
  <si>
    <t>4/ Incluye reclamos concluidos por el Centro MAC Moquegua.</t>
  </si>
  <si>
    <t>Subtotal</t>
  </si>
  <si>
    <t>n.°</t>
  </si>
  <si>
    <t>Sedes Lima y Callao a/: 345 841</t>
  </si>
  <si>
    <t>Oficinas regionales b/: 211 293</t>
  </si>
  <si>
    <t>Total 2023: 557 134 asesorías</t>
  </si>
  <si>
    <t>Nota: 
- La información solo se refiere a las atenciones brindadas dentro de las instalaciones del Indecopi a nivel nacional, y no a aquellas atendidas mediante módulos itinerantes.
- Los Centros MAC son aquellos centros de atención en el que el Estado presta servicios de diversas entidades en un mismo espacio físico integrado, realizando actividades de orientación, tramitación de procedimientos y servicios de atención al ciudadano.</t>
  </si>
  <si>
    <t xml:space="preserve">a/ Contiene asesorías brindadas en la Sede Central Lima Sur, Sede Lima Norte y en las oficinas locales del Indecopi (OLI) Aeropuerto, Gamarra, Congreso de la República y en los Centros MAC Lima Norte, Lima Este, Lima Sur, Callao y Ventanilla. </t>
  </si>
  <si>
    <t>b/ Son asesorías brindadas en las Oficinas Regionales del Indecopi (ORI), ubicadas en Arequipa (incluyendo el Centro MAC Arequipa), Cajamarca, Cusco, Ica, Junín, La Merced, La Libertad, Lambayeque, Loreto, Piura (incluyendo el Centro MAC Piura), Puno, San Martín, Tacna (incluye asesorías dentro del convenio Sernac-Chile), Huaraz, Chimbote, Ayacucho, Ucayali, Moquegua a (incluyendo el Centro MAC Moquegua), Tumbes, Huánuco, Amazonas, Apurímac, Huancavelica, Pasco, Madre de Dios y en la zona de Pichari en el Vraem.</t>
  </si>
  <si>
    <t>1/ Incluye asesorías llevadas a cabo por el Centro MAC Arequipa.</t>
  </si>
  <si>
    <t>2/ Incluye asesorías llevadas a cabo por el Centro MAC Piura.</t>
  </si>
  <si>
    <t>4/ Incluye asesorías llevadas a cabo por el Centro MAC Moquegua.</t>
  </si>
  <si>
    <t>Departamento 1/</t>
  </si>
  <si>
    <t>Lima</t>
  </si>
  <si>
    <t>Puno</t>
  </si>
  <si>
    <t>Arequipa</t>
  </si>
  <si>
    <t>Piura</t>
  </si>
  <si>
    <t>Junín</t>
  </si>
  <si>
    <t>Lambayeque</t>
  </si>
  <si>
    <t>Cusco</t>
  </si>
  <si>
    <t>La Libertad</t>
  </si>
  <si>
    <t>Tacna</t>
  </si>
  <si>
    <t>Áncash</t>
  </si>
  <si>
    <t>Callao</t>
  </si>
  <si>
    <t>Cajamarca</t>
  </si>
  <si>
    <t>Huánuco</t>
  </si>
  <si>
    <t>Pasco</t>
  </si>
  <si>
    <t>Moquegua</t>
  </si>
  <si>
    <t>San Martín</t>
  </si>
  <si>
    <t>Ucayali</t>
  </si>
  <si>
    <t>Ayacucho</t>
  </si>
  <si>
    <t>Tumbes</t>
  </si>
  <si>
    <t>Loreto</t>
  </si>
  <si>
    <t>Ica</t>
  </si>
  <si>
    <t>Apurímac</t>
  </si>
  <si>
    <t>Madre de Dios</t>
  </si>
  <si>
    <t>Huancavelica</t>
  </si>
  <si>
    <t>Amazonas</t>
  </si>
  <si>
    <t>Otros 2/</t>
  </si>
  <si>
    <t>1/ Para aquellas asesorías en las cuales el usuario no informó el departamento de procedencia y tienen nacionalidad peruana, se consideró como departamento de procedencia el departamento de la sede u oficina regional que le brindó asesoría.</t>
  </si>
  <si>
    <t>2/ Incluye asesorías brindadas a ciudadanos de origen extranjero; y, aquellos que recibieron asesorías como "anónimos". En ese sentido, se realizaron 3400 asesorías a ciudadanos de origen extranjero y 70 a ciudadanos anónimos que no brindaron información respecto del departamento de origen.</t>
  </si>
  <si>
    <t>Llamadas telefónicas</t>
  </si>
  <si>
    <t>Asesoría personal</t>
  </si>
  <si>
    <t>Carta</t>
  </si>
  <si>
    <t>Whatsapp</t>
  </si>
  <si>
    <t>Sede Lima Norte
(c)</t>
  </si>
  <si>
    <r>
      <t xml:space="preserve">OLI Lima y Callao </t>
    </r>
    <r>
      <rPr>
        <sz val="10"/>
        <color rgb="FF000000"/>
        <rFont val="Arial"/>
        <family val="2"/>
      </rPr>
      <t>1/</t>
    </r>
    <r>
      <rPr>
        <sz val="10"/>
        <color indexed="8"/>
        <rFont val="Arial"/>
        <family val="2"/>
      </rPr>
      <t xml:space="preserve">
(d)</t>
    </r>
  </si>
  <si>
    <t>Tipo de servicio</t>
  </si>
  <si>
    <t xml:space="preserve">Orientación Indecopi </t>
  </si>
  <si>
    <t>Estados de expedientes</t>
  </si>
  <si>
    <t>No competencia 1/</t>
  </si>
  <si>
    <t>OLI Lima y Callao 2/
(d)</t>
  </si>
  <si>
    <t>1/ Asesorías sobre temáticas  que no se encuentran dentro de las competencias del Indecopi.</t>
  </si>
  <si>
    <t>ASESORÍAS</t>
  </si>
  <si>
    <t>Fuente: Plataforma Interactiva del Servicio de Atención al Ciudadano (Pisac)</t>
  </si>
  <si>
    <t>3/ Incluye asesorías llevadas a cabo en la oficina del Servicio Nacional del Consumidor de Chile (Sernac).</t>
  </si>
  <si>
    <t>Elaboración: Oficina de Estudios Económicos</t>
  </si>
  <si>
    <t>1/ Se refiere a asesorías brindadas en las oficinas locales del Indecopi (OLI) Aeropuerto, Gamarra, Congreso de la República y en los Centros MAC Lima norte, Lima este, Lima sur, Callao y Ventanilla.</t>
  </si>
  <si>
    <t>2/ Se refiere a asesorías brindadas en las oficinas locales del Indecopi (OLI) Aeropuerto, Gamarra, Congreso de la República y en los Centros MAC Lima norte, Lima este, Lima sur, Callao y Ventanilla.</t>
  </si>
  <si>
    <t>2/ Se refiere a reclamos presentados en las oficinas locales del Indecopi (OLI) Aeropuerto, Gamarra, Congreso de la República y en los Centros MAC Lima norte, Lima este, Lima sur, Callao y Ventanilla.</t>
  </si>
  <si>
    <t>Notas:</t>
  </si>
  <si>
    <t xml:space="preserve">a/ Contiene reclamos concluidos en la Sede Central Lima sur, Sede Lima norte y en las oficinas locales del Indecopi (OLI) Aeropuerto, Gamarra, Congreso de la República y en los Centros MAC Lima norte, Lima este, Lima sur, Callao y Ventanilla. </t>
  </si>
  <si>
    <t>1.1  SBC-PERÚ: ASESORÍAS BRINDADAS, ENERO-DICIEMBRE 2023</t>
  </si>
  <si>
    <t>1.2  SBC-PERÚ: ASESORÍAS BRINDADAS, SEGÚN SEDE U OFICINA REGIONAL DE ATENCIÓN, ENERO-DICIEMBRE 2023</t>
  </si>
  <si>
    <t>1.3  SBC-PERÚ: ASESORÍAS BRINDADAS, SEGÚN DEPARTAMENTO DE PROCEDENCIA DEL USUARIO, ENERO-DICIEMBRE 2023</t>
  </si>
  <si>
    <t>1.4  SBC-PERÚ: ASESORÍAS BRINDADAS, SEGÚN MODALIDAD DE ATENCIÓN, ENERO-DICIEMBRE 2023</t>
  </si>
  <si>
    <t>1.6 SBC-PERÚ: RECLAMOS PRESENTADOS, ENERO-DICIEMBRE 2023</t>
  </si>
  <si>
    <t>1.7 SBC-PERÚ: RECLAMOS PRESENTADOS SEGÚN SEDE U OFICINA, ENERO-DICIEMBRE 2023</t>
  </si>
  <si>
    <t>1.8 SBC-PERÚ: RECLAMOS PRESENTADOS, SEGÚN SEDE Y MODALIDAD DE ATENCIÓN, ENERO-DICIEMBRE 2023</t>
  </si>
  <si>
    <t>1.9 SBC-PERÚ: RECLAMOS PRESENTADOS, SEGÚN ACTIVIDAD ECONÓMICA, ENERO-DICIEMBRE 2023</t>
  </si>
  <si>
    <t>1.10 SBC-SEDE CENTRAL LIMA SUR: RECLAMOS PRESENTADOS, SEGÚN ACTIVIDAD ECONÓMICA, ENERO-DICIEMBRE 2023</t>
  </si>
  <si>
    <t>1.11 SBC-SEDE LIMA NORTE RECLAMOS PRESENTADOS, SEGÚN ACTIVIDAD ECONÓMICA, ENERO-DICIEMBRE 2023</t>
  </si>
  <si>
    <t>1.12 SBC-OFICINAS LOCALES: RECLAMOS PRESENTADOS, SEGÚN ACTIVIDAD ECONÓMICA, ENERO-DICIEMBRE 2023</t>
  </si>
  <si>
    <t>1.13 SBC-OFICINAS REGIONALES: RECLAMOS PRESENTADOS, SEGÚN ACTIVIDAD ECONÓMICA, ENERO-DICIEMBRE 2023</t>
  </si>
  <si>
    <t>1.16 SBC-PERÚ: RECLAMOS CONCLUIDOS, ENERO-DICIEMBRE 2023</t>
  </si>
  <si>
    <t>1.17 SBC-PERÚ: RECLAMOS CONCLUIDOS SEGÚN SEDE U OFICINA, ENERO-DICIEMBRE 2023</t>
  </si>
  <si>
    <t>1.18 SBC-PERÚ: RECLAMOS CONCLUIDOS, SEGÚN ACTIVIDAD ECONÓMICA, ENERO-DICIEMBRE 2023</t>
  </si>
  <si>
    <t>1.19 SBC-PERÚ: RECLAMOS CONCLUIDOS, SEGÚN MOTIVO, ENERO-DICIEMBRE 2023</t>
  </si>
  <si>
    <t>1.21 SBC-PERÚ: RECLAMOS CONCLUIDOS CONCILIADOS Y NO CONCILIADOS, ENERO-DICIEMBRE 2023</t>
  </si>
  <si>
    <t>1.5  SBC - PERÚ: ASESORÍAS BRINDADAS, SEGÚN SEDE Y TIPO DE SERVICIO, ENERO-DICIEMBRE 2023</t>
  </si>
  <si>
    <t>1.14 SBC-PERÚ: RECLAMOS PRESENTADOS EN EL SISTEMA FINANCIERO, SEGÚN TIPO DE PRODUCTO, ENERO-DICIEMBRE 2023</t>
  </si>
  <si>
    <t>1.15 SBC-PERÚ: RECLAMOS PRESENTADOS ASOCIADOS AL COMERCIO ELECTRÓNICO, SEGÚN ACTIVIDAD ECONÓMICA, ENERO-DICIEMBRE 2023</t>
  </si>
  <si>
    <t>Otras actividades económicas 1/</t>
  </si>
  <si>
    <t>1.20 SBC-PERÚ: RECLAMOS CONCLUIDOS, SEGÚN SEDE Y TIPO DE CONCLUSIÓN, ENERO-DICIEMBRE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</si>
</sst>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0_-;\-* #,##0_-;_-* &quot;-&quot;_-;_-@_-"/>
    <numFmt numFmtId="43" formatCode="_-* #,##0.00_-;\-* #,##0.00_-;_-* &quot;-&quot;??_-;_-@_-"/>
    <numFmt numFmtId="164" formatCode="_ * #,##0_ ;_ * \-#,##0_ ;_ * &quot;-&quot;_ ;_ @_ "/>
    <numFmt numFmtId="165" formatCode="_ * #,##0.00_ ;_ * \-#,##0.00_ ;_ * &quot;-&quot;??_ ;_ @_ "/>
    <numFmt numFmtId="166" formatCode="_ * #_###0_ ;_ * \-#,##0_ ;_ * &quot;-&quot;_ ;_ @_ "/>
    <numFmt numFmtId="167" formatCode="[$-C0A]mmm/yy;@"/>
    <numFmt numFmtId="168" formatCode="_ * #,##0.00_ ;_ * \-#,##0.00_ ;_ * &quot;-&quot;_ ;_ @_ "/>
    <numFmt numFmtId="169" formatCode="_-* #,##0.00_-;\-* #,##0.00_-;_-* &quot;-&quot;_-;_-@_-"/>
    <numFmt numFmtId="170" formatCode="#_####_###0_ ;_ * \-#,##0_ ;_ * &quot;-&quot;_ ;_ @_ "/>
    <numFmt numFmtId="171" formatCode="#,##0_ ;\-#,##0\ "/>
    <numFmt numFmtId="172" formatCode="_-* #,##0_-;\-* #,##0_-;_-* &quot;-&quot;??_-;_-@_-"/>
  </numFmts>
  <fonts count="32">
    <font>
      <sz val="10"/>
      <name val="Arial"/>
    </font>
    <font>
      <sz val="10"/>
      <name val="Arial"/>
      <family val="2"/>
    </font>
    <font>
      <sz val="11"/>
      <color theme="1"/>
      <name val="Calibri"/>
      <family val="2"/>
      <scheme val="minor"/>
    </font>
    <font>
      <u/>
      <sz val="11"/>
      <color theme="10"/>
      <name val="Calibri"/>
      <family val="2"/>
    </font>
    <font>
      <sz val="10"/>
      <name val="Arial"/>
      <family val="2"/>
    </font>
    <font>
      <b/>
      <u/>
      <sz val="14"/>
      <color rgb="FF990033"/>
      <name val="Arial"/>
      <family val="2"/>
    </font>
    <font>
      <u/>
      <sz val="10"/>
      <color rgb="FF990033"/>
      <name val="Arial"/>
      <family val="2"/>
    </font>
    <font>
      <sz val="10"/>
      <color rgb="FF990033"/>
      <name val="Arial"/>
      <family val="2"/>
    </font>
    <font>
      <b/>
      <u/>
      <sz val="11"/>
      <color rgb="FF990033"/>
      <name val="Arial"/>
      <family val="2"/>
    </font>
    <font>
      <b/>
      <sz val="11"/>
      <color rgb="FFA50021"/>
      <name val="Arial"/>
      <family val="2"/>
    </font>
    <font>
      <b/>
      <sz val="10"/>
      <color rgb="FF990033"/>
      <name val="Arial"/>
      <family val="2"/>
    </font>
    <font>
      <sz val="10"/>
      <color indexed="8"/>
      <name val="Arial"/>
      <family val="2"/>
    </font>
    <font>
      <b/>
      <sz val="10"/>
      <color indexed="9"/>
      <name val="Arial"/>
      <family val="2"/>
    </font>
    <font>
      <b/>
      <sz val="10"/>
      <color theme="0"/>
      <name val="Arial"/>
      <family val="2"/>
    </font>
    <font>
      <b/>
      <sz val="10"/>
      <color indexed="8"/>
      <name val="Arial"/>
      <family val="2"/>
    </font>
    <font>
      <u/>
      <sz val="11"/>
      <color rgb="FF990033"/>
      <name val="Arial"/>
      <family val="2"/>
    </font>
    <font>
      <u/>
      <sz val="11"/>
      <color theme="10"/>
      <name val="Ariall"/>
    </font>
    <font>
      <sz val="11"/>
      <name val="Calibri"/>
      <family val="2"/>
    </font>
    <font>
      <sz val="7.5"/>
      <name val="Arial"/>
      <family val="2"/>
    </font>
    <font>
      <sz val="7.5"/>
      <color indexed="8"/>
      <name val="Arial"/>
      <family val="2"/>
    </font>
    <font>
      <sz val="11"/>
      <name val="Calibri"/>
      <family val="2"/>
    </font>
    <font>
      <sz val="9"/>
      <name val="Arial"/>
      <family val="2"/>
    </font>
    <font>
      <sz val="10"/>
      <color rgb="FFFF0000"/>
      <name val="Arial"/>
      <family val="2"/>
    </font>
    <font>
      <b/>
      <sz val="10"/>
      <name val="Arial"/>
      <family val="2"/>
    </font>
    <font>
      <sz val="10"/>
      <color rgb="FF000000"/>
      <name val="Arial"/>
      <family val="2"/>
    </font>
    <font>
      <i/>
      <sz val="10"/>
      <color indexed="8"/>
      <name val="Arial"/>
      <family val="2"/>
    </font>
    <font>
      <u/>
      <sz val="10"/>
      <color theme="10"/>
      <name val="Arial"/>
      <family val="2"/>
    </font>
    <font>
      <b/>
      <sz val="11"/>
      <color rgb="FF990033"/>
      <name val="Arial"/>
      <family val="2"/>
    </font>
    <font>
      <sz val="10"/>
      <color theme="1"/>
      <name val="Arial"/>
      <family val="2"/>
    </font>
    <font>
      <sz val="10"/>
      <name val="Calibri"/>
      <family val="2"/>
    </font>
    <font>
      <b/>
      <sz val="12"/>
      <color rgb="FF990033"/>
      <name val="Arial"/>
      <family val="2"/>
    </font>
    <font>
      <sz val="11"/>
      <color rgb="FF990033"/>
      <name val="Arial"/>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990033"/>
        <bgColor indexed="64"/>
      </patternFill>
    </fill>
  </fills>
  <borders count="11">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theme="0"/>
      </bottom>
      <diagonal/>
    </border>
    <border>
      <left/>
      <right/>
      <top style="thin">
        <color theme="0"/>
      </top>
      <bottom/>
      <diagonal/>
    </border>
    <border>
      <left style="thin">
        <color rgb="FF990033"/>
      </left>
      <right/>
      <top style="thin">
        <color rgb="FF990033"/>
      </top>
      <bottom style="thin">
        <color rgb="FF990033"/>
      </bottom>
      <diagonal/>
    </border>
    <border>
      <left/>
      <right style="thin">
        <color rgb="FF990033"/>
      </right>
      <top style="thin">
        <color rgb="FF990033"/>
      </top>
      <bottom style="thin">
        <color rgb="FF990033"/>
      </bottom>
      <diagonal/>
    </border>
    <border>
      <left/>
      <right/>
      <top style="thin">
        <color rgb="FF990033"/>
      </top>
      <bottom style="thin">
        <color rgb="FF990033"/>
      </bottom>
      <diagonal/>
    </border>
    <border>
      <left/>
      <right/>
      <top style="thin">
        <color theme="0"/>
      </top>
      <bottom style="thin">
        <color indexed="64"/>
      </bottom>
      <diagonal/>
    </border>
    <border>
      <left/>
      <right/>
      <top style="thin">
        <color rgb="FF990033"/>
      </top>
      <bottom/>
      <diagonal/>
    </border>
  </borders>
  <cellStyleXfs count="10">
    <xf numFmtId="0" fontId="0" fillId="0" borderId="0"/>
    <xf numFmtId="165" fontId="1" fillId="0" borderId="0" applyFont="0" applyFill="0" applyBorder="0" applyAlignment="0" applyProtection="0"/>
    <xf numFmtId="0" fontId="3" fillId="0" borderId="0" applyNumberFormat="0" applyFill="0" applyBorder="0" applyAlignment="0" applyProtection="0"/>
    <xf numFmtId="0" fontId="4" fillId="0" borderId="0"/>
    <xf numFmtId="165" fontId="2" fillId="0" borderId="0" applyFont="0" applyFill="0" applyBorder="0" applyAlignment="0" applyProtection="0"/>
    <xf numFmtId="0" fontId="17" fillId="0" borderId="0"/>
    <xf numFmtId="0" fontId="20" fillId="0" borderId="0"/>
    <xf numFmtId="0" fontId="1" fillId="0" borderId="0"/>
    <xf numFmtId="43" fontId="17" fillId="0" borderId="0" applyFont="0" applyFill="0" applyBorder="0" applyAlignment="0" applyProtection="0"/>
    <xf numFmtId="9" fontId="17" fillId="0" borderId="0" applyFont="0" applyFill="0" applyBorder="0" applyAlignment="0" applyProtection="0"/>
  </cellStyleXfs>
  <cellXfs count="311">
    <xf numFmtId="0" fontId="0" fillId="0" borderId="0" xfId="0"/>
    <xf numFmtId="0" fontId="4" fillId="2" borderId="0" xfId="0" applyFont="1" applyFill="1" applyAlignment="1">
      <alignment vertical="center"/>
    </xf>
    <xf numFmtId="0" fontId="0" fillId="2" borderId="0" xfId="0" applyFill="1"/>
    <xf numFmtId="0" fontId="6" fillId="2" borderId="0" xfId="3" applyFont="1" applyFill="1" applyAlignment="1">
      <alignment vertical="center"/>
    </xf>
    <xf numFmtId="0" fontId="7" fillId="2" borderId="0" xfId="3" applyFont="1" applyFill="1" applyAlignment="1">
      <alignment vertical="center"/>
    </xf>
    <xf numFmtId="0" fontId="4" fillId="2" borderId="0" xfId="3" applyFill="1" applyAlignment="1">
      <alignment vertical="center"/>
    </xf>
    <xf numFmtId="0" fontId="8" fillId="2" borderId="0" xfId="3" applyFont="1" applyFill="1" applyAlignment="1">
      <alignment vertical="center"/>
    </xf>
    <xf numFmtId="0" fontId="9" fillId="2" borderId="0" xfId="0" applyFont="1" applyFill="1"/>
    <xf numFmtId="0" fontId="10" fillId="2" borderId="0" xfId="0" applyFont="1" applyFill="1" applyAlignment="1">
      <alignment horizontal="left" vertical="center"/>
    </xf>
    <xf numFmtId="0" fontId="11" fillId="3" borderId="0" xfId="0" applyFont="1" applyFill="1" applyAlignment="1">
      <alignment horizontal="center" vertical="center" wrapText="1"/>
    </xf>
    <xf numFmtId="0" fontId="11" fillId="3" borderId="0" xfId="0" applyFont="1" applyFill="1" applyAlignment="1">
      <alignment horizontal="center" vertical="center"/>
    </xf>
    <xf numFmtId="0" fontId="11" fillId="3" borderId="0" xfId="0" applyFont="1" applyFill="1" applyAlignment="1">
      <alignment horizontal="left" vertical="center" wrapText="1"/>
    </xf>
    <xf numFmtId="167" fontId="12" fillId="4" borderId="0" xfId="0" applyNumberFormat="1" applyFont="1" applyFill="1" applyAlignment="1">
      <alignment horizontal="center" vertical="center" wrapText="1"/>
    </xf>
    <xf numFmtId="17" fontId="13" fillId="4" borderId="0" xfId="0" applyNumberFormat="1" applyFont="1" applyFill="1" applyAlignment="1">
      <alignment horizontal="center" vertical="center"/>
    </xf>
    <xf numFmtId="164" fontId="11" fillId="3" borderId="0" xfId="0" applyNumberFormat="1" applyFont="1" applyFill="1" applyAlignment="1">
      <alignment horizontal="right" vertical="center" wrapText="1"/>
    </xf>
    <xf numFmtId="0" fontId="0" fillId="2" borderId="0" xfId="0" applyFill="1" applyAlignment="1">
      <alignment vertical="center"/>
    </xf>
    <xf numFmtId="0" fontId="14" fillId="3" borderId="1" xfId="0" applyFont="1" applyFill="1" applyBorder="1" applyAlignment="1">
      <alignment horizontal="left" vertical="center" wrapText="1"/>
    </xf>
    <xf numFmtId="0" fontId="11" fillId="2" borderId="0" xfId="0" applyFont="1" applyFill="1" applyAlignment="1">
      <alignment horizontal="center" vertical="center" wrapText="1"/>
    </xf>
    <xf numFmtId="0" fontId="11" fillId="2" borderId="0" xfId="0" applyFont="1" applyFill="1" applyAlignment="1">
      <alignment horizontal="left" vertical="center"/>
    </xf>
    <xf numFmtId="167" fontId="12" fillId="3" borderId="0" xfId="0" applyNumberFormat="1" applyFont="1" applyFill="1" applyAlignment="1">
      <alignment horizontal="center" vertical="center" wrapText="1"/>
    </xf>
    <xf numFmtId="3" fontId="12" fillId="3" borderId="0" xfId="0" applyNumberFormat="1" applyFont="1" applyFill="1" applyAlignment="1">
      <alignment horizontal="right" vertical="center" wrapText="1"/>
    </xf>
    <xf numFmtId="167" fontId="12" fillId="4" borderId="4" xfId="0" applyNumberFormat="1" applyFont="1" applyFill="1" applyBorder="1" applyAlignment="1">
      <alignment horizontal="center" vertical="center" wrapText="1"/>
    </xf>
    <xf numFmtId="17" fontId="13" fillId="4" borderId="4" xfId="0" applyNumberFormat="1" applyFont="1" applyFill="1" applyBorder="1" applyAlignment="1">
      <alignment horizontal="center" vertical="center"/>
    </xf>
    <xf numFmtId="0" fontId="11" fillId="3" borderId="5" xfId="0" applyFont="1" applyFill="1" applyBorder="1" applyAlignment="1">
      <alignment horizontal="left" vertical="center" wrapText="1"/>
    </xf>
    <xf numFmtId="165" fontId="11" fillId="3" borderId="5" xfId="1" applyFont="1" applyFill="1" applyBorder="1" applyAlignment="1">
      <alignment horizontal="right" vertical="center" wrapText="1"/>
    </xf>
    <xf numFmtId="0" fontId="10" fillId="2" borderId="0" xfId="0" applyFont="1" applyFill="1" applyAlignment="1">
      <alignment vertical="center"/>
    </xf>
    <xf numFmtId="0" fontId="13" fillId="4" borderId="0" xfId="0" applyFont="1" applyFill="1" applyAlignment="1">
      <alignment horizontal="center" vertical="center"/>
    </xf>
    <xf numFmtId="0" fontId="4" fillId="2" borderId="0" xfId="0" applyFont="1" applyFill="1" applyAlignment="1">
      <alignment horizontal="center" vertical="center"/>
    </xf>
    <xf numFmtId="0" fontId="4" fillId="2" borderId="0" xfId="0" applyFont="1" applyFill="1" applyAlignment="1">
      <alignment vertical="center" wrapText="1"/>
    </xf>
    <xf numFmtId="164" fontId="0" fillId="2" borderId="0" xfId="0" applyNumberFormat="1" applyFill="1"/>
    <xf numFmtId="0" fontId="16" fillId="2" borderId="0" xfId="2" applyFont="1" applyFill="1" applyAlignment="1">
      <alignment vertical="center"/>
    </xf>
    <xf numFmtId="0" fontId="10" fillId="2" borderId="0" xfId="5" applyFont="1" applyFill="1" applyAlignment="1">
      <alignment vertical="center"/>
    </xf>
    <xf numFmtId="0" fontId="1" fillId="2" borderId="0" xfId="0" applyFont="1" applyFill="1" applyAlignment="1">
      <alignment vertical="center"/>
    </xf>
    <xf numFmtId="0" fontId="1" fillId="2" borderId="0" xfId="0" applyFont="1" applyFill="1"/>
    <xf numFmtId="0" fontId="11" fillId="2" borderId="0" xfId="0" applyFont="1" applyFill="1" applyAlignment="1">
      <alignment horizontal="left" vertical="center" wrapText="1"/>
    </xf>
    <xf numFmtId="0" fontId="13" fillId="4" borderId="0" xfId="0" applyFont="1" applyFill="1" applyAlignment="1">
      <alignment horizontal="center" vertical="center" wrapText="1"/>
    </xf>
    <xf numFmtId="0" fontId="1" fillId="2" borderId="0" xfId="0" applyFont="1" applyFill="1" applyAlignment="1">
      <alignment vertical="center" wrapText="1"/>
    </xf>
    <xf numFmtId="164" fontId="11" fillId="2" borderId="0" xfId="0" applyNumberFormat="1" applyFont="1" applyFill="1" applyAlignment="1">
      <alignment horizontal="center" vertical="center" wrapText="1"/>
    </xf>
    <xf numFmtId="0" fontId="11" fillId="2" borderId="0" xfId="0" applyFont="1" applyFill="1" applyAlignment="1">
      <alignment horizontal="center" vertical="center"/>
    </xf>
    <xf numFmtId="0" fontId="0" fillId="2" borderId="0" xfId="0" applyFill="1" applyAlignment="1">
      <alignment horizontal="left" vertical="center"/>
    </xf>
    <xf numFmtId="41" fontId="11" fillId="3" borderId="0" xfId="0" applyNumberFormat="1" applyFont="1" applyFill="1" applyAlignment="1">
      <alignment horizontal="right" vertical="center" wrapText="1"/>
    </xf>
    <xf numFmtId="41" fontId="14" fillId="3" borderId="1" xfId="0" applyNumberFormat="1" applyFont="1" applyFill="1" applyBorder="1" applyAlignment="1">
      <alignment horizontal="right" vertical="center" wrapText="1"/>
    </xf>
    <xf numFmtId="0" fontId="18" fillId="2" borderId="0" xfId="0" applyFont="1" applyFill="1"/>
    <xf numFmtId="0" fontId="18" fillId="2" borderId="0" xfId="0" applyFont="1" applyFill="1" applyAlignment="1">
      <alignment vertical="center"/>
    </xf>
    <xf numFmtId="0" fontId="1" fillId="2" borderId="0" xfId="0" applyFont="1" applyFill="1" applyAlignment="1">
      <alignment horizontal="center" vertical="center" wrapText="1"/>
    </xf>
    <xf numFmtId="41" fontId="11" fillId="2" borderId="0" xfId="0" applyNumberFormat="1" applyFont="1" applyFill="1" applyAlignment="1">
      <alignment horizontal="right" vertical="center" wrapText="1"/>
    </xf>
    <xf numFmtId="0" fontId="14" fillId="2" borderId="1" xfId="0" applyFont="1" applyFill="1" applyBorder="1" applyAlignment="1">
      <alignment horizontal="left" vertical="center" wrapText="1"/>
    </xf>
    <xf numFmtId="41" fontId="14" fillId="2" borderId="1" xfId="0" applyNumberFormat="1" applyFont="1" applyFill="1" applyBorder="1" applyAlignment="1">
      <alignment horizontal="right" vertical="center" wrapText="1"/>
    </xf>
    <xf numFmtId="0" fontId="14" fillId="2" borderId="0" xfId="0" applyFont="1" applyFill="1" applyAlignment="1">
      <alignment horizontal="left" vertical="center" wrapText="1"/>
    </xf>
    <xf numFmtId="41" fontId="14" fillId="2" borderId="0" xfId="0" applyNumberFormat="1" applyFont="1" applyFill="1" applyAlignment="1">
      <alignment horizontal="right" vertical="center" wrapText="1"/>
    </xf>
    <xf numFmtId="0" fontId="11" fillId="2" borderId="0" xfId="0" applyFont="1" applyFill="1" applyAlignment="1">
      <alignment vertical="center" wrapText="1"/>
    </xf>
    <xf numFmtId="0" fontId="11" fillId="3" borderId="0" xfId="0" applyFont="1" applyFill="1" applyAlignment="1">
      <alignment vertical="center" wrapText="1"/>
    </xf>
    <xf numFmtId="0" fontId="14" fillId="3" borderId="0" xfId="0" applyFont="1" applyFill="1" applyAlignment="1">
      <alignment vertical="center" wrapText="1"/>
    </xf>
    <xf numFmtId="0" fontId="14" fillId="2" borderId="0" xfId="0" applyFont="1" applyFill="1" applyAlignment="1">
      <alignment vertical="center" wrapText="1"/>
    </xf>
    <xf numFmtId="0" fontId="21" fillId="2" borderId="0" xfId="0" applyFont="1" applyFill="1" applyAlignment="1">
      <alignment horizontal="justify" vertical="center"/>
    </xf>
    <xf numFmtId="0" fontId="0" fillId="0" borderId="0" xfId="0" applyAlignment="1">
      <alignment horizontal="left"/>
    </xf>
    <xf numFmtId="0" fontId="0" fillId="2" borderId="0" xfId="0" applyFill="1" applyAlignment="1">
      <alignment horizontal="left"/>
    </xf>
    <xf numFmtId="0" fontId="1" fillId="2" borderId="0" xfId="7" applyFill="1"/>
    <xf numFmtId="0" fontId="1" fillId="2" borderId="0" xfId="7" applyFill="1" applyAlignment="1">
      <alignment vertical="center"/>
    </xf>
    <xf numFmtId="0" fontId="13" fillId="4" borderId="0" xfId="7" applyFont="1" applyFill="1" applyAlignment="1">
      <alignment horizontal="center" vertical="center"/>
    </xf>
    <xf numFmtId="0" fontId="1" fillId="2" borderId="0" xfId="7" applyFill="1" applyAlignment="1">
      <alignment horizontal="center" vertical="center"/>
    </xf>
    <xf numFmtId="0" fontId="1" fillId="0" borderId="0" xfId="7" applyAlignment="1">
      <alignment horizontal="left"/>
    </xf>
    <xf numFmtId="0" fontId="1" fillId="2" borderId="0" xfId="7" applyFill="1" applyAlignment="1">
      <alignment vertical="center" wrapText="1"/>
    </xf>
    <xf numFmtId="0" fontId="18" fillId="2" borderId="0" xfId="7" applyFont="1" applyFill="1"/>
    <xf numFmtId="0" fontId="18" fillId="2" borderId="0" xfId="7" applyFont="1" applyFill="1" applyAlignment="1">
      <alignment vertical="center"/>
    </xf>
    <xf numFmtId="0" fontId="18" fillId="0" borderId="0" xfId="7" applyFont="1" applyAlignment="1">
      <alignment horizontal="left"/>
    </xf>
    <xf numFmtId="0" fontId="22" fillId="3" borderId="0" xfId="0" applyFont="1" applyFill="1" applyAlignment="1">
      <alignment horizontal="left" vertical="center"/>
    </xf>
    <xf numFmtId="0" fontId="22" fillId="2" borderId="0" xfId="0" applyFont="1" applyFill="1" applyAlignment="1">
      <alignment horizontal="center" vertical="center"/>
    </xf>
    <xf numFmtId="0" fontId="22" fillId="0" borderId="0" xfId="0" applyFont="1" applyAlignment="1">
      <alignment horizontal="left" vertical="center"/>
    </xf>
    <xf numFmtId="0" fontId="22" fillId="2" borderId="0" xfId="0" applyFont="1" applyFill="1" applyAlignment="1">
      <alignment horizontal="left" vertical="center"/>
    </xf>
    <xf numFmtId="0" fontId="22" fillId="2" borderId="0" xfId="0" applyFont="1" applyFill="1"/>
    <xf numFmtId="166" fontId="0" fillId="2" borderId="0" xfId="0" applyNumberFormat="1" applyFill="1" applyAlignment="1">
      <alignment vertical="center"/>
    </xf>
    <xf numFmtId="0" fontId="22" fillId="2" borderId="0" xfId="7" applyFont="1" applyFill="1"/>
    <xf numFmtId="0" fontId="23" fillId="2" borderId="1" xfId="0" applyFont="1" applyFill="1" applyBorder="1"/>
    <xf numFmtId="164" fontId="23" fillId="2" borderId="1" xfId="0" applyNumberFormat="1" applyFont="1" applyFill="1" applyBorder="1"/>
    <xf numFmtId="0" fontId="18" fillId="2" borderId="0" xfId="0" applyFont="1" applyFill="1" applyAlignment="1">
      <alignment horizontal="left" vertical="center"/>
    </xf>
    <xf numFmtId="0" fontId="22" fillId="2" borderId="0" xfId="0" applyFont="1" applyFill="1" applyAlignment="1">
      <alignment horizontal="center" vertical="center" wrapText="1"/>
    </xf>
    <xf numFmtId="0" fontId="22" fillId="2" borderId="0" xfId="0" applyFont="1" applyFill="1" applyAlignment="1">
      <alignment horizontal="left" vertical="center" wrapText="1"/>
    </xf>
    <xf numFmtId="0" fontId="1" fillId="2" borderId="0" xfId="0" applyFont="1" applyFill="1" applyAlignment="1">
      <alignment horizontal="left" vertical="center" wrapText="1"/>
    </xf>
    <xf numFmtId="169" fontId="11" fillId="2" borderId="0" xfId="0" applyNumberFormat="1" applyFont="1" applyFill="1" applyAlignment="1">
      <alignment horizontal="right" vertical="center" wrapText="1"/>
    </xf>
    <xf numFmtId="169" fontId="14" fillId="2" borderId="1" xfId="0" applyNumberFormat="1" applyFont="1" applyFill="1" applyBorder="1" applyAlignment="1">
      <alignment horizontal="right" vertical="center" wrapText="1"/>
    </xf>
    <xf numFmtId="0" fontId="23" fillId="2" borderId="1" xfId="0" applyFont="1" applyFill="1" applyBorder="1" applyAlignment="1">
      <alignment horizontal="left" vertical="center" wrapText="1"/>
    </xf>
    <xf numFmtId="41" fontId="23" fillId="2" borderId="1" xfId="0" applyNumberFormat="1" applyFont="1" applyFill="1" applyBorder="1" applyAlignment="1">
      <alignment horizontal="right" vertical="center" wrapText="1"/>
    </xf>
    <xf numFmtId="0" fontId="23" fillId="2" borderId="0" xfId="0" applyFont="1" applyFill="1" applyAlignment="1">
      <alignment horizontal="left" vertical="center" wrapText="1"/>
    </xf>
    <xf numFmtId="41" fontId="23" fillId="2" borderId="0" xfId="0" applyNumberFormat="1" applyFont="1" applyFill="1" applyAlignment="1">
      <alignment horizontal="right" vertical="center" wrapText="1"/>
    </xf>
    <xf numFmtId="168" fontId="11" fillId="3" borderId="0" xfId="0" applyNumberFormat="1" applyFont="1" applyFill="1" applyAlignment="1">
      <alignment horizontal="right" vertical="center" wrapText="1"/>
    </xf>
    <xf numFmtId="168" fontId="14" fillId="3" borderId="1" xfId="0" applyNumberFormat="1" applyFont="1" applyFill="1" applyBorder="1" applyAlignment="1">
      <alignment horizontal="right" vertical="center" wrapText="1"/>
    </xf>
    <xf numFmtId="168" fontId="23" fillId="2" borderId="0" xfId="0" applyNumberFormat="1" applyFont="1" applyFill="1" applyAlignment="1">
      <alignment horizontal="right" vertical="center" wrapText="1"/>
    </xf>
    <xf numFmtId="168" fontId="23" fillId="2" borderId="1" xfId="0" applyNumberFormat="1" applyFont="1" applyFill="1" applyBorder="1" applyAlignment="1">
      <alignment horizontal="right" vertical="center" wrapText="1"/>
    </xf>
    <xf numFmtId="0" fontId="1" fillId="0" borderId="0" xfId="0" applyFont="1"/>
    <xf numFmtId="0" fontId="0" fillId="0" borderId="0" xfId="0" applyAlignment="1">
      <alignment horizontal="left" indent="1"/>
    </xf>
    <xf numFmtId="166" fontId="1" fillId="2" borderId="0" xfId="0" applyNumberFormat="1" applyFont="1" applyFill="1" applyAlignment="1">
      <alignment vertical="center"/>
    </xf>
    <xf numFmtId="0" fontId="18" fillId="0" borderId="0" xfId="0" applyFont="1" applyAlignment="1">
      <alignment vertical="center"/>
    </xf>
    <xf numFmtId="0" fontId="11" fillId="3" borderId="0" xfId="0" applyFont="1" applyFill="1" applyAlignment="1">
      <alignment horizontal="left" vertical="center"/>
    </xf>
    <xf numFmtId="17" fontId="13" fillId="4" borderId="0" xfId="0" quotePrefix="1" applyNumberFormat="1" applyFont="1" applyFill="1" applyAlignment="1">
      <alignment horizontal="center" vertical="center"/>
    </xf>
    <xf numFmtId="168" fontId="0" fillId="2" borderId="0" xfId="0" applyNumberFormat="1" applyFill="1"/>
    <xf numFmtId="168" fontId="23" fillId="2" borderId="1" xfId="0" applyNumberFormat="1" applyFont="1" applyFill="1" applyBorder="1"/>
    <xf numFmtId="0" fontId="1" fillId="2" borderId="0" xfId="0" applyFont="1" applyFill="1" applyAlignment="1">
      <alignment horizontal="left" vertical="center"/>
    </xf>
    <xf numFmtId="0" fontId="18" fillId="0" borderId="0" xfId="0" applyFont="1" applyAlignment="1">
      <alignment horizontal="justify" vertical="center"/>
    </xf>
    <xf numFmtId="0" fontId="11" fillId="0" borderId="0" xfId="0" applyFont="1" applyAlignment="1">
      <alignment horizontal="left" vertical="center" wrapText="1"/>
    </xf>
    <xf numFmtId="0" fontId="1" fillId="0" borderId="0" xfId="0" applyFont="1" applyAlignment="1">
      <alignment vertical="center"/>
    </xf>
    <xf numFmtId="0" fontId="0" fillId="0" borderId="0" xfId="0" applyAlignment="1">
      <alignment vertical="center"/>
    </xf>
    <xf numFmtId="0" fontId="1" fillId="0" borderId="0" xfId="7"/>
    <xf numFmtId="0" fontId="18" fillId="0" borderId="0" xfId="0" applyFont="1" applyAlignment="1">
      <alignment horizontal="left" vertical="center"/>
    </xf>
    <xf numFmtId="0" fontId="19" fillId="0" borderId="0" xfId="0" applyFont="1" applyAlignment="1">
      <alignment horizontal="left" vertical="center"/>
    </xf>
    <xf numFmtId="0" fontId="0" fillId="0" borderId="0" xfId="0" applyAlignment="1">
      <alignment vertical="center" wrapText="1"/>
    </xf>
    <xf numFmtId="0" fontId="11" fillId="0" borderId="0" xfId="0" applyFont="1" applyAlignment="1">
      <alignment horizontal="center" vertical="center" wrapText="1"/>
    </xf>
    <xf numFmtId="164" fontId="11" fillId="2" borderId="0" xfId="0" applyNumberFormat="1" applyFont="1" applyFill="1" applyAlignment="1">
      <alignment horizontal="center" vertical="center"/>
    </xf>
    <xf numFmtId="164" fontId="11" fillId="2" borderId="0" xfId="0" applyNumberFormat="1" applyFont="1" applyFill="1" applyAlignment="1">
      <alignment horizontal="left" vertical="center"/>
    </xf>
    <xf numFmtId="0" fontId="18" fillId="0" borderId="0" xfId="0" quotePrefix="1" applyFont="1" applyAlignment="1">
      <alignment horizontal="left" vertical="center"/>
    </xf>
    <xf numFmtId="3" fontId="12" fillId="3" borderId="0" xfId="0" applyNumberFormat="1" applyFont="1" applyFill="1" applyAlignment="1">
      <alignment horizontal="right" vertical="center"/>
    </xf>
    <xf numFmtId="41" fontId="11" fillId="3" borderId="0" xfId="1" applyNumberFormat="1" applyFont="1" applyFill="1" applyAlignment="1">
      <alignment horizontal="right" vertical="center"/>
    </xf>
    <xf numFmtId="41" fontId="0" fillId="2" borderId="0" xfId="0" applyNumberFormat="1" applyFill="1" applyAlignment="1">
      <alignment vertical="center"/>
    </xf>
    <xf numFmtId="166" fontId="0" fillId="2" borderId="0" xfId="0" applyNumberFormat="1" applyFill="1"/>
    <xf numFmtId="0" fontId="11" fillId="3" borderId="5" xfId="0" applyFont="1" applyFill="1" applyBorder="1" applyAlignment="1">
      <alignment horizontal="left" vertical="center"/>
    </xf>
    <xf numFmtId="165" fontId="11" fillId="3" borderId="5" xfId="1" applyFont="1" applyFill="1" applyBorder="1" applyAlignment="1">
      <alignment horizontal="right" vertical="center"/>
    </xf>
    <xf numFmtId="165" fontId="14" fillId="2" borderId="1" xfId="1" applyFont="1" applyFill="1" applyBorder="1" applyAlignment="1">
      <alignment horizontal="center" vertical="center"/>
    </xf>
    <xf numFmtId="165" fontId="14" fillId="3" borderId="1" xfId="1" applyFont="1" applyFill="1" applyBorder="1" applyAlignment="1">
      <alignment horizontal="right" vertical="center"/>
    </xf>
    <xf numFmtId="0" fontId="25" fillId="0" borderId="0" xfId="0" applyFont="1" applyAlignment="1">
      <alignment vertical="center" wrapText="1"/>
    </xf>
    <xf numFmtId="168" fontId="23" fillId="2" borderId="1" xfId="0" applyNumberFormat="1" applyFont="1" applyFill="1" applyBorder="1" applyAlignment="1">
      <alignment vertical="center"/>
    </xf>
    <xf numFmtId="0" fontId="14" fillId="3" borderId="1" xfId="0" applyFont="1" applyFill="1" applyBorder="1" applyAlignment="1">
      <alignment horizontal="left" vertical="center"/>
    </xf>
    <xf numFmtId="0" fontId="23" fillId="2" borderId="1" xfId="0" applyFont="1" applyFill="1" applyBorder="1" applyAlignment="1">
      <alignment horizontal="left" vertical="center"/>
    </xf>
    <xf numFmtId="0" fontId="23" fillId="2" borderId="0" xfId="0" applyFont="1" applyFill="1" applyAlignment="1">
      <alignment horizontal="left" vertical="center"/>
    </xf>
    <xf numFmtId="167" fontId="12" fillId="4" borderId="0" xfId="0" applyNumberFormat="1" applyFont="1" applyFill="1" applyAlignment="1">
      <alignment horizontal="center" vertical="center"/>
    </xf>
    <xf numFmtId="41" fontId="14" fillId="3" borderId="1" xfId="0" applyNumberFormat="1" applyFont="1" applyFill="1" applyBorder="1" applyAlignment="1">
      <alignment horizontal="right" vertical="center"/>
    </xf>
    <xf numFmtId="41" fontId="11" fillId="3" borderId="0" xfId="0" applyNumberFormat="1" applyFont="1" applyFill="1" applyAlignment="1">
      <alignment horizontal="right" vertical="center"/>
    </xf>
    <xf numFmtId="41" fontId="11" fillId="2" borderId="0" xfId="0" applyNumberFormat="1" applyFont="1" applyFill="1" applyAlignment="1">
      <alignment horizontal="center" vertical="center"/>
    </xf>
    <xf numFmtId="41" fontId="23" fillId="2" borderId="0" xfId="0" applyNumberFormat="1" applyFont="1" applyFill="1" applyAlignment="1">
      <alignment horizontal="right" vertical="center"/>
    </xf>
    <xf numFmtId="41" fontId="23" fillId="2" borderId="1" xfId="0" applyNumberFormat="1" applyFont="1" applyFill="1" applyBorder="1" applyAlignment="1">
      <alignment horizontal="right" vertical="center"/>
    </xf>
    <xf numFmtId="0" fontId="0" fillId="2" borderId="0" xfId="0" applyFill="1" applyAlignment="1">
      <alignment vertical="center" wrapText="1"/>
    </xf>
    <xf numFmtId="165" fontId="11" fillId="3" borderId="0" xfId="1" applyFont="1" applyFill="1" applyBorder="1" applyAlignment="1">
      <alignment horizontal="right" vertical="center" wrapText="1"/>
    </xf>
    <xf numFmtId="165" fontId="14" fillId="3" borderId="9" xfId="1" applyFont="1" applyFill="1" applyBorder="1" applyAlignment="1">
      <alignment horizontal="right" vertical="center" wrapText="1"/>
    </xf>
    <xf numFmtId="165" fontId="14" fillId="3" borderId="3" xfId="1" applyFont="1" applyFill="1" applyBorder="1" applyAlignment="1">
      <alignment horizontal="right" vertical="center" wrapText="1"/>
    </xf>
    <xf numFmtId="2" fontId="11" fillId="3" borderId="0" xfId="0" applyNumberFormat="1" applyFont="1" applyFill="1" applyAlignment="1">
      <alignment horizontal="left" vertical="center"/>
    </xf>
    <xf numFmtId="0" fontId="10" fillId="0" borderId="0" xfId="7" applyFont="1" applyAlignment="1">
      <alignment vertical="center"/>
    </xf>
    <xf numFmtId="41" fontId="11" fillId="3" borderId="0" xfId="0" applyNumberFormat="1" applyFont="1" applyFill="1" applyAlignment="1">
      <alignment horizontal="center" vertical="center" wrapText="1"/>
    </xf>
    <xf numFmtId="41" fontId="4" fillId="2" borderId="0" xfId="0" applyNumberFormat="1" applyFont="1" applyFill="1" applyAlignment="1">
      <alignment vertical="center"/>
    </xf>
    <xf numFmtId="41" fontId="13" fillId="4" borderId="0" xfId="0" applyNumberFormat="1" applyFont="1" applyFill="1" applyAlignment="1">
      <alignment vertical="center"/>
    </xf>
    <xf numFmtId="0" fontId="5" fillId="2" borderId="0" xfId="3" applyFont="1" applyFill="1" applyAlignment="1">
      <alignment vertical="center"/>
    </xf>
    <xf numFmtId="41" fontId="11" fillId="3" borderId="5" xfId="0" applyNumberFormat="1" applyFont="1" applyFill="1" applyBorder="1" applyAlignment="1">
      <alignment horizontal="right" vertical="center" wrapText="1"/>
    </xf>
    <xf numFmtId="41" fontId="13" fillId="4" borderId="4" xfId="0" applyNumberFormat="1" applyFont="1" applyFill="1" applyBorder="1" applyAlignment="1">
      <alignment vertical="center"/>
    </xf>
    <xf numFmtId="41" fontId="1" fillId="2" borderId="0" xfId="0" applyNumberFormat="1" applyFont="1" applyFill="1" applyAlignment="1">
      <alignment vertical="center"/>
    </xf>
    <xf numFmtId="41" fontId="13" fillId="4" borderId="6" xfId="0" applyNumberFormat="1" applyFont="1" applyFill="1" applyBorder="1" applyAlignment="1">
      <alignment horizontal="right" vertical="center" wrapText="1"/>
    </xf>
    <xf numFmtId="41" fontId="13" fillId="4" borderId="8" xfId="0" applyNumberFormat="1" applyFont="1" applyFill="1" applyBorder="1" applyAlignment="1">
      <alignment horizontal="right" vertical="center" wrapText="1"/>
    </xf>
    <xf numFmtId="41" fontId="1" fillId="2" borderId="0" xfId="7" applyNumberFormat="1" applyFill="1" applyAlignment="1">
      <alignment vertical="center"/>
    </xf>
    <xf numFmtId="41" fontId="0" fillId="2" borderId="0" xfId="0" applyNumberFormat="1" applyFill="1"/>
    <xf numFmtId="41" fontId="23" fillId="2" borderId="1" xfId="0" applyNumberFormat="1" applyFont="1" applyFill="1" applyBorder="1"/>
    <xf numFmtId="41" fontId="11" fillId="3" borderId="5" xfId="0" applyNumberFormat="1" applyFont="1" applyFill="1" applyBorder="1" applyAlignment="1">
      <alignment horizontal="right" vertical="center"/>
    </xf>
    <xf numFmtId="41" fontId="23" fillId="2" borderId="1" xfId="0" applyNumberFormat="1" applyFont="1" applyFill="1" applyBorder="1" applyAlignment="1">
      <alignment vertical="center"/>
    </xf>
    <xf numFmtId="0" fontId="9" fillId="2" borderId="0" xfId="2" applyFont="1" applyFill="1" applyAlignment="1" applyProtection="1">
      <alignment vertical="center"/>
    </xf>
    <xf numFmtId="0" fontId="15" fillId="2" borderId="0" xfId="2" applyFont="1" applyFill="1" applyAlignment="1">
      <alignment vertical="center"/>
    </xf>
    <xf numFmtId="0" fontId="26" fillId="2" borderId="0" xfId="2" applyFont="1" applyFill="1" applyAlignment="1">
      <alignment vertical="center"/>
    </xf>
    <xf numFmtId="0" fontId="1" fillId="2" borderId="0" xfId="3" applyFont="1" applyFill="1" applyAlignment="1">
      <alignment vertical="center"/>
    </xf>
    <xf numFmtId="0" fontId="27" fillId="3" borderId="0" xfId="2" applyFont="1" applyFill="1" applyAlignment="1" applyProtection="1">
      <alignment vertical="center"/>
    </xf>
    <xf numFmtId="41" fontId="13" fillId="4" borderId="0" xfId="7" applyNumberFormat="1" applyFont="1" applyFill="1" applyAlignment="1">
      <alignment vertical="center"/>
    </xf>
    <xf numFmtId="169" fontId="14" fillId="2" borderId="0" xfId="0" applyNumberFormat="1" applyFont="1" applyFill="1" applyAlignment="1">
      <alignment horizontal="right" vertical="center" wrapText="1"/>
    </xf>
    <xf numFmtId="0" fontId="1" fillId="2" borderId="0" xfId="5" applyFont="1" applyFill="1" applyAlignment="1">
      <alignment vertical="center"/>
    </xf>
    <xf numFmtId="0" fontId="1" fillId="0" borderId="0" xfId="5" applyFont="1" applyAlignment="1">
      <alignment vertical="center"/>
    </xf>
    <xf numFmtId="0" fontId="13" fillId="4" borderId="0" xfId="5" applyFont="1" applyFill="1" applyAlignment="1">
      <alignment horizontal="center" vertical="center"/>
    </xf>
    <xf numFmtId="0" fontId="13" fillId="4" borderId="0" xfId="5" quotePrefix="1" applyFont="1" applyFill="1" applyAlignment="1">
      <alignment horizontal="center" vertical="center"/>
    </xf>
    <xf numFmtId="0" fontId="17" fillId="0" borderId="0" xfId="5"/>
    <xf numFmtId="170" fontId="1" fillId="2" borderId="0" xfId="5" applyNumberFormat="1" applyFont="1" applyFill="1" applyAlignment="1">
      <alignment vertical="center"/>
    </xf>
    <xf numFmtId="2" fontId="1" fillId="2" borderId="0" xfId="5" applyNumberFormat="1" applyFont="1" applyFill="1" applyAlignment="1">
      <alignment vertical="center"/>
    </xf>
    <xf numFmtId="0" fontId="23" fillId="2" borderId="1" xfId="5" applyFont="1" applyFill="1" applyBorder="1" applyAlignment="1">
      <alignment vertical="center"/>
    </xf>
    <xf numFmtId="170" fontId="23" fillId="2" borderId="1" xfId="5" applyNumberFormat="1" applyFont="1" applyFill="1" applyBorder="1" applyAlignment="1">
      <alignment vertical="center"/>
    </xf>
    <xf numFmtId="2" fontId="23" fillId="2" borderId="1" xfId="5" applyNumberFormat="1" applyFont="1" applyFill="1" applyBorder="1" applyAlignment="1">
      <alignment vertical="center"/>
    </xf>
    <xf numFmtId="0" fontId="18" fillId="2" borderId="0" xfId="5" applyFont="1" applyFill="1" applyAlignment="1">
      <alignment horizontal="justify" vertical="center"/>
    </xf>
    <xf numFmtId="0" fontId="18" fillId="2" borderId="0" xfId="5" applyFont="1" applyFill="1" applyAlignment="1">
      <alignment vertical="center"/>
    </xf>
    <xf numFmtId="0" fontId="22" fillId="2" borderId="0" xfId="5" applyFont="1" applyFill="1" applyAlignment="1">
      <alignment vertical="center"/>
    </xf>
    <xf numFmtId="167" fontId="12" fillId="4" borderId="4" xfId="5" applyNumberFormat="1" applyFont="1" applyFill="1" applyBorder="1" applyAlignment="1">
      <alignment horizontal="center" vertical="center" wrapText="1"/>
    </xf>
    <xf numFmtId="17" fontId="13" fillId="4" borderId="4" xfId="5" applyNumberFormat="1" applyFont="1" applyFill="1" applyBorder="1" applyAlignment="1">
      <alignment horizontal="center" vertical="center"/>
    </xf>
    <xf numFmtId="0" fontId="11" fillId="3" borderId="5" xfId="5" applyFont="1" applyFill="1" applyBorder="1" applyAlignment="1">
      <alignment horizontal="left" vertical="center"/>
    </xf>
    <xf numFmtId="41" fontId="11" fillId="3" borderId="5" xfId="5" applyNumberFormat="1" applyFont="1" applyFill="1" applyBorder="1" applyAlignment="1">
      <alignment horizontal="right" vertical="center" wrapText="1"/>
    </xf>
    <xf numFmtId="43" fontId="11" fillId="3" borderId="5" xfId="8" applyFont="1" applyFill="1" applyBorder="1" applyAlignment="1">
      <alignment horizontal="right" vertical="center" wrapText="1"/>
    </xf>
    <xf numFmtId="0" fontId="11" fillId="3" borderId="5" xfId="5" applyFont="1" applyFill="1" applyBorder="1" applyAlignment="1">
      <alignment horizontal="left" vertical="center" wrapText="1"/>
    </xf>
    <xf numFmtId="0" fontId="11" fillId="3" borderId="0" xfId="5" applyFont="1" applyFill="1" applyAlignment="1">
      <alignment horizontal="left" vertical="center"/>
    </xf>
    <xf numFmtId="41" fontId="11" fillId="3" borderId="0" xfId="5" applyNumberFormat="1" applyFont="1" applyFill="1" applyAlignment="1">
      <alignment horizontal="right" vertical="center" wrapText="1"/>
    </xf>
    <xf numFmtId="0" fontId="14" fillId="3" borderId="1" xfId="5" applyFont="1" applyFill="1" applyBorder="1" applyAlignment="1">
      <alignment horizontal="left" vertical="center" wrapText="1"/>
    </xf>
    <xf numFmtId="41" fontId="14" fillId="3" borderId="1" xfId="5" applyNumberFormat="1" applyFont="1" applyFill="1" applyBorder="1" applyAlignment="1">
      <alignment horizontal="right" vertical="center" wrapText="1"/>
    </xf>
    <xf numFmtId="43" fontId="14" fillId="3" borderId="9" xfId="8" applyFont="1" applyFill="1" applyBorder="1" applyAlignment="1">
      <alignment horizontal="right" vertical="center" wrapText="1"/>
    </xf>
    <xf numFmtId="43" fontId="11" fillId="3" borderId="0" xfId="8" applyFont="1" applyFill="1" applyAlignment="1">
      <alignment horizontal="right" vertical="center" wrapText="1"/>
    </xf>
    <xf numFmtId="0" fontId="14" fillId="3" borderId="0" xfId="5" applyFont="1" applyFill="1" applyAlignment="1">
      <alignment horizontal="left" vertical="center" wrapText="1"/>
    </xf>
    <xf numFmtId="41" fontId="14" fillId="3" borderId="0" xfId="5" applyNumberFormat="1" applyFont="1" applyFill="1" applyAlignment="1">
      <alignment horizontal="right" vertical="center" wrapText="1"/>
    </xf>
    <xf numFmtId="43" fontId="14" fillId="3" borderId="0" xfId="8" applyFont="1" applyFill="1" applyAlignment="1">
      <alignment horizontal="right" vertical="center" wrapText="1"/>
    </xf>
    <xf numFmtId="41" fontId="13" fillId="4" borderId="0" xfId="5" applyNumberFormat="1" applyFont="1" applyFill="1" applyAlignment="1">
      <alignment horizontal="right" vertical="center" wrapText="1"/>
    </xf>
    <xf numFmtId="168" fontId="13" fillId="4" borderId="0" xfId="5" applyNumberFormat="1" applyFont="1" applyFill="1" applyAlignment="1">
      <alignment horizontal="right" vertical="center" wrapText="1"/>
    </xf>
    <xf numFmtId="0" fontId="11" fillId="2" borderId="0" xfId="5" applyFont="1" applyFill="1" applyAlignment="1">
      <alignment vertical="center" wrapText="1"/>
    </xf>
    <xf numFmtId="0" fontId="18" fillId="2" borderId="0" xfId="5" applyFont="1" applyFill="1" applyAlignment="1">
      <alignment horizontal="left" vertical="center"/>
    </xf>
    <xf numFmtId="10" fontId="1" fillId="2" borderId="0" xfId="9" applyNumberFormat="1" applyFont="1" applyFill="1" applyAlignment="1">
      <alignment vertical="center"/>
    </xf>
    <xf numFmtId="10" fontId="1" fillId="2" borderId="0" xfId="5" applyNumberFormat="1" applyFont="1" applyFill="1" applyAlignment="1">
      <alignment vertical="center"/>
    </xf>
    <xf numFmtId="0" fontId="29" fillId="0" borderId="0" xfId="5" applyFont="1"/>
    <xf numFmtId="0" fontId="10" fillId="0" borderId="0" xfId="5" applyFont="1" applyAlignment="1">
      <alignment vertical="center"/>
    </xf>
    <xf numFmtId="17" fontId="13" fillId="4" borderId="0" xfId="5" applyNumberFormat="1" applyFont="1" applyFill="1" applyAlignment="1">
      <alignment horizontal="center" vertical="center"/>
    </xf>
    <xf numFmtId="0" fontId="1" fillId="2" borderId="0" xfId="5" applyFont="1" applyFill="1" applyAlignment="1">
      <alignment horizontal="center" vertical="center"/>
    </xf>
    <xf numFmtId="41" fontId="11" fillId="2" borderId="0" xfId="5" applyNumberFormat="1" applyFont="1" applyFill="1" applyAlignment="1">
      <alignment horizontal="right" vertical="center" wrapText="1"/>
    </xf>
    <xf numFmtId="37" fontId="11" fillId="2" borderId="0" xfId="5" applyNumberFormat="1" applyFont="1" applyFill="1" applyAlignment="1">
      <alignment horizontal="right" vertical="center" wrapText="1"/>
    </xf>
    <xf numFmtId="0" fontId="28" fillId="2" borderId="0" xfId="5" applyFont="1" applyFill="1" applyAlignment="1">
      <alignment vertical="center"/>
    </xf>
    <xf numFmtId="0" fontId="17" fillId="2" borderId="0" xfId="5" applyFill="1"/>
    <xf numFmtId="167" fontId="12" fillId="4" borderId="0" xfId="5" applyNumberFormat="1" applyFont="1" applyFill="1" applyAlignment="1">
      <alignment horizontal="center" vertical="center" wrapText="1"/>
    </xf>
    <xf numFmtId="0" fontId="13" fillId="4" borderId="0" xfId="5" quotePrefix="1" applyFont="1" applyFill="1" applyAlignment="1">
      <alignment horizontal="center" vertical="center" wrapText="1"/>
    </xf>
    <xf numFmtId="164" fontId="11" fillId="2" borderId="0" xfId="5" applyNumberFormat="1" applyFont="1" applyFill="1" applyAlignment="1">
      <alignment horizontal="right" vertical="center"/>
    </xf>
    <xf numFmtId="171" fontId="11" fillId="2" borderId="0" xfId="5" applyNumberFormat="1" applyFont="1" applyFill="1" applyAlignment="1">
      <alignment horizontal="right" vertical="center"/>
    </xf>
    <xf numFmtId="168" fontId="11" fillId="2" borderId="0" xfId="5" applyNumberFormat="1" applyFont="1" applyFill="1" applyAlignment="1">
      <alignment horizontal="right" vertical="center"/>
    </xf>
    <xf numFmtId="0" fontId="11" fillId="2" borderId="0" xfId="5" applyFont="1" applyFill="1" applyAlignment="1">
      <alignment horizontal="left" vertical="center"/>
    </xf>
    <xf numFmtId="0" fontId="14" fillId="2" borderId="1" xfId="5" applyFont="1" applyFill="1" applyBorder="1" applyAlignment="1">
      <alignment horizontal="left" vertical="center"/>
    </xf>
    <xf numFmtId="164" fontId="14" fillId="2" borderId="1" xfId="5" applyNumberFormat="1" applyFont="1" applyFill="1" applyBorder="1" applyAlignment="1">
      <alignment horizontal="right" vertical="center"/>
    </xf>
    <xf numFmtId="168" fontId="14" fillId="2" borderId="1" xfId="5" applyNumberFormat="1" applyFont="1" applyFill="1" applyBorder="1" applyAlignment="1">
      <alignment horizontal="right" vertical="center"/>
    </xf>
    <xf numFmtId="0" fontId="14" fillId="3" borderId="1" xfId="5" applyFont="1" applyFill="1" applyBorder="1" applyAlignment="1">
      <alignment horizontal="left" vertical="center"/>
    </xf>
    <xf numFmtId="0" fontId="14" fillId="0" borderId="0" xfId="5" applyFont="1" applyAlignment="1">
      <alignment horizontal="left" vertical="center"/>
    </xf>
    <xf numFmtId="164" fontId="14" fillId="0" borderId="0" xfId="5" applyNumberFormat="1" applyFont="1" applyAlignment="1">
      <alignment horizontal="right" vertical="center"/>
    </xf>
    <xf numFmtId="168" fontId="23" fillId="0" borderId="0" xfId="5" applyNumberFormat="1" applyFont="1" applyAlignment="1">
      <alignment horizontal="right" vertical="center"/>
    </xf>
    <xf numFmtId="164" fontId="1" fillId="2" borderId="0" xfId="5" applyNumberFormat="1" applyFont="1" applyFill="1" applyAlignment="1">
      <alignment vertical="center"/>
    </xf>
    <xf numFmtId="0" fontId="23" fillId="0" borderId="0" xfId="5" applyFont="1" applyAlignment="1">
      <alignment vertical="center"/>
    </xf>
    <xf numFmtId="0" fontId="14" fillId="0" borderId="1" xfId="5" applyFont="1" applyBorder="1" applyAlignment="1">
      <alignment horizontal="left" vertical="center"/>
    </xf>
    <xf numFmtId="164" fontId="14" fillId="0" borderId="1" xfId="5" applyNumberFormat="1" applyFont="1" applyBorder="1" applyAlignment="1">
      <alignment horizontal="right" vertical="center"/>
    </xf>
    <xf numFmtId="168" fontId="23" fillId="0" borderId="1" xfId="5" applyNumberFormat="1" applyFont="1" applyBorder="1" applyAlignment="1">
      <alignment horizontal="right" vertical="center"/>
    </xf>
    <xf numFmtId="0" fontId="18" fillId="0" borderId="0" xfId="5" applyFont="1" applyAlignment="1">
      <alignment vertical="center"/>
    </xf>
    <xf numFmtId="0" fontId="22" fillId="0" borderId="0" xfId="5" applyFont="1" applyAlignment="1">
      <alignment vertical="center"/>
    </xf>
    <xf numFmtId="0" fontId="22" fillId="0" borderId="0" xfId="5" applyFont="1" applyAlignment="1">
      <alignment horizontal="left" vertical="center" wrapText="1"/>
    </xf>
    <xf numFmtId="0" fontId="18" fillId="0" borderId="0" xfId="5" applyFont="1"/>
    <xf numFmtId="172" fontId="1" fillId="2" borderId="0" xfId="8" applyNumberFormat="1" applyFont="1" applyFill="1" applyBorder="1" applyAlignment="1">
      <alignment vertical="center"/>
    </xf>
    <xf numFmtId="43" fontId="1" fillId="2" borderId="0" xfId="8" applyFont="1" applyFill="1" applyBorder="1" applyAlignment="1">
      <alignment vertical="center"/>
    </xf>
    <xf numFmtId="172" fontId="1" fillId="2" borderId="0" xfId="5" applyNumberFormat="1" applyFont="1" applyFill="1" applyAlignment="1">
      <alignment vertical="center"/>
    </xf>
    <xf numFmtId="172" fontId="14" fillId="2" borderId="1" xfId="8" applyNumberFormat="1" applyFont="1" applyFill="1" applyBorder="1" applyAlignment="1">
      <alignment horizontal="right" vertical="center"/>
    </xf>
    <xf numFmtId="43" fontId="23" fillId="2" borderId="1" xfId="8" applyFont="1" applyFill="1" applyBorder="1" applyAlignment="1">
      <alignment vertical="center"/>
    </xf>
    <xf numFmtId="172" fontId="1" fillId="2" borderId="0" xfId="8" applyNumberFormat="1" applyFont="1" applyFill="1" applyAlignment="1">
      <alignment vertical="center"/>
    </xf>
    <xf numFmtId="43" fontId="1" fillId="2" borderId="0" xfId="8" applyFont="1" applyFill="1" applyAlignment="1">
      <alignment vertical="center"/>
    </xf>
    <xf numFmtId="43" fontId="14" fillId="2" borderId="1" xfId="8" applyFont="1" applyFill="1" applyBorder="1" applyAlignment="1">
      <alignment horizontal="right" vertical="center"/>
    </xf>
    <xf numFmtId="0" fontId="23" fillId="2" borderId="0" xfId="5" applyFont="1" applyFill="1" applyAlignment="1">
      <alignment vertical="center"/>
    </xf>
    <xf numFmtId="172" fontId="14" fillId="2" borderId="0" xfId="8" applyNumberFormat="1" applyFont="1" applyFill="1" applyAlignment="1">
      <alignment horizontal="right" vertical="center"/>
    </xf>
    <xf numFmtId="43" fontId="14" fillId="2" borderId="0" xfId="8" applyFont="1" applyFill="1" applyAlignment="1">
      <alignment horizontal="right" vertical="center"/>
    </xf>
    <xf numFmtId="0" fontId="18" fillId="0" borderId="0" xfId="5" applyFont="1" applyAlignment="1">
      <alignment horizontal="justify" vertical="center"/>
    </xf>
    <xf numFmtId="0" fontId="30" fillId="2" borderId="0" xfId="5" applyFont="1" applyFill="1" applyAlignment="1">
      <alignment vertical="center"/>
    </xf>
    <xf numFmtId="0" fontId="31" fillId="3" borderId="0" xfId="0" applyFont="1" applyFill="1" applyAlignment="1">
      <alignment vertical="center"/>
    </xf>
    <xf numFmtId="0" fontId="15" fillId="3" borderId="0" xfId="2" applyFont="1" applyFill="1" applyAlignment="1" applyProtection="1">
      <alignment vertical="center"/>
    </xf>
    <xf numFmtId="0" fontId="31" fillId="2" borderId="0" xfId="3" applyFont="1" applyFill="1" applyAlignment="1">
      <alignment vertical="center"/>
    </xf>
    <xf numFmtId="0" fontId="15" fillId="2" borderId="0" xfId="3" applyFont="1" applyFill="1" applyAlignment="1">
      <alignment vertical="center"/>
    </xf>
    <xf numFmtId="0" fontId="31" fillId="2" borderId="0" xfId="3" applyFont="1" applyFill="1" applyAlignment="1">
      <alignment horizontal="center" vertical="center"/>
    </xf>
    <xf numFmtId="37" fontId="13" fillId="4" borderId="0" xfId="5" applyNumberFormat="1" applyFont="1" applyFill="1" applyAlignment="1">
      <alignment horizontal="right" vertical="center" wrapText="1"/>
    </xf>
    <xf numFmtId="43" fontId="13" fillId="4" borderId="0" xfId="8" applyFont="1" applyFill="1" applyBorder="1" applyAlignment="1">
      <alignment horizontal="right" vertical="center" wrapText="1"/>
    </xf>
    <xf numFmtId="169" fontId="13" fillId="4" borderId="0" xfId="0" applyNumberFormat="1" applyFont="1" applyFill="1" applyAlignment="1">
      <alignment horizontal="right" vertical="center" wrapText="1"/>
    </xf>
    <xf numFmtId="169" fontId="14" fillId="2" borderId="2" xfId="0" applyNumberFormat="1" applyFont="1" applyFill="1" applyBorder="1" applyAlignment="1">
      <alignment horizontal="right" vertical="center" wrapText="1"/>
    </xf>
    <xf numFmtId="0" fontId="18" fillId="2" borderId="0" xfId="7" quotePrefix="1" applyFont="1" applyFill="1" applyAlignment="1">
      <alignment horizontal="left" indent="1"/>
    </xf>
    <xf numFmtId="0" fontId="18" fillId="2" borderId="0" xfId="7" quotePrefix="1" applyFont="1" applyFill="1" applyAlignment="1">
      <alignment horizontal="left" vertical="center" indent="1"/>
    </xf>
    <xf numFmtId="0" fontId="18" fillId="0" borderId="0" xfId="5" applyFont="1" applyAlignment="1">
      <alignment horizontal="left" vertical="center" wrapText="1"/>
    </xf>
    <xf numFmtId="0" fontId="18" fillId="2" borderId="0" xfId="5" applyFont="1" applyFill="1" applyAlignment="1">
      <alignment horizontal="left" vertical="center" wrapText="1"/>
    </xf>
    <xf numFmtId="0" fontId="13" fillId="4" borderId="0" xfId="5" applyFont="1" applyFill="1" applyAlignment="1">
      <alignment horizontal="center" vertical="center" wrapText="1"/>
    </xf>
    <xf numFmtId="167" fontId="12" fillId="4" borderId="4" xfId="5" applyNumberFormat="1" applyFont="1" applyFill="1" applyBorder="1" applyAlignment="1">
      <alignment horizontal="center" vertical="center" wrapText="1"/>
    </xf>
    <xf numFmtId="0" fontId="11" fillId="3" borderId="5" xfId="5" applyFont="1" applyFill="1" applyBorder="1" applyAlignment="1">
      <alignment horizontal="center" vertical="center" wrapText="1"/>
    </xf>
    <xf numFmtId="0" fontId="11" fillId="3" borderId="0" xfId="5" applyFont="1" applyFill="1" applyAlignment="1">
      <alignment horizontal="center" vertical="center" wrapText="1"/>
    </xf>
    <xf numFmtId="0" fontId="11" fillId="3" borderId="1" xfId="5" applyFont="1" applyFill="1" applyBorder="1" applyAlignment="1">
      <alignment horizontal="center" vertical="center" wrapText="1"/>
    </xf>
    <xf numFmtId="0" fontId="1" fillId="0" borderId="5" xfId="5" applyFont="1" applyBorder="1" applyAlignment="1">
      <alignment horizontal="center" vertical="center" wrapText="1"/>
    </xf>
    <xf numFmtId="0" fontId="1" fillId="0" borderId="0" xfId="5" applyFont="1" applyAlignment="1">
      <alignment horizontal="center" vertical="center" wrapText="1"/>
    </xf>
    <xf numFmtId="0" fontId="1" fillId="0" borderId="1" xfId="5" applyFont="1" applyBorder="1" applyAlignment="1">
      <alignment horizontal="center" vertical="center" wrapText="1"/>
    </xf>
    <xf numFmtId="0" fontId="11" fillId="2" borderId="2" xfId="5" applyFont="1" applyFill="1" applyBorder="1" applyAlignment="1">
      <alignment horizontal="center" vertical="center" wrapText="1"/>
    </xf>
    <xf numFmtId="0" fontId="11" fillId="2" borderId="0" xfId="5" applyFont="1" applyFill="1" applyAlignment="1">
      <alignment horizontal="center" vertical="center" wrapText="1"/>
    </xf>
    <xf numFmtId="0" fontId="13" fillId="4" borderId="0" xfId="5" applyFont="1" applyFill="1" applyAlignment="1">
      <alignment horizontal="left" vertical="center" indent="1"/>
    </xf>
    <xf numFmtId="0" fontId="11" fillId="3" borderId="2" xfId="5" applyFont="1" applyFill="1" applyBorder="1" applyAlignment="1">
      <alignment horizontal="center" vertical="center" wrapText="1"/>
    </xf>
    <xf numFmtId="0" fontId="14" fillId="0" borderId="2" xfId="5" applyFont="1" applyBorder="1" applyAlignment="1">
      <alignment horizontal="center" vertical="center" wrapText="1"/>
    </xf>
    <xf numFmtId="0" fontId="14" fillId="0" borderId="0" xfId="5" applyFont="1" applyAlignment="1">
      <alignment horizontal="center" vertical="center" wrapText="1"/>
    </xf>
    <xf numFmtId="0" fontId="14" fillId="0" borderId="1" xfId="5" applyFont="1" applyBorder="1" applyAlignment="1">
      <alignment horizontal="center" vertical="center" wrapText="1"/>
    </xf>
    <xf numFmtId="0" fontId="28" fillId="2" borderId="2" xfId="5" applyFont="1" applyFill="1" applyBorder="1" applyAlignment="1">
      <alignment horizontal="center" vertical="center" wrapText="1"/>
    </xf>
    <xf numFmtId="0" fontId="28" fillId="2" borderId="0" xfId="5" applyFont="1" applyFill="1" applyAlignment="1">
      <alignment horizontal="center" vertical="center" wrapText="1"/>
    </xf>
    <xf numFmtId="0" fontId="28" fillId="2" borderId="1" xfId="5" applyFont="1" applyFill="1" applyBorder="1" applyAlignment="1">
      <alignment horizontal="center" vertical="center" wrapText="1"/>
    </xf>
    <xf numFmtId="0" fontId="11" fillId="2" borderId="1" xfId="5" applyFont="1" applyFill="1" applyBorder="1" applyAlignment="1">
      <alignment horizontal="center" vertical="center" wrapText="1"/>
    </xf>
    <xf numFmtId="0" fontId="1" fillId="2" borderId="2" xfId="5" applyFont="1" applyFill="1" applyBorder="1" applyAlignment="1">
      <alignment horizontal="center" vertical="center" wrapText="1"/>
    </xf>
    <xf numFmtId="0" fontId="1" fillId="2" borderId="0" xfId="5" applyFont="1" applyFill="1" applyAlignment="1">
      <alignment horizontal="center" vertical="center" wrapText="1"/>
    </xf>
    <xf numFmtId="0" fontId="1" fillId="2" borderId="1" xfId="5" applyFont="1" applyFill="1" applyBorder="1" applyAlignment="1">
      <alignment horizontal="center" vertical="center" wrapText="1"/>
    </xf>
    <xf numFmtId="0" fontId="14" fillId="2" borderId="2" xfId="5" applyFont="1" applyFill="1" applyBorder="1" applyAlignment="1">
      <alignment horizontal="center" vertical="center" wrapText="1"/>
    </xf>
    <xf numFmtId="0" fontId="14" fillId="2" borderId="0" xfId="5" applyFont="1" applyFill="1" applyAlignment="1">
      <alignment horizontal="center" vertical="center" wrapText="1"/>
    </xf>
    <xf numFmtId="0" fontId="14" fillId="2" borderId="1" xfId="5" applyFont="1" applyFill="1" applyBorder="1" applyAlignment="1">
      <alignment horizontal="center" vertical="center" wrapText="1"/>
    </xf>
    <xf numFmtId="0" fontId="18" fillId="2" borderId="0" xfId="0" applyFont="1" applyFill="1" applyAlignment="1">
      <alignment horizontal="left" vertical="center" wrapText="1"/>
    </xf>
    <xf numFmtId="0" fontId="14" fillId="3" borderId="3" xfId="0" applyFont="1" applyFill="1" applyBorder="1" applyAlignment="1">
      <alignment horizontal="center" vertical="center" wrapText="1"/>
    </xf>
    <xf numFmtId="167" fontId="12" fillId="4" borderId="4" xfId="0" applyNumberFormat="1"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1" fillId="2" borderId="0" xfId="0" applyFont="1" applyFill="1" applyAlignment="1">
      <alignment horizontal="center" vertical="center" wrapText="1"/>
    </xf>
    <xf numFmtId="0" fontId="11" fillId="2" borderId="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0" xfId="0" applyFont="1" applyFill="1" applyAlignment="1">
      <alignment horizontal="center" vertical="center" wrapText="1"/>
    </xf>
    <xf numFmtId="0" fontId="14" fillId="3"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3" fillId="4" borderId="0" xfId="0" applyFont="1" applyFill="1" applyAlignment="1">
      <alignment horizontal="left" vertical="center"/>
    </xf>
    <xf numFmtId="0" fontId="13" fillId="4" borderId="4" xfId="0" applyFont="1" applyFill="1" applyBorder="1" applyAlignment="1">
      <alignment horizontal="left" vertical="center" indent="1"/>
    </xf>
    <xf numFmtId="0" fontId="13" fillId="4" borderId="0" xfId="0" applyFont="1" applyFill="1" applyAlignment="1">
      <alignment horizontal="left" vertical="center" wrapText="1"/>
    </xf>
    <xf numFmtId="0" fontId="13" fillId="4" borderId="0" xfId="0" applyFont="1" applyFill="1" applyAlignment="1">
      <alignment horizontal="left" vertical="center" indent="1"/>
    </xf>
    <xf numFmtId="0" fontId="13" fillId="4" borderId="6" xfId="0" applyFont="1" applyFill="1" applyBorder="1" applyAlignment="1">
      <alignment horizontal="left" vertical="center" indent="1"/>
    </xf>
    <xf numFmtId="0" fontId="13" fillId="4" borderId="7" xfId="0" applyFont="1" applyFill="1" applyBorder="1" applyAlignment="1">
      <alignment horizontal="left" vertical="center" indent="1"/>
    </xf>
    <xf numFmtId="0" fontId="18" fillId="0" borderId="10" xfId="0" applyFont="1" applyBorder="1" applyAlignment="1">
      <alignment horizontal="left" vertical="center" wrapText="1"/>
    </xf>
    <xf numFmtId="0" fontId="13" fillId="4" borderId="0" xfId="7" applyFont="1" applyFill="1" applyAlignment="1">
      <alignment horizontal="left" vertical="center" indent="1"/>
    </xf>
    <xf numFmtId="0" fontId="0" fillId="0" borderId="0" xfId="0" applyAlignment="1">
      <alignment horizontal="center" vertical="center" wrapText="1"/>
    </xf>
    <xf numFmtId="0" fontId="0" fillId="0" borderId="1" xfId="0" applyBorder="1" applyAlignment="1">
      <alignment horizontal="center" vertical="center" wrapText="1"/>
    </xf>
    <xf numFmtId="0" fontId="23" fillId="2" borderId="2" xfId="0" applyFont="1" applyFill="1" applyBorder="1" applyAlignment="1">
      <alignment horizontal="center" vertical="center" wrapText="1"/>
    </xf>
    <xf numFmtId="0" fontId="23" fillId="2" borderId="0" xfId="0" applyFont="1" applyFill="1" applyAlignment="1">
      <alignment horizontal="center" vertical="center" wrapText="1"/>
    </xf>
    <xf numFmtId="0" fontId="23" fillId="2" borderId="1" xfId="0" applyFont="1" applyFill="1" applyBorder="1" applyAlignment="1">
      <alignment horizontal="center" vertical="center" wrapText="1"/>
    </xf>
    <xf numFmtId="0" fontId="18" fillId="0" borderId="0" xfId="0" quotePrefix="1" applyFont="1" applyAlignment="1">
      <alignment horizontal="left" vertical="center" wrapText="1"/>
    </xf>
    <xf numFmtId="0" fontId="11" fillId="3" borderId="0" xfId="0" applyFont="1" applyFill="1" applyAlignment="1">
      <alignment horizontal="center" vertical="center"/>
    </xf>
    <xf numFmtId="0" fontId="11" fillId="2" borderId="0" xfId="0" applyFont="1" applyFill="1" applyAlignment="1">
      <alignment horizontal="center" vertical="center"/>
    </xf>
    <xf numFmtId="0" fontId="11" fillId="3" borderId="1" xfId="0" applyFont="1" applyFill="1" applyBorder="1" applyAlignment="1">
      <alignment horizontal="center" vertical="center"/>
    </xf>
    <xf numFmtId="0" fontId="1" fillId="2" borderId="0" xfId="0" applyFont="1" applyFill="1" applyAlignment="1">
      <alignment horizontal="center" vertical="center"/>
    </xf>
    <xf numFmtId="0" fontId="1" fillId="2" borderId="1" xfId="0" applyFont="1" applyFill="1" applyBorder="1" applyAlignment="1">
      <alignment horizontal="center" vertical="center"/>
    </xf>
    <xf numFmtId="0" fontId="11" fillId="3" borderId="2" xfId="0" applyFont="1" applyFill="1" applyBorder="1" applyAlignment="1">
      <alignment horizontal="center" vertical="center"/>
    </xf>
    <xf numFmtId="0" fontId="18" fillId="2" borderId="0" xfId="0" quotePrefix="1" applyFont="1" applyFill="1" applyAlignment="1">
      <alignment horizontal="left" vertical="center" wrapText="1"/>
    </xf>
  </cellXfs>
  <cellStyles count="10">
    <cellStyle name="Hipervínculo" xfId="2" builtinId="8"/>
    <cellStyle name="Millares" xfId="1" builtinId="3"/>
    <cellStyle name="Millares 2" xfId="8" xr:uid="{3FCAA496-7763-4763-BF1D-BDAA6B77AED4}"/>
    <cellStyle name="Millares 4" xfId="4" xr:uid="{00000000-0005-0000-0000-000002000000}"/>
    <cellStyle name="Normal" xfId="0" builtinId="0"/>
    <cellStyle name="Normal 2" xfId="3" xr:uid="{00000000-0005-0000-0000-000004000000}"/>
    <cellStyle name="Normal 3" xfId="5" xr:uid="{00000000-0005-0000-0000-000005000000}"/>
    <cellStyle name="Normal 4" xfId="6" xr:uid="{ECE6177E-CF5A-4F43-A290-B4707EA93CE8}"/>
    <cellStyle name="Normal 5" xfId="7" xr:uid="{3D2456A6-D1AE-4C55-AB98-61F1D9B0D349}"/>
    <cellStyle name="Porcentaje 2" xfId="9" xr:uid="{0EE3A55B-7983-4432-ACA8-B668679E02F7}"/>
  </cellStyles>
  <dxfs count="1">
    <dxf>
      <font>
        <color rgb="FF9C0006"/>
      </font>
      <fill>
        <patternFill>
          <bgColor rgb="FFFFC7CE"/>
        </patternFill>
      </fill>
    </dxf>
  </dxfs>
  <tableStyles count="0" defaultTableStyle="TableStyleMedium2" defaultPivotStyle="PivotStyleLight16"/>
  <colors>
    <mruColors>
      <color rgb="FF990033"/>
      <color rgb="FFA50021"/>
      <color rgb="FF4472C4"/>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'1.1'!$B$7</c:f>
          <c:strCache>
            <c:ptCount val="1"/>
            <c:pt idx="0">
              <c:v>Total 2023: 557 134 asesorías</c:v>
            </c:pt>
          </c:strCache>
        </c:strRef>
      </c:tx>
      <c:layout>
        <c:manualLayout>
          <c:xMode val="edge"/>
          <c:yMode val="edge"/>
          <c:x val="0.70209648793041357"/>
          <c:y val="8.0564236111111114E-3"/>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PE"/>
        </a:p>
      </c:txPr>
    </c:title>
    <c:autoTitleDeleted val="0"/>
    <c:plotArea>
      <c:layout>
        <c:manualLayout>
          <c:layoutTarget val="inner"/>
          <c:xMode val="edge"/>
          <c:yMode val="edge"/>
          <c:x val="5.7151898173864152E-2"/>
          <c:y val="3.6350305399760051E-2"/>
          <c:w val="0.93521277602749231"/>
          <c:h val="0.90735188263879996"/>
        </c:manualLayout>
      </c:layout>
      <c:barChart>
        <c:barDir val="col"/>
        <c:grouping val="stacked"/>
        <c:varyColors val="0"/>
        <c:ser>
          <c:idx val="0"/>
          <c:order val="0"/>
          <c:tx>
            <c:strRef>
              <c:f>'1.1'!$B$5</c:f>
              <c:strCache>
                <c:ptCount val="1"/>
                <c:pt idx="0">
                  <c:v>Sedes Lima y Callao a/: 345 841</c:v>
                </c:pt>
              </c:strCache>
            </c:strRef>
          </c:tx>
          <c:spPr>
            <a:solidFill>
              <a:srgbClr val="990033"/>
            </a:solidFill>
            <a:ln>
              <a:noFill/>
            </a:ln>
            <a:effectLst/>
          </c:spPr>
          <c:invertIfNegative val="0"/>
          <c:dLbls>
            <c:spPr>
              <a:noFill/>
              <a:ln>
                <a:noFill/>
              </a:ln>
              <a:effectLst/>
            </c:spPr>
            <c:txPr>
              <a:bodyPr rot="0" spcFirstLastPara="1" vertOverflow="ellipsis" vert="horz" wrap="square" anchor="ctr" anchorCtr="1"/>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s-P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'1.1'!$C$4:$N$4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'1.1'!$C$5:$N$5</c:f>
              <c:numCache>
                <c:formatCode>#_####_###0_ ;_ * \-#,##0_ ;_ * "-"_ ;_ @_ </c:formatCode>
                <c:ptCount val="12"/>
                <c:pt idx="0">
                  <c:v>27469</c:v>
                </c:pt>
                <c:pt idx="1">
                  <c:v>24927</c:v>
                </c:pt>
                <c:pt idx="2">
                  <c:v>33462</c:v>
                </c:pt>
                <c:pt idx="3">
                  <c:v>24991</c:v>
                </c:pt>
                <c:pt idx="4">
                  <c:v>31592</c:v>
                </c:pt>
                <c:pt idx="5">
                  <c:v>30149</c:v>
                </c:pt>
                <c:pt idx="6">
                  <c:v>29767</c:v>
                </c:pt>
                <c:pt idx="7">
                  <c:v>29929</c:v>
                </c:pt>
                <c:pt idx="8">
                  <c:v>30022</c:v>
                </c:pt>
                <c:pt idx="9">
                  <c:v>29337</c:v>
                </c:pt>
                <c:pt idx="10">
                  <c:v>28764</c:v>
                </c:pt>
                <c:pt idx="11">
                  <c:v>25432</c:v>
                </c:pt>
              </c:numCache>
            </c:numRef>
          </c:val>
          <c:extLst>
            <c:ext xmlns:c16="http://schemas.microsoft.com/office/drawing/2014/chart" uri="{C3380CC4-5D6E-409C-BE32-E72D297353CC}">
              <c16:uniqueId val="{00000000-ED94-4ABD-BF35-8B969C027F26}"/>
            </c:ext>
          </c:extLst>
        </c:ser>
        <c:ser>
          <c:idx val="1"/>
          <c:order val="1"/>
          <c:tx>
            <c:strRef>
              <c:f>'1.1'!$B$6</c:f>
              <c:strCache>
                <c:ptCount val="1"/>
                <c:pt idx="0">
                  <c:v>Oficinas regionales b/: 211 293</c:v>
                </c:pt>
              </c:strCache>
            </c:strRef>
          </c:tx>
          <c:spPr>
            <a:solidFill>
              <a:srgbClr val="4472C4"/>
            </a:solidFill>
            <a:ln>
              <a:noFill/>
            </a:ln>
            <a:effectLst/>
          </c:spPr>
          <c:invertIfNegative val="0"/>
          <c:dLbls>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'1.1'!$C$4:$N$4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'1.1'!$C$6:$N$6</c:f>
              <c:numCache>
                <c:formatCode>#_####_###0_ ;_ * \-#,##0_ ;_ * "-"_ ;_ @_ </c:formatCode>
                <c:ptCount val="12"/>
                <c:pt idx="0">
                  <c:v>15807</c:v>
                </c:pt>
                <c:pt idx="1">
                  <c:v>14544</c:v>
                </c:pt>
                <c:pt idx="2">
                  <c:v>18592</c:v>
                </c:pt>
                <c:pt idx="3">
                  <c:v>16386</c:v>
                </c:pt>
                <c:pt idx="4">
                  <c:v>19272</c:v>
                </c:pt>
                <c:pt idx="5">
                  <c:v>17431</c:v>
                </c:pt>
                <c:pt idx="6">
                  <c:v>18372</c:v>
                </c:pt>
                <c:pt idx="7">
                  <c:v>19683</c:v>
                </c:pt>
                <c:pt idx="8">
                  <c:v>18092</c:v>
                </c:pt>
                <c:pt idx="9">
                  <c:v>19849</c:v>
                </c:pt>
                <c:pt idx="10">
                  <c:v>18601</c:v>
                </c:pt>
                <c:pt idx="11">
                  <c:v>14664</c:v>
                </c:pt>
              </c:numCache>
            </c:numRef>
          </c:val>
          <c:extLst>
            <c:ext xmlns:c16="http://schemas.microsoft.com/office/drawing/2014/chart" uri="{C3380CC4-5D6E-409C-BE32-E72D297353CC}">
              <c16:uniqueId val="{00000001-ED94-4ABD-BF35-8B969C027F26}"/>
            </c:ext>
          </c:extLst>
        </c:ser>
        <c:ser>
          <c:idx val="2"/>
          <c:order val="2"/>
          <c:tx>
            <c:strRef>
              <c:f>'1.1'!$B$7</c:f>
              <c:strCache>
                <c:ptCount val="1"/>
                <c:pt idx="0">
                  <c:v>Total 2023: 557 134 asesorías</c:v>
                </c:pt>
              </c:strCache>
            </c:strRef>
          </c:tx>
          <c:spPr>
            <a:noFill/>
            <a:ln>
              <a:noFill/>
            </a:ln>
            <a:effectLst/>
          </c:spPr>
          <c:invertIfNegative val="0"/>
          <c:dLbls>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'1.1'!$C$4:$N$4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'1.1'!$C$7:$N$7</c:f>
              <c:numCache>
                <c:formatCode>#_####_###0_ ;_ * \-#,##0_ ;_ * "-"_ ;_ @_ </c:formatCode>
                <c:ptCount val="12"/>
                <c:pt idx="0">
                  <c:v>43276</c:v>
                </c:pt>
                <c:pt idx="1">
                  <c:v>39471</c:v>
                </c:pt>
                <c:pt idx="2">
                  <c:v>52054</c:v>
                </c:pt>
                <c:pt idx="3">
                  <c:v>41377</c:v>
                </c:pt>
                <c:pt idx="4">
                  <c:v>50864</c:v>
                </c:pt>
                <c:pt idx="5">
                  <c:v>47580</c:v>
                </c:pt>
                <c:pt idx="6">
                  <c:v>48139</c:v>
                </c:pt>
                <c:pt idx="7">
                  <c:v>49612</c:v>
                </c:pt>
                <c:pt idx="8">
                  <c:v>48114</c:v>
                </c:pt>
                <c:pt idx="9">
                  <c:v>49186</c:v>
                </c:pt>
                <c:pt idx="10">
                  <c:v>47365</c:v>
                </c:pt>
                <c:pt idx="11">
                  <c:v>40096</c:v>
                </c:pt>
              </c:numCache>
            </c:numRef>
          </c:val>
          <c:extLst>
            <c:ext xmlns:c16="http://schemas.microsoft.com/office/drawing/2014/chart" uri="{C3380CC4-5D6E-409C-BE32-E72D297353CC}">
              <c16:uniqueId val="{00000002-ED94-4ABD-BF35-8B969C027F26}"/>
            </c:ext>
          </c:extLst>
        </c:ser>
        <c:dLbls>
          <c:showLegendKey val="0"/>
          <c:showVal val="0"/>
          <c:showCatName val="0"/>
          <c:showSerName val="0"/>
          <c:showPercent val="0"/>
          <c:showBubbleSize val="0"/>
        </c:dLbls>
        <c:gapWidth val="50"/>
        <c:overlap val="100"/>
        <c:axId val="429302120"/>
        <c:axId val="552570336"/>
      </c:barChart>
      <c:catAx>
        <c:axId val="429302120"/>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crossAx val="552570336"/>
        <c:crosses val="autoZero"/>
        <c:auto val="1"/>
        <c:lblAlgn val="ctr"/>
        <c:lblOffset val="100"/>
        <c:noMultiLvlLbl val="0"/>
      </c:catAx>
      <c:valAx>
        <c:axId val="552570336"/>
        <c:scaling>
          <c:orientation val="minMax"/>
          <c:max val="65000"/>
          <c:min val="0"/>
        </c:scaling>
        <c:delete val="0"/>
        <c:axPos val="l"/>
        <c:majorGridlines>
          <c:spPr>
            <a:ln w="9525" cap="flat" cmpd="sng" algn="ctr">
              <a:solidFill>
                <a:schemeClr val="bg1">
                  <a:lumMod val="85000"/>
                </a:schemeClr>
              </a:solidFill>
              <a:prstDash val="sysDash"/>
              <a:round/>
            </a:ln>
            <a:effectLst/>
          </c:spPr>
        </c:majorGridlines>
        <c:numFmt formatCode="#_####_###0_ ;_ * \-#,##0_ ;_ * &quot;-&quot;_ ;_ @_ "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crossAx val="429302120"/>
        <c:crosses val="autoZero"/>
        <c:crossBetween val="between"/>
        <c:majorUnit val="9000"/>
      </c:valAx>
      <c:spPr>
        <a:noFill/>
        <a:ln>
          <a:noFill/>
        </a:ln>
        <a:effectLst/>
      </c:spPr>
    </c:plotArea>
    <c:legend>
      <c:legendPos val="tr"/>
      <c:legendEntry>
        <c:idx val="0"/>
        <c:delete val="1"/>
      </c:legendEntry>
      <c:layout>
        <c:manualLayout>
          <c:xMode val="edge"/>
          <c:yMode val="edge"/>
          <c:x val="5.8241312299954266E-2"/>
          <c:y val="6.8390733056708161E-2"/>
          <c:w val="0.24825374445729473"/>
          <c:h val="9.1952617691105548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000">
          <a:solidFill>
            <a:sysClr val="windowText" lastClr="000000"/>
          </a:solidFill>
          <a:latin typeface="Arial" panose="020B0604020202020204" pitchFamily="34" charset="0"/>
          <a:cs typeface="Arial" panose="020B0604020202020204" pitchFamily="34" charset="0"/>
        </a:defRPr>
      </a:pPr>
      <a:endParaRPr lang="es-P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'1.6'!$B$7</c:f>
          <c:strCache>
            <c:ptCount val="1"/>
            <c:pt idx="0">
              <c:v>Total 2023: 113 806 reclamos presentados</c:v>
            </c:pt>
          </c:strCache>
        </c:strRef>
      </c:tx>
      <c:layout>
        <c:manualLayout>
          <c:xMode val="edge"/>
          <c:yMode val="edge"/>
          <c:x val="0.5506212163673937"/>
          <c:y val="7.0407390611116699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PE"/>
        </a:p>
      </c:txPr>
    </c:title>
    <c:autoTitleDeleted val="0"/>
    <c:plotArea>
      <c:layout>
        <c:manualLayout>
          <c:layoutTarget val="inner"/>
          <c:xMode val="edge"/>
          <c:yMode val="edge"/>
          <c:x val="5.4953193350831139E-2"/>
          <c:y val="6.2447146613015779E-2"/>
          <c:w val="0.92421477551355369"/>
          <c:h val="0.87872085444669179"/>
        </c:manualLayout>
      </c:layout>
      <c:barChart>
        <c:barDir val="col"/>
        <c:grouping val="stacked"/>
        <c:varyColors val="0"/>
        <c:ser>
          <c:idx val="0"/>
          <c:order val="0"/>
          <c:tx>
            <c:strRef>
              <c:f>'1.6'!$B$5</c:f>
              <c:strCache>
                <c:ptCount val="1"/>
                <c:pt idx="0">
                  <c:v>Sedes Lima y Callao a/: 72 643</c:v>
                </c:pt>
              </c:strCache>
            </c:strRef>
          </c:tx>
          <c:spPr>
            <a:solidFill>
              <a:srgbClr val="990033"/>
            </a:solidFill>
            <a:ln>
              <a:noFill/>
            </a:ln>
            <a:effectLst/>
          </c:spPr>
          <c:invertIfNegative val="0"/>
          <c:dLbls>
            <c:spPr>
              <a:noFill/>
              <a:ln>
                <a:noFill/>
              </a:ln>
              <a:effectLst/>
            </c:spPr>
            <c:txPr>
              <a:bodyPr rot="0" spcFirstLastPara="1" vertOverflow="ellipsis" vert="horz" wrap="square" anchor="ctr" anchorCtr="1"/>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s-P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'1.6'!$C$4:$N$4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'1.6'!$C$5:$N$5</c:f>
              <c:numCache>
                <c:formatCode>_ * #,##0_ ;_ * \-#,##0_ ;_ * "-"_ ;_ @_ </c:formatCode>
                <c:ptCount val="12"/>
                <c:pt idx="0">
                  <c:v>7617</c:v>
                </c:pt>
                <c:pt idx="1">
                  <c:v>5819</c:v>
                </c:pt>
                <c:pt idx="2">
                  <c:v>6622</c:v>
                </c:pt>
                <c:pt idx="3">
                  <c:v>5116</c:v>
                </c:pt>
                <c:pt idx="4">
                  <c:v>7104</c:v>
                </c:pt>
                <c:pt idx="5">
                  <c:v>6171</c:v>
                </c:pt>
                <c:pt idx="6">
                  <c:v>5841</c:v>
                </c:pt>
                <c:pt idx="7">
                  <c:v>5320</c:v>
                </c:pt>
                <c:pt idx="8">
                  <c:v>5602</c:v>
                </c:pt>
                <c:pt idx="9">
                  <c:v>6219</c:v>
                </c:pt>
                <c:pt idx="10">
                  <c:v>5707</c:v>
                </c:pt>
                <c:pt idx="11">
                  <c:v>5505</c:v>
                </c:pt>
              </c:numCache>
            </c:numRef>
          </c:val>
          <c:extLst>
            <c:ext xmlns:c16="http://schemas.microsoft.com/office/drawing/2014/chart" uri="{C3380CC4-5D6E-409C-BE32-E72D297353CC}">
              <c16:uniqueId val="{00000000-AD15-42E0-838D-DE856673C5E0}"/>
            </c:ext>
          </c:extLst>
        </c:ser>
        <c:ser>
          <c:idx val="1"/>
          <c:order val="1"/>
          <c:tx>
            <c:strRef>
              <c:f>'1.6'!$B$6</c:f>
              <c:strCache>
                <c:ptCount val="1"/>
                <c:pt idx="0">
                  <c:v>Oficinas regionales b/: 41 163</c:v>
                </c:pt>
              </c:strCache>
            </c:strRef>
          </c:tx>
          <c:spPr>
            <a:solidFill>
              <a:srgbClr val="4472C4"/>
            </a:solidFill>
            <a:ln>
              <a:noFill/>
            </a:ln>
            <a:effectLst/>
          </c:spPr>
          <c:invertIfNegative val="0"/>
          <c:dLbls>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'1.6'!$C$4:$N$4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'1.6'!$C$6:$N$6</c:f>
              <c:numCache>
                <c:formatCode>_ * #,##0_ ;_ * \-#,##0_ ;_ * "-"_ ;_ @_ </c:formatCode>
                <c:ptCount val="12"/>
                <c:pt idx="0">
                  <c:v>4233</c:v>
                </c:pt>
                <c:pt idx="1">
                  <c:v>3565</c:v>
                </c:pt>
                <c:pt idx="2">
                  <c:v>3970</c:v>
                </c:pt>
                <c:pt idx="3">
                  <c:v>3192</c:v>
                </c:pt>
                <c:pt idx="4">
                  <c:v>3746</c:v>
                </c:pt>
                <c:pt idx="5">
                  <c:v>3128</c:v>
                </c:pt>
                <c:pt idx="6">
                  <c:v>3365</c:v>
                </c:pt>
                <c:pt idx="7">
                  <c:v>3191</c:v>
                </c:pt>
                <c:pt idx="8">
                  <c:v>3022</c:v>
                </c:pt>
                <c:pt idx="9">
                  <c:v>3477</c:v>
                </c:pt>
                <c:pt idx="10">
                  <c:v>3422</c:v>
                </c:pt>
                <c:pt idx="11">
                  <c:v>2852</c:v>
                </c:pt>
              </c:numCache>
            </c:numRef>
          </c:val>
          <c:extLst>
            <c:ext xmlns:c16="http://schemas.microsoft.com/office/drawing/2014/chart" uri="{C3380CC4-5D6E-409C-BE32-E72D297353CC}">
              <c16:uniqueId val="{00000001-AD15-42E0-838D-DE856673C5E0}"/>
            </c:ext>
          </c:extLst>
        </c:ser>
        <c:ser>
          <c:idx val="2"/>
          <c:order val="2"/>
          <c:tx>
            <c:strRef>
              <c:f>'1.6'!$B$7</c:f>
              <c:strCache>
                <c:ptCount val="1"/>
                <c:pt idx="0">
                  <c:v>Total 2023: 113 806 reclamos presentados</c:v>
                </c:pt>
              </c:strCache>
            </c:strRef>
          </c:tx>
          <c:spPr>
            <a:noFill/>
            <a:ln>
              <a:noFill/>
            </a:ln>
            <a:effectLst/>
          </c:spPr>
          <c:invertIfNegative val="0"/>
          <c:dLbls>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'1.6'!$C$4:$N$4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'1.6'!$C$7:$N$7</c:f>
              <c:numCache>
                <c:formatCode>_ * #,##0_ ;_ * \-#,##0_ ;_ * "-"_ ;_ @_ </c:formatCode>
                <c:ptCount val="12"/>
                <c:pt idx="0">
                  <c:v>11850</c:v>
                </c:pt>
                <c:pt idx="1">
                  <c:v>9384</c:v>
                </c:pt>
                <c:pt idx="2">
                  <c:v>10592</c:v>
                </c:pt>
                <c:pt idx="3">
                  <c:v>8308</c:v>
                </c:pt>
                <c:pt idx="4">
                  <c:v>10850</c:v>
                </c:pt>
                <c:pt idx="5">
                  <c:v>9299</c:v>
                </c:pt>
                <c:pt idx="6">
                  <c:v>9206</c:v>
                </c:pt>
                <c:pt idx="7">
                  <c:v>8511</c:v>
                </c:pt>
                <c:pt idx="8">
                  <c:v>8624</c:v>
                </c:pt>
                <c:pt idx="9">
                  <c:v>9696</c:v>
                </c:pt>
                <c:pt idx="10">
                  <c:v>9129</c:v>
                </c:pt>
                <c:pt idx="11">
                  <c:v>8357</c:v>
                </c:pt>
              </c:numCache>
            </c:numRef>
          </c:val>
          <c:extLst>
            <c:ext xmlns:c16="http://schemas.microsoft.com/office/drawing/2014/chart" uri="{C3380CC4-5D6E-409C-BE32-E72D297353CC}">
              <c16:uniqueId val="{00000002-AD15-42E0-838D-DE856673C5E0}"/>
            </c:ext>
          </c:extLst>
        </c:ser>
        <c:dLbls>
          <c:showLegendKey val="0"/>
          <c:showVal val="0"/>
          <c:showCatName val="0"/>
          <c:showSerName val="0"/>
          <c:showPercent val="0"/>
          <c:showBubbleSize val="0"/>
        </c:dLbls>
        <c:gapWidth val="50"/>
        <c:overlap val="100"/>
        <c:axId val="451536264"/>
        <c:axId val="451536592"/>
      </c:barChart>
      <c:catAx>
        <c:axId val="451536264"/>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crossAx val="451536592"/>
        <c:crosses val="autoZero"/>
        <c:auto val="1"/>
        <c:lblAlgn val="ctr"/>
        <c:lblOffset val="100"/>
        <c:noMultiLvlLbl val="0"/>
      </c:catAx>
      <c:valAx>
        <c:axId val="451536592"/>
        <c:scaling>
          <c:orientation val="minMax"/>
          <c:max val="16000"/>
          <c:min val="0"/>
        </c:scaling>
        <c:delete val="0"/>
        <c:axPos val="l"/>
        <c:majorGridlines>
          <c:spPr>
            <a:ln w="9525" cap="flat" cmpd="sng" algn="ctr">
              <a:solidFill>
                <a:schemeClr val="bg2"/>
              </a:solidFill>
              <a:round/>
            </a:ln>
            <a:effectLst/>
          </c:spPr>
        </c:majorGridlines>
        <c:numFmt formatCode="_ * #,##0_ ;_ * \-#,##0_ ;_ * &quot;-&quot;_ ;_ @_ "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crossAx val="451536264"/>
        <c:crosses val="autoZero"/>
        <c:crossBetween val="between"/>
        <c:majorUnit val="2000"/>
      </c:valAx>
      <c:spPr>
        <a:noFill/>
        <a:ln>
          <a:noFill/>
        </a:ln>
        <a:effectLst/>
      </c:spPr>
    </c:plotArea>
    <c:legend>
      <c:legendPos val="l"/>
      <c:legendEntry>
        <c:idx val="0"/>
        <c:delete val="1"/>
      </c:legendEntry>
      <c:layout>
        <c:manualLayout>
          <c:xMode val="edge"/>
          <c:yMode val="edge"/>
          <c:x val="6.0425005562694319E-2"/>
          <c:y val="7.0257510283019006E-2"/>
          <c:w val="0.2347397897097464"/>
          <c:h val="8.458536084602925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legend>
    <c:plotVisOnly val="1"/>
    <c:dispBlanksAs val="gap"/>
    <c:showDLblsOverMax val="0"/>
    <c:extLst/>
  </c:chart>
  <c:spPr>
    <a:solidFill>
      <a:schemeClr val="bg1"/>
    </a:solidFill>
    <a:ln w="9525" cap="flat" cmpd="sng" algn="ctr">
      <a:solidFill>
        <a:schemeClr val="bg1"/>
      </a:solidFill>
      <a:round/>
    </a:ln>
    <a:effectLst/>
  </c:spPr>
  <c:txPr>
    <a:bodyPr/>
    <a:lstStyle/>
    <a:p>
      <a:pPr>
        <a:defRPr sz="1050">
          <a:solidFill>
            <a:sysClr val="windowText" lastClr="000000"/>
          </a:solidFill>
          <a:latin typeface="Arial" panose="020B0604020202020204" pitchFamily="34" charset="0"/>
          <a:cs typeface="Arial" panose="020B0604020202020204" pitchFamily="34" charset="0"/>
        </a:defRPr>
      </a:pPr>
      <a:endParaRPr lang="es-PE"/>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'1.16'!$B$7</c:f>
          <c:strCache>
            <c:ptCount val="1"/>
            <c:pt idx="0">
              <c:v>Total 2023: 116 017 reclamos concluidos</c:v>
            </c:pt>
          </c:strCache>
        </c:strRef>
      </c:tx>
      <c:layout>
        <c:manualLayout>
          <c:xMode val="edge"/>
          <c:yMode val="edge"/>
          <c:x val="0.61410141235362481"/>
          <c:y val="2.4022260602571482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PE"/>
        </a:p>
      </c:txPr>
    </c:title>
    <c:autoTitleDeleted val="0"/>
    <c:plotArea>
      <c:layout>
        <c:manualLayout>
          <c:layoutTarget val="inner"/>
          <c:xMode val="edge"/>
          <c:yMode val="edge"/>
          <c:x val="5.4953193350831139E-2"/>
          <c:y val="3.1566128386494058E-2"/>
          <c:w val="0.93683039791900558"/>
          <c:h val="0.90960191401136281"/>
        </c:manualLayout>
      </c:layout>
      <c:barChart>
        <c:barDir val="col"/>
        <c:grouping val="stacked"/>
        <c:varyColors val="0"/>
        <c:ser>
          <c:idx val="0"/>
          <c:order val="0"/>
          <c:tx>
            <c:strRef>
              <c:f>'1.16'!$B$5</c:f>
              <c:strCache>
                <c:ptCount val="1"/>
                <c:pt idx="0">
                  <c:v>Sedes Lima y Callao a/: 74 501</c:v>
                </c:pt>
              </c:strCache>
            </c:strRef>
          </c:tx>
          <c:spPr>
            <a:solidFill>
              <a:srgbClr val="990033"/>
            </a:solidFill>
            <a:ln>
              <a:noFill/>
            </a:ln>
            <a:effectLst/>
          </c:spPr>
          <c:invertIfNegative val="0"/>
          <c:dLbls>
            <c:spPr>
              <a:noFill/>
              <a:ln>
                <a:noFill/>
              </a:ln>
              <a:effectLst/>
            </c:spPr>
            <c:txPr>
              <a:bodyPr rot="0" spcFirstLastPara="1" vertOverflow="ellipsis" vert="horz" wrap="square" anchor="ctr" anchorCtr="1"/>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s-P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'1.16'!$C$4:$N$4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'1.16'!$C$5:$N$5</c:f>
              <c:numCache>
                <c:formatCode>_(* #,##0_);_(* \(#,##0\);_(* "-"_);_(@_)</c:formatCode>
                <c:ptCount val="12"/>
                <c:pt idx="0">
                  <c:v>6456</c:v>
                </c:pt>
                <c:pt idx="1">
                  <c:v>6756</c:v>
                </c:pt>
                <c:pt idx="2">
                  <c:v>7566</c:v>
                </c:pt>
                <c:pt idx="3">
                  <c:v>5856</c:v>
                </c:pt>
                <c:pt idx="4">
                  <c:v>6918</c:v>
                </c:pt>
                <c:pt idx="5">
                  <c:v>6273</c:v>
                </c:pt>
                <c:pt idx="6">
                  <c:v>5847</c:v>
                </c:pt>
                <c:pt idx="7">
                  <c:v>6645</c:v>
                </c:pt>
                <c:pt idx="8">
                  <c:v>5697</c:v>
                </c:pt>
                <c:pt idx="9">
                  <c:v>5777</c:v>
                </c:pt>
                <c:pt idx="10">
                  <c:v>5604</c:v>
                </c:pt>
                <c:pt idx="11">
                  <c:v>5106</c:v>
                </c:pt>
              </c:numCache>
            </c:numRef>
          </c:val>
          <c:extLst>
            <c:ext xmlns:c16="http://schemas.microsoft.com/office/drawing/2014/chart" uri="{C3380CC4-5D6E-409C-BE32-E72D297353CC}">
              <c16:uniqueId val="{00000000-4903-490C-80B5-7A11E92C7BA9}"/>
            </c:ext>
          </c:extLst>
        </c:ser>
        <c:ser>
          <c:idx val="1"/>
          <c:order val="1"/>
          <c:tx>
            <c:strRef>
              <c:f>'1.16'!$B$6</c:f>
              <c:strCache>
                <c:ptCount val="1"/>
                <c:pt idx="0">
                  <c:v>Oficinas regionales b/: 41 516</c:v>
                </c:pt>
              </c:strCache>
            </c:strRef>
          </c:tx>
          <c:spPr>
            <a:solidFill>
              <a:srgbClr val="4472C4"/>
            </a:solidFill>
            <a:ln>
              <a:noFill/>
            </a:ln>
            <a:effectLst/>
          </c:spPr>
          <c:invertIfNegative val="0"/>
          <c:dLbls>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'1.16'!$C$4:$N$4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'1.16'!$C$6:$N$6</c:f>
              <c:numCache>
                <c:formatCode>_(* #,##0_);_(* \(#,##0\);_(* "-"_);_(@_)</c:formatCode>
                <c:ptCount val="12"/>
                <c:pt idx="0">
                  <c:v>4365</c:v>
                </c:pt>
                <c:pt idx="1">
                  <c:v>4070</c:v>
                </c:pt>
                <c:pt idx="2">
                  <c:v>4169</c:v>
                </c:pt>
                <c:pt idx="3">
                  <c:v>3153</c:v>
                </c:pt>
                <c:pt idx="4">
                  <c:v>3548</c:v>
                </c:pt>
                <c:pt idx="5">
                  <c:v>3327</c:v>
                </c:pt>
                <c:pt idx="6">
                  <c:v>3429</c:v>
                </c:pt>
                <c:pt idx="7">
                  <c:v>3290</c:v>
                </c:pt>
                <c:pt idx="8">
                  <c:v>2836</c:v>
                </c:pt>
                <c:pt idx="9">
                  <c:v>3335</c:v>
                </c:pt>
                <c:pt idx="10">
                  <c:v>3305</c:v>
                </c:pt>
                <c:pt idx="11">
                  <c:v>2689</c:v>
                </c:pt>
              </c:numCache>
            </c:numRef>
          </c:val>
          <c:extLst>
            <c:ext xmlns:c16="http://schemas.microsoft.com/office/drawing/2014/chart" uri="{C3380CC4-5D6E-409C-BE32-E72D297353CC}">
              <c16:uniqueId val="{00000001-4903-490C-80B5-7A11E92C7BA9}"/>
            </c:ext>
          </c:extLst>
        </c:ser>
        <c:ser>
          <c:idx val="2"/>
          <c:order val="2"/>
          <c:tx>
            <c:strRef>
              <c:f>'1.16'!$B$7</c:f>
              <c:strCache>
                <c:ptCount val="1"/>
                <c:pt idx="0">
                  <c:v>Total 2023: 116 017 reclamos concluidos</c:v>
                </c:pt>
              </c:strCache>
            </c:strRef>
          </c:tx>
          <c:spPr>
            <a:noFill/>
            <a:ln>
              <a:noFill/>
            </a:ln>
            <a:effectLst/>
          </c:spPr>
          <c:invertIfNegative val="0"/>
          <c:dLbls>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'1.16'!$C$4:$N$4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'1.16'!$C$7:$N$7</c:f>
              <c:numCache>
                <c:formatCode>_(* #,##0_);_(* \(#,##0\);_(* "-"_);_(@_)</c:formatCode>
                <c:ptCount val="12"/>
                <c:pt idx="0">
                  <c:v>10821</c:v>
                </c:pt>
                <c:pt idx="1">
                  <c:v>10826</c:v>
                </c:pt>
                <c:pt idx="2">
                  <c:v>11735</c:v>
                </c:pt>
                <c:pt idx="3">
                  <c:v>9009</c:v>
                </c:pt>
                <c:pt idx="4">
                  <c:v>10466</c:v>
                </c:pt>
                <c:pt idx="5">
                  <c:v>9600</c:v>
                </c:pt>
                <c:pt idx="6">
                  <c:v>9276</c:v>
                </c:pt>
                <c:pt idx="7">
                  <c:v>9935</c:v>
                </c:pt>
                <c:pt idx="8">
                  <c:v>8533</c:v>
                </c:pt>
                <c:pt idx="9">
                  <c:v>9112</c:v>
                </c:pt>
                <c:pt idx="10">
                  <c:v>8909</c:v>
                </c:pt>
                <c:pt idx="11">
                  <c:v>7795</c:v>
                </c:pt>
              </c:numCache>
            </c:numRef>
          </c:val>
          <c:extLst>
            <c:ext xmlns:c16="http://schemas.microsoft.com/office/drawing/2014/chart" uri="{C3380CC4-5D6E-409C-BE32-E72D297353CC}">
              <c16:uniqueId val="{00000002-4903-490C-80B5-7A11E92C7BA9}"/>
            </c:ext>
          </c:extLst>
        </c:ser>
        <c:dLbls>
          <c:showLegendKey val="0"/>
          <c:showVal val="0"/>
          <c:showCatName val="0"/>
          <c:showSerName val="0"/>
          <c:showPercent val="0"/>
          <c:showBubbleSize val="0"/>
        </c:dLbls>
        <c:gapWidth val="50"/>
        <c:overlap val="100"/>
        <c:axId val="451536264"/>
        <c:axId val="451536592"/>
      </c:barChart>
      <c:catAx>
        <c:axId val="451536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crossAx val="451536592"/>
        <c:crosses val="autoZero"/>
        <c:auto val="1"/>
        <c:lblAlgn val="ctr"/>
        <c:lblOffset val="100"/>
        <c:noMultiLvlLbl val="0"/>
      </c:catAx>
      <c:valAx>
        <c:axId val="451536592"/>
        <c:scaling>
          <c:orientation val="minMax"/>
          <c:max val="15000"/>
          <c:min val="0"/>
        </c:scaling>
        <c:delete val="0"/>
        <c:axPos val="l"/>
        <c:majorGridlines>
          <c:spPr>
            <a:ln w="9525" cap="flat" cmpd="sng" algn="ctr">
              <a:solidFill>
                <a:schemeClr val="bg2">
                  <a:lumMod val="90000"/>
                </a:schemeClr>
              </a:solidFill>
              <a:prstDash val="sysDash"/>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crossAx val="451536264"/>
        <c:crosses val="autoZero"/>
        <c:crossBetween val="between"/>
      </c:valAx>
      <c:spPr>
        <a:noFill/>
        <a:ln>
          <a:noFill/>
        </a:ln>
        <a:effectLst/>
      </c:spPr>
    </c:plotArea>
    <c:legend>
      <c:legendPos val="tr"/>
      <c:legendEntry>
        <c:idx val="0"/>
        <c:delete val="1"/>
      </c:legendEntry>
      <c:layout>
        <c:manualLayout>
          <c:xMode val="edge"/>
          <c:yMode val="edge"/>
          <c:x val="7.2771598320253636E-2"/>
          <c:y val="4.3313763229953985E-2"/>
          <c:w val="0.22803865417448221"/>
          <c:h val="0.10059887778591074"/>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legend>
    <c:plotVisOnly val="1"/>
    <c:dispBlanksAs val="gap"/>
    <c:showDLblsOverMax val="0"/>
    <c:extLst/>
  </c:chart>
  <c:spPr>
    <a:solidFill>
      <a:schemeClr val="bg1"/>
    </a:solidFill>
    <a:ln w="9525" cap="flat" cmpd="sng" algn="ctr">
      <a:solidFill>
        <a:schemeClr val="bg1"/>
      </a:solidFill>
      <a:round/>
    </a:ln>
    <a:effectLst/>
  </c:spPr>
  <c:txPr>
    <a:bodyPr/>
    <a:lstStyle/>
    <a:p>
      <a:pPr>
        <a:defRPr sz="1050">
          <a:solidFill>
            <a:sysClr val="windowText" lastClr="000000"/>
          </a:solidFill>
          <a:latin typeface="Arial" panose="020B0604020202020204" pitchFamily="34" charset="0"/>
          <a:cs typeface="Arial" panose="020B0604020202020204" pitchFamily="34" charset="0"/>
        </a:defRPr>
      </a:pPr>
      <a:endParaRPr lang="es-PE"/>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'1.21'!$B$7</c:f>
          <c:strCache>
            <c:ptCount val="1"/>
            <c:pt idx="0">
              <c:v>Total 2023: 63 640 reclamos concluidos</c:v>
            </c:pt>
          </c:strCache>
        </c:strRef>
      </c:tx>
      <c:layout>
        <c:manualLayout>
          <c:xMode val="edge"/>
          <c:yMode val="edge"/>
          <c:x val="0.55922344971084448"/>
          <c:y val="8.386748703192889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s-PE"/>
        </a:p>
      </c:txPr>
    </c:title>
    <c:autoTitleDeleted val="0"/>
    <c:plotArea>
      <c:layout>
        <c:manualLayout>
          <c:layoutTarget val="inner"/>
          <c:xMode val="edge"/>
          <c:yMode val="edge"/>
          <c:x val="5.4953193350831139E-2"/>
          <c:y val="7.7227832069186639E-2"/>
          <c:w val="0.93683039791900558"/>
          <c:h val="0.87042166405579158"/>
        </c:manualLayout>
      </c:layout>
      <c:barChart>
        <c:barDir val="col"/>
        <c:grouping val="stacked"/>
        <c:varyColors val="0"/>
        <c:ser>
          <c:idx val="0"/>
          <c:order val="0"/>
          <c:tx>
            <c:strRef>
              <c:f>'1.21'!$B$5</c:f>
              <c:strCache>
                <c:ptCount val="1"/>
                <c:pt idx="0">
                  <c:v>Conciliado a/: 49 728</c:v>
                </c:pt>
              </c:strCache>
            </c:strRef>
          </c:tx>
          <c:spPr>
            <a:solidFill>
              <a:srgbClr val="990033"/>
            </a:solidFill>
            <a:ln>
              <a:noFill/>
            </a:ln>
            <a:effectLst/>
          </c:spPr>
          <c:invertIfNegative val="0"/>
          <c:dLbls>
            <c:spPr>
              <a:noFill/>
              <a:ln>
                <a:noFill/>
              </a:ln>
              <a:effectLst/>
            </c:spPr>
            <c:txPr>
              <a:bodyPr rot="0" spcFirstLastPara="1" vertOverflow="ellipsis" vert="horz" wrap="square" anchor="ctr" anchorCtr="1"/>
              <a:lstStyle/>
              <a:p>
                <a:pPr>
                  <a:defRPr sz="1050" b="1" i="0" u="none" strike="noStrike" kern="1200" baseline="0">
                    <a:solidFill>
                      <a:schemeClr val="bg1"/>
                    </a:solidFill>
                    <a:latin typeface="Arial" panose="020B0604020202020204" pitchFamily="34" charset="0"/>
                    <a:ea typeface="+mn-ea"/>
                    <a:cs typeface="Arial" panose="020B0604020202020204" pitchFamily="34" charset="0"/>
                  </a:defRPr>
                </a:pPr>
                <a:endParaRPr lang="es-P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'1.21'!$C$4:$N$4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'1.21'!$C$5:$N$5</c:f>
              <c:numCache>
                <c:formatCode>_(* #,##0_);_(* \(#,##0\);_(* "-"_);_(@_)</c:formatCode>
                <c:ptCount val="12"/>
                <c:pt idx="0">
                  <c:v>4462</c:v>
                </c:pt>
                <c:pt idx="1">
                  <c:v>4532</c:v>
                </c:pt>
                <c:pt idx="2">
                  <c:v>4944</c:v>
                </c:pt>
                <c:pt idx="3">
                  <c:v>3767</c:v>
                </c:pt>
                <c:pt idx="4">
                  <c:v>4528</c:v>
                </c:pt>
                <c:pt idx="5">
                  <c:v>4357</c:v>
                </c:pt>
                <c:pt idx="6">
                  <c:v>4014</c:v>
                </c:pt>
                <c:pt idx="7">
                  <c:v>4366</c:v>
                </c:pt>
                <c:pt idx="8">
                  <c:v>3702</c:v>
                </c:pt>
                <c:pt idx="9">
                  <c:v>3981</c:v>
                </c:pt>
                <c:pt idx="10">
                  <c:v>3857</c:v>
                </c:pt>
                <c:pt idx="11">
                  <c:v>3218</c:v>
                </c:pt>
              </c:numCache>
            </c:numRef>
          </c:val>
          <c:extLst>
            <c:ext xmlns:c16="http://schemas.microsoft.com/office/drawing/2014/chart" uri="{C3380CC4-5D6E-409C-BE32-E72D297353CC}">
              <c16:uniqueId val="{00000000-9C86-427D-AD1D-56233F292713}"/>
            </c:ext>
          </c:extLst>
        </c:ser>
        <c:ser>
          <c:idx val="1"/>
          <c:order val="1"/>
          <c:tx>
            <c:strRef>
              <c:f>'1.21'!$B$6</c:f>
              <c:strCache>
                <c:ptCount val="1"/>
                <c:pt idx="0">
                  <c:v>No conciliado: 13 912</c:v>
                </c:pt>
              </c:strCache>
            </c:strRef>
          </c:tx>
          <c:spPr>
            <a:solidFill>
              <a:srgbClr val="4472C4"/>
            </a:solidFill>
            <a:ln>
              <a:noFill/>
            </a:ln>
            <a:effectLst/>
          </c:spPr>
          <c:invertIfNegative val="0"/>
          <c:dLbls>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'1.21'!$C$4:$N$4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'1.21'!$C$6:$N$6</c:f>
              <c:numCache>
                <c:formatCode>_(* #,##0_);_(* \(#,##0\);_(* "-"_);_(@_)</c:formatCode>
                <c:ptCount val="12"/>
                <c:pt idx="0">
                  <c:v>958</c:v>
                </c:pt>
                <c:pt idx="1">
                  <c:v>888</c:v>
                </c:pt>
                <c:pt idx="2">
                  <c:v>1224</c:v>
                </c:pt>
                <c:pt idx="3">
                  <c:v>990</c:v>
                </c:pt>
                <c:pt idx="4">
                  <c:v>1358</c:v>
                </c:pt>
                <c:pt idx="5">
                  <c:v>1258</c:v>
                </c:pt>
                <c:pt idx="6">
                  <c:v>1124</c:v>
                </c:pt>
                <c:pt idx="7">
                  <c:v>1389</c:v>
                </c:pt>
                <c:pt idx="8">
                  <c:v>1172</c:v>
                </c:pt>
                <c:pt idx="9">
                  <c:v>1256</c:v>
                </c:pt>
                <c:pt idx="10">
                  <c:v>1304</c:v>
                </c:pt>
                <c:pt idx="11">
                  <c:v>991</c:v>
                </c:pt>
              </c:numCache>
            </c:numRef>
          </c:val>
          <c:extLst>
            <c:ext xmlns:c16="http://schemas.microsoft.com/office/drawing/2014/chart" uri="{C3380CC4-5D6E-409C-BE32-E72D297353CC}">
              <c16:uniqueId val="{00000001-9C86-427D-AD1D-56233F292713}"/>
            </c:ext>
          </c:extLst>
        </c:ser>
        <c:ser>
          <c:idx val="2"/>
          <c:order val="2"/>
          <c:tx>
            <c:strRef>
              <c:f>'1.21'!$B$7</c:f>
              <c:strCache>
                <c:ptCount val="1"/>
                <c:pt idx="0">
                  <c:v>Total 2023: 63 640 reclamos concluidos</c:v>
                </c:pt>
              </c:strCache>
            </c:strRef>
          </c:tx>
          <c:spPr>
            <a:noFill/>
            <a:ln>
              <a:noFill/>
            </a:ln>
            <a:effectLst/>
          </c:spPr>
          <c:invertIfNegative val="0"/>
          <c:dLbls>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'1.21'!$C$4:$N$4</c:f>
              <c:strCache>
                <c:ptCount val="12"/>
                <c:pt idx="0">
                  <c:v>Ene-23</c:v>
                </c:pt>
                <c:pt idx="1">
                  <c:v>Feb-23</c:v>
                </c:pt>
                <c:pt idx="2">
                  <c:v>Mar-23</c:v>
                </c:pt>
                <c:pt idx="3">
                  <c:v>Abr-23</c:v>
                </c:pt>
                <c:pt idx="4">
                  <c:v>May-23</c:v>
                </c:pt>
                <c:pt idx="5">
                  <c:v>Jun-23</c:v>
                </c:pt>
                <c:pt idx="6">
                  <c:v>Jul-23</c:v>
                </c:pt>
                <c:pt idx="7">
                  <c:v>Ago-23</c:v>
                </c:pt>
                <c:pt idx="8">
                  <c:v>Sep-23</c:v>
                </c:pt>
                <c:pt idx="9">
                  <c:v>Oct-23</c:v>
                </c:pt>
                <c:pt idx="10">
                  <c:v>Nov-23</c:v>
                </c:pt>
                <c:pt idx="11">
                  <c:v>Dic-23</c:v>
                </c:pt>
              </c:strCache>
            </c:strRef>
          </c:cat>
          <c:val>
            <c:numRef>
              <c:f>'1.21'!$C$7:$N$7</c:f>
              <c:numCache>
                <c:formatCode>_(* #,##0_);_(* \(#,##0\);_(* "-"_);_(@_)</c:formatCode>
                <c:ptCount val="12"/>
                <c:pt idx="0">
                  <c:v>5420</c:v>
                </c:pt>
                <c:pt idx="1">
                  <c:v>5420</c:v>
                </c:pt>
                <c:pt idx="2">
                  <c:v>6168</c:v>
                </c:pt>
                <c:pt idx="3">
                  <c:v>4757</c:v>
                </c:pt>
                <c:pt idx="4">
                  <c:v>5886</c:v>
                </c:pt>
                <c:pt idx="5">
                  <c:v>5615</c:v>
                </c:pt>
                <c:pt idx="6">
                  <c:v>5138</c:v>
                </c:pt>
                <c:pt idx="7">
                  <c:v>5755</c:v>
                </c:pt>
                <c:pt idx="8">
                  <c:v>4874</c:v>
                </c:pt>
                <c:pt idx="9">
                  <c:v>5237</c:v>
                </c:pt>
                <c:pt idx="10">
                  <c:v>5161</c:v>
                </c:pt>
                <c:pt idx="11">
                  <c:v>4209</c:v>
                </c:pt>
              </c:numCache>
            </c:numRef>
          </c:val>
          <c:extLst>
            <c:ext xmlns:c16="http://schemas.microsoft.com/office/drawing/2014/chart" uri="{C3380CC4-5D6E-409C-BE32-E72D297353CC}">
              <c16:uniqueId val="{00000002-9C86-427D-AD1D-56233F292713}"/>
            </c:ext>
          </c:extLst>
        </c:ser>
        <c:dLbls>
          <c:showLegendKey val="0"/>
          <c:showVal val="0"/>
          <c:showCatName val="0"/>
          <c:showSerName val="0"/>
          <c:showPercent val="0"/>
          <c:showBubbleSize val="0"/>
        </c:dLbls>
        <c:gapWidth val="50"/>
        <c:overlap val="100"/>
        <c:axId val="451536264"/>
        <c:axId val="451536592"/>
      </c:barChart>
      <c:catAx>
        <c:axId val="451536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crossAx val="451536592"/>
        <c:crosses val="autoZero"/>
        <c:auto val="1"/>
        <c:lblAlgn val="ctr"/>
        <c:lblOffset val="100"/>
        <c:noMultiLvlLbl val="0"/>
      </c:catAx>
      <c:valAx>
        <c:axId val="451536592"/>
        <c:scaling>
          <c:orientation val="minMax"/>
          <c:max val="8000"/>
        </c:scaling>
        <c:delete val="0"/>
        <c:axPos val="l"/>
        <c:majorGridlines>
          <c:spPr>
            <a:ln w="9525" cap="flat" cmpd="sng" algn="ctr">
              <a:solidFill>
                <a:schemeClr val="bg2">
                  <a:lumMod val="90000"/>
                </a:schemeClr>
              </a:solidFill>
              <a:prstDash val="sysDash"/>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crossAx val="451536264"/>
        <c:crosses val="autoZero"/>
        <c:crossBetween val="between"/>
      </c:valAx>
      <c:spPr>
        <a:noFill/>
        <a:ln>
          <a:noFill/>
        </a:ln>
        <a:effectLst/>
      </c:spPr>
    </c:plotArea>
    <c:legend>
      <c:legendPos val="tr"/>
      <c:legendEntry>
        <c:idx val="0"/>
        <c:delete val="1"/>
      </c:legendEntry>
      <c:layout>
        <c:manualLayout>
          <c:xMode val="edge"/>
          <c:yMode val="edge"/>
          <c:x val="6.9630181296181315E-2"/>
          <c:y val="7.963536585637683E-2"/>
          <c:w val="0.16293678889760063"/>
          <c:h val="0.10357429530887825"/>
        </c:manualLayout>
      </c:layout>
      <c:overlay val="0"/>
      <c:spPr>
        <a:noFill/>
        <a:ln>
          <a:noFill/>
        </a:ln>
        <a:effectLst/>
      </c:spPr>
      <c:txPr>
        <a:bodyPr rot="0" spcFirstLastPara="1" vertOverflow="ellipsis" vert="horz" wrap="square" anchor="ctr" anchorCtr="1"/>
        <a:lstStyle/>
        <a:p>
          <a:pPr>
            <a:defRPr sz="105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PE"/>
        </a:p>
      </c:txPr>
    </c:legend>
    <c:plotVisOnly val="1"/>
    <c:dispBlanksAs val="gap"/>
    <c:showDLblsOverMax val="0"/>
    <c:extLst/>
  </c:chart>
  <c:spPr>
    <a:solidFill>
      <a:schemeClr val="bg1"/>
    </a:solidFill>
    <a:ln w="9525" cap="flat" cmpd="sng" algn="ctr">
      <a:solidFill>
        <a:schemeClr val="bg1"/>
      </a:solidFill>
      <a:round/>
    </a:ln>
    <a:effectLst/>
  </c:spPr>
  <c:txPr>
    <a:bodyPr/>
    <a:lstStyle/>
    <a:p>
      <a:pPr>
        <a:defRPr sz="1050">
          <a:solidFill>
            <a:sysClr val="windowText" lastClr="000000"/>
          </a:solidFill>
          <a:latin typeface="Arial" panose="020B0604020202020204" pitchFamily="34" charset="0"/>
          <a:cs typeface="Arial" panose="020B0604020202020204" pitchFamily="34" charset="0"/>
        </a:defRPr>
      </a:pPr>
      <a:endParaRPr lang="es-P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127745</xdr:colOff>
      <xdr:row>8</xdr:row>
      <xdr:rowOff>10644</xdr:rowOff>
    </xdr:from>
    <xdr:to>
      <xdr:col>13</xdr:col>
      <xdr:colOff>348069</xdr:colOff>
      <xdr:row>37</xdr:row>
      <xdr:rowOff>69056</xdr:rowOff>
    </xdr:to>
    <xdr:graphicFrame macro="">
      <xdr:nvGraphicFramePr>
        <xdr:cNvPr id="2" name="Gráfico 1">
          <a:extLst>
            <a:ext uri="{FF2B5EF4-FFF2-40B4-BE49-F238E27FC236}">
              <a16:creationId xmlns:a16="http://schemas.microsoft.com/office/drawing/2014/main" id="{0F4B2E91-2EAC-4C7B-BC87-789CC4E50D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148899</xdr:colOff>
      <xdr:row>8</xdr:row>
      <xdr:rowOff>96650</xdr:rowOff>
    </xdr:from>
    <xdr:to>
      <xdr:col>13</xdr:col>
      <xdr:colOff>517571</xdr:colOff>
      <xdr:row>34</xdr:row>
      <xdr:rowOff>53975</xdr:rowOff>
    </xdr:to>
    <xdr:graphicFrame macro="">
      <xdr:nvGraphicFramePr>
        <xdr:cNvPr id="2" name="Grá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85725</xdr:colOff>
      <xdr:row>9</xdr:row>
      <xdr:rowOff>142874</xdr:rowOff>
    </xdr:from>
    <xdr:to>
      <xdr:col>12</xdr:col>
      <xdr:colOff>367575</xdr:colOff>
      <xdr:row>34</xdr:row>
      <xdr:rowOff>144487</xdr:rowOff>
    </xdr:to>
    <xdr:graphicFrame macro="">
      <xdr:nvGraphicFramePr>
        <xdr:cNvPr id="2" name="Gráfico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152959</xdr:colOff>
      <xdr:row>9</xdr:row>
      <xdr:rowOff>142874</xdr:rowOff>
    </xdr:from>
    <xdr:to>
      <xdr:col>13</xdr:col>
      <xdr:colOff>544178</xdr:colOff>
      <xdr:row>35</xdr:row>
      <xdr:rowOff>101624</xdr:rowOff>
    </xdr:to>
    <xdr:graphicFrame macro="">
      <xdr:nvGraphicFramePr>
        <xdr:cNvPr id="2" name="Gráfico 1">
          <a:extLst>
            <a:ext uri="{FF2B5EF4-FFF2-40B4-BE49-F238E27FC236}">
              <a16:creationId xmlns:a16="http://schemas.microsoft.com/office/drawing/2014/main" id="{F033A61D-37AE-4769-973A-B0105E8AA1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Q32"/>
  <sheetViews>
    <sheetView tabSelected="1" topLeftCell="A16" zoomScale="90" zoomScaleNormal="90" workbookViewId="0">
      <selection activeCell="B33" sqref="B33"/>
    </sheetView>
  </sheetViews>
  <sheetFormatPr baseColWidth="10" defaultColWidth="11.42578125" defaultRowHeight="12.75"/>
  <cols>
    <col min="1" max="1" width="4.28515625" style="32" customWidth="1"/>
    <col min="2" max="3" width="11.42578125" style="15" customWidth="1"/>
    <col min="4" max="16384" width="11.42578125" style="15"/>
  </cols>
  <sheetData>
    <row r="2" spans="1:17" s="5" customFormat="1" ht="16.149999999999999" customHeight="1">
      <c r="A2" s="152"/>
      <c r="B2" s="153" t="s">
        <v>142</v>
      </c>
      <c r="C2" s="138"/>
      <c r="D2" s="3"/>
      <c r="E2" s="4"/>
      <c r="F2" s="4"/>
      <c r="G2" s="4"/>
      <c r="H2" s="4"/>
      <c r="I2" s="4"/>
      <c r="J2" s="4"/>
      <c r="K2" s="4"/>
      <c r="L2" s="4"/>
      <c r="M2" s="4"/>
    </row>
    <row r="3" spans="1:17" s="5" customFormat="1" ht="16.149999999999999" customHeight="1">
      <c r="A3" s="4"/>
      <c r="B3" s="4"/>
      <c r="C3" s="6"/>
      <c r="D3" s="3"/>
      <c r="E3" s="4"/>
      <c r="F3" s="4"/>
      <c r="G3" s="4"/>
      <c r="H3" s="4"/>
      <c r="I3" s="4"/>
      <c r="J3" s="4"/>
      <c r="K3" s="4"/>
      <c r="L3" s="4"/>
      <c r="M3" s="4"/>
    </row>
    <row r="4" spans="1:17" s="235" customFormat="1" ht="15" customHeight="1">
      <c r="B4" s="149" t="s">
        <v>227</v>
      </c>
      <c r="C4" s="236"/>
      <c r="D4" s="237"/>
      <c r="E4" s="237"/>
      <c r="F4" s="237"/>
      <c r="G4" s="237"/>
      <c r="H4" s="237"/>
      <c r="I4" s="237"/>
      <c r="J4" s="237"/>
      <c r="K4" s="237"/>
      <c r="L4" s="237"/>
      <c r="M4" s="237"/>
      <c r="N4" s="237"/>
      <c r="O4" s="237"/>
      <c r="P4" s="237"/>
      <c r="Q4" s="237"/>
    </row>
    <row r="5" spans="1:17" s="233" customFormat="1" ht="15" customHeight="1">
      <c r="B5" s="150" t="str">
        <f>'1.1'!B2</f>
        <v>1.1  SBC-PERÚ: ASESORÍAS BRINDADAS, ENERO-DICIEMBRE 2023</v>
      </c>
      <c r="C5" s="234"/>
      <c r="D5" s="234"/>
      <c r="E5" s="234"/>
      <c r="F5" s="234"/>
      <c r="G5" s="234"/>
    </row>
    <row r="6" spans="1:17" s="235" customFormat="1" ht="15" customHeight="1">
      <c r="B6" s="150" t="str">
        <f>'1.2'!B2</f>
        <v>1.2  SBC-PERÚ: ASESORÍAS BRINDADAS, SEGÚN SEDE U OFICINA REGIONAL DE ATENCIÓN, ENERO-DICIEMBRE 2023</v>
      </c>
    </row>
    <row r="7" spans="1:17" s="235" customFormat="1" ht="15" customHeight="1">
      <c r="B7" s="150" t="str">
        <f>'1.3'!B2</f>
        <v>1.3  SBC-PERÚ: ASESORÍAS BRINDADAS, SEGÚN DEPARTAMENTO DE PROCEDENCIA DEL USUARIO, ENERO-DICIEMBRE 2023</v>
      </c>
    </row>
    <row r="8" spans="1:17" s="235" customFormat="1" ht="15" customHeight="1">
      <c r="B8" s="150" t="str">
        <f>'1.4'!B2</f>
        <v>1.4  SBC-PERÚ: ASESORÍAS BRINDADAS, SEGÚN MODALIDAD DE ATENCIÓN, ENERO-DICIEMBRE 2023</v>
      </c>
    </row>
    <row r="9" spans="1:17" s="235" customFormat="1" ht="15" customHeight="1">
      <c r="B9" s="150" t="str">
        <f>'1.5'!B2</f>
        <v>1.5  SBC - PERÚ: ASESORÍAS BRINDADAS, SEGÚN SEDE Y TIPO DE SERVICIO, ENERO-DICIEMBRE 2023</v>
      </c>
    </row>
    <row r="10" spans="1:17" s="235" customFormat="1" ht="15" customHeight="1">
      <c r="B10" s="150"/>
    </row>
    <row r="11" spans="1:17" s="5" customFormat="1" ht="16.149999999999999" customHeight="1">
      <c r="A11" s="4"/>
      <c r="B11" s="149" t="s">
        <v>166</v>
      </c>
      <c r="C11" s="149"/>
      <c r="D11" s="4"/>
      <c r="E11" s="4"/>
      <c r="F11" s="4"/>
      <c r="G11" s="4"/>
      <c r="H11" s="4"/>
      <c r="I11" s="4"/>
      <c r="J11" s="4"/>
      <c r="K11" s="4"/>
      <c r="L11" s="4"/>
      <c r="M11" s="4"/>
    </row>
    <row r="12" spans="1:17" s="5" customFormat="1" ht="16.149999999999999" customHeight="1">
      <c r="A12" s="4"/>
      <c r="B12" s="149"/>
      <c r="C12" s="149"/>
      <c r="D12" s="4"/>
      <c r="E12" s="4"/>
      <c r="F12" s="4"/>
      <c r="G12" s="4"/>
      <c r="H12" s="4"/>
      <c r="I12" s="4"/>
      <c r="J12" s="4"/>
      <c r="K12" s="4"/>
      <c r="L12" s="4"/>
      <c r="M12" s="4"/>
    </row>
    <row r="13" spans="1:17" ht="15">
      <c r="B13" s="149" t="s">
        <v>62</v>
      </c>
    </row>
    <row r="14" spans="1:17" ht="14.25">
      <c r="B14" s="150" t="str">
        <f>+'1.6'!B2</f>
        <v>1.6 SBC-PERÚ: RECLAMOS PRESENTADOS, ENERO-DICIEMBRE 2023</v>
      </c>
    </row>
    <row r="15" spans="1:17" ht="14.25">
      <c r="B15" s="150" t="str">
        <f>+'1.7'!B2</f>
        <v>1.7 SBC-PERÚ: RECLAMOS PRESENTADOS SEGÚN SEDE U OFICINA, ENERO-DICIEMBRE 2023</v>
      </c>
    </row>
    <row r="16" spans="1:17" ht="14.25">
      <c r="B16" s="150" t="str">
        <f>'1.8 '!B2</f>
        <v>1.8 SBC-PERÚ: RECLAMOS PRESENTADOS, SEGÚN SEDE Y MODALIDAD DE ATENCIÓN, ENERO-DICIEMBRE 2023</v>
      </c>
    </row>
    <row r="17" spans="2:2" ht="14.25">
      <c r="B17" s="150" t="str">
        <f>'1.9'!B2</f>
        <v>1.9 SBC-PERÚ: RECLAMOS PRESENTADOS, SEGÚN ACTIVIDAD ECONÓMICA, ENERO-DICIEMBRE 2023</v>
      </c>
    </row>
    <row r="18" spans="2:2" ht="14.25">
      <c r="B18" s="150" t="str">
        <f>'1.10'!B2</f>
        <v>1.10 SBC-SEDE CENTRAL LIMA SUR: RECLAMOS PRESENTADOS, SEGÚN ACTIVIDAD ECONÓMICA, ENERO-DICIEMBRE 2023</v>
      </c>
    </row>
    <row r="19" spans="2:2" ht="14.25">
      <c r="B19" s="150" t="str">
        <f>'1.11'!B2</f>
        <v>1.11 SBC-SEDE LIMA NORTE RECLAMOS PRESENTADOS, SEGÚN ACTIVIDAD ECONÓMICA, ENERO-DICIEMBRE 2023</v>
      </c>
    </row>
    <row r="20" spans="2:2" ht="14.25">
      <c r="B20" s="150" t="str">
        <f>'1.12'!B2</f>
        <v>1.12 SBC-OFICINAS LOCALES: RECLAMOS PRESENTADOS, SEGÚN ACTIVIDAD ECONÓMICA, ENERO-DICIEMBRE 2023</v>
      </c>
    </row>
    <row r="21" spans="2:2" ht="14.25">
      <c r="B21" s="150" t="str">
        <f>'1.13'!B2</f>
        <v>1.13 SBC-OFICINAS REGIONALES: RECLAMOS PRESENTADOS, SEGÚN ACTIVIDAD ECONÓMICA, ENERO-DICIEMBRE 2023</v>
      </c>
    </row>
    <row r="22" spans="2:2" ht="14.25">
      <c r="B22" s="150" t="str">
        <f>'1.14'!B2</f>
        <v>1.14 SBC-PERÚ: RECLAMOS PRESENTADOS EN EL SISTEMA FINANCIERO, SEGÚN TIPO DE PRODUCTO, ENERO-DICIEMBRE 2023</v>
      </c>
    </row>
    <row r="23" spans="2:2" ht="14.25">
      <c r="B23" s="150" t="str">
        <f>'1.15'!B2</f>
        <v>1.15 SBC-PERÚ: RECLAMOS PRESENTADOS ASOCIADOS AL COMERCIO ELECTRÓNICO, SEGÚN ACTIVIDAD ECONÓMICA, ENERO-DICIEMBRE 2023</v>
      </c>
    </row>
    <row r="26" spans="2:2" ht="15">
      <c r="B26" s="149" t="s">
        <v>63</v>
      </c>
    </row>
    <row r="27" spans="2:2" ht="14.25">
      <c r="B27" s="150" t="str">
        <f>+'1.16'!B2</f>
        <v>1.16 SBC-PERÚ: RECLAMOS CONCLUIDOS, ENERO-DICIEMBRE 2023</v>
      </c>
    </row>
    <row r="28" spans="2:2" ht="14.25">
      <c r="B28" s="150" t="str">
        <f>+'1.17'!B2</f>
        <v>1.17 SBC-PERÚ: RECLAMOS CONCLUIDOS SEGÚN SEDE U OFICINA, ENERO-DICIEMBRE 2023</v>
      </c>
    </row>
    <row r="29" spans="2:2" ht="14.25">
      <c r="B29" s="150" t="str">
        <f>+'1.18'!B2</f>
        <v>1.18 SBC-PERÚ: RECLAMOS CONCLUIDOS, SEGÚN ACTIVIDAD ECONÓMICA, ENERO-DICIEMBRE 2023</v>
      </c>
    </row>
    <row r="30" spans="2:2" ht="14.25">
      <c r="B30" s="150" t="str">
        <f>+'1.19'!B2</f>
        <v>1.19 SBC-PERÚ: RECLAMOS CONCLUIDOS, SEGÚN MOTIVO, ENERO-DICIEMBRE 2023</v>
      </c>
    </row>
    <row r="31" spans="2:2" ht="14.25">
      <c r="B31" s="150" t="str">
        <f>+'1.20'!B2</f>
        <v>1.20 SBC-PERÚ: RECLAMOS CONCLUIDOS, SEGÚN SEDE Y TIPO DE CONCLUSIÓN, ENERO-DICIEMBRE 2023</v>
      </c>
    </row>
    <row r="32" spans="2:2" ht="14.25">
      <c r="B32" s="150" t="str">
        <f>'1.21'!B2</f>
        <v>1.21 SBC-PERÚ: RECLAMOS CONCLUIDOS CONCILIADOS Y NO CONCILIADOS, ENERO-DICIEMBRE 2023</v>
      </c>
    </row>
  </sheetData>
  <hyperlinks>
    <hyperlink ref="B14" location="'1.6'!A1" display="'1.6'!A1" xr:uid="{00000000-0004-0000-0000-000000000000}"/>
    <hyperlink ref="B15" location="'1.7'!A1" display="'1.7'!A1" xr:uid="{00000000-0004-0000-0000-000001000000}"/>
    <hyperlink ref="B16" location="'1.8 '!A1" display="'1.8 '!A1" xr:uid="{00000000-0004-0000-0000-000002000000}"/>
    <hyperlink ref="B27" location="'1.16'!A1" display="'1.16'!A1" xr:uid="{00000000-0004-0000-0000-000008000000}"/>
    <hyperlink ref="B28" location="'1.17'!A1" display="'1.17'!A1" xr:uid="{00000000-0004-0000-0000-000009000000}"/>
    <hyperlink ref="B29" location="'1.18'!A1" display="'1.18'!A1" xr:uid="{00000000-0004-0000-0000-00000A000000}"/>
    <hyperlink ref="B30" location="'1.19'!A1" display="'1.19'!A1" xr:uid="{00000000-0004-0000-0000-00000B000000}"/>
    <hyperlink ref="B31" location="'1.20'!A1" display="'1.20'!A1" xr:uid="{00000000-0004-0000-0000-00000C000000}"/>
    <hyperlink ref="B20" location="'1.12'!A1" display="'1.12'!A1" xr:uid="{00000000-0004-0000-0000-000006000000}"/>
    <hyperlink ref="B21" location="'1.13'!A1" display="'1.13'!A1" xr:uid="{00000000-0004-0000-0000-000007000000}"/>
    <hyperlink ref="B19" location="'1.11'!A1" display="'1.11'!A1" xr:uid="{00000000-0004-0000-0000-000005000000}"/>
    <hyperlink ref="B18" location="'1.10'!A1" display="'1.10'!A1" xr:uid="{00000000-0004-0000-0000-000004000000}"/>
    <hyperlink ref="B17" location="'1.9'!A1" display="'1.9'!A1" xr:uid="{00000000-0004-0000-0000-000003000000}"/>
    <hyperlink ref="B22" location="'1.14'!A1" display="'1.14'!A1" xr:uid="{1D3F6150-BA15-4A53-8459-8BCBF3DED1ED}"/>
    <hyperlink ref="B23" location="'1.15'!A1" display="'1.15'!A1" xr:uid="{C12B544F-9FF8-4A97-85BA-8F718A20EDFF}"/>
    <hyperlink ref="B32" location="'1.21'!A1" display="1.21 SBC – PERÚ: RECLAMOS CONCLUIDOS CONCILIADOS Y NO CONCILIADOS, ENERO - DICIEMBRE 2022" xr:uid="{F7A33FF9-1844-420C-B3E1-4374EBCDDAD0}"/>
    <hyperlink ref="B5" location="'1.1'!A1" display="'1.1'!A1" xr:uid="{E6F78BD5-F962-44E7-B201-3D3799140C72}"/>
    <hyperlink ref="B6" location="'1.2'!A1" display="'1.2'!A1" xr:uid="{9DBFE667-0722-4DE1-9C44-AA0F36722177}"/>
    <hyperlink ref="B7" location="'1.3'!A1" display="'1.3'!A1" xr:uid="{AAD906DD-E7B7-460C-B34F-7E50B3791045}"/>
    <hyperlink ref="B8" location="'1.4'!A1" display="'1.4'!A1" xr:uid="{6265A571-B027-4CCD-8567-5DD1DC56A7BD}"/>
    <hyperlink ref="B9" location="'1.5'!A1" display="'1.5'!A1" xr:uid="{C9808C19-5342-4397-B106-4131CC835CB6}"/>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34"/>
  <sheetViews>
    <sheetView showGridLines="0" topLeftCell="A13" zoomScale="85" zoomScaleNormal="85" workbookViewId="0">
      <selection activeCell="C33" sqref="C33"/>
    </sheetView>
  </sheetViews>
  <sheetFormatPr baseColWidth="10" defaultColWidth="11.42578125" defaultRowHeight="12.75"/>
  <cols>
    <col min="1" max="1" width="5.85546875" style="33" bestFit="1" customWidth="1"/>
    <col min="2" max="2" width="3.7109375" style="2" customWidth="1"/>
    <col min="3" max="3" width="42.85546875" style="2" customWidth="1"/>
    <col min="4" max="15" width="8" style="2" customWidth="1"/>
    <col min="16" max="16" width="9.140625" style="2" bestFit="1" customWidth="1"/>
    <col min="17" max="17" width="7.7109375" style="2" customWidth="1"/>
    <col min="18" max="223" width="9.140625" style="2" customWidth="1"/>
    <col min="224" max="16384" width="11.42578125" style="2"/>
  </cols>
  <sheetData>
    <row r="1" spans="1:20">
      <c r="A1" s="151" t="s">
        <v>48</v>
      </c>
      <c r="B1"/>
    </row>
    <row r="2" spans="1:20">
      <c r="B2" s="25" t="s">
        <v>243</v>
      </c>
    </row>
    <row r="3" spans="1:20">
      <c r="C3" s="1"/>
      <c r="D3" s="1"/>
      <c r="E3" s="1"/>
      <c r="F3" s="1"/>
      <c r="G3" s="1"/>
      <c r="H3" s="1"/>
      <c r="I3" s="1"/>
      <c r="J3" s="1"/>
      <c r="K3" s="1"/>
      <c r="L3" s="1"/>
      <c r="M3" s="1"/>
      <c r="N3" s="1"/>
      <c r="O3" s="1"/>
      <c r="P3" s="1"/>
      <c r="Q3" s="1"/>
    </row>
    <row r="4" spans="1:20" s="15" customFormat="1" ht="24" customHeight="1">
      <c r="A4" s="32"/>
      <c r="B4" s="21" t="s">
        <v>176</v>
      </c>
      <c r="C4" s="26" t="s">
        <v>25</v>
      </c>
      <c r="D4" s="94" t="s">
        <v>107</v>
      </c>
      <c r="E4" s="94" t="s">
        <v>108</v>
      </c>
      <c r="F4" s="94" t="s">
        <v>109</v>
      </c>
      <c r="G4" s="94" t="s">
        <v>110</v>
      </c>
      <c r="H4" s="94" t="s">
        <v>111</v>
      </c>
      <c r="I4" s="94" t="s">
        <v>112</v>
      </c>
      <c r="J4" s="94" t="s">
        <v>113</v>
      </c>
      <c r="K4" s="94" t="s">
        <v>114</v>
      </c>
      <c r="L4" s="94" t="s">
        <v>115</v>
      </c>
      <c r="M4" s="94" t="s">
        <v>116</v>
      </c>
      <c r="N4" s="94" t="s">
        <v>117</v>
      </c>
      <c r="O4" s="94" t="s">
        <v>106</v>
      </c>
      <c r="P4" s="26" t="s">
        <v>2</v>
      </c>
      <c r="Q4" s="26" t="s">
        <v>3</v>
      </c>
    </row>
    <row r="5" spans="1:20" s="15" customFormat="1" ht="18.75" customHeight="1">
      <c r="A5" s="32"/>
      <c r="B5" s="27">
        <v>1</v>
      </c>
      <c r="C5" s="32" t="s">
        <v>94</v>
      </c>
      <c r="D5" s="136">
        <v>4454</v>
      </c>
      <c r="E5" s="136">
        <v>3460</v>
      </c>
      <c r="F5" s="136">
        <v>3776</v>
      </c>
      <c r="G5" s="136">
        <v>3159</v>
      </c>
      <c r="H5" s="136">
        <v>3930</v>
      </c>
      <c r="I5" s="136">
        <v>3400</v>
      </c>
      <c r="J5" s="136">
        <v>3268</v>
      </c>
      <c r="K5" s="136">
        <v>3170</v>
      </c>
      <c r="L5" s="136">
        <v>3493</v>
      </c>
      <c r="M5" s="136">
        <v>3787</v>
      </c>
      <c r="N5" s="136">
        <v>3373</v>
      </c>
      <c r="O5" s="136">
        <v>3013</v>
      </c>
      <c r="P5" s="136">
        <f>SUM(D5:O5)</f>
        <v>42283</v>
      </c>
      <c r="Q5" s="79">
        <f>ROUND(+P5/$P$25*100,4)</f>
        <v>37.153599999999997</v>
      </c>
    </row>
    <row r="6" spans="1:20" s="15" customFormat="1" ht="18.75" customHeight="1">
      <c r="A6" s="32"/>
      <c r="B6" s="27">
        <v>2</v>
      </c>
      <c r="C6" s="101" t="s">
        <v>27</v>
      </c>
      <c r="D6" s="136">
        <v>927</v>
      </c>
      <c r="E6" s="136">
        <v>815</v>
      </c>
      <c r="F6" s="136">
        <v>799</v>
      </c>
      <c r="G6" s="136">
        <v>611</v>
      </c>
      <c r="H6" s="136">
        <v>914</v>
      </c>
      <c r="I6" s="136">
        <v>1029</v>
      </c>
      <c r="J6" s="136">
        <v>860</v>
      </c>
      <c r="K6" s="136">
        <v>838</v>
      </c>
      <c r="L6" s="136">
        <v>836</v>
      </c>
      <c r="M6" s="136">
        <v>1025</v>
      </c>
      <c r="N6" s="136">
        <v>1012</v>
      </c>
      <c r="O6" s="136">
        <v>656</v>
      </c>
      <c r="P6" s="136">
        <f t="shared" ref="P6:P24" si="0">SUM(D6:O6)</f>
        <v>10322</v>
      </c>
      <c r="Q6" s="79">
        <f t="shared" ref="Q6:Q24" si="1">ROUND(+P6/$P$25*100,4)</f>
        <v>9.0698000000000008</v>
      </c>
    </row>
    <row r="7" spans="1:20" s="15" customFormat="1" ht="18.75" customHeight="1">
      <c r="A7" s="32"/>
      <c r="B7" s="27">
        <v>3</v>
      </c>
      <c r="C7" s="101" t="s">
        <v>65</v>
      </c>
      <c r="D7" s="136">
        <v>712</v>
      </c>
      <c r="E7" s="136">
        <v>580</v>
      </c>
      <c r="F7" s="136">
        <v>719</v>
      </c>
      <c r="G7" s="136">
        <v>480</v>
      </c>
      <c r="H7" s="136">
        <v>760</v>
      </c>
      <c r="I7" s="136">
        <v>600</v>
      </c>
      <c r="J7" s="136">
        <v>577</v>
      </c>
      <c r="K7" s="136">
        <v>521</v>
      </c>
      <c r="L7" s="136">
        <v>519</v>
      </c>
      <c r="M7" s="136">
        <v>565</v>
      </c>
      <c r="N7" s="136">
        <v>608</v>
      </c>
      <c r="O7" s="136">
        <v>573</v>
      </c>
      <c r="P7" s="136">
        <f t="shared" si="0"/>
        <v>7214</v>
      </c>
      <c r="Q7" s="79">
        <f t="shared" si="1"/>
        <v>6.3388999999999998</v>
      </c>
    </row>
    <row r="8" spans="1:20" s="15" customFormat="1" ht="18.75" customHeight="1">
      <c r="A8" s="32"/>
      <c r="B8" s="27">
        <v>4</v>
      </c>
      <c r="C8" s="101" t="s">
        <v>32</v>
      </c>
      <c r="D8" s="136">
        <v>821</v>
      </c>
      <c r="E8" s="136">
        <v>540</v>
      </c>
      <c r="F8" s="136">
        <v>621</v>
      </c>
      <c r="G8" s="136">
        <v>535</v>
      </c>
      <c r="H8" s="136">
        <v>748</v>
      </c>
      <c r="I8" s="136">
        <v>542</v>
      </c>
      <c r="J8" s="136">
        <v>629</v>
      </c>
      <c r="K8" s="136">
        <v>509</v>
      </c>
      <c r="L8" s="136">
        <v>451</v>
      </c>
      <c r="M8" s="136">
        <v>462</v>
      </c>
      <c r="N8" s="136">
        <v>463</v>
      </c>
      <c r="O8" s="136">
        <v>534</v>
      </c>
      <c r="P8" s="136">
        <f t="shared" si="0"/>
        <v>6855</v>
      </c>
      <c r="Q8" s="79">
        <f t="shared" si="1"/>
        <v>6.0233999999999996</v>
      </c>
    </row>
    <row r="9" spans="1:20" s="15" customFormat="1" ht="18.75" customHeight="1">
      <c r="A9" s="32"/>
      <c r="B9" s="27">
        <v>5</v>
      </c>
      <c r="C9" s="105" t="s">
        <v>26</v>
      </c>
      <c r="D9" s="136">
        <v>812</v>
      </c>
      <c r="E9" s="136">
        <v>593</v>
      </c>
      <c r="F9" s="136">
        <v>695</v>
      </c>
      <c r="G9" s="136">
        <v>528</v>
      </c>
      <c r="H9" s="136">
        <v>639</v>
      </c>
      <c r="I9" s="136">
        <v>506</v>
      </c>
      <c r="J9" s="136">
        <v>519</v>
      </c>
      <c r="K9" s="136">
        <v>479</v>
      </c>
      <c r="L9" s="136">
        <v>511</v>
      </c>
      <c r="M9" s="136">
        <v>507</v>
      </c>
      <c r="N9" s="136">
        <v>468</v>
      </c>
      <c r="O9" s="136">
        <v>498</v>
      </c>
      <c r="P9" s="136">
        <f t="shared" si="0"/>
        <v>6755</v>
      </c>
      <c r="Q9" s="79">
        <f t="shared" si="1"/>
        <v>5.9355000000000002</v>
      </c>
    </row>
    <row r="10" spans="1:20" s="15" customFormat="1" ht="18.75" customHeight="1">
      <c r="A10" s="32"/>
      <c r="B10" s="27">
        <v>6</v>
      </c>
      <c r="C10" s="101" t="s">
        <v>28</v>
      </c>
      <c r="D10" s="136">
        <v>493</v>
      </c>
      <c r="E10" s="136">
        <v>442</v>
      </c>
      <c r="F10" s="136">
        <v>678</v>
      </c>
      <c r="G10" s="136">
        <v>402</v>
      </c>
      <c r="H10" s="136">
        <v>405</v>
      </c>
      <c r="I10" s="136">
        <v>324</v>
      </c>
      <c r="J10" s="136">
        <v>316</v>
      </c>
      <c r="K10" s="136">
        <v>389</v>
      </c>
      <c r="L10" s="136">
        <v>340</v>
      </c>
      <c r="M10" s="136">
        <v>384</v>
      </c>
      <c r="N10" s="136">
        <v>341</v>
      </c>
      <c r="O10" s="136">
        <v>313</v>
      </c>
      <c r="P10" s="136">
        <f t="shared" si="0"/>
        <v>4827</v>
      </c>
      <c r="Q10" s="79">
        <f t="shared" si="1"/>
        <v>4.2413999999999996</v>
      </c>
    </row>
    <row r="11" spans="1:20" s="15" customFormat="1" ht="25.5">
      <c r="A11" s="36"/>
      <c r="B11" s="27">
        <v>7</v>
      </c>
      <c r="C11" s="105" t="s">
        <v>53</v>
      </c>
      <c r="D11" s="136">
        <v>549</v>
      </c>
      <c r="E11" s="136">
        <v>360</v>
      </c>
      <c r="F11" s="136">
        <v>394</v>
      </c>
      <c r="G11" s="136">
        <v>268</v>
      </c>
      <c r="H11" s="136">
        <v>386</v>
      </c>
      <c r="I11" s="136">
        <v>288</v>
      </c>
      <c r="J11" s="136">
        <v>318</v>
      </c>
      <c r="K11" s="136">
        <v>278</v>
      </c>
      <c r="L11" s="136">
        <v>241</v>
      </c>
      <c r="M11" s="136">
        <v>218</v>
      </c>
      <c r="N11" s="136">
        <v>274</v>
      </c>
      <c r="O11" s="136">
        <v>294</v>
      </c>
      <c r="P11" s="136">
        <f t="shared" si="0"/>
        <v>3868</v>
      </c>
      <c r="Q11" s="79">
        <f t="shared" si="1"/>
        <v>3.3988</v>
      </c>
      <c r="T11" s="90"/>
    </row>
    <row r="12" spans="1:20" s="15" customFormat="1" ht="18.75" customHeight="1">
      <c r="A12" s="32"/>
      <c r="B12" s="27">
        <v>8</v>
      </c>
      <c r="C12" s="105" t="s">
        <v>33</v>
      </c>
      <c r="D12" s="136">
        <v>377</v>
      </c>
      <c r="E12" s="136">
        <v>324</v>
      </c>
      <c r="F12" s="136">
        <v>311</v>
      </c>
      <c r="G12" s="136">
        <v>245</v>
      </c>
      <c r="H12" s="136">
        <v>364</v>
      </c>
      <c r="I12" s="136">
        <v>328</v>
      </c>
      <c r="J12" s="136">
        <v>448</v>
      </c>
      <c r="K12" s="136">
        <v>244</v>
      </c>
      <c r="L12" s="136">
        <v>276</v>
      </c>
      <c r="M12" s="136">
        <v>283</v>
      </c>
      <c r="N12" s="136">
        <v>298</v>
      </c>
      <c r="O12" s="136">
        <v>227</v>
      </c>
      <c r="P12" s="136">
        <f t="shared" si="0"/>
        <v>3725</v>
      </c>
      <c r="Q12" s="79">
        <f t="shared" si="1"/>
        <v>3.2730999999999999</v>
      </c>
    </row>
    <row r="13" spans="1:20" s="15" customFormat="1" ht="18.75" customHeight="1">
      <c r="A13" s="32"/>
      <c r="B13" s="27">
        <v>9</v>
      </c>
      <c r="C13" s="101" t="s">
        <v>31</v>
      </c>
      <c r="D13" s="136">
        <v>380</v>
      </c>
      <c r="E13" s="136">
        <v>326</v>
      </c>
      <c r="F13" s="136">
        <v>357</v>
      </c>
      <c r="G13" s="136">
        <v>252</v>
      </c>
      <c r="H13" s="136">
        <v>319</v>
      </c>
      <c r="I13" s="136">
        <v>236</v>
      </c>
      <c r="J13" s="136">
        <v>254</v>
      </c>
      <c r="K13" s="136">
        <v>292</v>
      </c>
      <c r="L13" s="136">
        <v>195</v>
      </c>
      <c r="M13" s="136">
        <v>352</v>
      </c>
      <c r="N13" s="136">
        <v>252</v>
      </c>
      <c r="O13" s="136">
        <v>312</v>
      </c>
      <c r="P13" s="136">
        <f t="shared" si="0"/>
        <v>3527</v>
      </c>
      <c r="Q13" s="79">
        <f t="shared" si="1"/>
        <v>3.0991</v>
      </c>
    </row>
    <row r="14" spans="1:20" s="15" customFormat="1" ht="25.5">
      <c r="A14" s="36"/>
      <c r="B14" s="27">
        <v>10</v>
      </c>
      <c r="C14" s="105" t="s">
        <v>83</v>
      </c>
      <c r="D14" s="136">
        <v>284</v>
      </c>
      <c r="E14" s="136">
        <v>234</v>
      </c>
      <c r="F14" s="136">
        <v>283</v>
      </c>
      <c r="G14" s="136">
        <v>215</v>
      </c>
      <c r="H14" s="136">
        <v>271</v>
      </c>
      <c r="I14" s="136">
        <v>307</v>
      </c>
      <c r="J14" s="136">
        <v>254</v>
      </c>
      <c r="K14" s="136">
        <v>208</v>
      </c>
      <c r="L14" s="136">
        <v>289</v>
      </c>
      <c r="M14" s="136">
        <v>337</v>
      </c>
      <c r="N14" s="136">
        <v>306</v>
      </c>
      <c r="O14" s="136">
        <v>261</v>
      </c>
      <c r="P14" s="136">
        <f t="shared" si="0"/>
        <v>3249</v>
      </c>
      <c r="Q14" s="79">
        <f t="shared" si="1"/>
        <v>2.8549000000000002</v>
      </c>
      <c r="T14" s="90"/>
    </row>
    <row r="15" spans="1:20" s="15" customFormat="1" ht="18.75" customHeight="1">
      <c r="A15" s="32"/>
      <c r="B15" s="27">
        <v>11</v>
      </c>
      <c r="C15" s="15" t="s">
        <v>30</v>
      </c>
      <c r="D15" s="136">
        <v>219</v>
      </c>
      <c r="E15" s="136">
        <v>189</v>
      </c>
      <c r="F15" s="136">
        <v>239</v>
      </c>
      <c r="G15" s="136">
        <v>156</v>
      </c>
      <c r="H15" s="136">
        <v>244</v>
      </c>
      <c r="I15" s="136">
        <v>190</v>
      </c>
      <c r="J15" s="136">
        <v>213</v>
      </c>
      <c r="K15" s="136">
        <v>202</v>
      </c>
      <c r="L15" s="136">
        <v>203</v>
      </c>
      <c r="M15" s="136">
        <v>271</v>
      </c>
      <c r="N15" s="136">
        <v>236</v>
      </c>
      <c r="O15" s="136">
        <v>211</v>
      </c>
      <c r="P15" s="136">
        <f t="shared" si="0"/>
        <v>2573</v>
      </c>
      <c r="Q15" s="79">
        <f t="shared" si="1"/>
        <v>2.2608999999999999</v>
      </c>
    </row>
    <row r="16" spans="1:20" s="15" customFormat="1" ht="18.75" customHeight="1">
      <c r="A16" s="32"/>
      <c r="B16" s="27">
        <v>12</v>
      </c>
      <c r="C16" s="15" t="s">
        <v>37</v>
      </c>
      <c r="D16" s="136">
        <v>236</v>
      </c>
      <c r="E16" s="136">
        <v>185</v>
      </c>
      <c r="F16" s="136">
        <v>208</v>
      </c>
      <c r="G16" s="136">
        <v>184</v>
      </c>
      <c r="H16" s="136">
        <v>212</v>
      </c>
      <c r="I16" s="136">
        <v>202</v>
      </c>
      <c r="J16" s="136">
        <v>215</v>
      </c>
      <c r="K16" s="136">
        <v>157</v>
      </c>
      <c r="L16" s="136">
        <v>174</v>
      </c>
      <c r="M16" s="136">
        <v>179</v>
      </c>
      <c r="N16" s="136">
        <v>180</v>
      </c>
      <c r="O16" s="136">
        <v>180</v>
      </c>
      <c r="P16" s="136">
        <f t="shared" si="0"/>
        <v>2312</v>
      </c>
      <c r="Q16" s="79">
        <f t="shared" si="1"/>
        <v>2.0314999999999999</v>
      </c>
    </row>
    <row r="17" spans="1:20" s="15" customFormat="1" ht="18.75" customHeight="1">
      <c r="A17" s="32"/>
      <c r="B17" s="27">
        <v>13</v>
      </c>
      <c r="C17" s="105" t="s">
        <v>34</v>
      </c>
      <c r="D17" s="136">
        <v>189</v>
      </c>
      <c r="E17" s="136">
        <v>169</v>
      </c>
      <c r="F17" s="136">
        <v>205</v>
      </c>
      <c r="G17" s="136">
        <v>157</v>
      </c>
      <c r="H17" s="136">
        <v>223</v>
      </c>
      <c r="I17" s="136">
        <v>182</v>
      </c>
      <c r="J17" s="136">
        <v>169</v>
      </c>
      <c r="K17" s="136">
        <v>175</v>
      </c>
      <c r="L17" s="136">
        <v>153</v>
      </c>
      <c r="M17" s="136">
        <v>186</v>
      </c>
      <c r="N17" s="136">
        <v>188</v>
      </c>
      <c r="O17" s="136">
        <v>163</v>
      </c>
      <c r="P17" s="136">
        <f t="shared" si="0"/>
        <v>2159</v>
      </c>
      <c r="Q17" s="79">
        <f t="shared" si="1"/>
        <v>1.8971</v>
      </c>
    </row>
    <row r="18" spans="1:20" s="15" customFormat="1" ht="18.75" customHeight="1">
      <c r="A18" s="32"/>
      <c r="B18" s="27">
        <v>14</v>
      </c>
      <c r="C18" s="101" t="s">
        <v>84</v>
      </c>
      <c r="D18" s="136">
        <v>209</v>
      </c>
      <c r="E18" s="136">
        <v>199</v>
      </c>
      <c r="F18" s="136">
        <v>230</v>
      </c>
      <c r="G18" s="136">
        <v>192</v>
      </c>
      <c r="H18" s="136">
        <v>209</v>
      </c>
      <c r="I18" s="136">
        <v>168</v>
      </c>
      <c r="J18" s="136">
        <v>167</v>
      </c>
      <c r="K18" s="136">
        <v>159</v>
      </c>
      <c r="L18" s="136">
        <v>142</v>
      </c>
      <c r="M18" s="136">
        <v>149</v>
      </c>
      <c r="N18" s="136">
        <v>179</v>
      </c>
      <c r="O18" s="136">
        <v>144</v>
      </c>
      <c r="P18" s="136">
        <f t="shared" si="0"/>
        <v>2147</v>
      </c>
      <c r="Q18" s="79">
        <f t="shared" si="1"/>
        <v>1.8865000000000001</v>
      </c>
      <c r="S18" s="100"/>
      <c r="T18" s="90"/>
    </row>
    <row r="19" spans="1:20" s="15" customFormat="1" ht="18.75" customHeight="1">
      <c r="A19" s="32"/>
      <c r="B19" s="27">
        <v>15</v>
      </c>
      <c r="C19" s="101" t="s">
        <v>36</v>
      </c>
      <c r="D19" s="136">
        <v>153</v>
      </c>
      <c r="E19" s="136">
        <v>131</v>
      </c>
      <c r="F19" s="136">
        <v>168</v>
      </c>
      <c r="G19" s="136">
        <v>160</v>
      </c>
      <c r="H19" s="136">
        <v>184</v>
      </c>
      <c r="I19" s="136">
        <v>167</v>
      </c>
      <c r="J19" s="136">
        <v>170</v>
      </c>
      <c r="K19" s="136">
        <v>149</v>
      </c>
      <c r="L19" s="136">
        <v>141</v>
      </c>
      <c r="M19" s="136">
        <v>172</v>
      </c>
      <c r="N19" s="136">
        <v>152</v>
      </c>
      <c r="O19" s="136">
        <v>127</v>
      </c>
      <c r="P19" s="136">
        <f t="shared" si="0"/>
        <v>1874</v>
      </c>
      <c r="Q19" s="79">
        <f t="shared" si="1"/>
        <v>1.6467000000000001</v>
      </c>
      <c r="T19" s="90"/>
    </row>
    <row r="20" spans="1:20" s="15" customFormat="1" ht="18.75" customHeight="1">
      <c r="A20" s="32"/>
      <c r="B20" s="27">
        <v>16</v>
      </c>
      <c r="C20" s="101" t="s">
        <v>80</v>
      </c>
      <c r="D20" s="136">
        <v>145</v>
      </c>
      <c r="E20" s="136">
        <v>126</v>
      </c>
      <c r="F20" s="136">
        <v>141</v>
      </c>
      <c r="G20" s="136">
        <v>105</v>
      </c>
      <c r="H20" s="136">
        <v>172</v>
      </c>
      <c r="I20" s="136">
        <v>165</v>
      </c>
      <c r="J20" s="136">
        <v>152</v>
      </c>
      <c r="K20" s="136">
        <v>152</v>
      </c>
      <c r="L20" s="136">
        <v>118</v>
      </c>
      <c r="M20" s="136">
        <v>150</v>
      </c>
      <c r="N20" s="136">
        <v>118</v>
      </c>
      <c r="O20" s="136">
        <v>149</v>
      </c>
      <c r="P20" s="136">
        <f t="shared" si="0"/>
        <v>1693</v>
      </c>
      <c r="Q20" s="79">
        <f t="shared" si="1"/>
        <v>1.4876</v>
      </c>
      <c r="T20" s="90"/>
    </row>
    <row r="21" spans="1:20" s="15" customFormat="1" ht="18.75" customHeight="1">
      <c r="A21" s="32"/>
      <c r="B21" s="27">
        <v>17</v>
      </c>
      <c r="C21" s="101" t="s">
        <v>51</v>
      </c>
      <c r="D21" s="136">
        <v>208</v>
      </c>
      <c r="E21" s="136">
        <v>147</v>
      </c>
      <c r="F21" s="136">
        <v>142</v>
      </c>
      <c r="G21" s="136">
        <v>126</v>
      </c>
      <c r="H21" s="136">
        <v>172</v>
      </c>
      <c r="I21" s="136">
        <v>90</v>
      </c>
      <c r="J21" s="136">
        <v>122</v>
      </c>
      <c r="K21" s="136">
        <v>104</v>
      </c>
      <c r="L21" s="136">
        <v>85</v>
      </c>
      <c r="M21" s="136">
        <v>104</v>
      </c>
      <c r="N21" s="136">
        <v>108</v>
      </c>
      <c r="O21" s="136">
        <v>109</v>
      </c>
      <c r="P21" s="136">
        <f>SUM(D21:O21)</f>
        <v>1517</v>
      </c>
      <c r="Q21" s="79">
        <f t="shared" si="1"/>
        <v>1.333</v>
      </c>
      <c r="T21" s="90"/>
    </row>
    <row r="22" spans="1:20" s="15" customFormat="1" ht="18.75" customHeight="1">
      <c r="A22" s="32"/>
      <c r="B22" s="27">
        <v>18</v>
      </c>
      <c r="C22" s="101" t="s">
        <v>35</v>
      </c>
      <c r="D22" s="136">
        <v>86</v>
      </c>
      <c r="E22" s="136">
        <v>81</v>
      </c>
      <c r="F22" s="136">
        <v>96</v>
      </c>
      <c r="G22" s="136">
        <v>74</v>
      </c>
      <c r="H22" s="136">
        <v>107</v>
      </c>
      <c r="I22" s="136">
        <v>100</v>
      </c>
      <c r="J22" s="136">
        <v>76</v>
      </c>
      <c r="K22" s="136">
        <v>76</v>
      </c>
      <c r="L22" s="136">
        <v>58</v>
      </c>
      <c r="M22" s="136">
        <v>77</v>
      </c>
      <c r="N22" s="136">
        <v>79</v>
      </c>
      <c r="O22" s="136">
        <v>61</v>
      </c>
      <c r="P22" s="136">
        <f t="shared" si="0"/>
        <v>971</v>
      </c>
      <c r="Q22" s="79">
        <f t="shared" si="1"/>
        <v>0.85319999999999996</v>
      </c>
      <c r="T22" s="90"/>
    </row>
    <row r="23" spans="1:20" s="15" customFormat="1" ht="18.75" customHeight="1">
      <c r="A23" s="32"/>
      <c r="B23" s="27">
        <v>19</v>
      </c>
      <c r="C23" s="101" t="s">
        <v>38</v>
      </c>
      <c r="D23" s="136">
        <v>72</v>
      </c>
      <c r="E23" s="136">
        <v>60</v>
      </c>
      <c r="F23" s="136">
        <v>62</v>
      </c>
      <c r="G23" s="136">
        <v>69</v>
      </c>
      <c r="H23" s="136">
        <v>87</v>
      </c>
      <c r="I23" s="136">
        <v>69</v>
      </c>
      <c r="J23" s="136">
        <v>74</v>
      </c>
      <c r="K23" s="136">
        <v>57</v>
      </c>
      <c r="L23" s="136">
        <v>68</v>
      </c>
      <c r="M23" s="136">
        <v>68</v>
      </c>
      <c r="N23" s="136">
        <v>66</v>
      </c>
      <c r="O23" s="136">
        <v>67</v>
      </c>
      <c r="P23" s="136">
        <f t="shared" si="0"/>
        <v>819</v>
      </c>
      <c r="Q23" s="79">
        <f t="shared" si="1"/>
        <v>0.71960000000000002</v>
      </c>
      <c r="T23" s="90"/>
    </row>
    <row r="24" spans="1:20" s="15" customFormat="1" ht="18.75" customHeight="1">
      <c r="A24" s="32"/>
      <c r="B24" s="27">
        <v>20</v>
      </c>
      <c r="C24" s="101" t="s">
        <v>95</v>
      </c>
      <c r="D24" s="136">
        <v>524</v>
      </c>
      <c r="E24" s="136">
        <v>423</v>
      </c>
      <c r="F24" s="136">
        <v>468</v>
      </c>
      <c r="G24" s="136">
        <v>390</v>
      </c>
      <c r="H24" s="136">
        <v>504</v>
      </c>
      <c r="I24" s="136">
        <v>406</v>
      </c>
      <c r="J24" s="136">
        <v>405</v>
      </c>
      <c r="K24" s="136">
        <v>352</v>
      </c>
      <c r="L24" s="136">
        <v>331</v>
      </c>
      <c r="M24" s="136">
        <v>420</v>
      </c>
      <c r="N24" s="136">
        <v>428</v>
      </c>
      <c r="O24" s="136">
        <v>465</v>
      </c>
      <c r="P24" s="136">
        <f t="shared" si="0"/>
        <v>5116</v>
      </c>
      <c r="Q24" s="79">
        <f t="shared" si="1"/>
        <v>4.4954000000000001</v>
      </c>
      <c r="T24" s="90"/>
    </row>
    <row r="25" spans="1:20" s="15" customFormat="1" ht="18.75" customHeight="1">
      <c r="A25" s="32"/>
      <c r="B25" s="290" t="s">
        <v>2</v>
      </c>
      <c r="C25" s="290"/>
      <c r="D25" s="137">
        <f>+SUM(D5:D24)</f>
        <v>11850</v>
      </c>
      <c r="E25" s="137">
        <f t="shared" ref="E25:O25" si="2">+SUM(E5:E24)</f>
        <v>9384</v>
      </c>
      <c r="F25" s="137">
        <f t="shared" si="2"/>
        <v>10592</v>
      </c>
      <c r="G25" s="137">
        <f t="shared" si="2"/>
        <v>8308</v>
      </c>
      <c r="H25" s="137">
        <f t="shared" si="2"/>
        <v>10850</v>
      </c>
      <c r="I25" s="137">
        <f t="shared" si="2"/>
        <v>9299</v>
      </c>
      <c r="J25" s="137">
        <f t="shared" si="2"/>
        <v>9206</v>
      </c>
      <c r="K25" s="137">
        <f t="shared" si="2"/>
        <v>8511</v>
      </c>
      <c r="L25" s="137">
        <f t="shared" si="2"/>
        <v>8624</v>
      </c>
      <c r="M25" s="137">
        <f t="shared" si="2"/>
        <v>9696</v>
      </c>
      <c r="N25" s="137">
        <f t="shared" si="2"/>
        <v>9129</v>
      </c>
      <c r="O25" s="137">
        <f t="shared" si="2"/>
        <v>8357</v>
      </c>
      <c r="P25" s="137">
        <f>+SUM(P5:P24)</f>
        <v>113806</v>
      </c>
      <c r="Q25" s="240">
        <f>+SUM(Q5:Q24)</f>
        <v>100</v>
      </c>
    </row>
    <row r="26" spans="1:20" s="32" customFormat="1">
      <c r="B26" s="43" t="s">
        <v>147</v>
      </c>
    </row>
    <row r="27" spans="1:20" s="32" customFormat="1">
      <c r="B27" s="43" t="s">
        <v>86</v>
      </c>
    </row>
    <row r="28" spans="1:20" customFormat="1">
      <c r="A28" s="89"/>
      <c r="B28" s="92" t="s">
        <v>134</v>
      </c>
    </row>
    <row r="29" spans="1:20">
      <c r="B29" s="43" t="s">
        <v>228</v>
      </c>
      <c r="C29" s="76"/>
      <c r="D29" s="77"/>
      <c r="E29" s="17"/>
      <c r="F29" s="9"/>
    </row>
    <row r="30" spans="1:20">
      <c r="B30" s="43" t="s">
        <v>230</v>
      </c>
      <c r="C30" s="17"/>
      <c r="D30" s="34"/>
      <c r="E30" s="17"/>
      <c r="F30" s="9"/>
    </row>
    <row r="34" spans="4:4">
      <c r="D34" s="2" t="str">
        <f>LOWER(_xlfn.CONCAT(N31:N35))</f>
        <v/>
      </c>
    </row>
  </sheetData>
  <mergeCells count="1">
    <mergeCell ref="B25:C25"/>
  </mergeCells>
  <hyperlinks>
    <hyperlink ref="A1" location="ÍNDICE!A1" display="volver" xr:uid="{80214CB3-FAC8-4370-ABFF-A6664543174C}"/>
  </hyperlinks>
  <pageMargins left="0.75" right="0.75" top="1" bottom="1" header="0.5" footer="0.5"/>
  <pageSetup orientation="portrait" r:id="rId1"/>
  <headerFooter alignWithMargins="0"/>
  <ignoredErrors>
    <ignoredError sqref="D25:O25"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34"/>
  <sheetViews>
    <sheetView showGridLines="0" topLeftCell="A10" zoomScale="85" zoomScaleNormal="85" workbookViewId="0">
      <selection activeCell="Q5" sqref="Q5"/>
    </sheetView>
  </sheetViews>
  <sheetFormatPr baseColWidth="10" defaultColWidth="11.42578125" defaultRowHeight="12.75"/>
  <cols>
    <col min="1" max="1" width="5.85546875" style="33" bestFit="1" customWidth="1"/>
    <col min="2" max="2" width="3.7109375" style="2" customWidth="1"/>
    <col min="3" max="3" width="42.85546875" style="2" customWidth="1"/>
    <col min="4" max="15" width="8" style="2" customWidth="1"/>
    <col min="16" max="16" width="8.7109375" style="2" customWidth="1"/>
    <col min="17" max="17" width="8.140625" style="2" bestFit="1" customWidth="1"/>
    <col min="18" max="18" width="9.140625" style="2" customWidth="1"/>
    <col min="19" max="19" width="20.7109375" style="2" customWidth="1"/>
    <col min="20" max="20" width="14.85546875" style="2" customWidth="1"/>
    <col min="21" max="226" width="9.140625" style="2" customWidth="1"/>
    <col min="227" max="16384" width="11.42578125" style="2"/>
  </cols>
  <sheetData>
    <row r="1" spans="1:20">
      <c r="A1" s="151" t="s">
        <v>48</v>
      </c>
      <c r="B1"/>
    </row>
    <row r="2" spans="1:20">
      <c r="B2" s="25" t="s">
        <v>244</v>
      </c>
    </row>
    <row r="3" spans="1:20">
      <c r="C3" s="1"/>
      <c r="D3" s="1"/>
      <c r="E3" s="1"/>
      <c r="F3" s="1"/>
      <c r="G3" s="1"/>
      <c r="H3" s="1"/>
      <c r="I3" s="1"/>
      <c r="J3" s="1"/>
      <c r="K3" s="1"/>
      <c r="L3" s="1"/>
      <c r="M3" s="1"/>
      <c r="N3" s="1"/>
      <c r="O3" s="1"/>
      <c r="P3" s="1"/>
      <c r="Q3" s="1"/>
    </row>
    <row r="4" spans="1:20" s="15" customFormat="1" ht="24" customHeight="1">
      <c r="A4" s="32"/>
      <c r="B4" s="21" t="s">
        <v>176</v>
      </c>
      <c r="C4" s="26" t="s">
        <v>25</v>
      </c>
      <c r="D4" s="94" t="s">
        <v>107</v>
      </c>
      <c r="E4" s="94" t="s">
        <v>108</v>
      </c>
      <c r="F4" s="94" t="s">
        <v>109</v>
      </c>
      <c r="G4" s="94" t="s">
        <v>110</v>
      </c>
      <c r="H4" s="94" t="s">
        <v>111</v>
      </c>
      <c r="I4" s="94" t="s">
        <v>112</v>
      </c>
      <c r="J4" s="94" t="s">
        <v>113</v>
      </c>
      <c r="K4" s="94" t="s">
        <v>114</v>
      </c>
      <c r="L4" s="94" t="s">
        <v>115</v>
      </c>
      <c r="M4" s="94" t="s">
        <v>116</v>
      </c>
      <c r="N4" s="94" t="s">
        <v>117</v>
      </c>
      <c r="O4" s="94" t="s">
        <v>106</v>
      </c>
      <c r="P4" s="26" t="s">
        <v>2</v>
      </c>
      <c r="Q4" s="26" t="s">
        <v>3</v>
      </c>
    </row>
    <row r="5" spans="1:20" s="15" customFormat="1" ht="18.75" customHeight="1">
      <c r="A5" s="32"/>
      <c r="B5" s="27">
        <v>1</v>
      </c>
      <c r="C5" s="36" t="s">
        <v>94</v>
      </c>
      <c r="D5" s="136">
        <v>2077</v>
      </c>
      <c r="E5" s="136">
        <v>1504</v>
      </c>
      <c r="F5" s="136">
        <v>1782</v>
      </c>
      <c r="G5" s="136">
        <v>1437</v>
      </c>
      <c r="H5" s="136">
        <v>1789</v>
      </c>
      <c r="I5" s="136">
        <v>1599</v>
      </c>
      <c r="J5" s="136">
        <v>1440</v>
      </c>
      <c r="K5" s="136">
        <v>1380</v>
      </c>
      <c r="L5" s="136">
        <v>1609</v>
      </c>
      <c r="M5" s="136">
        <v>1751</v>
      </c>
      <c r="N5" s="136">
        <v>1519</v>
      </c>
      <c r="O5" s="136">
        <v>1428</v>
      </c>
      <c r="P5" s="136">
        <f>+SUM(D5:O5)</f>
        <v>19315</v>
      </c>
      <c r="Q5" s="79">
        <f>ROUND(+P5/$P$25*100,4)</f>
        <v>35.4664</v>
      </c>
      <c r="R5" s="71"/>
    </row>
    <row r="6" spans="1:20" s="15" customFormat="1" ht="18.75" customHeight="1">
      <c r="A6" s="32"/>
      <c r="B6" s="27">
        <v>2</v>
      </c>
      <c r="C6" s="36" t="s">
        <v>27</v>
      </c>
      <c r="D6" s="136">
        <v>488</v>
      </c>
      <c r="E6" s="136">
        <v>404</v>
      </c>
      <c r="F6" s="136">
        <v>401</v>
      </c>
      <c r="G6" s="136">
        <v>286</v>
      </c>
      <c r="H6" s="136">
        <v>478</v>
      </c>
      <c r="I6" s="136">
        <v>589</v>
      </c>
      <c r="J6" s="136">
        <v>469</v>
      </c>
      <c r="K6" s="136">
        <v>501</v>
      </c>
      <c r="L6" s="136">
        <v>510</v>
      </c>
      <c r="M6" s="136">
        <v>637</v>
      </c>
      <c r="N6" s="136">
        <v>615</v>
      </c>
      <c r="O6" s="136">
        <v>345</v>
      </c>
      <c r="P6" s="136">
        <f t="shared" ref="P6:P24" si="0">+SUM(D6:O6)</f>
        <v>5723</v>
      </c>
      <c r="Q6" s="79">
        <f t="shared" ref="Q6:Q24" si="1">ROUND(+P6/$P$25*100,4)</f>
        <v>10.508599999999999</v>
      </c>
      <c r="R6" s="71"/>
    </row>
    <row r="7" spans="1:20" s="15" customFormat="1" ht="18.75" customHeight="1">
      <c r="A7" s="32"/>
      <c r="B7" s="27">
        <v>3</v>
      </c>
      <c r="C7" s="36" t="s">
        <v>65</v>
      </c>
      <c r="D7" s="136">
        <v>391</v>
      </c>
      <c r="E7" s="136">
        <v>315</v>
      </c>
      <c r="F7" s="136">
        <v>437</v>
      </c>
      <c r="G7" s="136">
        <v>250</v>
      </c>
      <c r="H7" s="136">
        <v>465</v>
      </c>
      <c r="I7" s="136">
        <v>330</v>
      </c>
      <c r="J7" s="136">
        <v>271</v>
      </c>
      <c r="K7" s="136">
        <v>274</v>
      </c>
      <c r="L7" s="136">
        <v>287</v>
      </c>
      <c r="M7" s="136">
        <v>298</v>
      </c>
      <c r="N7" s="136">
        <v>356</v>
      </c>
      <c r="O7" s="136">
        <v>326</v>
      </c>
      <c r="P7" s="136">
        <f t="shared" si="0"/>
        <v>4000</v>
      </c>
      <c r="Q7" s="79">
        <f t="shared" si="1"/>
        <v>7.3448000000000002</v>
      </c>
      <c r="R7" s="71"/>
    </row>
    <row r="8" spans="1:20" s="15" customFormat="1" ht="18.75" customHeight="1">
      <c r="A8" s="32"/>
      <c r="B8" s="27">
        <v>4</v>
      </c>
      <c r="C8" s="36" t="s">
        <v>32</v>
      </c>
      <c r="D8" s="136">
        <v>471</v>
      </c>
      <c r="E8" s="136">
        <v>262</v>
      </c>
      <c r="F8" s="136">
        <v>342</v>
      </c>
      <c r="G8" s="136">
        <v>285</v>
      </c>
      <c r="H8" s="136">
        <v>414</v>
      </c>
      <c r="I8" s="136">
        <v>306</v>
      </c>
      <c r="J8" s="136">
        <v>348</v>
      </c>
      <c r="K8" s="136">
        <v>251</v>
      </c>
      <c r="L8" s="136">
        <v>242</v>
      </c>
      <c r="M8" s="136">
        <v>225</v>
      </c>
      <c r="N8" s="136">
        <v>245</v>
      </c>
      <c r="O8" s="136">
        <v>297</v>
      </c>
      <c r="P8" s="136">
        <f t="shared" si="0"/>
        <v>3688</v>
      </c>
      <c r="Q8" s="79">
        <f t="shared" si="1"/>
        <v>6.7718999999999996</v>
      </c>
      <c r="R8" s="71"/>
    </row>
    <row r="9" spans="1:20" s="15" customFormat="1" ht="18.75" customHeight="1">
      <c r="A9" s="32"/>
      <c r="B9" s="27">
        <v>5</v>
      </c>
      <c r="C9" s="36" t="s">
        <v>26</v>
      </c>
      <c r="D9" s="136">
        <v>359</v>
      </c>
      <c r="E9" s="136">
        <v>238</v>
      </c>
      <c r="F9" s="136">
        <v>269</v>
      </c>
      <c r="G9" s="136">
        <v>171</v>
      </c>
      <c r="H9" s="136">
        <v>268</v>
      </c>
      <c r="I9" s="136">
        <v>204</v>
      </c>
      <c r="J9" s="136">
        <v>195</v>
      </c>
      <c r="K9" s="136">
        <v>152</v>
      </c>
      <c r="L9" s="136">
        <v>182</v>
      </c>
      <c r="M9" s="136">
        <v>166</v>
      </c>
      <c r="N9" s="136">
        <v>135</v>
      </c>
      <c r="O9" s="136">
        <v>168</v>
      </c>
      <c r="P9" s="136">
        <f t="shared" si="0"/>
        <v>2507</v>
      </c>
      <c r="Q9" s="79">
        <f t="shared" si="1"/>
        <v>4.6033999999999997</v>
      </c>
      <c r="R9" s="71"/>
    </row>
    <row r="10" spans="1:20" s="15" customFormat="1" ht="18.75" customHeight="1">
      <c r="A10" s="32"/>
      <c r="B10" s="27">
        <v>6</v>
      </c>
      <c r="C10" s="36" t="s">
        <v>28</v>
      </c>
      <c r="D10" s="136">
        <v>239</v>
      </c>
      <c r="E10" s="136">
        <v>180</v>
      </c>
      <c r="F10" s="136">
        <v>287</v>
      </c>
      <c r="G10" s="136">
        <v>204</v>
      </c>
      <c r="H10" s="136">
        <v>195</v>
      </c>
      <c r="I10" s="136">
        <v>149</v>
      </c>
      <c r="J10" s="136">
        <v>140</v>
      </c>
      <c r="K10" s="136">
        <v>176</v>
      </c>
      <c r="L10" s="136">
        <v>157</v>
      </c>
      <c r="M10" s="136">
        <v>167</v>
      </c>
      <c r="N10" s="136">
        <v>150</v>
      </c>
      <c r="O10" s="136">
        <v>150</v>
      </c>
      <c r="P10" s="136">
        <f t="shared" si="0"/>
        <v>2194</v>
      </c>
      <c r="Q10" s="79">
        <f t="shared" si="1"/>
        <v>4.0286</v>
      </c>
      <c r="R10" s="71"/>
    </row>
    <row r="11" spans="1:20" s="15" customFormat="1" ht="25.5">
      <c r="A11" s="36"/>
      <c r="B11" s="27">
        <v>7</v>
      </c>
      <c r="C11" s="105" t="s">
        <v>53</v>
      </c>
      <c r="D11" s="136">
        <v>270</v>
      </c>
      <c r="E11" s="136">
        <v>166</v>
      </c>
      <c r="F11" s="136">
        <v>202</v>
      </c>
      <c r="G11" s="136">
        <v>119</v>
      </c>
      <c r="H11" s="136">
        <v>201</v>
      </c>
      <c r="I11" s="136">
        <v>142</v>
      </c>
      <c r="J11" s="136">
        <v>143</v>
      </c>
      <c r="K11" s="136">
        <v>144</v>
      </c>
      <c r="L11" s="136">
        <v>124</v>
      </c>
      <c r="M11" s="136">
        <v>94</v>
      </c>
      <c r="N11" s="136">
        <v>128</v>
      </c>
      <c r="O11" s="136">
        <v>140</v>
      </c>
      <c r="P11" s="136">
        <f t="shared" si="0"/>
        <v>1873</v>
      </c>
      <c r="Q11" s="79">
        <f t="shared" si="1"/>
        <v>3.4392</v>
      </c>
      <c r="T11" s="90"/>
    </row>
    <row r="12" spans="1:20" s="15" customFormat="1" ht="18.75" customHeight="1">
      <c r="A12" s="32"/>
      <c r="B12" s="27">
        <v>8</v>
      </c>
      <c r="C12" s="36" t="s">
        <v>33</v>
      </c>
      <c r="D12" s="136">
        <v>182</v>
      </c>
      <c r="E12" s="136">
        <v>169</v>
      </c>
      <c r="F12" s="136">
        <v>159</v>
      </c>
      <c r="G12" s="136">
        <v>124</v>
      </c>
      <c r="H12" s="136">
        <v>206</v>
      </c>
      <c r="I12" s="136">
        <v>167</v>
      </c>
      <c r="J12" s="136">
        <v>234</v>
      </c>
      <c r="K12" s="136">
        <v>94</v>
      </c>
      <c r="L12" s="136">
        <v>125</v>
      </c>
      <c r="M12" s="136">
        <v>127</v>
      </c>
      <c r="N12" s="136">
        <v>117</v>
      </c>
      <c r="O12" s="136">
        <v>95</v>
      </c>
      <c r="P12" s="136">
        <f t="shared" si="0"/>
        <v>1799</v>
      </c>
      <c r="Q12" s="79">
        <f t="shared" si="1"/>
        <v>3.3033000000000001</v>
      </c>
      <c r="R12" s="71"/>
    </row>
    <row r="13" spans="1:20" s="15" customFormat="1" ht="25.5">
      <c r="A13" s="36"/>
      <c r="B13" s="27">
        <v>9</v>
      </c>
      <c r="C13" s="105" t="s">
        <v>83</v>
      </c>
      <c r="D13" s="136">
        <v>175</v>
      </c>
      <c r="E13" s="136">
        <v>102</v>
      </c>
      <c r="F13" s="136">
        <v>155</v>
      </c>
      <c r="G13" s="136">
        <v>89</v>
      </c>
      <c r="H13" s="136">
        <v>157</v>
      </c>
      <c r="I13" s="136">
        <v>146</v>
      </c>
      <c r="J13" s="136">
        <v>119</v>
      </c>
      <c r="K13" s="136">
        <v>101</v>
      </c>
      <c r="L13" s="136">
        <v>133</v>
      </c>
      <c r="M13" s="136">
        <v>197</v>
      </c>
      <c r="N13" s="136">
        <v>215</v>
      </c>
      <c r="O13" s="136">
        <v>168</v>
      </c>
      <c r="P13" s="136">
        <f t="shared" si="0"/>
        <v>1757</v>
      </c>
      <c r="Q13" s="79">
        <f t="shared" si="1"/>
        <v>3.2262</v>
      </c>
      <c r="T13" s="90"/>
    </row>
    <row r="14" spans="1:20" s="15" customFormat="1" ht="18.75" customHeight="1">
      <c r="A14" s="32"/>
      <c r="B14" s="27">
        <v>10</v>
      </c>
      <c r="C14" s="28" t="s">
        <v>30</v>
      </c>
      <c r="D14" s="136">
        <v>104</v>
      </c>
      <c r="E14" s="136">
        <v>75</v>
      </c>
      <c r="F14" s="136">
        <v>119</v>
      </c>
      <c r="G14" s="136">
        <v>68</v>
      </c>
      <c r="H14" s="136">
        <v>110</v>
      </c>
      <c r="I14" s="136">
        <v>99</v>
      </c>
      <c r="J14" s="136">
        <v>97</v>
      </c>
      <c r="K14" s="136">
        <v>79</v>
      </c>
      <c r="L14" s="136">
        <v>84</v>
      </c>
      <c r="M14" s="136">
        <v>120</v>
      </c>
      <c r="N14" s="136">
        <v>112</v>
      </c>
      <c r="O14" s="136">
        <v>92</v>
      </c>
      <c r="P14" s="136">
        <f t="shared" si="0"/>
        <v>1159</v>
      </c>
      <c r="Q14" s="79">
        <f t="shared" si="1"/>
        <v>2.1282000000000001</v>
      </c>
      <c r="R14" s="71"/>
    </row>
    <row r="15" spans="1:20" s="15" customFormat="1" ht="18.75" customHeight="1">
      <c r="A15" s="32"/>
      <c r="B15" s="27">
        <v>11</v>
      </c>
      <c r="C15" s="36" t="s">
        <v>37</v>
      </c>
      <c r="D15" s="136">
        <v>124</v>
      </c>
      <c r="E15" s="136">
        <v>84</v>
      </c>
      <c r="F15" s="136">
        <v>102</v>
      </c>
      <c r="G15" s="136">
        <v>94</v>
      </c>
      <c r="H15" s="136">
        <v>109</v>
      </c>
      <c r="I15" s="136">
        <v>96</v>
      </c>
      <c r="J15" s="136">
        <v>89</v>
      </c>
      <c r="K15" s="136">
        <v>70</v>
      </c>
      <c r="L15" s="136">
        <v>88</v>
      </c>
      <c r="M15" s="136">
        <v>83</v>
      </c>
      <c r="N15" s="136">
        <v>93</v>
      </c>
      <c r="O15" s="136">
        <v>82</v>
      </c>
      <c r="P15" s="136">
        <f t="shared" si="0"/>
        <v>1114</v>
      </c>
      <c r="Q15" s="79">
        <f t="shared" si="1"/>
        <v>2.0455000000000001</v>
      </c>
      <c r="R15" s="71"/>
    </row>
    <row r="16" spans="1:20" s="15" customFormat="1" ht="18.75" customHeight="1">
      <c r="A16" s="32"/>
      <c r="B16" s="27">
        <v>12</v>
      </c>
      <c r="C16" s="36" t="s">
        <v>34</v>
      </c>
      <c r="D16" s="136">
        <v>96</v>
      </c>
      <c r="E16" s="136">
        <v>85</v>
      </c>
      <c r="F16" s="136">
        <v>111</v>
      </c>
      <c r="G16" s="136">
        <v>79</v>
      </c>
      <c r="H16" s="136">
        <v>115</v>
      </c>
      <c r="I16" s="136">
        <v>89</v>
      </c>
      <c r="J16" s="136">
        <v>80</v>
      </c>
      <c r="K16" s="136">
        <v>81</v>
      </c>
      <c r="L16" s="136">
        <v>75</v>
      </c>
      <c r="M16" s="136">
        <v>94</v>
      </c>
      <c r="N16" s="136">
        <v>93</v>
      </c>
      <c r="O16" s="136">
        <v>99</v>
      </c>
      <c r="P16" s="136">
        <f t="shared" si="0"/>
        <v>1097</v>
      </c>
      <c r="Q16" s="79">
        <f t="shared" si="1"/>
        <v>2.0143</v>
      </c>
      <c r="R16" s="71"/>
    </row>
    <row r="17" spans="1:19" s="15" customFormat="1" ht="18.75" customHeight="1">
      <c r="A17" s="32"/>
      <c r="B17" s="27">
        <v>13</v>
      </c>
      <c r="C17" s="36" t="s">
        <v>31</v>
      </c>
      <c r="D17" s="136">
        <v>141</v>
      </c>
      <c r="E17" s="136">
        <v>87</v>
      </c>
      <c r="F17" s="136">
        <v>117</v>
      </c>
      <c r="G17" s="136">
        <v>72</v>
      </c>
      <c r="H17" s="136">
        <v>93</v>
      </c>
      <c r="I17" s="136">
        <v>74</v>
      </c>
      <c r="J17" s="136">
        <v>77</v>
      </c>
      <c r="K17" s="136">
        <v>98</v>
      </c>
      <c r="L17" s="136">
        <v>66</v>
      </c>
      <c r="M17" s="136">
        <v>95</v>
      </c>
      <c r="N17" s="136">
        <v>55</v>
      </c>
      <c r="O17" s="136">
        <v>94</v>
      </c>
      <c r="P17" s="136">
        <f t="shared" si="0"/>
        <v>1069</v>
      </c>
      <c r="Q17" s="79">
        <f t="shared" si="1"/>
        <v>1.9629000000000001</v>
      </c>
      <c r="R17" s="71"/>
    </row>
    <row r="18" spans="1:19" s="15" customFormat="1" ht="18.75" customHeight="1">
      <c r="A18" s="32"/>
      <c r="B18" s="27">
        <v>14</v>
      </c>
      <c r="C18" s="36" t="s">
        <v>80</v>
      </c>
      <c r="D18" s="136">
        <v>100</v>
      </c>
      <c r="E18" s="136">
        <v>68</v>
      </c>
      <c r="F18" s="136">
        <v>84</v>
      </c>
      <c r="G18" s="136">
        <v>68</v>
      </c>
      <c r="H18" s="136">
        <v>104</v>
      </c>
      <c r="I18" s="136">
        <v>101</v>
      </c>
      <c r="J18" s="136">
        <v>85</v>
      </c>
      <c r="K18" s="136">
        <v>81</v>
      </c>
      <c r="L18" s="136">
        <v>77</v>
      </c>
      <c r="M18" s="136">
        <v>93</v>
      </c>
      <c r="N18" s="136">
        <v>63</v>
      </c>
      <c r="O18" s="136">
        <v>86</v>
      </c>
      <c r="P18" s="136">
        <f t="shared" si="0"/>
        <v>1010</v>
      </c>
      <c r="Q18" s="79">
        <f t="shared" si="1"/>
        <v>1.8546</v>
      </c>
      <c r="R18" s="71"/>
    </row>
    <row r="19" spans="1:19" s="15" customFormat="1" ht="18.75" customHeight="1">
      <c r="A19" s="32"/>
      <c r="B19" s="27">
        <v>15</v>
      </c>
      <c r="C19" s="36" t="s">
        <v>84</v>
      </c>
      <c r="D19" s="136">
        <v>91</v>
      </c>
      <c r="E19" s="136">
        <v>71</v>
      </c>
      <c r="F19" s="136">
        <v>132</v>
      </c>
      <c r="G19" s="136">
        <v>96</v>
      </c>
      <c r="H19" s="136">
        <v>96</v>
      </c>
      <c r="I19" s="136">
        <v>78</v>
      </c>
      <c r="J19" s="136">
        <v>67</v>
      </c>
      <c r="K19" s="136">
        <v>55</v>
      </c>
      <c r="L19" s="136">
        <v>61</v>
      </c>
      <c r="M19" s="136">
        <v>78</v>
      </c>
      <c r="N19" s="136">
        <v>83</v>
      </c>
      <c r="O19" s="136">
        <v>63</v>
      </c>
      <c r="P19" s="136">
        <f t="shared" si="0"/>
        <v>971</v>
      </c>
      <c r="Q19" s="79">
        <f t="shared" si="1"/>
        <v>1.7829999999999999</v>
      </c>
      <c r="R19" s="71"/>
    </row>
    <row r="20" spans="1:19" s="15" customFormat="1" ht="18.75" customHeight="1">
      <c r="A20" s="32"/>
      <c r="B20" s="27">
        <v>16</v>
      </c>
      <c r="C20" s="36" t="s">
        <v>36</v>
      </c>
      <c r="D20" s="136">
        <v>81</v>
      </c>
      <c r="E20" s="136">
        <v>55</v>
      </c>
      <c r="F20" s="136">
        <v>83</v>
      </c>
      <c r="G20" s="136">
        <v>81</v>
      </c>
      <c r="H20" s="136">
        <v>90</v>
      </c>
      <c r="I20" s="136">
        <v>85</v>
      </c>
      <c r="J20" s="136">
        <v>76</v>
      </c>
      <c r="K20" s="136">
        <v>72</v>
      </c>
      <c r="L20" s="136">
        <v>70</v>
      </c>
      <c r="M20" s="136">
        <v>84</v>
      </c>
      <c r="N20" s="136">
        <v>71</v>
      </c>
      <c r="O20" s="136">
        <v>64</v>
      </c>
      <c r="P20" s="136">
        <f t="shared" si="0"/>
        <v>912</v>
      </c>
      <c r="Q20" s="79">
        <f t="shared" si="1"/>
        <v>1.6746000000000001</v>
      </c>
      <c r="R20" s="71"/>
    </row>
    <row r="21" spans="1:19" s="15" customFormat="1" ht="18.75" customHeight="1">
      <c r="A21" s="32"/>
      <c r="B21" s="27">
        <v>17</v>
      </c>
      <c r="C21" s="36" t="s">
        <v>51</v>
      </c>
      <c r="D21" s="136">
        <v>117</v>
      </c>
      <c r="E21" s="136">
        <v>75</v>
      </c>
      <c r="F21" s="136">
        <v>80</v>
      </c>
      <c r="G21" s="136">
        <v>69</v>
      </c>
      <c r="H21" s="136">
        <v>107</v>
      </c>
      <c r="I21" s="136">
        <v>46</v>
      </c>
      <c r="J21" s="136">
        <v>66</v>
      </c>
      <c r="K21" s="136">
        <v>55</v>
      </c>
      <c r="L21" s="136">
        <v>45</v>
      </c>
      <c r="M21" s="136">
        <v>55</v>
      </c>
      <c r="N21" s="136">
        <v>57</v>
      </c>
      <c r="O21" s="136">
        <v>53</v>
      </c>
      <c r="P21" s="136">
        <f t="shared" si="0"/>
        <v>825</v>
      </c>
      <c r="Q21" s="79">
        <f t="shared" si="1"/>
        <v>1.5148999999999999</v>
      </c>
      <c r="R21" s="71"/>
    </row>
    <row r="22" spans="1:19" s="15" customFormat="1" ht="18.75" customHeight="1">
      <c r="A22" s="32"/>
      <c r="B22" s="27">
        <v>18</v>
      </c>
      <c r="C22" s="36" t="s">
        <v>35</v>
      </c>
      <c r="D22" s="136">
        <v>38</v>
      </c>
      <c r="E22" s="136">
        <v>29</v>
      </c>
      <c r="F22" s="136">
        <v>34</v>
      </c>
      <c r="G22" s="136">
        <v>36</v>
      </c>
      <c r="H22" s="136">
        <v>48</v>
      </c>
      <c r="I22" s="136">
        <v>44</v>
      </c>
      <c r="J22" s="136">
        <v>38</v>
      </c>
      <c r="K22" s="136">
        <v>26</v>
      </c>
      <c r="L22" s="136">
        <v>25</v>
      </c>
      <c r="M22" s="136">
        <v>28</v>
      </c>
      <c r="N22" s="136">
        <v>35</v>
      </c>
      <c r="O22" s="136">
        <v>26</v>
      </c>
      <c r="P22" s="136">
        <f t="shared" si="0"/>
        <v>407</v>
      </c>
      <c r="Q22" s="79">
        <f t="shared" si="1"/>
        <v>0.74729999999999996</v>
      </c>
      <c r="R22" s="71"/>
    </row>
    <row r="23" spans="1:19" s="15" customFormat="1" ht="18.75" customHeight="1">
      <c r="A23" s="32"/>
      <c r="B23" s="27">
        <v>19</v>
      </c>
      <c r="C23" s="36" t="s">
        <v>38</v>
      </c>
      <c r="D23" s="136">
        <v>43</v>
      </c>
      <c r="E23" s="136">
        <v>20</v>
      </c>
      <c r="F23" s="136">
        <v>32</v>
      </c>
      <c r="G23" s="136">
        <v>28</v>
      </c>
      <c r="H23" s="136">
        <v>38</v>
      </c>
      <c r="I23" s="136">
        <v>34</v>
      </c>
      <c r="J23" s="136">
        <v>37</v>
      </c>
      <c r="K23" s="136">
        <v>30</v>
      </c>
      <c r="L23" s="136">
        <v>30</v>
      </c>
      <c r="M23" s="136">
        <v>37</v>
      </c>
      <c r="N23" s="136">
        <v>36</v>
      </c>
      <c r="O23" s="136">
        <v>40</v>
      </c>
      <c r="P23" s="136">
        <f t="shared" si="0"/>
        <v>405</v>
      </c>
      <c r="Q23" s="79">
        <f t="shared" si="1"/>
        <v>0.74370000000000003</v>
      </c>
      <c r="R23" s="71"/>
    </row>
    <row r="24" spans="1:19" s="15" customFormat="1" ht="18.75" customHeight="1">
      <c r="A24" s="32"/>
      <c r="B24" s="27">
        <v>20</v>
      </c>
      <c r="C24" s="36" t="s">
        <v>95</v>
      </c>
      <c r="D24" s="136">
        <v>294</v>
      </c>
      <c r="E24" s="136">
        <v>196</v>
      </c>
      <c r="F24" s="136">
        <v>255</v>
      </c>
      <c r="G24" s="136">
        <v>201</v>
      </c>
      <c r="H24" s="136">
        <v>271</v>
      </c>
      <c r="I24" s="136">
        <v>221</v>
      </c>
      <c r="J24" s="136">
        <v>183</v>
      </c>
      <c r="K24" s="136">
        <v>166</v>
      </c>
      <c r="L24" s="136">
        <v>175</v>
      </c>
      <c r="M24" s="136">
        <v>224</v>
      </c>
      <c r="N24" s="136">
        <v>209</v>
      </c>
      <c r="O24" s="136">
        <v>240</v>
      </c>
      <c r="P24" s="136">
        <f t="shared" si="0"/>
        <v>2635</v>
      </c>
      <c r="Q24" s="79">
        <f t="shared" si="1"/>
        <v>4.8384</v>
      </c>
      <c r="R24" s="71"/>
    </row>
    <row r="25" spans="1:19" ht="18.75" customHeight="1">
      <c r="B25" s="291" t="s">
        <v>2</v>
      </c>
      <c r="C25" s="291"/>
      <c r="D25" s="140">
        <f>+SUM(D5:D24)</f>
        <v>5881</v>
      </c>
      <c r="E25" s="140">
        <f t="shared" ref="E25:P25" si="2">+SUM(E5:E24)</f>
        <v>4185</v>
      </c>
      <c r="F25" s="140">
        <f t="shared" si="2"/>
        <v>5183</v>
      </c>
      <c r="G25" s="140">
        <f t="shared" si="2"/>
        <v>3857</v>
      </c>
      <c r="H25" s="140">
        <f t="shared" si="2"/>
        <v>5354</v>
      </c>
      <c r="I25" s="140">
        <f t="shared" si="2"/>
        <v>4599</v>
      </c>
      <c r="J25" s="140">
        <f t="shared" si="2"/>
        <v>4254</v>
      </c>
      <c r="K25" s="140">
        <f t="shared" si="2"/>
        <v>3886</v>
      </c>
      <c r="L25" s="140">
        <f t="shared" si="2"/>
        <v>4165</v>
      </c>
      <c r="M25" s="140">
        <f t="shared" si="2"/>
        <v>4653</v>
      </c>
      <c r="N25" s="140">
        <f t="shared" si="2"/>
        <v>4387</v>
      </c>
      <c r="O25" s="140">
        <f t="shared" si="2"/>
        <v>4056</v>
      </c>
      <c r="P25" s="140">
        <f t="shared" si="2"/>
        <v>54460</v>
      </c>
      <c r="Q25" s="240">
        <f>+SUM(Q5:Q24)</f>
        <v>99.999800000000022</v>
      </c>
      <c r="R25" s="71"/>
      <c r="S25" s="15"/>
    </row>
    <row r="26" spans="1:19">
      <c r="B26" s="43" t="s">
        <v>147</v>
      </c>
      <c r="I26" s="56"/>
    </row>
    <row r="27" spans="1:19">
      <c r="B27" s="92" t="s">
        <v>86</v>
      </c>
      <c r="Q27" s="32"/>
      <c r="R27" s="71"/>
      <c r="S27" s="15"/>
    </row>
    <row r="28" spans="1:19">
      <c r="B28" s="92" t="s">
        <v>134</v>
      </c>
      <c r="Q28"/>
      <c r="R28" s="71"/>
      <c r="S28" s="15"/>
    </row>
    <row r="29" spans="1:19">
      <c r="B29" s="43" t="s">
        <v>228</v>
      </c>
      <c r="C29" s="76"/>
      <c r="D29" s="77"/>
      <c r="E29" s="17"/>
      <c r="F29" s="9"/>
      <c r="R29" s="71"/>
      <c r="S29" s="15"/>
    </row>
    <row r="30" spans="1:19">
      <c r="B30" s="43" t="s">
        <v>230</v>
      </c>
      <c r="C30" s="17"/>
      <c r="D30" s="34"/>
      <c r="E30" s="17"/>
      <c r="F30" s="9"/>
      <c r="R30" s="71"/>
      <c r="S30" s="15"/>
    </row>
    <row r="33" spans="9:9">
      <c r="I33" s="56"/>
    </row>
    <row r="34" spans="9:9">
      <c r="I34" s="56"/>
    </row>
  </sheetData>
  <mergeCells count="1">
    <mergeCell ref="B25:C25"/>
  </mergeCells>
  <hyperlinks>
    <hyperlink ref="A1" location="ÍNDICE!A1" display="volver" xr:uid="{049671BA-4D52-4AB7-88DD-A429AE697A6D}"/>
  </hyperlinks>
  <pageMargins left="0.75" right="0.75" top="1" bottom="1" header="0.5" footer="0.5"/>
  <headerFooter alignWithMargins="0"/>
  <ignoredErrors>
    <ignoredError sqref="D25:O25"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35"/>
  <sheetViews>
    <sheetView showGridLines="0" topLeftCell="A13" zoomScale="85" zoomScaleNormal="85" workbookViewId="0">
      <selection activeCell="Q5" sqref="Q5"/>
    </sheetView>
  </sheetViews>
  <sheetFormatPr baseColWidth="10" defaultColWidth="11.42578125" defaultRowHeight="12.75"/>
  <cols>
    <col min="1" max="1" width="5.85546875" style="33" bestFit="1" customWidth="1"/>
    <col min="2" max="2" width="3.7109375" style="2" customWidth="1"/>
    <col min="3" max="3" width="45.7109375" style="2" customWidth="1"/>
    <col min="4" max="15" width="7.7109375" style="2" customWidth="1"/>
    <col min="16" max="16" width="8.7109375" style="2" customWidth="1"/>
    <col min="17" max="17" width="7.7109375" style="2" customWidth="1"/>
    <col min="18" max="18" width="9.140625" style="2" customWidth="1"/>
    <col min="19" max="19" width="14.5703125" style="2" customWidth="1"/>
    <col min="20" max="199" width="9.140625" style="2" customWidth="1"/>
    <col min="200" max="16384" width="11.42578125" style="2"/>
  </cols>
  <sheetData>
    <row r="1" spans="1:20">
      <c r="A1" s="151" t="s">
        <v>48</v>
      </c>
      <c r="B1"/>
    </row>
    <row r="2" spans="1:20">
      <c r="B2" s="25" t="s">
        <v>245</v>
      </c>
    </row>
    <row r="3" spans="1:20">
      <c r="C3" s="1"/>
      <c r="D3" s="1"/>
      <c r="E3" s="1"/>
      <c r="F3" s="1"/>
      <c r="G3" s="1"/>
      <c r="H3" s="1"/>
      <c r="I3" s="1"/>
      <c r="J3" s="1"/>
      <c r="K3" s="1"/>
      <c r="L3" s="1"/>
      <c r="M3" s="1"/>
      <c r="N3" s="1"/>
      <c r="O3" s="1"/>
      <c r="P3" s="1"/>
      <c r="Q3" s="1"/>
    </row>
    <row r="4" spans="1:20" s="15" customFormat="1" ht="24" customHeight="1">
      <c r="A4" s="32"/>
      <c r="B4" s="21" t="s">
        <v>176</v>
      </c>
      <c r="C4" s="35" t="s">
        <v>25</v>
      </c>
      <c r="D4" s="94" t="s">
        <v>107</v>
      </c>
      <c r="E4" s="94" t="s">
        <v>108</v>
      </c>
      <c r="F4" s="94" t="s">
        <v>109</v>
      </c>
      <c r="G4" s="94" t="s">
        <v>110</v>
      </c>
      <c r="H4" s="94" t="s">
        <v>111</v>
      </c>
      <c r="I4" s="94" t="s">
        <v>112</v>
      </c>
      <c r="J4" s="94" t="s">
        <v>113</v>
      </c>
      <c r="K4" s="94" t="s">
        <v>114</v>
      </c>
      <c r="L4" s="94" t="s">
        <v>115</v>
      </c>
      <c r="M4" s="94" t="s">
        <v>116</v>
      </c>
      <c r="N4" s="94" t="s">
        <v>117</v>
      </c>
      <c r="O4" s="94" t="s">
        <v>106</v>
      </c>
      <c r="P4" s="26" t="s">
        <v>2</v>
      </c>
      <c r="Q4" s="35" t="s">
        <v>3</v>
      </c>
    </row>
    <row r="5" spans="1:20" s="15" customFormat="1" ht="18.75" customHeight="1">
      <c r="A5" s="32"/>
      <c r="B5" s="44">
        <v>1</v>
      </c>
      <c r="C5" s="32" t="s">
        <v>94</v>
      </c>
      <c r="D5" s="141">
        <v>313</v>
      </c>
      <c r="E5" s="141">
        <v>299</v>
      </c>
      <c r="F5" s="141">
        <v>167</v>
      </c>
      <c r="G5" s="141">
        <v>207</v>
      </c>
      <c r="H5" s="141">
        <v>261</v>
      </c>
      <c r="I5" s="141">
        <v>241</v>
      </c>
      <c r="J5" s="141">
        <v>248</v>
      </c>
      <c r="K5" s="141">
        <v>218</v>
      </c>
      <c r="L5" s="141">
        <v>222</v>
      </c>
      <c r="M5" s="141">
        <v>310</v>
      </c>
      <c r="N5" s="141">
        <v>226</v>
      </c>
      <c r="O5" s="141">
        <v>284</v>
      </c>
      <c r="P5" s="141">
        <f>+SUM(D5:O5)</f>
        <v>2996</v>
      </c>
      <c r="Q5" s="79">
        <f>ROUND(+P5/$P$25*100,4)</f>
        <v>37.3566</v>
      </c>
      <c r="R5" s="71"/>
    </row>
    <row r="6" spans="1:20" s="15" customFormat="1" ht="18.75" customHeight="1">
      <c r="A6" s="32"/>
      <c r="B6" s="44">
        <v>2</v>
      </c>
      <c r="C6" s="32" t="s">
        <v>27</v>
      </c>
      <c r="D6" s="141">
        <v>52</v>
      </c>
      <c r="E6" s="141">
        <v>71</v>
      </c>
      <c r="F6" s="141">
        <v>43</v>
      </c>
      <c r="G6" s="141">
        <v>44</v>
      </c>
      <c r="H6" s="141">
        <v>50</v>
      </c>
      <c r="I6" s="141">
        <v>54</v>
      </c>
      <c r="J6" s="141">
        <v>57</v>
      </c>
      <c r="K6" s="141">
        <v>52</v>
      </c>
      <c r="L6" s="141">
        <v>40</v>
      </c>
      <c r="M6" s="141">
        <v>68</v>
      </c>
      <c r="N6" s="141">
        <v>44</v>
      </c>
      <c r="O6" s="141">
        <v>62</v>
      </c>
      <c r="P6" s="141">
        <f t="shared" ref="P6:P24" si="0">+SUM(D6:O6)</f>
        <v>637</v>
      </c>
      <c r="Q6" s="79">
        <f t="shared" ref="Q6:Q24" si="1">ROUND(+P6/$P$25*100,4)</f>
        <v>7.9425999999999997</v>
      </c>
      <c r="R6" s="71"/>
    </row>
    <row r="7" spans="1:20" s="15" customFormat="1" ht="18.75" customHeight="1">
      <c r="A7" s="32"/>
      <c r="B7" s="44">
        <v>3</v>
      </c>
      <c r="C7" s="36" t="s">
        <v>65</v>
      </c>
      <c r="D7" s="141">
        <v>60</v>
      </c>
      <c r="E7" s="141">
        <v>64</v>
      </c>
      <c r="F7" s="141">
        <v>34</v>
      </c>
      <c r="G7" s="141">
        <v>46</v>
      </c>
      <c r="H7" s="141">
        <v>48</v>
      </c>
      <c r="I7" s="141">
        <v>46</v>
      </c>
      <c r="J7" s="141">
        <v>60</v>
      </c>
      <c r="K7" s="141">
        <v>55</v>
      </c>
      <c r="L7" s="141">
        <v>42</v>
      </c>
      <c r="M7" s="141">
        <v>49</v>
      </c>
      <c r="N7" s="141">
        <v>34</v>
      </c>
      <c r="O7" s="141">
        <v>40</v>
      </c>
      <c r="P7" s="141">
        <f t="shared" si="0"/>
        <v>578</v>
      </c>
      <c r="Q7" s="79">
        <f t="shared" si="1"/>
        <v>7.2069999999999999</v>
      </c>
      <c r="R7" s="71"/>
    </row>
    <row r="8" spans="1:20" s="15" customFormat="1" ht="18.75" customHeight="1">
      <c r="A8" s="32"/>
      <c r="B8" s="44">
        <v>4</v>
      </c>
      <c r="C8" s="32" t="s">
        <v>32</v>
      </c>
      <c r="D8" s="141">
        <v>80</v>
      </c>
      <c r="E8" s="141">
        <v>69</v>
      </c>
      <c r="F8" s="141">
        <v>26</v>
      </c>
      <c r="G8" s="141">
        <v>35</v>
      </c>
      <c r="H8" s="141">
        <v>49</v>
      </c>
      <c r="I8" s="141">
        <v>33</v>
      </c>
      <c r="J8" s="141">
        <v>39</v>
      </c>
      <c r="K8" s="141">
        <v>41</v>
      </c>
      <c r="L8" s="141">
        <v>32</v>
      </c>
      <c r="M8" s="141">
        <v>45</v>
      </c>
      <c r="N8" s="141">
        <v>26</v>
      </c>
      <c r="O8" s="141">
        <v>40</v>
      </c>
      <c r="P8" s="141">
        <f t="shared" si="0"/>
        <v>515</v>
      </c>
      <c r="Q8" s="79">
        <f t="shared" si="1"/>
        <v>6.4214000000000002</v>
      </c>
      <c r="R8" s="71"/>
    </row>
    <row r="9" spans="1:20" s="15" customFormat="1" ht="18.75" customHeight="1">
      <c r="A9" s="32"/>
      <c r="B9" s="44">
        <v>5</v>
      </c>
      <c r="C9" s="32" t="s">
        <v>28</v>
      </c>
      <c r="D9" s="141">
        <v>45</v>
      </c>
      <c r="E9" s="141">
        <v>61</v>
      </c>
      <c r="F9" s="141">
        <v>85</v>
      </c>
      <c r="G9" s="141">
        <v>17</v>
      </c>
      <c r="H9" s="141">
        <v>44</v>
      </c>
      <c r="I9" s="141">
        <v>23</v>
      </c>
      <c r="J9" s="141">
        <v>28</v>
      </c>
      <c r="K9" s="141">
        <v>33</v>
      </c>
      <c r="L9" s="141">
        <v>37</v>
      </c>
      <c r="M9" s="141">
        <v>34</v>
      </c>
      <c r="N9" s="141">
        <v>34</v>
      </c>
      <c r="O9" s="141">
        <v>24</v>
      </c>
      <c r="P9" s="141">
        <f t="shared" si="0"/>
        <v>465</v>
      </c>
      <c r="Q9" s="79">
        <f t="shared" si="1"/>
        <v>5.798</v>
      </c>
      <c r="R9" s="71"/>
    </row>
    <row r="10" spans="1:20" s="15" customFormat="1" ht="25.5">
      <c r="A10" s="36"/>
      <c r="B10" s="27">
        <v>6</v>
      </c>
      <c r="C10" s="105" t="s">
        <v>53</v>
      </c>
      <c r="D10" s="136">
        <v>66</v>
      </c>
      <c r="E10" s="136">
        <v>43</v>
      </c>
      <c r="F10" s="136">
        <v>16</v>
      </c>
      <c r="G10" s="136">
        <v>21</v>
      </c>
      <c r="H10" s="136">
        <v>36</v>
      </c>
      <c r="I10" s="136">
        <v>24</v>
      </c>
      <c r="J10" s="136">
        <v>27</v>
      </c>
      <c r="K10" s="136">
        <v>29</v>
      </c>
      <c r="L10" s="136">
        <v>27</v>
      </c>
      <c r="M10" s="136">
        <v>29</v>
      </c>
      <c r="N10" s="136">
        <v>24</v>
      </c>
      <c r="O10" s="136">
        <v>23</v>
      </c>
      <c r="P10" s="136">
        <f t="shared" si="0"/>
        <v>365</v>
      </c>
      <c r="Q10" s="79">
        <f t="shared" si="1"/>
        <v>4.5510999999999999</v>
      </c>
      <c r="T10" s="90"/>
    </row>
    <row r="11" spans="1:20" s="15" customFormat="1" ht="18.75" customHeight="1">
      <c r="A11" s="32"/>
      <c r="B11" s="44">
        <v>7</v>
      </c>
      <c r="C11" s="32" t="s">
        <v>33</v>
      </c>
      <c r="D11" s="141">
        <v>28</v>
      </c>
      <c r="E11" s="141">
        <v>25</v>
      </c>
      <c r="F11" s="141">
        <v>16</v>
      </c>
      <c r="G11" s="141">
        <v>18</v>
      </c>
      <c r="H11" s="141">
        <v>17</v>
      </c>
      <c r="I11" s="141">
        <v>9</v>
      </c>
      <c r="J11" s="141">
        <v>29</v>
      </c>
      <c r="K11" s="141">
        <v>29</v>
      </c>
      <c r="L11" s="141">
        <v>30</v>
      </c>
      <c r="M11" s="141">
        <v>25</v>
      </c>
      <c r="N11" s="141">
        <v>24</v>
      </c>
      <c r="O11" s="141">
        <v>20</v>
      </c>
      <c r="P11" s="141">
        <f t="shared" si="0"/>
        <v>270</v>
      </c>
      <c r="Q11" s="79">
        <f t="shared" si="1"/>
        <v>3.3666</v>
      </c>
      <c r="R11" s="71"/>
    </row>
    <row r="12" spans="1:20" s="15" customFormat="1" ht="18.75" customHeight="1">
      <c r="A12" s="32"/>
      <c r="B12" s="44">
        <v>8</v>
      </c>
      <c r="C12" s="32" t="s">
        <v>34</v>
      </c>
      <c r="D12" s="141">
        <v>17</v>
      </c>
      <c r="E12" s="141">
        <v>21</v>
      </c>
      <c r="F12" s="141">
        <v>13</v>
      </c>
      <c r="G12" s="141">
        <v>25</v>
      </c>
      <c r="H12" s="141">
        <v>27</v>
      </c>
      <c r="I12" s="141">
        <v>24</v>
      </c>
      <c r="J12" s="141">
        <v>25</v>
      </c>
      <c r="K12" s="141">
        <v>26</v>
      </c>
      <c r="L12" s="141">
        <v>16</v>
      </c>
      <c r="M12" s="141">
        <v>25</v>
      </c>
      <c r="N12" s="141">
        <v>17</v>
      </c>
      <c r="O12" s="141">
        <v>14</v>
      </c>
      <c r="P12" s="141">
        <f t="shared" si="0"/>
        <v>250</v>
      </c>
      <c r="Q12" s="79">
        <f t="shared" si="1"/>
        <v>3.1172</v>
      </c>
      <c r="R12" s="71"/>
    </row>
    <row r="13" spans="1:20" s="15" customFormat="1" ht="25.5">
      <c r="A13" s="36"/>
      <c r="B13" s="27">
        <v>9</v>
      </c>
      <c r="C13" s="105" t="s">
        <v>83</v>
      </c>
      <c r="D13" s="136">
        <v>19</v>
      </c>
      <c r="E13" s="136">
        <v>35</v>
      </c>
      <c r="F13" s="136">
        <v>17</v>
      </c>
      <c r="G13" s="136">
        <v>9</v>
      </c>
      <c r="H13" s="136">
        <v>13</v>
      </c>
      <c r="I13" s="136">
        <v>13</v>
      </c>
      <c r="J13" s="136">
        <v>23</v>
      </c>
      <c r="K13" s="136">
        <v>21</v>
      </c>
      <c r="L13" s="136">
        <v>27</v>
      </c>
      <c r="M13" s="136">
        <v>32</v>
      </c>
      <c r="N13" s="136">
        <v>16</v>
      </c>
      <c r="O13" s="136">
        <v>16</v>
      </c>
      <c r="P13" s="136">
        <f t="shared" si="0"/>
        <v>241</v>
      </c>
      <c r="Q13" s="79">
        <f t="shared" si="1"/>
        <v>3.0049999999999999</v>
      </c>
      <c r="T13" s="90"/>
    </row>
    <row r="14" spans="1:20" s="15" customFormat="1" ht="18.75" customHeight="1">
      <c r="A14" s="32"/>
      <c r="B14" s="44">
        <v>10</v>
      </c>
      <c r="C14" s="36" t="s">
        <v>26</v>
      </c>
      <c r="D14" s="141">
        <v>19</v>
      </c>
      <c r="E14" s="141">
        <v>24</v>
      </c>
      <c r="F14" s="141">
        <v>23</v>
      </c>
      <c r="G14" s="141">
        <v>18</v>
      </c>
      <c r="H14" s="141">
        <v>27</v>
      </c>
      <c r="I14" s="141">
        <v>20</v>
      </c>
      <c r="J14" s="141">
        <v>19</v>
      </c>
      <c r="K14" s="141">
        <v>23</v>
      </c>
      <c r="L14" s="141">
        <v>15</v>
      </c>
      <c r="M14" s="141">
        <v>19</v>
      </c>
      <c r="N14" s="141">
        <v>9</v>
      </c>
      <c r="O14" s="141">
        <v>13</v>
      </c>
      <c r="P14" s="141">
        <f t="shared" si="0"/>
        <v>229</v>
      </c>
      <c r="Q14" s="79">
        <f t="shared" si="1"/>
        <v>2.8553999999999999</v>
      </c>
      <c r="R14" s="71"/>
    </row>
    <row r="15" spans="1:20" s="15" customFormat="1" ht="18.75" customHeight="1">
      <c r="A15" s="32"/>
      <c r="B15" s="44">
        <v>11</v>
      </c>
      <c r="C15" s="32" t="s">
        <v>31</v>
      </c>
      <c r="D15" s="141">
        <v>24</v>
      </c>
      <c r="E15" s="141">
        <v>26</v>
      </c>
      <c r="F15" s="141">
        <v>16</v>
      </c>
      <c r="G15" s="141">
        <v>17</v>
      </c>
      <c r="H15" s="141">
        <v>27</v>
      </c>
      <c r="I15" s="141">
        <v>18</v>
      </c>
      <c r="J15" s="141">
        <v>11</v>
      </c>
      <c r="K15" s="141">
        <v>19</v>
      </c>
      <c r="L15" s="141">
        <v>11</v>
      </c>
      <c r="M15" s="141">
        <v>21</v>
      </c>
      <c r="N15" s="141">
        <v>18</v>
      </c>
      <c r="O15" s="141">
        <v>12</v>
      </c>
      <c r="P15" s="141">
        <f t="shared" si="0"/>
        <v>220</v>
      </c>
      <c r="Q15" s="79">
        <f t="shared" si="1"/>
        <v>2.7431000000000001</v>
      </c>
      <c r="R15" s="71"/>
    </row>
    <row r="16" spans="1:20" s="15" customFormat="1" ht="18.75" customHeight="1">
      <c r="A16" s="32"/>
      <c r="B16" s="44">
        <v>12</v>
      </c>
      <c r="C16" s="32" t="s">
        <v>30</v>
      </c>
      <c r="D16" s="141">
        <v>10</v>
      </c>
      <c r="E16" s="141">
        <v>18</v>
      </c>
      <c r="F16" s="141">
        <v>9</v>
      </c>
      <c r="G16" s="141">
        <v>10</v>
      </c>
      <c r="H16" s="141">
        <v>14</v>
      </c>
      <c r="I16" s="141">
        <v>16</v>
      </c>
      <c r="J16" s="141">
        <v>21</v>
      </c>
      <c r="K16" s="141">
        <v>8</v>
      </c>
      <c r="L16" s="141">
        <v>17</v>
      </c>
      <c r="M16" s="141">
        <v>23</v>
      </c>
      <c r="N16" s="141">
        <v>10</v>
      </c>
      <c r="O16" s="141">
        <v>25</v>
      </c>
      <c r="P16" s="141">
        <f t="shared" si="0"/>
        <v>181</v>
      </c>
      <c r="Q16" s="79">
        <f t="shared" si="1"/>
        <v>2.2568999999999999</v>
      </c>
      <c r="R16" s="71"/>
    </row>
    <row r="17" spans="1:20" s="15" customFormat="1" ht="18.75" customHeight="1">
      <c r="A17" s="32"/>
      <c r="B17" s="44">
        <v>13</v>
      </c>
      <c r="C17" s="36" t="s">
        <v>51</v>
      </c>
      <c r="D17" s="141">
        <v>20</v>
      </c>
      <c r="E17" s="141">
        <v>20</v>
      </c>
      <c r="F17" s="141">
        <v>10</v>
      </c>
      <c r="G17" s="141">
        <v>10</v>
      </c>
      <c r="H17" s="141">
        <v>16</v>
      </c>
      <c r="I17" s="141">
        <v>5</v>
      </c>
      <c r="J17" s="141">
        <v>10</v>
      </c>
      <c r="K17" s="141">
        <v>10</v>
      </c>
      <c r="L17" s="141">
        <v>15</v>
      </c>
      <c r="M17" s="141">
        <v>11</v>
      </c>
      <c r="N17" s="141">
        <v>11</v>
      </c>
      <c r="O17" s="141">
        <v>11</v>
      </c>
      <c r="P17" s="141">
        <f t="shared" si="0"/>
        <v>149</v>
      </c>
      <c r="Q17" s="79">
        <f t="shared" si="1"/>
        <v>1.8579000000000001</v>
      </c>
      <c r="R17" s="71"/>
    </row>
    <row r="18" spans="1:20" s="15" customFormat="1" ht="18.75" customHeight="1">
      <c r="A18" s="32"/>
      <c r="B18" s="44">
        <v>14</v>
      </c>
      <c r="C18" s="129" t="s">
        <v>37</v>
      </c>
      <c r="D18" s="141">
        <v>12</v>
      </c>
      <c r="E18" s="141">
        <v>19</v>
      </c>
      <c r="F18" s="141">
        <v>7</v>
      </c>
      <c r="G18" s="141">
        <v>6</v>
      </c>
      <c r="H18" s="141">
        <v>7</v>
      </c>
      <c r="I18" s="141">
        <v>18</v>
      </c>
      <c r="J18" s="141">
        <v>16</v>
      </c>
      <c r="K18" s="141">
        <v>14</v>
      </c>
      <c r="L18" s="141">
        <v>8</v>
      </c>
      <c r="M18" s="141">
        <v>15</v>
      </c>
      <c r="N18" s="141">
        <v>6</v>
      </c>
      <c r="O18" s="141">
        <v>11</v>
      </c>
      <c r="P18" s="141">
        <f t="shared" si="0"/>
        <v>139</v>
      </c>
      <c r="Q18" s="79">
        <f t="shared" si="1"/>
        <v>1.7332000000000001</v>
      </c>
      <c r="R18" s="71"/>
    </row>
    <row r="19" spans="1:20" s="15" customFormat="1" ht="18.75" customHeight="1">
      <c r="A19" s="32"/>
      <c r="B19" s="44">
        <v>15</v>
      </c>
      <c r="C19" s="32" t="s">
        <v>36</v>
      </c>
      <c r="D19" s="141">
        <v>12</v>
      </c>
      <c r="E19" s="141">
        <v>11</v>
      </c>
      <c r="F19" s="141">
        <v>7</v>
      </c>
      <c r="G19" s="141">
        <v>7</v>
      </c>
      <c r="H19" s="141">
        <v>11</v>
      </c>
      <c r="I19" s="141">
        <v>10</v>
      </c>
      <c r="J19" s="141">
        <v>12</v>
      </c>
      <c r="K19" s="141">
        <v>10</v>
      </c>
      <c r="L19" s="141">
        <v>10</v>
      </c>
      <c r="M19" s="141">
        <v>13</v>
      </c>
      <c r="N19" s="141">
        <v>9</v>
      </c>
      <c r="O19" s="141">
        <v>9</v>
      </c>
      <c r="P19" s="141">
        <f t="shared" si="0"/>
        <v>121</v>
      </c>
      <c r="Q19" s="79">
        <f t="shared" si="1"/>
        <v>1.5086999999999999</v>
      </c>
      <c r="R19" s="71"/>
    </row>
    <row r="20" spans="1:20" s="15" customFormat="1" ht="18.75" customHeight="1">
      <c r="A20" s="32"/>
      <c r="B20" s="44">
        <v>16</v>
      </c>
      <c r="C20" s="36" t="s">
        <v>80</v>
      </c>
      <c r="D20" s="141">
        <v>6</v>
      </c>
      <c r="E20" s="141">
        <v>14</v>
      </c>
      <c r="F20" s="141">
        <v>3</v>
      </c>
      <c r="G20" s="141">
        <v>7</v>
      </c>
      <c r="H20" s="141">
        <v>9</v>
      </c>
      <c r="I20" s="141">
        <v>5</v>
      </c>
      <c r="J20" s="141">
        <v>14</v>
      </c>
      <c r="K20" s="141">
        <v>15</v>
      </c>
      <c r="L20" s="141">
        <v>7</v>
      </c>
      <c r="M20" s="141">
        <v>12</v>
      </c>
      <c r="N20" s="141">
        <v>6</v>
      </c>
      <c r="O20" s="141">
        <v>12</v>
      </c>
      <c r="P20" s="141">
        <f t="shared" si="0"/>
        <v>110</v>
      </c>
      <c r="Q20" s="79">
        <f t="shared" si="1"/>
        <v>1.3715999999999999</v>
      </c>
      <c r="R20" s="71"/>
    </row>
    <row r="21" spans="1:20" s="15" customFormat="1" ht="18.75" customHeight="1">
      <c r="A21" s="32"/>
      <c r="B21" s="44">
        <v>17</v>
      </c>
      <c r="C21" s="32" t="s">
        <v>84</v>
      </c>
      <c r="D21" s="141">
        <v>15</v>
      </c>
      <c r="E21" s="141">
        <v>13</v>
      </c>
      <c r="F21" s="141">
        <v>7</v>
      </c>
      <c r="G21" s="141">
        <v>3</v>
      </c>
      <c r="H21" s="141">
        <v>7</v>
      </c>
      <c r="I21" s="141">
        <v>7</v>
      </c>
      <c r="J21" s="141">
        <v>15</v>
      </c>
      <c r="K21" s="141">
        <v>8</v>
      </c>
      <c r="L21" s="141">
        <v>11</v>
      </c>
      <c r="M21" s="141">
        <v>6</v>
      </c>
      <c r="N21" s="141">
        <v>8</v>
      </c>
      <c r="O21" s="141">
        <v>6</v>
      </c>
      <c r="P21" s="141">
        <f t="shared" si="0"/>
        <v>106</v>
      </c>
      <c r="Q21" s="79">
        <f t="shared" si="1"/>
        <v>1.3217000000000001</v>
      </c>
      <c r="R21" s="71"/>
    </row>
    <row r="22" spans="1:20" s="15" customFormat="1" ht="18.75" customHeight="1">
      <c r="A22" s="32"/>
      <c r="B22" s="44">
        <v>18</v>
      </c>
      <c r="C22" s="36" t="s">
        <v>35</v>
      </c>
      <c r="D22" s="141">
        <v>4</v>
      </c>
      <c r="E22" s="141">
        <v>10</v>
      </c>
      <c r="F22" s="141">
        <v>6</v>
      </c>
      <c r="G22" s="141">
        <v>7</v>
      </c>
      <c r="H22" s="141">
        <v>7</v>
      </c>
      <c r="I22" s="141">
        <v>2</v>
      </c>
      <c r="J22" s="141">
        <v>4</v>
      </c>
      <c r="K22" s="141">
        <v>6</v>
      </c>
      <c r="L22" s="141">
        <v>4</v>
      </c>
      <c r="M22" s="141">
        <v>8</v>
      </c>
      <c r="N22" s="141">
        <v>4</v>
      </c>
      <c r="O22" s="141">
        <v>5</v>
      </c>
      <c r="P22" s="141">
        <f t="shared" si="0"/>
        <v>67</v>
      </c>
      <c r="Q22" s="79">
        <f t="shared" si="1"/>
        <v>0.83540000000000003</v>
      </c>
      <c r="R22" s="71"/>
    </row>
    <row r="23" spans="1:20" s="15" customFormat="1" ht="18.75" customHeight="1">
      <c r="A23" s="36"/>
      <c r="B23" s="27">
        <v>19</v>
      </c>
      <c r="C23" s="105" t="s">
        <v>73</v>
      </c>
      <c r="D23" s="136">
        <v>12</v>
      </c>
      <c r="E23" s="136">
        <v>6</v>
      </c>
      <c r="F23" s="136">
        <v>4</v>
      </c>
      <c r="G23" s="136">
        <v>4</v>
      </c>
      <c r="H23" s="136">
        <v>5</v>
      </c>
      <c r="I23" s="136">
        <v>4</v>
      </c>
      <c r="J23" s="136">
        <v>7</v>
      </c>
      <c r="K23" s="136">
        <v>3</v>
      </c>
      <c r="L23" s="136">
        <v>3</v>
      </c>
      <c r="M23" s="136">
        <v>6</v>
      </c>
      <c r="N23" s="136">
        <v>4</v>
      </c>
      <c r="O23" s="136">
        <v>1</v>
      </c>
      <c r="P23" s="136">
        <f t="shared" si="0"/>
        <v>59</v>
      </c>
      <c r="Q23" s="79">
        <f t="shared" si="1"/>
        <v>0.73570000000000002</v>
      </c>
      <c r="T23" s="90"/>
    </row>
    <row r="24" spans="1:20" s="15" customFormat="1" ht="18.75" customHeight="1">
      <c r="A24" s="32"/>
      <c r="B24" s="44">
        <v>20</v>
      </c>
      <c r="C24" s="32" t="s">
        <v>95</v>
      </c>
      <c r="D24" s="141">
        <v>20</v>
      </c>
      <c r="E24" s="141">
        <v>44</v>
      </c>
      <c r="F24" s="141">
        <v>14</v>
      </c>
      <c r="G24" s="141">
        <v>17</v>
      </c>
      <c r="H24" s="141">
        <v>26</v>
      </c>
      <c r="I24" s="141">
        <v>19</v>
      </c>
      <c r="J24" s="141">
        <v>40</v>
      </c>
      <c r="K24" s="141">
        <v>26</v>
      </c>
      <c r="L24" s="141">
        <v>32</v>
      </c>
      <c r="M24" s="141">
        <v>28</v>
      </c>
      <c r="N24" s="141">
        <v>26</v>
      </c>
      <c r="O24" s="141">
        <v>30</v>
      </c>
      <c r="P24" s="141">
        <f t="shared" si="0"/>
        <v>322</v>
      </c>
      <c r="Q24" s="79">
        <f t="shared" si="1"/>
        <v>4.0149999999999997</v>
      </c>
      <c r="R24" s="71"/>
    </row>
    <row r="25" spans="1:20" s="15" customFormat="1" ht="18.75" customHeight="1">
      <c r="A25" s="32"/>
      <c r="B25" s="292" t="s">
        <v>2</v>
      </c>
      <c r="C25" s="292"/>
      <c r="D25" s="137">
        <f>+SUM(D5:D24)</f>
        <v>834</v>
      </c>
      <c r="E25" s="137">
        <f t="shared" ref="E25:O25" si="2">+SUM(E5:E24)</f>
        <v>893</v>
      </c>
      <c r="F25" s="137">
        <f t="shared" si="2"/>
        <v>523</v>
      </c>
      <c r="G25" s="137">
        <f t="shared" si="2"/>
        <v>528</v>
      </c>
      <c r="H25" s="137">
        <f t="shared" si="2"/>
        <v>701</v>
      </c>
      <c r="I25" s="137">
        <f t="shared" si="2"/>
        <v>591</v>
      </c>
      <c r="J25" s="137">
        <f t="shared" si="2"/>
        <v>705</v>
      </c>
      <c r="K25" s="137">
        <f t="shared" si="2"/>
        <v>646</v>
      </c>
      <c r="L25" s="137">
        <f t="shared" si="2"/>
        <v>606</v>
      </c>
      <c r="M25" s="137">
        <f t="shared" si="2"/>
        <v>779</v>
      </c>
      <c r="N25" s="137">
        <f t="shared" si="2"/>
        <v>556</v>
      </c>
      <c r="O25" s="137">
        <f t="shared" si="2"/>
        <v>658</v>
      </c>
      <c r="P25" s="137">
        <f>+SUM(P5:P24)</f>
        <v>8020</v>
      </c>
      <c r="Q25" s="240">
        <f>+SUM(Q5:Q24)</f>
        <v>100.00010000000002</v>
      </c>
      <c r="R25" s="71"/>
    </row>
    <row r="26" spans="1:20">
      <c r="B26" s="43" t="s">
        <v>147</v>
      </c>
      <c r="I26" s="56"/>
    </row>
    <row r="27" spans="1:20" s="32" customFormat="1">
      <c r="B27" s="43" t="s">
        <v>86</v>
      </c>
      <c r="R27" s="91"/>
    </row>
    <row r="28" spans="1:20">
      <c r="B28" s="43" t="s">
        <v>135</v>
      </c>
      <c r="R28" s="71"/>
      <c r="S28" s="15"/>
    </row>
    <row r="29" spans="1:20">
      <c r="B29" s="43" t="s">
        <v>228</v>
      </c>
      <c r="C29" s="76"/>
      <c r="D29" s="77"/>
      <c r="E29" s="17"/>
      <c r="F29" s="9"/>
      <c r="R29" s="71"/>
      <c r="S29" s="15"/>
    </row>
    <row r="30" spans="1:20">
      <c r="B30" s="43" t="s">
        <v>230</v>
      </c>
      <c r="C30" s="17"/>
      <c r="D30" s="34"/>
      <c r="E30" s="17"/>
      <c r="F30" s="9"/>
      <c r="R30" s="71"/>
      <c r="S30" s="15"/>
    </row>
    <row r="32" spans="1:20">
      <c r="B32" s="33"/>
    </row>
    <row r="33" spans="2:2">
      <c r="B33" s="33"/>
    </row>
    <row r="34" spans="2:2">
      <c r="B34" s="33"/>
    </row>
    <row r="35" spans="2:2">
      <c r="B35" s="33"/>
    </row>
  </sheetData>
  <mergeCells count="1">
    <mergeCell ref="B25:C25"/>
  </mergeCells>
  <hyperlinks>
    <hyperlink ref="A1" location="ÍNDICE!A1" display="volver" xr:uid="{4B6745AE-CD54-4ACD-AAA3-EB330A19400E}"/>
  </hyperlinks>
  <pageMargins left="0.75" right="0.75" top="1" bottom="1" header="0.5" footer="0.5"/>
  <pageSetup orientation="portrait" r:id="rId1"/>
  <headerFooter alignWithMargins="0"/>
  <ignoredErrors>
    <ignoredError sqref="D25:O25"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40"/>
  <sheetViews>
    <sheetView showGridLines="0" topLeftCell="A10" zoomScale="85" zoomScaleNormal="85" workbookViewId="0">
      <selection activeCell="K36" sqref="K36"/>
    </sheetView>
  </sheetViews>
  <sheetFormatPr baseColWidth="10" defaultColWidth="11.42578125" defaultRowHeight="12.75"/>
  <cols>
    <col min="1" max="1" width="5.85546875" style="33" bestFit="1" customWidth="1"/>
    <col min="2" max="2" width="3.7109375" style="2" customWidth="1"/>
    <col min="3" max="3" width="41.7109375" style="2" customWidth="1"/>
    <col min="4" max="15" width="7.7109375" style="2" customWidth="1"/>
    <col min="16" max="16" width="8.7109375" style="2" customWidth="1"/>
    <col min="17" max="17" width="7.7109375" style="2" customWidth="1"/>
    <col min="18" max="201" width="9.140625" style="2" customWidth="1"/>
    <col min="202" max="16384" width="11.42578125" style="2"/>
  </cols>
  <sheetData>
    <row r="1" spans="1:20">
      <c r="A1" s="151" t="s">
        <v>48</v>
      </c>
      <c r="B1"/>
    </row>
    <row r="2" spans="1:20">
      <c r="B2" s="25" t="s">
        <v>246</v>
      </c>
    </row>
    <row r="3" spans="1:20">
      <c r="C3" s="1"/>
      <c r="D3" s="1"/>
      <c r="E3" s="1"/>
      <c r="F3" s="1"/>
      <c r="G3" s="1"/>
      <c r="H3" s="1"/>
      <c r="I3" s="1"/>
      <c r="J3" s="1"/>
      <c r="K3" s="1"/>
      <c r="L3" s="1"/>
      <c r="M3" s="1"/>
      <c r="N3" s="1"/>
      <c r="O3" s="1"/>
      <c r="P3" s="1"/>
      <c r="Q3" s="1"/>
    </row>
    <row r="4" spans="1:20" ht="24" customHeight="1">
      <c r="B4" s="21" t="s">
        <v>176</v>
      </c>
      <c r="C4" s="26" t="s">
        <v>25</v>
      </c>
      <c r="D4" s="94" t="s">
        <v>107</v>
      </c>
      <c r="E4" s="94" t="s">
        <v>108</v>
      </c>
      <c r="F4" s="94" t="s">
        <v>109</v>
      </c>
      <c r="G4" s="94" t="s">
        <v>110</v>
      </c>
      <c r="H4" s="94" t="s">
        <v>111</v>
      </c>
      <c r="I4" s="94" t="s">
        <v>112</v>
      </c>
      <c r="J4" s="94" t="s">
        <v>113</v>
      </c>
      <c r="K4" s="94" t="s">
        <v>114</v>
      </c>
      <c r="L4" s="94" t="s">
        <v>115</v>
      </c>
      <c r="M4" s="94" t="s">
        <v>116</v>
      </c>
      <c r="N4" s="94" t="s">
        <v>117</v>
      </c>
      <c r="O4" s="94" t="s">
        <v>106</v>
      </c>
      <c r="P4" s="26" t="s">
        <v>2</v>
      </c>
      <c r="Q4" s="26" t="s">
        <v>3</v>
      </c>
    </row>
    <row r="5" spans="1:20" ht="18.75" customHeight="1">
      <c r="B5" s="27">
        <v>1</v>
      </c>
      <c r="C5" s="32" t="s">
        <v>94</v>
      </c>
      <c r="D5" s="136">
        <v>267</v>
      </c>
      <c r="E5" s="136">
        <v>204</v>
      </c>
      <c r="F5" s="136">
        <v>244</v>
      </c>
      <c r="G5" s="136">
        <v>210</v>
      </c>
      <c r="H5" s="136">
        <v>276</v>
      </c>
      <c r="I5" s="136">
        <v>269</v>
      </c>
      <c r="J5" s="136">
        <v>231</v>
      </c>
      <c r="K5" s="136">
        <v>216</v>
      </c>
      <c r="L5" s="136">
        <v>260</v>
      </c>
      <c r="M5" s="136">
        <v>238</v>
      </c>
      <c r="N5" s="136">
        <v>203</v>
      </c>
      <c r="O5" s="136">
        <v>205</v>
      </c>
      <c r="P5" s="136">
        <f>+SUM(D5:O5)</f>
        <v>2823</v>
      </c>
      <c r="Q5" s="79">
        <f>ROUND(+P5/$P$25*100,4)</f>
        <v>27.777200000000001</v>
      </c>
    </row>
    <row r="6" spans="1:20" ht="18.75" customHeight="1">
      <c r="B6" s="27">
        <v>2</v>
      </c>
      <c r="C6" s="1" t="s">
        <v>26</v>
      </c>
      <c r="D6" s="136">
        <v>169</v>
      </c>
      <c r="E6" s="136">
        <v>141</v>
      </c>
      <c r="F6" s="136">
        <v>176</v>
      </c>
      <c r="G6" s="136">
        <v>154</v>
      </c>
      <c r="H6" s="136">
        <v>189</v>
      </c>
      <c r="I6" s="136">
        <v>141</v>
      </c>
      <c r="J6" s="136">
        <v>159</v>
      </c>
      <c r="K6" s="136">
        <v>174</v>
      </c>
      <c r="L6" s="136">
        <v>169</v>
      </c>
      <c r="M6" s="136">
        <v>171</v>
      </c>
      <c r="N6" s="136">
        <v>166</v>
      </c>
      <c r="O6" s="136">
        <v>162</v>
      </c>
      <c r="P6" s="136">
        <f t="shared" ref="P6:P24" si="0">+SUM(D6:O6)</f>
        <v>1971</v>
      </c>
      <c r="Q6" s="79">
        <f t="shared" ref="Q6:Q23" si="1">ROUND(+P6/$P$25*100,4)</f>
        <v>19.393899999999999</v>
      </c>
    </row>
    <row r="7" spans="1:20" ht="18.75" customHeight="1">
      <c r="B7" s="27">
        <v>3</v>
      </c>
      <c r="C7" s="1" t="s">
        <v>65</v>
      </c>
      <c r="D7" s="136">
        <v>64</v>
      </c>
      <c r="E7" s="136">
        <v>52</v>
      </c>
      <c r="F7" s="136">
        <v>52</v>
      </c>
      <c r="G7" s="136">
        <v>44</v>
      </c>
      <c r="H7" s="136">
        <v>72</v>
      </c>
      <c r="I7" s="136">
        <v>68</v>
      </c>
      <c r="J7" s="136">
        <v>61</v>
      </c>
      <c r="K7" s="136">
        <v>41</v>
      </c>
      <c r="L7" s="136">
        <v>40</v>
      </c>
      <c r="M7" s="136">
        <v>39</v>
      </c>
      <c r="N7" s="136">
        <v>63</v>
      </c>
      <c r="O7" s="136">
        <v>58</v>
      </c>
      <c r="P7" s="136">
        <f t="shared" si="0"/>
        <v>654</v>
      </c>
      <c r="Q7" s="79">
        <f t="shared" si="1"/>
        <v>6.4351000000000003</v>
      </c>
    </row>
    <row r="8" spans="1:20" ht="18.75" customHeight="1">
      <c r="B8" s="27">
        <v>4</v>
      </c>
      <c r="C8" s="28" t="s">
        <v>27</v>
      </c>
      <c r="D8" s="136">
        <v>43</v>
      </c>
      <c r="E8" s="136">
        <v>45</v>
      </c>
      <c r="F8" s="136">
        <v>59</v>
      </c>
      <c r="G8" s="136">
        <v>36</v>
      </c>
      <c r="H8" s="136">
        <v>70</v>
      </c>
      <c r="I8" s="136">
        <v>69</v>
      </c>
      <c r="J8" s="136">
        <v>57</v>
      </c>
      <c r="K8" s="136">
        <v>46</v>
      </c>
      <c r="L8" s="136">
        <v>54</v>
      </c>
      <c r="M8" s="136">
        <v>44</v>
      </c>
      <c r="N8" s="136">
        <v>52</v>
      </c>
      <c r="O8" s="136">
        <v>41</v>
      </c>
      <c r="P8" s="136">
        <f t="shared" si="0"/>
        <v>616</v>
      </c>
      <c r="Q8" s="79">
        <f t="shared" si="1"/>
        <v>6.0612000000000004</v>
      </c>
    </row>
    <row r="9" spans="1:20" ht="18.75" customHeight="1">
      <c r="B9" s="27">
        <v>5</v>
      </c>
      <c r="C9" s="28" t="s">
        <v>32</v>
      </c>
      <c r="D9" s="136">
        <v>52</v>
      </c>
      <c r="E9" s="136">
        <v>45</v>
      </c>
      <c r="F9" s="136">
        <v>53</v>
      </c>
      <c r="G9" s="136">
        <v>50</v>
      </c>
      <c r="H9" s="136">
        <v>63</v>
      </c>
      <c r="I9" s="136">
        <v>52</v>
      </c>
      <c r="J9" s="136">
        <v>61</v>
      </c>
      <c r="K9" s="136">
        <v>42</v>
      </c>
      <c r="L9" s="136">
        <v>49</v>
      </c>
      <c r="M9" s="136">
        <v>44</v>
      </c>
      <c r="N9" s="136">
        <v>33</v>
      </c>
      <c r="O9" s="136">
        <v>47</v>
      </c>
      <c r="P9" s="136">
        <f t="shared" si="0"/>
        <v>591</v>
      </c>
      <c r="Q9" s="79">
        <f t="shared" si="1"/>
        <v>5.8151999999999999</v>
      </c>
    </row>
    <row r="10" spans="1:20" s="15" customFormat="1" ht="26.25" customHeight="1">
      <c r="A10" s="32"/>
      <c r="B10" s="27">
        <v>6</v>
      </c>
      <c r="C10" s="129" t="s">
        <v>53</v>
      </c>
      <c r="D10" s="136">
        <v>46</v>
      </c>
      <c r="E10" s="136">
        <v>37</v>
      </c>
      <c r="F10" s="136">
        <v>61</v>
      </c>
      <c r="G10" s="136">
        <v>24</v>
      </c>
      <c r="H10" s="136">
        <v>33</v>
      </c>
      <c r="I10" s="136">
        <v>26</v>
      </c>
      <c r="J10" s="136">
        <v>35</v>
      </c>
      <c r="K10" s="136">
        <v>25</v>
      </c>
      <c r="L10" s="136">
        <v>32</v>
      </c>
      <c r="M10" s="136">
        <v>14</v>
      </c>
      <c r="N10" s="136">
        <v>19</v>
      </c>
      <c r="O10" s="136">
        <v>26</v>
      </c>
      <c r="P10" s="136">
        <f t="shared" si="0"/>
        <v>378</v>
      </c>
      <c r="Q10" s="79">
        <f t="shared" si="1"/>
        <v>3.7193999999999998</v>
      </c>
      <c r="T10" s="90"/>
    </row>
    <row r="11" spans="1:20" ht="18.75" customHeight="1">
      <c r="B11" s="27">
        <v>7</v>
      </c>
      <c r="C11" s="1" t="s">
        <v>84</v>
      </c>
      <c r="D11" s="136">
        <v>33</v>
      </c>
      <c r="E11" s="136">
        <v>28</v>
      </c>
      <c r="F11" s="136">
        <v>30</v>
      </c>
      <c r="G11" s="136">
        <v>29</v>
      </c>
      <c r="H11" s="136">
        <v>49</v>
      </c>
      <c r="I11" s="136">
        <v>39</v>
      </c>
      <c r="J11" s="136">
        <v>26</v>
      </c>
      <c r="K11" s="136">
        <v>35</v>
      </c>
      <c r="L11" s="136">
        <v>25</v>
      </c>
      <c r="M11" s="136">
        <v>21</v>
      </c>
      <c r="N11" s="136">
        <v>34</v>
      </c>
      <c r="O11" s="136">
        <v>28</v>
      </c>
      <c r="P11" s="136">
        <f t="shared" si="0"/>
        <v>377</v>
      </c>
      <c r="Q11" s="79">
        <f t="shared" si="1"/>
        <v>3.7094999999999998</v>
      </c>
    </row>
    <row r="12" spans="1:20" ht="18.75" customHeight="1">
      <c r="B12" s="27">
        <v>8</v>
      </c>
      <c r="C12" s="1" t="s">
        <v>33</v>
      </c>
      <c r="D12" s="136">
        <v>46</v>
      </c>
      <c r="E12" s="136">
        <v>33</v>
      </c>
      <c r="F12" s="136">
        <v>19</v>
      </c>
      <c r="G12" s="136">
        <v>16</v>
      </c>
      <c r="H12" s="136">
        <v>39</v>
      </c>
      <c r="I12" s="136">
        <v>36</v>
      </c>
      <c r="J12" s="136">
        <v>42</v>
      </c>
      <c r="K12" s="136">
        <v>29</v>
      </c>
      <c r="L12" s="136">
        <v>37</v>
      </c>
      <c r="M12" s="136">
        <v>28</v>
      </c>
      <c r="N12" s="136">
        <v>27</v>
      </c>
      <c r="O12" s="136">
        <v>19</v>
      </c>
      <c r="P12" s="136">
        <f t="shared" si="0"/>
        <v>371</v>
      </c>
      <c r="Q12" s="79">
        <f t="shared" si="1"/>
        <v>3.6505000000000001</v>
      </c>
    </row>
    <row r="13" spans="1:20" ht="18.75" customHeight="1">
      <c r="B13" s="27">
        <v>9</v>
      </c>
      <c r="C13" s="1" t="s">
        <v>28</v>
      </c>
      <c r="D13" s="136">
        <v>29</v>
      </c>
      <c r="E13" s="136">
        <v>21</v>
      </c>
      <c r="F13" s="136">
        <v>37</v>
      </c>
      <c r="G13" s="136">
        <v>29</v>
      </c>
      <c r="H13" s="136">
        <v>33</v>
      </c>
      <c r="I13" s="136">
        <v>27</v>
      </c>
      <c r="J13" s="136">
        <v>27</v>
      </c>
      <c r="K13" s="136">
        <v>33</v>
      </c>
      <c r="L13" s="136">
        <v>25</v>
      </c>
      <c r="M13" s="136">
        <v>30</v>
      </c>
      <c r="N13" s="136">
        <v>29</v>
      </c>
      <c r="O13" s="136">
        <v>29</v>
      </c>
      <c r="P13" s="136">
        <f t="shared" si="0"/>
        <v>349</v>
      </c>
      <c r="Q13" s="79">
        <f t="shared" si="1"/>
        <v>3.4340000000000002</v>
      </c>
    </row>
    <row r="14" spans="1:20" s="15" customFormat="1" ht="26.25" customHeight="1">
      <c r="A14" s="32"/>
      <c r="B14" s="27">
        <v>10</v>
      </c>
      <c r="C14" s="129" t="s">
        <v>83</v>
      </c>
      <c r="D14" s="136">
        <v>17</v>
      </c>
      <c r="E14" s="136">
        <v>19</v>
      </c>
      <c r="F14" s="136">
        <v>19</v>
      </c>
      <c r="G14" s="136">
        <v>15</v>
      </c>
      <c r="H14" s="136">
        <v>29</v>
      </c>
      <c r="I14" s="136">
        <v>59</v>
      </c>
      <c r="J14" s="136">
        <v>43</v>
      </c>
      <c r="K14" s="136">
        <v>20</v>
      </c>
      <c r="L14" s="136">
        <v>27</v>
      </c>
      <c r="M14" s="136">
        <v>27</v>
      </c>
      <c r="N14" s="136">
        <v>26</v>
      </c>
      <c r="O14" s="136">
        <v>28</v>
      </c>
      <c r="P14" s="136">
        <f t="shared" si="0"/>
        <v>329</v>
      </c>
      <c r="Q14" s="79">
        <f t="shared" si="1"/>
        <v>3.2372000000000001</v>
      </c>
      <c r="T14" s="90"/>
    </row>
    <row r="15" spans="1:20" ht="18.75" customHeight="1">
      <c r="B15" s="27">
        <v>11</v>
      </c>
      <c r="C15" s="1" t="s">
        <v>34</v>
      </c>
      <c r="D15" s="136">
        <v>21</v>
      </c>
      <c r="E15" s="136">
        <v>11</v>
      </c>
      <c r="F15" s="136">
        <v>18</v>
      </c>
      <c r="G15" s="136">
        <v>13</v>
      </c>
      <c r="H15" s="136">
        <v>28</v>
      </c>
      <c r="I15" s="136">
        <v>26</v>
      </c>
      <c r="J15" s="136">
        <v>16</v>
      </c>
      <c r="K15" s="136">
        <v>22</v>
      </c>
      <c r="L15" s="136">
        <v>18</v>
      </c>
      <c r="M15" s="136">
        <v>13</v>
      </c>
      <c r="N15" s="136">
        <v>13</v>
      </c>
      <c r="O15" s="136">
        <v>12</v>
      </c>
      <c r="P15" s="136">
        <f t="shared" si="0"/>
        <v>211</v>
      </c>
      <c r="Q15" s="79">
        <f t="shared" si="1"/>
        <v>2.0762</v>
      </c>
    </row>
    <row r="16" spans="1:20" ht="18.75" customHeight="1">
      <c r="B16" s="27">
        <v>12</v>
      </c>
      <c r="C16" s="1" t="s">
        <v>31</v>
      </c>
      <c r="D16" s="136">
        <v>18</v>
      </c>
      <c r="E16" s="136">
        <v>19</v>
      </c>
      <c r="F16" s="136">
        <v>20</v>
      </c>
      <c r="G16" s="136">
        <v>15</v>
      </c>
      <c r="H16" s="136">
        <v>32</v>
      </c>
      <c r="I16" s="136">
        <v>19</v>
      </c>
      <c r="J16" s="136">
        <v>18</v>
      </c>
      <c r="K16" s="136">
        <v>9</v>
      </c>
      <c r="L16" s="136">
        <v>9</v>
      </c>
      <c r="M16" s="136">
        <v>13</v>
      </c>
      <c r="N16" s="136">
        <v>7</v>
      </c>
      <c r="O16" s="136">
        <v>19</v>
      </c>
      <c r="P16" s="136">
        <f t="shared" si="0"/>
        <v>198</v>
      </c>
      <c r="Q16" s="79">
        <f t="shared" si="1"/>
        <v>1.9481999999999999</v>
      </c>
    </row>
    <row r="17" spans="2:18" ht="18.75" customHeight="1">
      <c r="B17" s="27">
        <v>13</v>
      </c>
      <c r="C17" s="1" t="s">
        <v>51</v>
      </c>
      <c r="D17" s="136">
        <v>16</v>
      </c>
      <c r="E17" s="136">
        <v>15</v>
      </c>
      <c r="F17" s="136">
        <v>21</v>
      </c>
      <c r="G17" s="136">
        <v>15</v>
      </c>
      <c r="H17" s="136">
        <v>23</v>
      </c>
      <c r="I17" s="136">
        <v>19</v>
      </c>
      <c r="J17" s="136">
        <v>15</v>
      </c>
      <c r="K17" s="136">
        <v>17</v>
      </c>
      <c r="L17" s="136">
        <v>10</v>
      </c>
      <c r="M17" s="136">
        <v>16</v>
      </c>
      <c r="N17" s="136">
        <v>13</v>
      </c>
      <c r="O17" s="136">
        <v>14</v>
      </c>
      <c r="P17" s="136">
        <f t="shared" si="0"/>
        <v>194</v>
      </c>
      <c r="Q17" s="79">
        <f t="shared" si="1"/>
        <v>1.9089</v>
      </c>
    </row>
    <row r="18" spans="2:18" ht="18.75" customHeight="1">
      <c r="B18" s="27">
        <v>14</v>
      </c>
      <c r="C18" s="1" t="s">
        <v>30</v>
      </c>
      <c r="D18" s="136">
        <v>10</v>
      </c>
      <c r="E18" s="136">
        <v>10</v>
      </c>
      <c r="F18" s="136">
        <v>18</v>
      </c>
      <c r="G18" s="136">
        <v>10</v>
      </c>
      <c r="H18" s="136">
        <v>13</v>
      </c>
      <c r="I18" s="136">
        <v>15</v>
      </c>
      <c r="J18" s="136">
        <v>10</v>
      </c>
      <c r="K18" s="136">
        <v>13</v>
      </c>
      <c r="L18" s="136">
        <v>11</v>
      </c>
      <c r="M18" s="136">
        <v>23</v>
      </c>
      <c r="N18" s="136">
        <v>13</v>
      </c>
      <c r="O18" s="136">
        <v>16</v>
      </c>
      <c r="P18" s="136">
        <f t="shared" si="0"/>
        <v>162</v>
      </c>
      <c r="Q18" s="79">
        <f t="shared" si="1"/>
        <v>1.5940000000000001</v>
      </c>
    </row>
    <row r="19" spans="2:18" ht="18.75" customHeight="1">
      <c r="B19" s="27">
        <v>15</v>
      </c>
      <c r="C19" s="1" t="s">
        <v>80</v>
      </c>
      <c r="D19" s="136">
        <v>7</v>
      </c>
      <c r="E19" s="136">
        <v>15</v>
      </c>
      <c r="F19" s="136">
        <v>16</v>
      </c>
      <c r="G19" s="136">
        <v>8</v>
      </c>
      <c r="H19" s="136">
        <v>11</v>
      </c>
      <c r="I19" s="136">
        <v>24</v>
      </c>
      <c r="J19" s="136">
        <v>17</v>
      </c>
      <c r="K19" s="136">
        <v>10</v>
      </c>
      <c r="L19" s="136">
        <v>3</v>
      </c>
      <c r="M19" s="136">
        <v>19</v>
      </c>
      <c r="N19" s="136">
        <v>7</v>
      </c>
      <c r="O19" s="136">
        <v>16</v>
      </c>
      <c r="P19" s="136">
        <f t="shared" si="0"/>
        <v>153</v>
      </c>
      <c r="Q19" s="79">
        <f t="shared" si="1"/>
        <v>1.5055000000000001</v>
      </c>
    </row>
    <row r="20" spans="2:18" ht="18.75" customHeight="1">
      <c r="B20" s="27">
        <v>16</v>
      </c>
      <c r="C20" s="1" t="s">
        <v>37</v>
      </c>
      <c r="D20" s="136">
        <v>15</v>
      </c>
      <c r="E20" s="136">
        <v>4</v>
      </c>
      <c r="F20" s="136">
        <v>13</v>
      </c>
      <c r="G20" s="136">
        <v>13</v>
      </c>
      <c r="H20" s="136">
        <v>14</v>
      </c>
      <c r="I20" s="136">
        <v>19</v>
      </c>
      <c r="J20" s="136">
        <v>11</v>
      </c>
      <c r="K20" s="136">
        <v>11</v>
      </c>
      <c r="L20" s="136">
        <v>10</v>
      </c>
      <c r="M20" s="136">
        <v>9</v>
      </c>
      <c r="N20" s="136">
        <v>6</v>
      </c>
      <c r="O20" s="136">
        <v>14</v>
      </c>
      <c r="P20" s="136">
        <f t="shared" si="0"/>
        <v>139</v>
      </c>
      <c r="Q20" s="79">
        <f t="shared" si="1"/>
        <v>1.3676999999999999</v>
      </c>
    </row>
    <row r="21" spans="2:18" ht="18.75" customHeight="1">
      <c r="B21" s="27">
        <v>17</v>
      </c>
      <c r="C21" s="1" t="s">
        <v>36</v>
      </c>
      <c r="D21" s="136">
        <v>9</v>
      </c>
      <c r="E21" s="136">
        <v>5</v>
      </c>
      <c r="F21" s="136">
        <v>6</v>
      </c>
      <c r="G21" s="136">
        <v>4</v>
      </c>
      <c r="H21" s="136">
        <v>9</v>
      </c>
      <c r="I21" s="136">
        <v>9</v>
      </c>
      <c r="J21" s="136">
        <v>14</v>
      </c>
      <c r="K21" s="136">
        <v>9</v>
      </c>
      <c r="L21" s="136">
        <v>11</v>
      </c>
      <c r="M21" s="136">
        <v>7</v>
      </c>
      <c r="N21" s="136">
        <v>8</v>
      </c>
      <c r="O21" s="136">
        <v>5</v>
      </c>
      <c r="P21" s="136">
        <f t="shared" si="0"/>
        <v>96</v>
      </c>
      <c r="Q21" s="79">
        <f t="shared" si="1"/>
        <v>0.9446</v>
      </c>
    </row>
    <row r="22" spans="2:18" ht="18.75" customHeight="1">
      <c r="B22" s="27">
        <v>18</v>
      </c>
      <c r="C22" s="1" t="s">
        <v>38</v>
      </c>
      <c r="D22" s="136">
        <v>8</v>
      </c>
      <c r="E22" s="136">
        <v>10</v>
      </c>
      <c r="F22" s="136">
        <v>8</v>
      </c>
      <c r="G22" s="136">
        <v>8</v>
      </c>
      <c r="H22" s="136">
        <v>14</v>
      </c>
      <c r="I22" s="136">
        <v>10</v>
      </c>
      <c r="J22" s="136">
        <v>8</v>
      </c>
      <c r="K22" s="136">
        <v>3</v>
      </c>
      <c r="L22" s="136">
        <v>3</v>
      </c>
      <c r="M22" s="136">
        <v>4</v>
      </c>
      <c r="N22" s="136">
        <v>4</v>
      </c>
      <c r="O22" s="136">
        <v>3</v>
      </c>
      <c r="P22" s="136">
        <f t="shared" si="0"/>
        <v>83</v>
      </c>
      <c r="Q22" s="79">
        <f t="shared" si="1"/>
        <v>0.81669999999999998</v>
      </c>
    </row>
    <row r="23" spans="2:18" ht="18.75" customHeight="1">
      <c r="B23" s="27">
        <v>19</v>
      </c>
      <c r="C23" s="1" t="s">
        <v>124</v>
      </c>
      <c r="D23" s="136">
        <v>8</v>
      </c>
      <c r="E23" s="136">
        <v>6</v>
      </c>
      <c r="F23" s="136">
        <v>8</v>
      </c>
      <c r="G23" s="136">
        <v>3</v>
      </c>
      <c r="H23" s="136">
        <v>11</v>
      </c>
      <c r="I23" s="136">
        <v>9</v>
      </c>
      <c r="J23" s="136">
        <v>4</v>
      </c>
      <c r="K23" s="136">
        <v>4</v>
      </c>
      <c r="L23" s="136">
        <v>2</v>
      </c>
      <c r="M23" s="136">
        <v>4</v>
      </c>
      <c r="N23" s="136">
        <v>4</v>
      </c>
      <c r="O23" s="136">
        <v>6</v>
      </c>
      <c r="P23" s="136">
        <f t="shared" si="0"/>
        <v>69</v>
      </c>
      <c r="Q23" s="79">
        <f t="shared" si="1"/>
        <v>0.67889999999999995</v>
      </c>
    </row>
    <row r="24" spans="2:18" ht="18.75" customHeight="1">
      <c r="B24" s="27">
        <v>20</v>
      </c>
      <c r="C24" s="1" t="s">
        <v>95</v>
      </c>
      <c r="D24" s="136">
        <v>24</v>
      </c>
      <c r="E24" s="136">
        <v>21</v>
      </c>
      <c r="F24" s="136">
        <v>38</v>
      </c>
      <c r="G24" s="136">
        <v>35</v>
      </c>
      <c r="H24" s="136">
        <v>41</v>
      </c>
      <c r="I24" s="136">
        <v>45</v>
      </c>
      <c r="J24" s="136">
        <v>27</v>
      </c>
      <c r="K24" s="136">
        <v>29</v>
      </c>
      <c r="L24" s="136">
        <v>36</v>
      </c>
      <c r="M24" s="136">
        <v>23</v>
      </c>
      <c r="N24" s="136">
        <v>37</v>
      </c>
      <c r="O24" s="136">
        <v>43</v>
      </c>
      <c r="P24" s="136">
        <f t="shared" si="0"/>
        <v>399</v>
      </c>
      <c r="Q24" s="79">
        <f>ROUND(+P24/$P$25*100,4)</f>
        <v>3.9260000000000002</v>
      </c>
    </row>
    <row r="25" spans="2:18" ht="18.75" customHeight="1">
      <c r="B25" s="293" t="s">
        <v>2</v>
      </c>
      <c r="C25" s="293"/>
      <c r="D25" s="137">
        <f>+SUM(D5:D24)</f>
        <v>902</v>
      </c>
      <c r="E25" s="137">
        <f t="shared" ref="E25:P25" si="2">+SUM(E5:E24)</f>
        <v>741</v>
      </c>
      <c r="F25" s="137">
        <f t="shared" si="2"/>
        <v>916</v>
      </c>
      <c r="G25" s="137">
        <f t="shared" si="2"/>
        <v>731</v>
      </c>
      <c r="H25" s="137">
        <f t="shared" si="2"/>
        <v>1049</v>
      </c>
      <c r="I25" s="137">
        <f t="shared" si="2"/>
        <v>981</v>
      </c>
      <c r="J25" s="137">
        <f t="shared" si="2"/>
        <v>882</v>
      </c>
      <c r="K25" s="137">
        <f t="shared" si="2"/>
        <v>788</v>
      </c>
      <c r="L25" s="137">
        <f t="shared" si="2"/>
        <v>831</v>
      </c>
      <c r="M25" s="137">
        <f t="shared" si="2"/>
        <v>787</v>
      </c>
      <c r="N25" s="137">
        <f t="shared" si="2"/>
        <v>764</v>
      </c>
      <c r="O25" s="137">
        <f t="shared" si="2"/>
        <v>791</v>
      </c>
      <c r="P25" s="137">
        <f t="shared" si="2"/>
        <v>10163</v>
      </c>
      <c r="Q25" s="240">
        <f>+SUM(Q5:Q24)</f>
        <v>99.999899999999968</v>
      </c>
    </row>
    <row r="26" spans="2:18">
      <c r="B26" s="43" t="s">
        <v>147</v>
      </c>
      <c r="I26" s="56"/>
    </row>
    <row r="27" spans="2:18" s="32" customFormat="1">
      <c r="B27" s="43" t="s">
        <v>86</v>
      </c>
      <c r="R27" s="91"/>
    </row>
    <row r="28" spans="2:18" s="33" customFormat="1">
      <c r="B28" s="43" t="s">
        <v>136</v>
      </c>
    </row>
    <row r="29" spans="2:18">
      <c r="B29" s="43" t="s">
        <v>228</v>
      </c>
      <c r="C29" s="76"/>
      <c r="D29" s="77"/>
      <c r="E29" s="17"/>
      <c r="F29" s="9"/>
    </row>
    <row r="30" spans="2:18">
      <c r="B30" s="43" t="s">
        <v>230</v>
      </c>
      <c r="C30" s="17"/>
      <c r="D30" s="34"/>
      <c r="E30" s="17"/>
      <c r="F30" s="9"/>
    </row>
    <row r="31" spans="2:18">
      <c r="C31"/>
      <c r="D31"/>
      <c r="E31"/>
      <c r="F31"/>
      <c r="G31"/>
      <c r="H31"/>
      <c r="I31"/>
      <c r="J31"/>
      <c r="K31"/>
      <c r="L31"/>
      <c r="M31"/>
      <c r="N31"/>
    </row>
    <row r="32" spans="2:18">
      <c r="C32"/>
      <c r="D32"/>
      <c r="E32"/>
      <c r="F32"/>
      <c r="G32"/>
      <c r="H32"/>
      <c r="I32"/>
      <c r="J32"/>
      <c r="K32"/>
      <c r="L32"/>
      <c r="M32"/>
      <c r="N32"/>
    </row>
    <row r="33" spans="2:14">
      <c r="B33" s="33"/>
      <c r="C33"/>
      <c r="D33"/>
      <c r="E33"/>
      <c r="F33"/>
      <c r="G33"/>
      <c r="H33"/>
      <c r="I33"/>
      <c r="J33"/>
      <c r="K33"/>
      <c r="L33"/>
      <c r="M33"/>
      <c r="N33"/>
    </row>
    <row r="34" spans="2:14">
      <c r="B34" s="33"/>
      <c r="C34"/>
      <c r="D34"/>
      <c r="E34"/>
      <c r="F34"/>
      <c r="G34"/>
      <c r="H34"/>
      <c r="I34"/>
      <c r="J34"/>
      <c r="K34"/>
      <c r="L34"/>
      <c r="M34"/>
      <c r="N34"/>
    </row>
    <row r="35" spans="2:14">
      <c r="B35" s="33"/>
      <c r="C35"/>
      <c r="D35"/>
      <c r="E35"/>
      <c r="F35"/>
      <c r="G35"/>
      <c r="H35"/>
      <c r="I35"/>
      <c r="J35"/>
      <c r="K35"/>
      <c r="L35"/>
      <c r="M35"/>
      <c r="N35"/>
    </row>
    <row r="36" spans="2:14">
      <c r="B36" s="33"/>
      <c r="C36"/>
      <c r="D36"/>
      <c r="E36"/>
      <c r="F36"/>
      <c r="G36"/>
      <c r="H36"/>
      <c r="I36"/>
      <c r="J36"/>
      <c r="K36"/>
      <c r="L36"/>
      <c r="M36"/>
      <c r="N36"/>
    </row>
    <row r="37" spans="2:14">
      <c r="B37" s="33"/>
      <c r="C37"/>
      <c r="D37"/>
      <c r="E37"/>
      <c r="F37"/>
      <c r="G37"/>
      <c r="H37"/>
      <c r="I37"/>
      <c r="J37"/>
      <c r="K37"/>
      <c r="L37"/>
      <c r="M37"/>
      <c r="N37"/>
    </row>
    <row r="38" spans="2:14">
      <c r="C38"/>
      <c r="D38"/>
      <c r="E38"/>
      <c r="F38"/>
      <c r="G38"/>
      <c r="H38"/>
      <c r="I38"/>
      <c r="J38"/>
      <c r="K38"/>
      <c r="L38"/>
      <c r="M38"/>
      <c r="N38"/>
    </row>
    <row r="39" spans="2:14">
      <c r="C39"/>
      <c r="D39"/>
      <c r="E39"/>
      <c r="F39"/>
      <c r="G39"/>
      <c r="H39"/>
      <c r="I39"/>
      <c r="J39"/>
      <c r="K39"/>
      <c r="L39"/>
      <c r="M39"/>
      <c r="N39"/>
    </row>
    <row r="40" spans="2:14">
      <c r="C40"/>
      <c r="D40"/>
      <c r="E40"/>
      <c r="F40"/>
      <c r="G40"/>
      <c r="H40"/>
      <c r="I40"/>
      <c r="J40"/>
      <c r="K40"/>
      <c r="L40"/>
      <c r="M40"/>
      <c r="N40"/>
    </row>
  </sheetData>
  <mergeCells count="1">
    <mergeCell ref="B25:C25"/>
  </mergeCells>
  <hyperlinks>
    <hyperlink ref="A1" location="ÍNDICE!A1" display="volver" xr:uid="{3C5AC092-C430-4147-850B-50F63A986BC9}"/>
  </hyperlinks>
  <pageMargins left="0.75" right="0.75" top="1" bottom="1" header="0.5" footer="0.5"/>
  <headerFooter alignWithMargins="0"/>
  <ignoredErrors>
    <ignoredError sqref="D25:P25"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36"/>
  <sheetViews>
    <sheetView showGridLines="0" topLeftCell="A16" zoomScale="85" zoomScaleNormal="85" workbookViewId="0">
      <selection activeCell="Q5" sqref="Q5"/>
    </sheetView>
  </sheetViews>
  <sheetFormatPr baseColWidth="10" defaultColWidth="11.42578125" defaultRowHeight="12.75"/>
  <cols>
    <col min="1" max="1" width="5.85546875" style="33" bestFit="1" customWidth="1"/>
    <col min="2" max="2" width="3.7109375" style="2" customWidth="1"/>
    <col min="3" max="3" width="44" style="2" customWidth="1"/>
    <col min="4" max="15" width="7.7109375" style="2" customWidth="1"/>
    <col min="16" max="16" width="8.7109375" style="2" customWidth="1"/>
    <col min="17" max="17" width="7.7109375" style="2" customWidth="1"/>
    <col min="18" max="197" width="9.140625" style="2" customWidth="1"/>
    <col min="198" max="16384" width="11.42578125" style="2"/>
  </cols>
  <sheetData>
    <row r="1" spans="1:20">
      <c r="A1" s="151" t="s">
        <v>48</v>
      </c>
    </row>
    <row r="2" spans="1:20">
      <c r="B2" s="25" t="s">
        <v>247</v>
      </c>
    </row>
    <row r="3" spans="1:20">
      <c r="C3" s="1"/>
      <c r="D3" s="1"/>
      <c r="E3" s="1"/>
      <c r="F3" s="1"/>
      <c r="G3" s="1"/>
      <c r="H3" s="1"/>
      <c r="I3" s="1"/>
      <c r="J3" s="1"/>
      <c r="K3" s="1"/>
      <c r="L3" s="1"/>
      <c r="M3" s="1"/>
      <c r="N3" s="1"/>
      <c r="O3" s="1"/>
      <c r="P3" s="1"/>
      <c r="Q3" s="1"/>
    </row>
    <row r="4" spans="1:20" s="15" customFormat="1" ht="24" customHeight="1">
      <c r="A4" s="32"/>
      <c r="B4" s="21" t="s">
        <v>176</v>
      </c>
      <c r="C4" s="26" t="s">
        <v>25</v>
      </c>
      <c r="D4" s="94" t="s">
        <v>107</v>
      </c>
      <c r="E4" s="94" t="s">
        <v>108</v>
      </c>
      <c r="F4" s="94" t="s">
        <v>109</v>
      </c>
      <c r="G4" s="94" t="s">
        <v>110</v>
      </c>
      <c r="H4" s="94" t="s">
        <v>111</v>
      </c>
      <c r="I4" s="94" t="s">
        <v>112</v>
      </c>
      <c r="J4" s="94" t="s">
        <v>113</v>
      </c>
      <c r="K4" s="94" t="s">
        <v>114</v>
      </c>
      <c r="L4" s="94" t="s">
        <v>115</v>
      </c>
      <c r="M4" s="94" t="s">
        <v>116</v>
      </c>
      <c r="N4" s="94" t="s">
        <v>117</v>
      </c>
      <c r="O4" s="94" t="s">
        <v>106</v>
      </c>
      <c r="P4" s="26" t="s">
        <v>2</v>
      </c>
      <c r="Q4" s="26" t="s">
        <v>3</v>
      </c>
    </row>
    <row r="5" spans="1:20" ht="18.75" customHeight="1">
      <c r="B5" s="27">
        <v>1</v>
      </c>
      <c r="C5" s="1" t="s">
        <v>94</v>
      </c>
      <c r="D5" s="136">
        <v>1797</v>
      </c>
      <c r="E5" s="136">
        <v>1453</v>
      </c>
      <c r="F5" s="136">
        <v>1583</v>
      </c>
      <c r="G5" s="136">
        <v>1305</v>
      </c>
      <c r="H5" s="136">
        <v>1604</v>
      </c>
      <c r="I5" s="136">
        <v>1291</v>
      </c>
      <c r="J5" s="136">
        <v>1349</v>
      </c>
      <c r="K5" s="136">
        <v>1356</v>
      </c>
      <c r="L5" s="136">
        <v>1402</v>
      </c>
      <c r="M5" s="136">
        <v>1488</v>
      </c>
      <c r="N5" s="136">
        <v>1425</v>
      </c>
      <c r="O5" s="136">
        <v>1096</v>
      </c>
      <c r="P5" s="136">
        <f>+SUM(D5:O5)</f>
        <v>17149</v>
      </c>
      <c r="Q5" s="79">
        <f>ROUND(+P5/$P$25*100,4)</f>
        <v>41.661200000000001</v>
      </c>
    </row>
    <row r="6" spans="1:20" ht="18.75" customHeight="1">
      <c r="B6" s="27">
        <v>2</v>
      </c>
      <c r="C6" s="1" t="s">
        <v>27</v>
      </c>
      <c r="D6" s="136">
        <v>344</v>
      </c>
      <c r="E6" s="136">
        <v>295</v>
      </c>
      <c r="F6" s="136">
        <v>296</v>
      </c>
      <c r="G6" s="136">
        <v>245</v>
      </c>
      <c r="H6" s="136">
        <v>316</v>
      </c>
      <c r="I6" s="136">
        <v>317</v>
      </c>
      <c r="J6" s="136">
        <v>277</v>
      </c>
      <c r="K6" s="136">
        <v>239</v>
      </c>
      <c r="L6" s="136">
        <v>232</v>
      </c>
      <c r="M6" s="136">
        <v>276</v>
      </c>
      <c r="N6" s="136">
        <v>301</v>
      </c>
      <c r="O6" s="136">
        <v>208</v>
      </c>
      <c r="P6" s="136">
        <f t="shared" ref="P6:P24" si="0">+SUM(D6:O6)</f>
        <v>3346</v>
      </c>
      <c r="Q6" s="79">
        <f t="shared" ref="Q6:Q24" si="1">ROUND(+P6/$P$25*100,4)</f>
        <v>8.1287000000000003</v>
      </c>
    </row>
    <row r="7" spans="1:20" ht="18.75" customHeight="1">
      <c r="B7" s="27">
        <v>3</v>
      </c>
      <c r="C7" s="1" t="s">
        <v>32</v>
      </c>
      <c r="D7" s="136">
        <v>218</v>
      </c>
      <c r="E7" s="136">
        <v>164</v>
      </c>
      <c r="F7" s="136">
        <v>200</v>
      </c>
      <c r="G7" s="136">
        <v>165</v>
      </c>
      <c r="H7" s="136">
        <v>222</v>
      </c>
      <c r="I7" s="136">
        <v>151</v>
      </c>
      <c r="J7" s="136">
        <v>181</v>
      </c>
      <c r="K7" s="136">
        <v>175</v>
      </c>
      <c r="L7" s="136">
        <v>128</v>
      </c>
      <c r="M7" s="136">
        <v>148</v>
      </c>
      <c r="N7" s="136">
        <v>159</v>
      </c>
      <c r="O7" s="136">
        <v>150</v>
      </c>
      <c r="P7" s="136">
        <f t="shared" si="0"/>
        <v>2061</v>
      </c>
      <c r="Q7" s="79">
        <f t="shared" si="1"/>
        <v>5.0068999999999999</v>
      </c>
    </row>
    <row r="8" spans="1:20" ht="18.75" customHeight="1">
      <c r="B8" s="27">
        <v>4</v>
      </c>
      <c r="C8" s="1" t="s">
        <v>26</v>
      </c>
      <c r="D8" s="136">
        <v>265</v>
      </c>
      <c r="E8" s="136">
        <v>190</v>
      </c>
      <c r="F8" s="136">
        <v>227</v>
      </c>
      <c r="G8" s="136">
        <v>185</v>
      </c>
      <c r="H8" s="136">
        <v>155</v>
      </c>
      <c r="I8" s="136">
        <v>141</v>
      </c>
      <c r="J8" s="136">
        <v>146</v>
      </c>
      <c r="K8" s="136">
        <v>130</v>
      </c>
      <c r="L8" s="136">
        <v>145</v>
      </c>
      <c r="M8" s="136">
        <v>151</v>
      </c>
      <c r="N8" s="136">
        <v>158</v>
      </c>
      <c r="O8" s="136">
        <v>155</v>
      </c>
      <c r="P8" s="136">
        <f t="shared" si="0"/>
        <v>2048</v>
      </c>
      <c r="Q8" s="79">
        <f t="shared" si="1"/>
        <v>4.9752999999999998</v>
      </c>
    </row>
    <row r="9" spans="1:20" ht="18.75" customHeight="1">
      <c r="B9" s="27">
        <v>5</v>
      </c>
      <c r="C9" s="1" t="s">
        <v>31</v>
      </c>
      <c r="D9" s="136">
        <v>197</v>
      </c>
      <c r="E9" s="136">
        <v>194</v>
      </c>
      <c r="F9" s="136">
        <v>204</v>
      </c>
      <c r="G9" s="136">
        <v>148</v>
      </c>
      <c r="H9" s="136">
        <v>167</v>
      </c>
      <c r="I9" s="136">
        <v>125</v>
      </c>
      <c r="J9" s="136">
        <v>148</v>
      </c>
      <c r="K9" s="136">
        <v>166</v>
      </c>
      <c r="L9" s="136">
        <v>109</v>
      </c>
      <c r="M9" s="136">
        <v>223</v>
      </c>
      <c r="N9" s="136">
        <v>172</v>
      </c>
      <c r="O9" s="136">
        <v>187</v>
      </c>
      <c r="P9" s="136">
        <f t="shared" si="0"/>
        <v>2040</v>
      </c>
      <c r="Q9" s="79">
        <f t="shared" si="1"/>
        <v>4.9558999999999997</v>
      </c>
    </row>
    <row r="10" spans="1:20" ht="18.75" customHeight="1">
      <c r="B10" s="27">
        <v>6</v>
      </c>
      <c r="C10" s="1" t="s">
        <v>65</v>
      </c>
      <c r="D10" s="136">
        <v>197</v>
      </c>
      <c r="E10" s="136">
        <v>149</v>
      </c>
      <c r="F10" s="136">
        <v>196</v>
      </c>
      <c r="G10" s="136">
        <v>140</v>
      </c>
      <c r="H10" s="136">
        <v>175</v>
      </c>
      <c r="I10" s="136">
        <v>156</v>
      </c>
      <c r="J10" s="136">
        <v>185</v>
      </c>
      <c r="K10" s="136">
        <v>151</v>
      </c>
      <c r="L10" s="136">
        <v>150</v>
      </c>
      <c r="M10" s="136">
        <v>179</v>
      </c>
      <c r="N10" s="136">
        <v>155</v>
      </c>
      <c r="O10" s="136">
        <v>149</v>
      </c>
      <c r="P10" s="136">
        <f t="shared" si="0"/>
        <v>1982</v>
      </c>
      <c r="Q10" s="79">
        <f t="shared" si="1"/>
        <v>4.8150000000000004</v>
      </c>
    </row>
    <row r="11" spans="1:20" ht="18.75" customHeight="1">
      <c r="B11" s="27">
        <v>7</v>
      </c>
      <c r="C11" s="1" t="s">
        <v>28</v>
      </c>
      <c r="D11" s="136">
        <v>180</v>
      </c>
      <c r="E11" s="136">
        <v>180</v>
      </c>
      <c r="F11" s="136">
        <v>269</v>
      </c>
      <c r="G11" s="136">
        <v>152</v>
      </c>
      <c r="H11" s="136">
        <v>133</v>
      </c>
      <c r="I11" s="136">
        <v>125</v>
      </c>
      <c r="J11" s="136">
        <v>121</v>
      </c>
      <c r="K11" s="136">
        <v>147</v>
      </c>
      <c r="L11" s="136">
        <v>121</v>
      </c>
      <c r="M11" s="136">
        <v>153</v>
      </c>
      <c r="N11" s="136">
        <v>128</v>
      </c>
      <c r="O11" s="136">
        <v>110</v>
      </c>
      <c r="P11" s="136">
        <f t="shared" si="0"/>
        <v>1819</v>
      </c>
      <c r="Q11" s="79">
        <f t="shared" si="1"/>
        <v>4.4189999999999996</v>
      </c>
    </row>
    <row r="12" spans="1:20" ht="18.75" customHeight="1">
      <c r="B12" s="27">
        <v>8</v>
      </c>
      <c r="C12" s="1" t="s">
        <v>33</v>
      </c>
      <c r="D12" s="136">
        <v>121</v>
      </c>
      <c r="E12" s="136">
        <v>97</v>
      </c>
      <c r="F12" s="136">
        <v>117</v>
      </c>
      <c r="G12" s="136">
        <v>87</v>
      </c>
      <c r="H12" s="136">
        <v>102</v>
      </c>
      <c r="I12" s="136">
        <v>116</v>
      </c>
      <c r="J12" s="136">
        <v>143</v>
      </c>
      <c r="K12" s="136">
        <v>92</v>
      </c>
      <c r="L12" s="136">
        <v>84</v>
      </c>
      <c r="M12" s="136">
        <v>103</v>
      </c>
      <c r="N12" s="136">
        <v>130</v>
      </c>
      <c r="O12" s="136">
        <v>93</v>
      </c>
      <c r="P12" s="136">
        <f t="shared" si="0"/>
        <v>1285</v>
      </c>
      <c r="Q12" s="79">
        <f t="shared" si="1"/>
        <v>3.1217000000000001</v>
      </c>
    </row>
    <row r="13" spans="1:20" s="15" customFormat="1" ht="25.5">
      <c r="A13" s="36"/>
      <c r="B13" s="27">
        <v>9</v>
      </c>
      <c r="C13" s="105" t="s">
        <v>53</v>
      </c>
      <c r="D13" s="136">
        <v>167</v>
      </c>
      <c r="E13" s="136">
        <v>114</v>
      </c>
      <c r="F13" s="136">
        <v>115</v>
      </c>
      <c r="G13" s="136">
        <v>104</v>
      </c>
      <c r="H13" s="136">
        <v>116</v>
      </c>
      <c r="I13" s="136">
        <v>96</v>
      </c>
      <c r="J13" s="136">
        <v>113</v>
      </c>
      <c r="K13" s="136">
        <v>80</v>
      </c>
      <c r="L13" s="136">
        <v>58</v>
      </c>
      <c r="M13" s="136">
        <v>81</v>
      </c>
      <c r="N13" s="136">
        <v>103</v>
      </c>
      <c r="O13" s="136">
        <v>105</v>
      </c>
      <c r="P13" s="136">
        <f t="shared" si="0"/>
        <v>1252</v>
      </c>
      <c r="Q13" s="79">
        <f t="shared" si="1"/>
        <v>3.0415999999999999</v>
      </c>
      <c r="T13" s="90"/>
    </row>
    <row r="14" spans="1:20" ht="18.75" customHeight="1">
      <c r="B14" s="27">
        <v>10</v>
      </c>
      <c r="C14" s="1" t="s">
        <v>30</v>
      </c>
      <c r="D14" s="136">
        <v>95</v>
      </c>
      <c r="E14" s="136">
        <v>86</v>
      </c>
      <c r="F14" s="136">
        <v>93</v>
      </c>
      <c r="G14" s="136">
        <v>68</v>
      </c>
      <c r="H14" s="136">
        <v>107</v>
      </c>
      <c r="I14" s="136">
        <v>60</v>
      </c>
      <c r="J14" s="136">
        <v>85</v>
      </c>
      <c r="K14" s="136">
        <v>102</v>
      </c>
      <c r="L14" s="136">
        <v>91</v>
      </c>
      <c r="M14" s="136">
        <v>105</v>
      </c>
      <c r="N14" s="136">
        <v>101</v>
      </c>
      <c r="O14" s="136">
        <v>78</v>
      </c>
      <c r="P14" s="136">
        <f t="shared" si="0"/>
        <v>1071</v>
      </c>
      <c r="Q14" s="79">
        <f t="shared" si="1"/>
        <v>2.6019000000000001</v>
      </c>
    </row>
    <row r="15" spans="1:20" s="15" customFormat="1" ht="25.5">
      <c r="A15" s="36"/>
      <c r="B15" s="27">
        <v>11</v>
      </c>
      <c r="C15" s="105" t="s">
        <v>83</v>
      </c>
      <c r="D15" s="136">
        <v>73</v>
      </c>
      <c r="E15" s="136">
        <v>78</v>
      </c>
      <c r="F15" s="136">
        <v>92</v>
      </c>
      <c r="G15" s="136">
        <v>102</v>
      </c>
      <c r="H15" s="136">
        <v>72</v>
      </c>
      <c r="I15" s="136">
        <v>89</v>
      </c>
      <c r="J15" s="136">
        <v>69</v>
      </c>
      <c r="K15" s="136">
        <v>66</v>
      </c>
      <c r="L15" s="136">
        <v>102</v>
      </c>
      <c r="M15" s="136">
        <v>81</v>
      </c>
      <c r="N15" s="136">
        <v>49</v>
      </c>
      <c r="O15" s="136">
        <v>49</v>
      </c>
      <c r="P15" s="136">
        <f t="shared" si="0"/>
        <v>922</v>
      </c>
      <c r="Q15" s="79">
        <f t="shared" si="1"/>
        <v>2.2399</v>
      </c>
      <c r="T15" s="90"/>
    </row>
    <row r="16" spans="1:20" ht="18.75" customHeight="1">
      <c r="B16" s="27">
        <v>12</v>
      </c>
      <c r="C16" s="1" t="s">
        <v>37</v>
      </c>
      <c r="D16" s="136">
        <v>85</v>
      </c>
      <c r="E16" s="136">
        <v>78</v>
      </c>
      <c r="F16" s="136">
        <v>86</v>
      </c>
      <c r="G16" s="136">
        <v>71</v>
      </c>
      <c r="H16" s="136">
        <v>82</v>
      </c>
      <c r="I16" s="136">
        <v>69</v>
      </c>
      <c r="J16" s="136">
        <v>99</v>
      </c>
      <c r="K16" s="136">
        <v>62</v>
      </c>
      <c r="L16" s="136">
        <v>68</v>
      </c>
      <c r="M16" s="136">
        <v>72</v>
      </c>
      <c r="N16" s="136">
        <v>75</v>
      </c>
      <c r="O16" s="136">
        <v>73</v>
      </c>
      <c r="P16" s="136">
        <f t="shared" si="0"/>
        <v>920</v>
      </c>
      <c r="Q16" s="79">
        <f t="shared" si="1"/>
        <v>2.2349999999999999</v>
      </c>
    </row>
    <row r="17" spans="2:18" ht="18.75" customHeight="1">
      <c r="B17" s="27">
        <v>13</v>
      </c>
      <c r="C17" s="1" t="s">
        <v>36</v>
      </c>
      <c r="D17" s="136">
        <v>51</v>
      </c>
      <c r="E17" s="136">
        <v>60</v>
      </c>
      <c r="F17" s="136">
        <v>72</v>
      </c>
      <c r="G17" s="136">
        <v>68</v>
      </c>
      <c r="H17" s="136">
        <v>74</v>
      </c>
      <c r="I17" s="136">
        <v>63</v>
      </c>
      <c r="J17" s="136">
        <v>68</v>
      </c>
      <c r="K17" s="136">
        <v>58</v>
      </c>
      <c r="L17" s="136">
        <v>50</v>
      </c>
      <c r="M17" s="136">
        <v>68</v>
      </c>
      <c r="N17" s="136">
        <v>64</v>
      </c>
      <c r="O17" s="136">
        <v>49</v>
      </c>
      <c r="P17" s="136">
        <f t="shared" si="0"/>
        <v>745</v>
      </c>
      <c r="Q17" s="79">
        <f t="shared" si="1"/>
        <v>1.8099000000000001</v>
      </c>
    </row>
    <row r="18" spans="2:18" ht="18.75" customHeight="1">
      <c r="B18" s="27">
        <v>14</v>
      </c>
      <c r="C18" s="1" t="s">
        <v>84</v>
      </c>
      <c r="D18" s="136">
        <v>70</v>
      </c>
      <c r="E18" s="136">
        <v>87</v>
      </c>
      <c r="F18" s="136">
        <v>61</v>
      </c>
      <c r="G18" s="136">
        <v>64</v>
      </c>
      <c r="H18" s="136">
        <v>57</v>
      </c>
      <c r="I18" s="136">
        <v>44</v>
      </c>
      <c r="J18" s="136">
        <v>59</v>
      </c>
      <c r="K18" s="136">
        <v>61</v>
      </c>
      <c r="L18" s="136">
        <v>45</v>
      </c>
      <c r="M18" s="136">
        <v>44</v>
      </c>
      <c r="N18" s="136">
        <v>54</v>
      </c>
      <c r="O18" s="136">
        <v>47</v>
      </c>
      <c r="P18" s="136">
        <f t="shared" si="0"/>
        <v>693</v>
      </c>
      <c r="Q18" s="79">
        <f t="shared" si="1"/>
        <v>1.6836</v>
      </c>
    </row>
    <row r="19" spans="2:18" ht="18.75" customHeight="1">
      <c r="B19" s="27">
        <v>15</v>
      </c>
      <c r="C19" s="1" t="s">
        <v>34</v>
      </c>
      <c r="D19" s="136">
        <v>55</v>
      </c>
      <c r="E19" s="136">
        <v>52</v>
      </c>
      <c r="F19" s="136">
        <v>63</v>
      </c>
      <c r="G19" s="136">
        <v>40</v>
      </c>
      <c r="H19" s="136">
        <v>53</v>
      </c>
      <c r="I19" s="136">
        <v>43</v>
      </c>
      <c r="J19" s="136">
        <v>48</v>
      </c>
      <c r="K19" s="136">
        <v>46</v>
      </c>
      <c r="L19" s="136">
        <v>44</v>
      </c>
      <c r="M19" s="136">
        <v>54</v>
      </c>
      <c r="N19" s="136">
        <v>65</v>
      </c>
      <c r="O19" s="136">
        <v>38</v>
      </c>
      <c r="P19" s="136">
        <f t="shared" si="0"/>
        <v>601</v>
      </c>
      <c r="Q19" s="79">
        <f t="shared" si="1"/>
        <v>1.46</v>
      </c>
    </row>
    <row r="20" spans="2:18" ht="18.75" customHeight="1">
      <c r="B20" s="27">
        <v>16</v>
      </c>
      <c r="C20" s="1" t="s">
        <v>35</v>
      </c>
      <c r="D20" s="136">
        <v>41</v>
      </c>
      <c r="E20" s="136">
        <v>39</v>
      </c>
      <c r="F20" s="136">
        <v>51</v>
      </c>
      <c r="G20" s="136">
        <v>24</v>
      </c>
      <c r="H20" s="136">
        <v>47</v>
      </c>
      <c r="I20" s="136">
        <v>43</v>
      </c>
      <c r="J20" s="136">
        <v>31</v>
      </c>
      <c r="K20" s="136">
        <v>37</v>
      </c>
      <c r="L20" s="136">
        <v>24</v>
      </c>
      <c r="M20" s="136">
        <v>40</v>
      </c>
      <c r="N20" s="136">
        <v>35</v>
      </c>
      <c r="O20" s="136">
        <v>26</v>
      </c>
      <c r="P20" s="136">
        <f t="shared" si="0"/>
        <v>438</v>
      </c>
      <c r="Q20" s="79">
        <f t="shared" si="1"/>
        <v>1.0641</v>
      </c>
    </row>
    <row r="21" spans="2:18" ht="18.75" customHeight="1">
      <c r="B21" s="27">
        <v>17</v>
      </c>
      <c r="C21" s="1" t="s">
        <v>80</v>
      </c>
      <c r="D21" s="136">
        <v>32</v>
      </c>
      <c r="E21" s="136">
        <v>29</v>
      </c>
      <c r="F21" s="136">
        <v>38</v>
      </c>
      <c r="G21" s="136">
        <v>22</v>
      </c>
      <c r="H21" s="136">
        <v>48</v>
      </c>
      <c r="I21" s="136">
        <v>35</v>
      </c>
      <c r="J21" s="136">
        <v>36</v>
      </c>
      <c r="K21" s="136">
        <v>46</v>
      </c>
      <c r="L21" s="136">
        <v>31</v>
      </c>
      <c r="M21" s="136">
        <v>26</v>
      </c>
      <c r="N21" s="136">
        <v>42</v>
      </c>
      <c r="O21" s="136">
        <v>35</v>
      </c>
      <c r="P21" s="136">
        <f t="shared" si="0"/>
        <v>420</v>
      </c>
      <c r="Q21" s="79">
        <f t="shared" si="1"/>
        <v>1.0203</v>
      </c>
    </row>
    <row r="22" spans="2:18" ht="18.75" customHeight="1">
      <c r="B22" s="27">
        <v>18</v>
      </c>
      <c r="C22" s="1" t="s">
        <v>51</v>
      </c>
      <c r="D22" s="136">
        <v>55</v>
      </c>
      <c r="E22" s="136">
        <v>37</v>
      </c>
      <c r="F22" s="136">
        <v>31</v>
      </c>
      <c r="G22" s="136">
        <v>32</v>
      </c>
      <c r="H22" s="136">
        <v>26</v>
      </c>
      <c r="I22" s="136">
        <v>20</v>
      </c>
      <c r="J22" s="136">
        <v>31</v>
      </c>
      <c r="K22" s="136">
        <v>22</v>
      </c>
      <c r="L22" s="136">
        <v>15</v>
      </c>
      <c r="M22" s="136">
        <v>22</v>
      </c>
      <c r="N22" s="136">
        <v>27</v>
      </c>
      <c r="O22" s="136">
        <v>31</v>
      </c>
      <c r="P22" s="136">
        <f t="shared" si="0"/>
        <v>349</v>
      </c>
      <c r="Q22" s="79">
        <f t="shared" si="1"/>
        <v>0.8478</v>
      </c>
    </row>
    <row r="23" spans="2:18" ht="18.75" customHeight="1">
      <c r="B23" s="27">
        <v>19</v>
      </c>
      <c r="C23" s="1" t="s">
        <v>38</v>
      </c>
      <c r="D23" s="136">
        <v>18</v>
      </c>
      <c r="E23" s="136">
        <v>22</v>
      </c>
      <c r="F23" s="136">
        <v>18</v>
      </c>
      <c r="G23" s="136">
        <v>28</v>
      </c>
      <c r="H23" s="136">
        <v>35</v>
      </c>
      <c r="I23" s="136">
        <v>23</v>
      </c>
      <c r="J23" s="136">
        <v>25</v>
      </c>
      <c r="K23" s="136">
        <v>22</v>
      </c>
      <c r="L23" s="136">
        <v>25</v>
      </c>
      <c r="M23" s="136">
        <v>24</v>
      </c>
      <c r="N23" s="136">
        <v>22</v>
      </c>
      <c r="O23" s="136">
        <v>20</v>
      </c>
      <c r="P23" s="136">
        <f t="shared" si="0"/>
        <v>282</v>
      </c>
      <c r="Q23" s="79">
        <f t="shared" si="1"/>
        <v>0.68510000000000004</v>
      </c>
    </row>
    <row r="24" spans="2:18" ht="18.75" customHeight="1">
      <c r="B24" s="27">
        <v>20</v>
      </c>
      <c r="C24" s="1" t="s">
        <v>95</v>
      </c>
      <c r="D24" s="136">
        <v>172</v>
      </c>
      <c r="E24" s="136">
        <v>161</v>
      </c>
      <c r="F24" s="136">
        <v>158</v>
      </c>
      <c r="G24" s="136">
        <v>142</v>
      </c>
      <c r="H24" s="136">
        <v>155</v>
      </c>
      <c r="I24" s="136">
        <v>121</v>
      </c>
      <c r="J24" s="136">
        <v>151</v>
      </c>
      <c r="K24" s="136">
        <v>133</v>
      </c>
      <c r="L24" s="136">
        <v>98</v>
      </c>
      <c r="M24" s="136">
        <v>139</v>
      </c>
      <c r="N24" s="136">
        <v>157</v>
      </c>
      <c r="O24" s="136">
        <v>153</v>
      </c>
      <c r="P24" s="136">
        <f t="shared" si="0"/>
        <v>1740</v>
      </c>
      <c r="Q24" s="79">
        <f t="shared" si="1"/>
        <v>4.2271000000000001</v>
      </c>
    </row>
    <row r="25" spans="2:18" ht="18.75" customHeight="1">
      <c r="B25" s="293" t="s">
        <v>2</v>
      </c>
      <c r="C25" s="293"/>
      <c r="D25" s="137">
        <f>+SUM(D5:D24)</f>
        <v>4233</v>
      </c>
      <c r="E25" s="137">
        <f t="shared" ref="E25:P25" si="2">+SUM(E5:E24)</f>
        <v>3565</v>
      </c>
      <c r="F25" s="137">
        <f t="shared" si="2"/>
        <v>3970</v>
      </c>
      <c r="G25" s="137">
        <f t="shared" si="2"/>
        <v>3192</v>
      </c>
      <c r="H25" s="137">
        <f t="shared" si="2"/>
        <v>3746</v>
      </c>
      <c r="I25" s="137">
        <f t="shared" si="2"/>
        <v>3128</v>
      </c>
      <c r="J25" s="137">
        <f t="shared" si="2"/>
        <v>3365</v>
      </c>
      <c r="K25" s="137">
        <f t="shared" si="2"/>
        <v>3191</v>
      </c>
      <c r="L25" s="137">
        <f t="shared" si="2"/>
        <v>3022</v>
      </c>
      <c r="M25" s="137">
        <f t="shared" si="2"/>
        <v>3477</v>
      </c>
      <c r="N25" s="137">
        <f t="shared" si="2"/>
        <v>3422</v>
      </c>
      <c r="O25" s="137">
        <f t="shared" si="2"/>
        <v>2852</v>
      </c>
      <c r="P25" s="137">
        <f t="shared" si="2"/>
        <v>41163</v>
      </c>
      <c r="Q25" s="240">
        <f>+SUM(Q5:Q24)</f>
        <v>100.00000000000003</v>
      </c>
    </row>
    <row r="26" spans="2:18">
      <c r="B26" s="43" t="s">
        <v>147</v>
      </c>
      <c r="I26" s="56"/>
    </row>
    <row r="27" spans="2:18" s="32" customFormat="1">
      <c r="B27" s="43" t="s">
        <v>86</v>
      </c>
      <c r="R27" s="91"/>
    </row>
    <row r="28" spans="2:18" s="33" customFormat="1">
      <c r="B28" s="43" t="s">
        <v>137</v>
      </c>
    </row>
    <row r="29" spans="2:18">
      <c r="B29" s="43" t="s">
        <v>228</v>
      </c>
      <c r="C29" s="76"/>
      <c r="D29" s="77"/>
      <c r="E29" s="17"/>
      <c r="F29" s="9"/>
    </row>
    <row r="30" spans="2:18">
      <c r="B30" s="43" t="s">
        <v>230</v>
      </c>
      <c r="C30" s="17"/>
      <c r="D30" s="34"/>
      <c r="E30" s="17"/>
      <c r="F30" s="9"/>
    </row>
    <row r="31" spans="2:18">
      <c r="B31" s="42"/>
    </row>
    <row r="32" spans="2:18">
      <c r="B32" s="33"/>
      <c r="I32" s="55"/>
    </row>
    <row r="33" spans="2:15">
      <c r="B33" s="33"/>
      <c r="D33" s="113"/>
      <c r="E33" s="113"/>
      <c r="F33" s="113"/>
      <c r="G33" s="113"/>
      <c r="H33" s="113"/>
      <c r="I33" s="113"/>
      <c r="J33" s="113"/>
      <c r="K33" s="113"/>
      <c r="L33" s="113"/>
      <c r="M33" s="113"/>
      <c r="N33" s="113"/>
      <c r="O33" s="113"/>
    </row>
    <row r="34" spans="2:15">
      <c r="B34" s="33"/>
      <c r="I34" s="55"/>
    </row>
    <row r="35" spans="2:15">
      <c r="B35" s="33"/>
      <c r="I35" s="55"/>
    </row>
    <row r="36" spans="2:15">
      <c r="B36" s="33"/>
      <c r="I36" s="55"/>
    </row>
  </sheetData>
  <mergeCells count="1">
    <mergeCell ref="B25:C25"/>
  </mergeCells>
  <hyperlinks>
    <hyperlink ref="A1" location="ÍNDICE!A1" display="volver" xr:uid="{171DA667-089D-4A9A-983C-1537E9EE4E80}"/>
  </hyperlinks>
  <pageMargins left="0.75" right="0.75" top="1" bottom="1" header="0.5" footer="0.5"/>
  <headerFooter alignWithMargins="0"/>
  <ignoredErrors>
    <ignoredError sqref="D25:O25"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A46"/>
  <sheetViews>
    <sheetView showGridLines="0" zoomScale="85" zoomScaleNormal="85" workbookViewId="0">
      <selection activeCell="B2" sqref="B2"/>
    </sheetView>
  </sheetViews>
  <sheetFormatPr baseColWidth="10" defaultColWidth="11.42578125" defaultRowHeight="12.75"/>
  <cols>
    <col min="1" max="1" width="5.85546875" style="9" bestFit="1" customWidth="1"/>
    <col min="2" max="2" width="3.7109375" style="9" customWidth="1"/>
    <col min="3" max="3" width="23.140625" style="11" customWidth="1"/>
    <col min="4" max="15" width="7.7109375" style="9" customWidth="1"/>
    <col min="16" max="16" width="8.7109375" style="9" customWidth="1"/>
    <col min="17" max="17" width="7.7109375" style="9" customWidth="1"/>
    <col min="18" max="16384" width="11.42578125" style="9"/>
  </cols>
  <sheetData>
    <row r="1" spans="1:131" ht="18.75" customHeight="1">
      <c r="A1" s="151" t="s">
        <v>48</v>
      </c>
    </row>
    <row r="2" spans="1:131" ht="18.75" customHeight="1">
      <c r="B2" s="8" t="s">
        <v>254</v>
      </c>
      <c r="C2" s="17"/>
      <c r="D2" s="38"/>
      <c r="E2" s="38"/>
      <c r="F2" s="38"/>
      <c r="G2" s="38"/>
      <c r="H2" s="38"/>
      <c r="I2" s="38"/>
      <c r="J2" s="38"/>
      <c r="K2" s="38"/>
      <c r="L2" s="38"/>
      <c r="M2" s="38"/>
      <c r="N2" s="38"/>
      <c r="O2" s="38"/>
      <c r="P2" s="17"/>
      <c r="Q2" s="17"/>
    </row>
    <row r="4" spans="1:131" s="19" customFormat="1" ht="24" customHeight="1">
      <c r="A4" s="9"/>
      <c r="B4" s="21" t="s">
        <v>176</v>
      </c>
      <c r="C4" s="12" t="s">
        <v>69</v>
      </c>
      <c r="D4" s="94" t="s">
        <v>107</v>
      </c>
      <c r="E4" s="94" t="s">
        <v>108</v>
      </c>
      <c r="F4" s="94" t="s">
        <v>109</v>
      </c>
      <c r="G4" s="94" t="s">
        <v>110</v>
      </c>
      <c r="H4" s="94" t="s">
        <v>111</v>
      </c>
      <c r="I4" s="94" t="s">
        <v>112</v>
      </c>
      <c r="J4" s="94" t="s">
        <v>113</v>
      </c>
      <c r="K4" s="94" t="s">
        <v>114</v>
      </c>
      <c r="L4" s="94" t="s">
        <v>115</v>
      </c>
      <c r="M4" s="94" t="s">
        <v>116</v>
      </c>
      <c r="N4" s="94" t="s">
        <v>117</v>
      </c>
      <c r="O4" s="94" t="s">
        <v>106</v>
      </c>
      <c r="P4" s="26" t="s">
        <v>2</v>
      </c>
      <c r="Q4" s="13" t="s">
        <v>3</v>
      </c>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row>
    <row r="5" spans="1:131" s="17" customFormat="1" ht="18.75" customHeight="1">
      <c r="B5" s="17">
        <v>1</v>
      </c>
      <c r="C5" s="1" t="s">
        <v>54</v>
      </c>
      <c r="D5" s="40">
        <v>2100</v>
      </c>
      <c r="E5" s="40">
        <v>1768</v>
      </c>
      <c r="F5" s="40">
        <v>1887</v>
      </c>
      <c r="G5" s="40">
        <v>1588</v>
      </c>
      <c r="H5" s="40">
        <v>2041</v>
      </c>
      <c r="I5" s="40">
        <v>1752</v>
      </c>
      <c r="J5" s="40">
        <v>1579</v>
      </c>
      <c r="K5" s="40">
        <v>1635</v>
      </c>
      <c r="L5" s="40">
        <v>1703</v>
      </c>
      <c r="M5" s="40">
        <v>1899</v>
      </c>
      <c r="N5" s="40">
        <v>1651</v>
      </c>
      <c r="O5" s="40">
        <v>1608</v>
      </c>
      <c r="P5" s="40">
        <f>+SUM(D5:O5)</f>
        <v>21211</v>
      </c>
      <c r="Q5" s="79">
        <f>ROUND(+P5/$P$15*100,4)</f>
        <v>50.164400000000001</v>
      </c>
      <c r="R5" s="18"/>
    </row>
    <row r="6" spans="1:131" s="17" customFormat="1" ht="18.75" customHeight="1">
      <c r="B6" s="17">
        <v>2</v>
      </c>
      <c r="C6" s="32" t="s">
        <v>56</v>
      </c>
      <c r="D6" s="40">
        <v>686</v>
      </c>
      <c r="E6" s="40">
        <v>414</v>
      </c>
      <c r="F6" s="40">
        <v>495</v>
      </c>
      <c r="G6" s="40">
        <v>448</v>
      </c>
      <c r="H6" s="40">
        <v>509</v>
      </c>
      <c r="I6" s="40">
        <v>484</v>
      </c>
      <c r="J6" s="40">
        <v>458</v>
      </c>
      <c r="K6" s="40">
        <v>391</v>
      </c>
      <c r="L6" s="40">
        <v>512</v>
      </c>
      <c r="M6" s="40">
        <v>496</v>
      </c>
      <c r="N6" s="40">
        <v>464</v>
      </c>
      <c r="O6" s="40">
        <v>364</v>
      </c>
      <c r="P6" s="40">
        <f t="shared" ref="P6:P13" si="0">+SUM(D6:O6)</f>
        <v>5721</v>
      </c>
      <c r="Q6" s="79">
        <f t="shared" ref="Q6:Q14" si="1">ROUND(+P6/$P$15*100,4)</f>
        <v>13.5303</v>
      </c>
      <c r="R6" s="18"/>
    </row>
    <row r="7" spans="1:131" s="17" customFormat="1" ht="18.75" customHeight="1">
      <c r="B7" s="17">
        <v>3</v>
      </c>
      <c r="C7" s="1" t="s">
        <v>58</v>
      </c>
      <c r="D7" s="40">
        <v>554</v>
      </c>
      <c r="E7" s="40">
        <v>450</v>
      </c>
      <c r="F7" s="40">
        <v>490</v>
      </c>
      <c r="G7" s="40">
        <v>353</v>
      </c>
      <c r="H7" s="40">
        <v>465</v>
      </c>
      <c r="I7" s="40">
        <v>392</v>
      </c>
      <c r="J7" s="40">
        <v>459</v>
      </c>
      <c r="K7" s="40">
        <v>374</v>
      </c>
      <c r="L7" s="40">
        <v>373</v>
      </c>
      <c r="M7" s="40">
        <v>413</v>
      </c>
      <c r="N7" s="40">
        <v>407</v>
      </c>
      <c r="O7" s="40">
        <v>319</v>
      </c>
      <c r="P7" s="40">
        <f t="shared" si="0"/>
        <v>5049</v>
      </c>
      <c r="Q7" s="79">
        <f t="shared" si="1"/>
        <v>11.941000000000001</v>
      </c>
      <c r="R7" s="18"/>
    </row>
    <row r="8" spans="1:131" s="17" customFormat="1" ht="18.75" customHeight="1">
      <c r="B8" s="17">
        <v>4</v>
      </c>
      <c r="C8" s="32" t="s">
        <v>59</v>
      </c>
      <c r="D8" s="40">
        <v>513</v>
      </c>
      <c r="E8" s="40">
        <v>350</v>
      </c>
      <c r="F8" s="40">
        <v>419</v>
      </c>
      <c r="G8" s="40">
        <v>329</v>
      </c>
      <c r="H8" s="40">
        <v>428</v>
      </c>
      <c r="I8" s="40">
        <v>299</v>
      </c>
      <c r="J8" s="40">
        <v>320</v>
      </c>
      <c r="K8" s="40">
        <v>360</v>
      </c>
      <c r="L8" s="40">
        <v>385</v>
      </c>
      <c r="M8" s="40">
        <v>359</v>
      </c>
      <c r="N8" s="40">
        <v>352</v>
      </c>
      <c r="O8" s="40">
        <v>286</v>
      </c>
      <c r="P8" s="40">
        <f t="shared" si="0"/>
        <v>4400</v>
      </c>
      <c r="Q8" s="79">
        <f t="shared" si="1"/>
        <v>10.4061</v>
      </c>
      <c r="R8" s="18"/>
    </row>
    <row r="9" spans="1:131" s="17" customFormat="1" ht="18.75" customHeight="1">
      <c r="B9" s="17">
        <v>5</v>
      </c>
      <c r="C9" s="32" t="s">
        <v>55</v>
      </c>
      <c r="D9" s="40">
        <v>259</v>
      </c>
      <c r="E9" s="40">
        <v>221</v>
      </c>
      <c r="F9" s="40">
        <v>228</v>
      </c>
      <c r="G9" s="40">
        <v>213</v>
      </c>
      <c r="H9" s="40">
        <v>220</v>
      </c>
      <c r="I9" s="40">
        <v>215</v>
      </c>
      <c r="J9" s="40">
        <v>206</v>
      </c>
      <c r="K9" s="40">
        <v>207</v>
      </c>
      <c r="L9" s="40">
        <v>256</v>
      </c>
      <c r="M9" s="40">
        <v>335</v>
      </c>
      <c r="N9" s="40">
        <v>253</v>
      </c>
      <c r="O9" s="40">
        <v>238</v>
      </c>
      <c r="P9" s="40">
        <f t="shared" si="0"/>
        <v>2851</v>
      </c>
      <c r="Q9" s="79">
        <f t="shared" si="1"/>
        <v>6.7427000000000001</v>
      </c>
      <c r="R9" s="18"/>
    </row>
    <row r="10" spans="1:131" s="17" customFormat="1" ht="18.75" customHeight="1">
      <c r="B10" s="17">
        <v>6</v>
      </c>
      <c r="C10" s="1" t="s">
        <v>60</v>
      </c>
      <c r="D10" s="40">
        <v>77</v>
      </c>
      <c r="E10" s="40">
        <v>53</v>
      </c>
      <c r="F10" s="40">
        <v>56</v>
      </c>
      <c r="G10" s="40">
        <v>45</v>
      </c>
      <c r="H10" s="40">
        <v>67</v>
      </c>
      <c r="I10" s="40">
        <v>50</v>
      </c>
      <c r="J10" s="40">
        <v>48</v>
      </c>
      <c r="K10" s="40">
        <v>29</v>
      </c>
      <c r="L10" s="40">
        <v>58</v>
      </c>
      <c r="M10" s="40">
        <v>60</v>
      </c>
      <c r="N10" s="40">
        <v>50</v>
      </c>
      <c r="O10" s="40">
        <v>28</v>
      </c>
      <c r="P10" s="40">
        <f t="shared" si="0"/>
        <v>621</v>
      </c>
      <c r="Q10" s="79">
        <f t="shared" si="1"/>
        <v>1.4686999999999999</v>
      </c>
      <c r="R10" s="18"/>
    </row>
    <row r="11" spans="1:131" s="17" customFormat="1" ht="18.75" customHeight="1">
      <c r="B11" s="17">
        <v>7</v>
      </c>
      <c r="C11" s="1" t="s">
        <v>57</v>
      </c>
      <c r="D11" s="40">
        <v>64</v>
      </c>
      <c r="E11" s="40">
        <v>41</v>
      </c>
      <c r="F11" s="40">
        <v>42</v>
      </c>
      <c r="G11" s="40">
        <v>60</v>
      </c>
      <c r="H11" s="40">
        <v>51</v>
      </c>
      <c r="I11" s="40">
        <v>52</v>
      </c>
      <c r="J11" s="40">
        <v>46</v>
      </c>
      <c r="K11" s="40">
        <v>46</v>
      </c>
      <c r="L11" s="40">
        <v>51</v>
      </c>
      <c r="M11" s="40">
        <v>59</v>
      </c>
      <c r="N11" s="40">
        <v>49</v>
      </c>
      <c r="O11" s="40">
        <v>35</v>
      </c>
      <c r="P11" s="40">
        <f t="shared" si="0"/>
        <v>596</v>
      </c>
      <c r="Q11" s="79">
        <f t="shared" si="1"/>
        <v>1.4095</v>
      </c>
      <c r="R11" s="18"/>
    </row>
    <row r="12" spans="1:131" s="17" customFormat="1" ht="18.75" customHeight="1">
      <c r="B12" s="17">
        <v>8</v>
      </c>
      <c r="C12" s="11" t="s">
        <v>61</v>
      </c>
      <c r="D12" s="40">
        <v>50</v>
      </c>
      <c r="E12" s="40">
        <v>43</v>
      </c>
      <c r="F12" s="40">
        <v>53</v>
      </c>
      <c r="G12" s="40">
        <v>35</v>
      </c>
      <c r="H12" s="40">
        <v>44</v>
      </c>
      <c r="I12" s="40">
        <v>46</v>
      </c>
      <c r="J12" s="40">
        <v>59</v>
      </c>
      <c r="K12" s="40">
        <v>46</v>
      </c>
      <c r="L12" s="40">
        <v>58</v>
      </c>
      <c r="M12" s="40">
        <v>52</v>
      </c>
      <c r="N12" s="40">
        <v>45</v>
      </c>
      <c r="O12" s="40">
        <v>36</v>
      </c>
      <c r="P12" s="40">
        <f t="shared" si="0"/>
        <v>567</v>
      </c>
      <c r="Q12" s="79">
        <f t="shared" si="1"/>
        <v>1.341</v>
      </c>
      <c r="R12" s="18"/>
    </row>
    <row r="13" spans="1:131" s="17" customFormat="1" ht="25.5">
      <c r="B13" s="17">
        <v>9</v>
      </c>
      <c r="C13" s="11" t="s">
        <v>131</v>
      </c>
      <c r="D13" s="40">
        <v>39</v>
      </c>
      <c r="E13" s="40">
        <v>28</v>
      </c>
      <c r="F13" s="40">
        <v>23</v>
      </c>
      <c r="G13" s="40">
        <v>25</v>
      </c>
      <c r="H13" s="40">
        <v>21</v>
      </c>
      <c r="I13" s="40">
        <v>11</v>
      </c>
      <c r="J13" s="40">
        <v>16</v>
      </c>
      <c r="K13" s="40">
        <v>17</v>
      </c>
      <c r="L13" s="40">
        <v>21</v>
      </c>
      <c r="M13" s="40">
        <v>15</v>
      </c>
      <c r="N13" s="40">
        <v>10</v>
      </c>
      <c r="O13" s="40">
        <v>19</v>
      </c>
      <c r="P13" s="40">
        <f t="shared" si="0"/>
        <v>245</v>
      </c>
      <c r="Q13" s="79">
        <f t="shared" si="1"/>
        <v>0.57940000000000003</v>
      </c>
      <c r="R13" s="18"/>
    </row>
    <row r="14" spans="1:131" s="20" customFormat="1" ht="18.75" customHeight="1">
      <c r="A14" s="17"/>
      <c r="B14" s="17">
        <v>10</v>
      </c>
      <c r="C14" s="11" t="s">
        <v>93</v>
      </c>
      <c r="D14" s="40">
        <v>112</v>
      </c>
      <c r="E14" s="40">
        <v>92</v>
      </c>
      <c r="F14" s="40">
        <v>83</v>
      </c>
      <c r="G14" s="40">
        <v>63</v>
      </c>
      <c r="H14" s="40">
        <v>84</v>
      </c>
      <c r="I14" s="40">
        <v>99</v>
      </c>
      <c r="J14" s="40">
        <v>77</v>
      </c>
      <c r="K14" s="40">
        <v>65</v>
      </c>
      <c r="L14" s="40">
        <v>76</v>
      </c>
      <c r="M14" s="40">
        <v>99</v>
      </c>
      <c r="N14" s="40">
        <v>92</v>
      </c>
      <c r="O14" s="40">
        <v>80</v>
      </c>
      <c r="P14" s="40">
        <f>+SUM(D14:O14)</f>
        <v>1022</v>
      </c>
      <c r="Q14" s="79">
        <f t="shared" si="1"/>
        <v>2.4169999999999998</v>
      </c>
      <c r="R14" s="18"/>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row>
    <row r="15" spans="1:131" s="17" customFormat="1" ht="18.75" customHeight="1">
      <c r="B15" s="294" t="s">
        <v>2</v>
      </c>
      <c r="C15" s="295"/>
      <c r="D15" s="142">
        <f>+SUM(D5:D14)</f>
        <v>4454</v>
      </c>
      <c r="E15" s="143">
        <f t="shared" ref="E15:O15" si="2">+SUM(E5:E14)</f>
        <v>3460</v>
      </c>
      <c r="F15" s="143">
        <f t="shared" si="2"/>
        <v>3776</v>
      </c>
      <c r="G15" s="143">
        <f t="shared" si="2"/>
        <v>3159</v>
      </c>
      <c r="H15" s="143">
        <f t="shared" si="2"/>
        <v>3930</v>
      </c>
      <c r="I15" s="143">
        <f t="shared" si="2"/>
        <v>3400</v>
      </c>
      <c r="J15" s="143">
        <f t="shared" si="2"/>
        <v>3268</v>
      </c>
      <c r="K15" s="143">
        <f t="shared" si="2"/>
        <v>3170</v>
      </c>
      <c r="L15" s="143">
        <f t="shared" si="2"/>
        <v>3493</v>
      </c>
      <c r="M15" s="143">
        <f t="shared" si="2"/>
        <v>3787</v>
      </c>
      <c r="N15" s="143">
        <f t="shared" si="2"/>
        <v>3373</v>
      </c>
      <c r="O15" s="143">
        <f t="shared" si="2"/>
        <v>3013</v>
      </c>
      <c r="P15" s="143">
        <f>+SUM(D15:O15)</f>
        <v>42283</v>
      </c>
      <c r="Q15" s="240">
        <f t="shared" ref="Q15" si="3">+P15/$P$15*100</f>
        <v>100</v>
      </c>
    </row>
    <row r="16" spans="1:131" s="106" customFormat="1" ht="27.6" customHeight="1">
      <c r="B16" s="296" t="s">
        <v>149</v>
      </c>
      <c r="C16" s="296"/>
      <c r="D16" s="296"/>
      <c r="E16" s="296"/>
      <c r="F16" s="296"/>
      <c r="G16" s="296"/>
      <c r="H16" s="296"/>
      <c r="I16" s="296"/>
      <c r="J16" s="296"/>
      <c r="K16" s="296"/>
      <c r="L16" s="296"/>
      <c r="M16" s="296"/>
      <c r="N16" s="296"/>
      <c r="O16" s="296"/>
      <c r="P16" s="296"/>
      <c r="Q16" s="296"/>
    </row>
    <row r="17" spans="2:17" s="17" customFormat="1" ht="12" customHeight="1">
      <c r="B17" s="43" t="s">
        <v>228</v>
      </c>
      <c r="C17" s="76"/>
      <c r="D17" s="77"/>
      <c r="F17" s="9"/>
      <c r="G17" s="1"/>
      <c r="H17" s="1"/>
      <c r="I17" s="1"/>
      <c r="J17" s="1"/>
      <c r="K17" s="1"/>
      <c r="L17" s="1"/>
      <c r="M17" s="1"/>
      <c r="N17" s="1"/>
      <c r="O17" s="1"/>
      <c r="P17" s="1"/>
      <c r="Q17" s="1"/>
    </row>
    <row r="18" spans="2:17" s="17" customFormat="1">
      <c r="B18" s="43" t="s">
        <v>230</v>
      </c>
      <c r="D18" s="34"/>
      <c r="F18" s="9"/>
      <c r="G18" s="1"/>
      <c r="H18" s="1"/>
      <c r="I18" s="1"/>
      <c r="J18" s="1"/>
      <c r="K18" s="1"/>
      <c r="L18" s="1"/>
      <c r="M18" s="1"/>
      <c r="N18" s="1"/>
      <c r="O18" s="1"/>
      <c r="P18" s="1"/>
      <c r="Q18" s="1"/>
    </row>
    <row r="19" spans="2:17" s="17" customFormat="1">
      <c r="C19" s="1"/>
      <c r="D19" s="1"/>
      <c r="E19" s="1"/>
      <c r="F19" s="1"/>
      <c r="G19" s="1"/>
      <c r="H19" s="1"/>
      <c r="I19" s="1"/>
      <c r="J19" s="1"/>
      <c r="K19" s="1"/>
      <c r="L19" s="1"/>
      <c r="M19" s="1"/>
      <c r="N19" s="1"/>
      <c r="O19" s="1"/>
      <c r="P19" s="1"/>
      <c r="Q19" s="1"/>
    </row>
    <row r="20" spans="2:17" s="17" customFormat="1" ht="18.75" customHeight="1">
      <c r="D20" s="1"/>
      <c r="E20" s="1"/>
      <c r="F20" s="1"/>
      <c r="G20" s="1"/>
      <c r="H20" s="1"/>
      <c r="I20" s="1"/>
      <c r="J20" s="1"/>
      <c r="K20" s="1"/>
      <c r="L20" s="1"/>
      <c r="M20" s="1"/>
      <c r="N20" s="1"/>
      <c r="O20" s="1"/>
      <c r="P20" s="1"/>
      <c r="Q20" s="1"/>
    </row>
    <row r="21" spans="2:17" s="17" customFormat="1" ht="18.75" customHeight="1">
      <c r="C21" s="32"/>
      <c r="D21" s="1"/>
      <c r="E21" s="1"/>
      <c r="F21" s="1"/>
      <c r="G21" s="1"/>
      <c r="H21" s="1"/>
      <c r="I21" s="1"/>
      <c r="J21" s="1"/>
      <c r="K21" s="1"/>
      <c r="L21" s="1"/>
      <c r="M21" s="1"/>
      <c r="N21" s="1"/>
      <c r="O21" s="1"/>
      <c r="P21" s="1"/>
      <c r="Q21" s="1"/>
    </row>
    <row r="22" spans="2:17" s="17" customFormat="1" ht="18.75" customHeight="1">
      <c r="C22" s="32"/>
      <c r="D22" s="1"/>
      <c r="E22" s="1"/>
      <c r="F22" s="1"/>
      <c r="G22" s="1"/>
      <c r="H22" s="1"/>
      <c r="I22" s="1"/>
      <c r="J22" s="1"/>
      <c r="K22" s="1"/>
      <c r="L22" s="1"/>
      <c r="M22" s="1"/>
      <c r="N22" s="1"/>
      <c r="O22" s="1"/>
      <c r="P22" s="1"/>
      <c r="Q22" s="1"/>
    </row>
    <row r="23" spans="2:17" s="17" customFormat="1" ht="18.75" customHeight="1">
      <c r="C23" s="32"/>
      <c r="D23" s="1"/>
      <c r="E23" s="1"/>
      <c r="F23" s="1"/>
      <c r="G23" s="32"/>
      <c r="H23" s="1"/>
      <c r="I23" s="1"/>
      <c r="J23" s="1"/>
      <c r="K23" s="1"/>
      <c r="L23" s="1"/>
      <c r="M23" s="1"/>
      <c r="N23" s="1"/>
      <c r="O23" s="1"/>
      <c r="P23" s="1"/>
      <c r="Q23" s="1"/>
    </row>
    <row r="24" spans="2:17" s="17" customFormat="1" ht="18.75" customHeight="1">
      <c r="D24" s="1"/>
      <c r="E24" s="1"/>
      <c r="F24" s="1"/>
      <c r="G24" s="1"/>
      <c r="H24" s="1"/>
      <c r="I24" s="1"/>
      <c r="J24" s="1"/>
      <c r="K24" s="1"/>
      <c r="L24" s="1"/>
      <c r="M24" s="1"/>
      <c r="N24" s="1"/>
      <c r="O24" s="1"/>
      <c r="P24" s="1"/>
      <c r="Q24" s="1"/>
    </row>
    <row r="25" spans="2:17" s="17" customFormat="1" ht="18.75" customHeight="1">
      <c r="C25" s="1"/>
      <c r="D25" s="1"/>
      <c r="E25" s="1"/>
      <c r="F25" s="1"/>
      <c r="G25" s="1"/>
      <c r="H25" s="1"/>
      <c r="I25" s="1"/>
      <c r="J25" s="1"/>
      <c r="K25" s="1"/>
      <c r="L25" s="1"/>
      <c r="M25" s="1"/>
      <c r="N25" s="1"/>
      <c r="O25" s="1"/>
      <c r="P25" s="1"/>
      <c r="Q25" s="1"/>
    </row>
    <row r="26" spans="2:17" s="17" customFormat="1" ht="18.75" customHeight="1">
      <c r="C26" s="1"/>
      <c r="D26" s="1"/>
      <c r="E26" s="1"/>
      <c r="F26" s="1"/>
      <c r="G26" s="1"/>
      <c r="H26" s="1"/>
      <c r="I26" s="1"/>
      <c r="J26" s="1"/>
      <c r="K26" s="1"/>
      <c r="L26" s="1"/>
      <c r="M26" s="1"/>
      <c r="N26" s="1"/>
      <c r="O26" s="1"/>
      <c r="P26" s="1"/>
      <c r="Q26" s="1"/>
    </row>
    <row r="27" spans="2:17" s="17" customFormat="1" ht="18.75" customHeight="1">
      <c r="C27" s="1"/>
      <c r="D27" s="1"/>
      <c r="E27" s="1"/>
      <c r="F27" s="1"/>
      <c r="G27" s="1"/>
      <c r="H27" s="1"/>
      <c r="I27" s="1"/>
      <c r="J27" s="1"/>
      <c r="K27" s="1"/>
      <c r="L27" s="1"/>
      <c r="M27" s="1"/>
      <c r="N27" s="1"/>
      <c r="O27" s="1"/>
      <c r="P27" s="1"/>
      <c r="Q27" s="1"/>
    </row>
    <row r="28" spans="2:17" s="17" customFormat="1" ht="18.75" customHeight="1">
      <c r="C28" s="11"/>
      <c r="D28" s="1"/>
      <c r="E28" s="1"/>
      <c r="F28" s="1"/>
      <c r="G28" s="1"/>
      <c r="H28" s="1"/>
      <c r="I28" s="1"/>
      <c r="J28" s="1"/>
      <c r="K28" s="1"/>
      <c r="L28" s="1"/>
      <c r="M28" s="1"/>
      <c r="N28" s="1"/>
      <c r="O28" s="1"/>
      <c r="P28" s="1"/>
      <c r="Q28" s="1"/>
    </row>
    <row r="29" spans="2:17" s="17" customFormat="1" ht="18.75" customHeight="1">
      <c r="C29" s="1"/>
      <c r="D29" s="1"/>
      <c r="E29" s="1"/>
      <c r="F29" s="1"/>
      <c r="G29" s="1"/>
      <c r="H29" s="1"/>
      <c r="I29" s="1"/>
      <c r="J29" s="1"/>
      <c r="K29" s="1"/>
      <c r="L29" s="1"/>
      <c r="M29" s="1"/>
      <c r="N29" s="1"/>
      <c r="O29" s="1"/>
      <c r="P29" s="1"/>
      <c r="Q29" s="1"/>
    </row>
    <row r="30" spans="2:17" s="17" customFormat="1" ht="18.75" customHeight="1">
      <c r="C30" s="1"/>
      <c r="D30" s="1"/>
      <c r="E30" s="1"/>
      <c r="F30" s="1"/>
      <c r="G30" s="1"/>
      <c r="H30" s="1"/>
      <c r="I30" s="1"/>
      <c r="J30" s="1"/>
      <c r="K30" s="1"/>
      <c r="L30" s="1"/>
      <c r="M30" s="1"/>
      <c r="N30" s="1"/>
      <c r="O30" s="1"/>
      <c r="P30" s="1"/>
      <c r="Q30" s="1"/>
    </row>
    <row r="31" spans="2:17" s="17" customFormat="1" ht="18.75" customHeight="1">
      <c r="C31" s="1"/>
      <c r="D31" s="1"/>
      <c r="E31" s="1"/>
      <c r="F31" s="1"/>
      <c r="G31" s="1"/>
      <c r="H31" s="1"/>
      <c r="I31" s="1"/>
      <c r="J31" s="1"/>
      <c r="K31" s="1"/>
      <c r="L31" s="1"/>
      <c r="M31" s="1"/>
      <c r="N31" s="1"/>
      <c r="O31" s="1"/>
      <c r="P31" s="1"/>
      <c r="Q31" s="1"/>
    </row>
    <row r="32" spans="2:17" s="17" customFormat="1" ht="18.75" customHeight="1">
      <c r="C32" s="1"/>
      <c r="D32" s="1"/>
      <c r="E32" s="1"/>
      <c r="F32" s="1"/>
      <c r="G32" s="1"/>
      <c r="H32" s="1"/>
      <c r="I32" s="1"/>
      <c r="J32" s="1"/>
      <c r="K32" s="1"/>
      <c r="L32" s="1"/>
      <c r="M32" s="1"/>
      <c r="N32" s="1"/>
      <c r="O32" s="1"/>
      <c r="P32" s="1"/>
      <c r="Q32" s="1"/>
    </row>
    <row r="33" spans="2:17" s="17" customFormat="1" ht="18.75" customHeight="1">
      <c r="C33" s="1"/>
      <c r="D33" s="1"/>
      <c r="E33" s="1"/>
      <c r="F33" s="1"/>
      <c r="G33" s="1"/>
      <c r="H33" s="1"/>
      <c r="I33" s="1"/>
      <c r="J33" s="1"/>
      <c r="K33" s="1"/>
      <c r="L33" s="1"/>
      <c r="M33" s="1"/>
      <c r="N33" s="1"/>
      <c r="O33" s="1"/>
      <c r="P33" s="1"/>
      <c r="Q33" s="1"/>
    </row>
    <row r="34" spans="2:17" s="17" customFormat="1" ht="18.75" customHeight="1">
      <c r="C34" s="1"/>
      <c r="D34" s="1"/>
      <c r="E34" s="1"/>
      <c r="F34" s="1"/>
      <c r="G34" s="1"/>
      <c r="H34" s="1"/>
      <c r="I34" s="1"/>
      <c r="J34" s="1"/>
      <c r="K34" s="1"/>
      <c r="L34" s="1"/>
      <c r="M34" s="1"/>
      <c r="N34" s="1"/>
      <c r="O34" s="1"/>
      <c r="P34" s="1"/>
      <c r="Q34" s="1"/>
    </row>
    <row r="35" spans="2:17" s="17" customFormat="1" ht="18.75" customHeight="1">
      <c r="C35" s="1"/>
      <c r="D35" s="1"/>
      <c r="E35" s="1"/>
      <c r="F35" s="1"/>
      <c r="G35" s="1"/>
      <c r="H35" s="1"/>
      <c r="I35" s="1"/>
      <c r="J35" s="1"/>
      <c r="K35" s="1"/>
      <c r="L35" s="1"/>
      <c r="M35" s="1"/>
      <c r="N35" s="1"/>
      <c r="O35" s="1"/>
      <c r="P35" s="1"/>
      <c r="Q35" s="1"/>
    </row>
    <row r="36" spans="2:17" s="17" customFormat="1" ht="18.75" customHeight="1">
      <c r="C36" s="1"/>
      <c r="D36" s="1"/>
      <c r="E36" s="1"/>
      <c r="F36" s="1"/>
      <c r="G36" s="1"/>
      <c r="H36" s="1"/>
      <c r="I36" s="1"/>
      <c r="J36" s="1"/>
      <c r="K36" s="1"/>
      <c r="L36" s="1"/>
      <c r="M36" s="1"/>
      <c r="N36" s="1"/>
      <c r="O36" s="1"/>
      <c r="P36" s="1"/>
      <c r="Q36" s="1"/>
    </row>
    <row r="37" spans="2:17" s="17" customFormat="1" ht="25.5" customHeight="1">
      <c r="C37" s="1"/>
      <c r="D37" s="1"/>
      <c r="E37" s="1"/>
      <c r="F37" s="1"/>
      <c r="G37" s="1"/>
      <c r="H37" s="1"/>
      <c r="I37" s="1"/>
      <c r="J37" s="1"/>
      <c r="K37" s="1"/>
      <c r="L37" s="1"/>
      <c r="M37" s="1"/>
      <c r="N37" s="1"/>
      <c r="O37" s="1"/>
      <c r="P37" s="1"/>
      <c r="Q37" s="1"/>
    </row>
    <row r="38" spans="2:17" s="17" customFormat="1" ht="18.75" customHeight="1">
      <c r="C38" s="1"/>
      <c r="D38" s="1"/>
      <c r="E38" s="1"/>
      <c r="F38" s="1"/>
      <c r="G38" s="1"/>
      <c r="H38" s="1"/>
      <c r="I38" s="1"/>
      <c r="J38" s="1"/>
      <c r="K38" s="1"/>
      <c r="L38" s="1"/>
      <c r="M38" s="1"/>
      <c r="N38" s="1"/>
      <c r="O38" s="1"/>
      <c r="P38" s="1"/>
      <c r="Q38" s="1"/>
    </row>
    <row r="39" spans="2:17" s="17" customFormat="1" ht="25.5" customHeight="1">
      <c r="C39" s="1"/>
      <c r="D39" s="1"/>
      <c r="E39" s="1"/>
      <c r="F39" s="1"/>
      <c r="G39" s="1"/>
      <c r="H39" s="1"/>
      <c r="I39" s="1"/>
      <c r="J39" s="1"/>
      <c r="K39" s="1"/>
      <c r="L39" s="1"/>
      <c r="M39" s="1"/>
      <c r="N39" s="1"/>
      <c r="O39" s="1"/>
      <c r="P39" s="1"/>
      <c r="Q39" s="1"/>
    </row>
    <row r="40" spans="2:17" s="17" customFormat="1" ht="18.75" customHeight="1">
      <c r="C40" s="1"/>
      <c r="D40" s="1"/>
      <c r="E40" s="1"/>
      <c r="F40" s="1"/>
      <c r="G40" s="1"/>
      <c r="H40" s="1"/>
      <c r="I40" s="1"/>
      <c r="J40" s="1"/>
      <c r="K40" s="1"/>
      <c r="L40" s="1"/>
      <c r="M40" s="1"/>
      <c r="N40" s="1"/>
      <c r="O40" s="1"/>
      <c r="P40" s="1"/>
      <c r="Q40" s="1"/>
    </row>
    <row r="41" spans="2:17" s="17" customFormat="1" ht="18.75" customHeight="1">
      <c r="C41" s="1"/>
      <c r="D41" s="1"/>
      <c r="E41" s="1"/>
      <c r="F41" s="1"/>
      <c r="G41" s="1"/>
      <c r="H41" s="1"/>
      <c r="I41" s="1"/>
      <c r="J41" s="1"/>
      <c r="K41" s="1"/>
      <c r="L41" s="1"/>
      <c r="M41" s="1"/>
      <c r="N41" s="1"/>
      <c r="O41" s="1"/>
      <c r="P41" s="1"/>
      <c r="Q41" s="1"/>
    </row>
    <row r="42" spans="2:17" s="17" customFormat="1" ht="18.75" customHeight="1">
      <c r="C42" s="1"/>
      <c r="D42" s="1"/>
      <c r="E42" s="1"/>
      <c r="F42" s="1"/>
      <c r="G42" s="1"/>
      <c r="H42" s="1"/>
      <c r="I42" s="1"/>
      <c r="J42" s="1"/>
      <c r="K42" s="1"/>
      <c r="L42" s="1"/>
      <c r="M42" s="1"/>
      <c r="N42" s="1"/>
      <c r="O42" s="1"/>
      <c r="P42" s="1"/>
      <c r="Q42" s="1"/>
    </row>
    <row r="43" spans="2:17" ht="12.75" customHeight="1">
      <c r="B43" s="18"/>
    </row>
    <row r="44" spans="2:17" ht="12.75" customHeight="1">
      <c r="B44" s="18"/>
    </row>
    <row r="45" spans="2:17" ht="12.75" customHeight="1">
      <c r="B45" s="18"/>
    </row>
    <row r="46" spans="2:17" ht="12.75" customHeight="1">
      <c r="B46" s="18"/>
    </row>
  </sheetData>
  <mergeCells count="2">
    <mergeCell ref="B15:C15"/>
    <mergeCell ref="B16:Q16"/>
  </mergeCells>
  <hyperlinks>
    <hyperlink ref="A1" location="ÍNDICE!A1" display="volver" xr:uid="{D98F0F1F-DE74-4964-B6DE-790532F9487C}"/>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FF0A1-CF51-452C-92F0-7E8CEAB42D2A}">
  <dimension ref="A1:T35"/>
  <sheetViews>
    <sheetView showGridLines="0" topLeftCell="A13" zoomScale="85" zoomScaleNormal="85" workbookViewId="0">
      <selection activeCell="B25" sqref="B25:C25"/>
    </sheetView>
  </sheetViews>
  <sheetFormatPr baseColWidth="10" defaultColWidth="11.42578125" defaultRowHeight="12.75"/>
  <cols>
    <col min="1" max="1" width="5.85546875" style="57" bestFit="1" customWidth="1"/>
    <col min="2" max="2" width="3.7109375" style="57" customWidth="1"/>
    <col min="3" max="3" width="44.28515625" style="57" customWidth="1"/>
    <col min="4" max="15" width="7.7109375" style="57" customWidth="1"/>
    <col min="16" max="16" width="8.7109375" style="57" customWidth="1"/>
    <col min="17" max="17" width="7.7109375" style="57" customWidth="1"/>
    <col min="18" max="21" width="9.140625" style="57" customWidth="1"/>
    <col min="22" max="16384" width="11.42578125" style="57"/>
  </cols>
  <sheetData>
    <row r="1" spans="1:20">
      <c r="A1" s="151" t="s">
        <v>48</v>
      </c>
      <c r="B1" s="102"/>
    </row>
    <row r="2" spans="1:20">
      <c r="B2" s="134" t="s">
        <v>255</v>
      </c>
    </row>
    <row r="3" spans="1:20">
      <c r="C3" s="58"/>
      <c r="D3" s="58"/>
      <c r="E3" s="58"/>
      <c r="F3" s="58"/>
      <c r="G3" s="58"/>
      <c r="H3" s="58"/>
      <c r="I3" s="58"/>
      <c r="J3" s="58"/>
      <c r="K3" s="58"/>
      <c r="L3" s="58"/>
      <c r="M3" s="58"/>
      <c r="N3" s="58"/>
      <c r="O3" s="58"/>
      <c r="P3" s="58"/>
      <c r="Q3" s="58"/>
    </row>
    <row r="4" spans="1:20" s="58" customFormat="1" ht="24" customHeight="1">
      <c r="B4" s="21" t="s">
        <v>176</v>
      </c>
      <c r="C4" s="59" t="s">
        <v>25</v>
      </c>
      <c r="D4" s="94" t="s">
        <v>107</v>
      </c>
      <c r="E4" s="94" t="s">
        <v>108</v>
      </c>
      <c r="F4" s="94" t="s">
        <v>109</v>
      </c>
      <c r="G4" s="94" t="s">
        <v>110</v>
      </c>
      <c r="H4" s="94" t="s">
        <v>111</v>
      </c>
      <c r="I4" s="94" t="s">
        <v>112</v>
      </c>
      <c r="J4" s="94" t="s">
        <v>113</v>
      </c>
      <c r="K4" s="94" t="s">
        <v>114</v>
      </c>
      <c r="L4" s="94" t="s">
        <v>115</v>
      </c>
      <c r="M4" s="94" t="s">
        <v>116</v>
      </c>
      <c r="N4" s="94" t="s">
        <v>117</v>
      </c>
      <c r="O4" s="94" t="s">
        <v>106</v>
      </c>
      <c r="P4" s="26" t="s">
        <v>2</v>
      </c>
      <c r="Q4" s="59" t="s">
        <v>3</v>
      </c>
    </row>
    <row r="5" spans="1:20" s="58" customFormat="1" ht="18.75" customHeight="1">
      <c r="B5" s="60">
        <v>1</v>
      </c>
      <c r="C5" s="58" t="s">
        <v>26</v>
      </c>
      <c r="D5" s="144">
        <v>719</v>
      </c>
      <c r="E5" s="144">
        <v>517</v>
      </c>
      <c r="F5" s="144">
        <v>586</v>
      </c>
      <c r="G5" s="144">
        <v>463</v>
      </c>
      <c r="H5" s="144">
        <v>558</v>
      </c>
      <c r="I5" s="144">
        <v>440</v>
      </c>
      <c r="J5" s="144">
        <v>433</v>
      </c>
      <c r="K5" s="144">
        <v>384</v>
      </c>
      <c r="L5" s="144">
        <v>434</v>
      </c>
      <c r="M5" s="144">
        <v>423</v>
      </c>
      <c r="N5" s="144">
        <v>411</v>
      </c>
      <c r="O5" s="144">
        <v>432</v>
      </c>
      <c r="P5" s="144">
        <f>+SUM(D5:O5)</f>
        <v>5800</v>
      </c>
      <c r="Q5" s="79">
        <f>ROUND(+P5/$P$25*100,4)</f>
        <v>18.882100000000001</v>
      </c>
    </row>
    <row r="6" spans="1:20" s="58" customFormat="1" ht="18.75" customHeight="1">
      <c r="B6" s="60">
        <v>2</v>
      </c>
      <c r="C6" s="58" t="s">
        <v>32</v>
      </c>
      <c r="D6" s="144">
        <v>585</v>
      </c>
      <c r="E6" s="144">
        <v>354</v>
      </c>
      <c r="F6" s="144">
        <v>371</v>
      </c>
      <c r="G6" s="144">
        <v>334</v>
      </c>
      <c r="H6" s="144">
        <v>484</v>
      </c>
      <c r="I6" s="144">
        <v>357</v>
      </c>
      <c r="J6" s="144">
        <v>413</v>
      </c>
      <c r="K6" s="144">
        <v>315</v>
      </c>
      <c r="L6" s="144">
        <v>265</v>
      </c>
      <c r="M6" s="144">
        <v>261</v>
      </c>
      <c r="N6" s="144">
        <v>263</v>
      </c>
      <c r="O6" s="144">
        <v>335</v>
      </c>
      <c r="P6" s="144">
        <f t="shared" ref="P6:P24" si="0">+SUM(D6:O6)</f>
        <v>4337</v>
      </c>
      <c r="Q6" s="79">
        <f t="shared" ref="Q6:Q24" si="1">ROUND(+P6/$P$25*100,4)</f>
        <v>14.119199999999999</v>
      </c>
    </row>
    <row r="7" spans="1:20" s="58" customFormat="1" ht="18.75" customHeight="1">
      <c r="B7" s="60">
        <v>3</v>
      </c>
      <c r="C7" s="62" t="s">
        <v>65</v>
      </c>
      <c r="D7" s="144">
        <v>418</v>
      </c>
      <c r="E7" s="144">
        <v>343</v>
      </c>
      <c r="F7" s="144">
        <v>455</v>
      </c>
      <c r="G7" s="144">
        <v>290</v>
      </c>
      <c r="H7" s="144">
        <v>469</v>
      </c>
      <c r="I7" s="144">
        <v>365</v>
      </c>
      <c r="J7" s="144">
        <v>298</v>
      </c>
      <c r="K7" s="144">
        <v>284</v>
      </c>
      <c r="L7" s="144">
        <v>268</v>
      </c>
      <c r="M7" s="144">
        <v>296</v>
      </c>
      <c r="N7" s="144">
        <v>354</v>
      </c>
      <c r="O7" s="144">
        <v>337</v>
      </c>
      <c r="P7" s="144">
        <f t="shared" si="0"/>
        <v>4177</v>
      </c>
      <c r="Q7" s="79">
        <f t="shared" si="1"/>
        <v>13.5983</v>
      </c>
    </row>
    <row r="8" spans="1:20" s="15" customFormat="1" ht="27" customHeight="1">
      <c r="A8" s="36"/>
      <c r="B8" s="27">
        <v>4</v>
      </c>
      <c r="C8" s="105" t="s">
        <v>53</v>
      </c>
      <c r="D8" s="136">
        <v>407</v>
      </c>
      <c r="E8" s="136">
        <v>254</v>
      </c>
      <c r="F8" s="136">
        <v>272</v>
      </c>
      <c r="G8" s="136">
        <v>176</v>
      </c>
      <c r="H8" s="136">
        <v>253</v>
      </c>
      <c r="I8" s="136">
        <v>163</v>
      </c>
      <c r="J8" s="136">
        <v>234</v>
      </c>
      <c r="K8" s="136">
        <v>180</v>
      </c>
      <c r="L8" s="136">
        <v>155</v>
      </c>
      <c r="M8" s="136">
        <v>121</v>
      </c>
      <c r="N8" s="136">
        <v>172</v>
      </c>
      <c r="O8" s="136">
        <v>200</v>
      </c>
      <c r="P8" s="136">
        <f t="shared" si="0"/>
        <v>2587</v>
      </c>
      <c r="Q8" s="79">
        <f t="shared" si="1"/>
        <v>8.4220000000000006</v>
      </c>
      <c r="T8" s="90"/>
    </row>
    <row r="9" spans="1:20" s="58" customFormat="1" ht="18.75" customHeight="1">
      <c r="B9" s="60">
        <v>5</v>
      </c>
      <c r="C9" s="58" t="s">
        <v>28</v>
      </c>
      <c r="D9" s="144">
        <v>216</v>
      </c>
      <c r="E9" s="144">
        <v>202</v>
      </c>
      <c r="F9" s="144">
        <v>318</v>
      </c>
      <c r="G9" s="144">
        <v>181</v>
      </c>
      <c r="H9" s="144">
        <v>200</v>
      </c>
      <c r="I9" s="144">
        <v>141</v>
      </c>
      <c r="J9" s="144">
        <v>147</v>
      </c>
      <c r="K9" s="144">
        <v>179</v>
      </c>
      <c r="L9" s="144">
        <v>129</v>
      </c>
      <c r="M9" s="144">
        <v>183</v>
      </c>
      <c r="N9" s="144">
        <v>144</v>
      </c>
      <c r="O9" s="144">
        <v>129</v>
      </c>
      <c r="P9" s="144">
        <f t="shared" si="0"/>
        <v>2169</v>
      </c>
      <c r="Q9" s="79">
        <f t="shared" si="1"/>
        <v>7.0612000000000004</v>
      </c>
    </row>
    <row r="10" spans="1:20" s="15" customFormat="1" ht="27" customHeight="1">
      <c r="A10" s="36"/>
      <c r="B10" s="27">
        <v>6</v>
      </c>
      <c r="C10" s="105" t="s">
        <v>83</v>
      </c>
      <c r="D10" s="136">
        <v>187</v>
      </c>
      <c r="E10" s="136">
        <v>159</v>
      </c>
      <c r="F10" s="136">
        <v>146</v>
      </c>
      <c r="G10" s="136">
        <v>97</v>
      </c>
      <c r="H10" s="136">
        <v>188</v>
      </c>
      <c r="I10" s="136">
        <v>199</v>
      </c>
      <c r="J10" s="136">
        <v>167</v>
      </c>
      <c r="K10" s="136">
        <v>133</v>
      </c>
      <c r="L10" s="136">
        <v>191</v>
      </c>
      <c r="M10" s="136">
        <v>228</v>
      </c>
      <c r="N10" s="136">
        <v>192</v>
      </c>
      <c r="O10" s="136">
        <v>181</v>
      </c>
      <c r="P10" s="136">
        <f t="shared" si="0"/>
        <v>2068</v>
      </c>
      <c r="Q10" s="79">
        <f t="shared" si="1"/>
        <v>6.7324000000000002</v>
      </c>
      <c r="T10" s="90"/>
    </row>
    <row r="11" spans="1:20" s="58" customFormat="1" ht="18.75" customHeight="1">
      <c r="B11" s="60">
        <v>7</v>
      </c>
      <c r="C11" s="58" t="s">
        <v>33</v>
      </c>
      <c r="D11" s="144">
        <v>203</v>
      </c>
      <c r="E11" s="144">
        <v>163</v>
      </c>
      <c r="F11" s="144">
        <v>152</v>
      </c>
      <c r="G11" s="144">
        <v>97</v>
      </c>
      <c r="H11" s="144">
        <v>205</v>
      </c>
      <c r="I11" s="144">
        <v>175</v>
      </c>
      <c r="J11" s="144">
        <v>276</v>
      </c>
      <c r="K11" s="144">
        <v>115</v>
      </c>
      <c r="L11" s="144">
        <v>137</v>
      </c>
      <c r="M11" s="144">
        <v>113</v>
      </c>
      <c r="N11" s="144">
        <v>109</v>
      </c>
      <c r="O11" s="144">
        <v>104</v>
      </c>
      <c r="P11" s="144">
        <f t="shared" si="0"/>
        <v>1849</v>
      </c>
      <c r="Q11" s="79">
        <f t="shared" si="1"/>
        <v>6.0194999999999999</v>
      </c>
    </row>
    <row r="12" spans="1:20" s="58" customFormat="1" ht="18.75" customHeight="1">
      <c r="B12" s="60">
        <v>8</v>
      </c>
      <c r="C12" s="36" t="s">
        <v>84</v>
      </c>
      <c r="D12" s="144">
        <v>135</v>
      </c>
      <c r="E12" s="144">
        <v>119</v>
      </c>
      <c r="F12" s="144">
        <v>135</v>
      </c>
      <c r="G12" s="144">
        <v>119</v>
      </c>
      <c r="H12" s="144">
        <v>110</v>
      </c>
      <c r="I12" s="144">
        <v>85</v>
      </c>
      <c r="J12" s="144">
        <v>85</v>
      </c>
      <c r="K12" s="144">
        <v>87</v>
      </c>
      <c r="L12" s="144">
        <v>76</v>
      </c>
      <c r="M12" s="144">
        <v>89</v>
      </c>
      <c r="N12" s="144">
        <v>97</v>
      </c>
      <c r="O12" s="144">
        <v>68</v>
      </c>
      <c r="P12" s="144">
        <f t="shared" si="0"/>
        <v>1205</v>
      </c>
      <c r="Q12" s="79">
        <f t="shared" si="1"/>
        <v>3.9228999999999998</v>
      </c>
    </row>
    <row r="13" spans="1:20" s="58" customFormat="1" ht="18.75" customHeight="1">
      <c r="B13" s="60">
        <v>9</v>
      </c>
      <c r="C13" s="28" t="s">
        <v>27</v>
      </c>
      <c r="D13" s="144">
        <v>124</v>
      </c>
      <c r="E13" s="144">
        <v>77</v>
      </c>
      <c r="F13" s="144">
        <v>70</v>
      </c>
      <c r="G13" s="144">
        <v>45</v>
      </c>
      <c r="H13" s="144">
        <v>79</v>
      </c>
      <c r="I13" s="144">
        <v>84</v>
      </c>
      <c r="J13" s="144">
        <v>70</v>
      </c>
      <c r="K13" s="144">
        <v>73</v>
      </c>
      <c r="L13" s="144">
        <v>53</v>
      </c>
      <c r="M13" s="144">
        <v>73</v>
      </c>
      <c r="N13" s="144">
        <v>81</v>
      </c>
      <c r="O13" s="144">
        <v>54</v>
      </c>
      <c r="P13" s="144">
        <f t="shared" si="0"/>
        <v>883</v>
      </c>
      <c r="Q13" s="79">
        <f t="shared" si="1"/>
        <v>2.8746</v>
      </c>
    </row>
    <row r="14" spans="1:20" s="58" customFormat="1" ht="18.75" customHeight="1">
      <c r="B14" s="60">
        <v>10</v>
      </c>
      <c r="C14" s="62" t="s">
        <v>31</v>
      </c>
      <c r="D14" s="144">
        <v>113</v>
      </c>
      <c r="E14" s="144">
        <v>101</v>
      </c>
      <c r="F14" s="144">
        <v>93</v>
      </c>
      <c r="G14" s="144">
        <v>73</v>
      </c>
      <c r="H14" s="144">
        <v>91</v>
      </c>
      <c r="I14" s="144">
        <v>45</v>
      </c>
      <c r="J14" s="144">
        <v>50</v>
      </c>
      <c r="K14" s="144">
        <v>63</v>
      </c>
      <c r="L14" s="144">
        <v>34</v>
      </c>
      <c r="M14" s="144">
        <v>73</v>
      </c>
      <c r="N14" s="144">
        <v>51</v>
      </c>
      <c r="O14" s="144">
        <v>64</v>
      </c>
      <c r="P14" s="144">
        <f t="shared" si="0"/>
        <v>851</v>
      </c>
      <c r="Q14" s="79">
        <f t="shared" si="1"/>
        <v>2.7705000000000002</v>
      </c>
    </row>
    <row r="15" spans="1:20" s="58" customFormat="1" ht="18.75" customHeight="1">
      <c r="B15" s="60">
        <v>11</v>
      </c>
      <c r="C15" s="58" t="s">
        <v>51</v>
      </c>
      <c r="D15" s="144">
        <v>116</v>
      </c>
      <c r="E15" s="144">
        <v>80</v>
      </c>
      <c r="F15" s="144">
        <v>73</v>
      </c>
      <c r="G15" s="144">
        <v>64</v>
      </c>
      <c r="H15" s="144">
        <v>103</v>
      </c>
      <c r="I15" s="144">
        <v>45</v>
      </c>
      <c r="J15" s="144">
        <v>69</v>
      </c>
      <c r="K15" s="144">
        <v>54</v>
      </c>
      <c r="L15" s="144">
        <v>48</v>
      </c>
      <c r="M15" s="144">
        <v>48</v>
      </c>
      <c r="N15" s="144">
        <v>41</v>
      </c>
      <c r="O15" s="144">
        <v>60</v>
      </c>
      <c r="P15" s="144">
        <f t="shared" si="0"/>
        <v>801</v>
      </c>
      <c r="Q15" s="79">
        <f t="shared" si="1"/>
        <v>2.6076999999999999</v>
      </c>
    </row>
    <row r="16" spans="1:20" s="58" customFormat="1" ht="18.75" customHeight="1">
      <c r="B16" s="60">
        <v>12</v>
      </c>
      <c r="C16" s="97" t="s">
        <v>80</v>
      </c>
      <c r="D16" s="144">
        <v>51</v>
      </c>
      <c r="E16" s="144">
        <v>53</v>
      </c>
      <c r="F16" s="144">
        <v>62</v>
      </c>
      <c r="G16" s="144">
        <v>43</v>
      </c>
      <c r="H16" s="144">
        <v>75</v>
      </c>
      <c r="I16" s="144">
        <v>67</v>
      </c>
      <c r="J16" s="144">
        <v>64</v>
      </c>
      <c r="K16" s="144">
        <v>56</v>
      </c>
      <c r="L16" s="144">
        <v>40</v>
      </c>
      <c r="M16" s="144">
        <v>65</v>
      </c>
      <c r="N16" s="144">
        <v>39</v>
      </c>
      <c r="O16" s="144">
        <v>56</v>
      </c>
      <c r="P16" s="144">
        <f t="shared" si="0"/>
        <v>671</v>
      </c>
      <c r="Q16" s="79">
        <f t="shared" si="1"/>
        <v>2.1844999999999999</v>
      </c>
    </row>
    <row r="17" spans="1:20" s="58" customFormat="1" ht="18.75" customHeight="1">
      <c r="B17" s="60">
        <v>13</v>
      </c>
      <c r="C17" s="62" t="s">
        <v>34</v>
      </c>
      <c r="D17" s="144">
        <v>53</v>
      </c>
      <c r="E17" s="144">
        <v>52</v>
      </c>
      <c r="F17" s="144">
        <v>56</v>
      </c>
      <c r="G17" s="144">
        <v>47</v>
      </c>
      <c r="H17" s="144">
        <v>69</v>
      </c>
      <c r="I17" s="144">
        <v>57</v>
      </c>
      <c r="J17" s="144">
        <v>47</v>
      </c>
      <c r="K17" s="144">
        <v>43</v>
      </c>
      <c r="L17" s="144">
        <v>41</v>
      </c>
      <c r="M17" s="144">
        <v>41</v>
      </c>
      <c r="N17" s="144">
        <v>51</v>
      </c>
      <c r="O17" s="144">
        <v>53</v>
      </c>
      <c r="P17" s="144">
        <f t="shared" si="0"/>
        <v>610</v>
      </c>
      <c r="Q17" s="79">
        <f t="shared" si="1"/>
        <v>1.9859</v>
      </c>
    </row>
    <row r="18" spans="1:20" s="15" customFormat="1" ht="18.75" customHeight="1">
      <c r="A18" s="36"/>
      <c r="B18" s="27">
        <v>14</v>
      </c>
      <c r="C18" s="105" t="s">
        <v>73</v>
      </c>
      <c r="D18" s="136">
        <v>66</v>
      </c>
      <c r="E18" s="136">
        <v>30</v>
      </c>
      <c r="F18" s="136">
        <v>42</v>
      </c>
      <c r="G18" s="136">
        <v>31</v>
      </c>
      <c r="H18" s="136">
        <v>42</v>
      </c>
      <c r="I18" s="136">
        <v>26</v>
      </c>
      <c r="J18" s="136">
        <v>28</v>
      </c>
      <c r="K18" s="136">
        <v>15</v>
      </c>
      <c r="L18" s="136">
        <v>12</v>
      </c>
      <c r="M18" s="136">
        <v>22</v>
      </c>
      <c r="N18" s="136">
        <v>27</v>
      </c>
      <c r="O18" s="136">
        <v>31</v>
      </c>
      <c r="P18" s="136">
        <f t="shared" si="0"/>
        <v>372</v>
      </c>
      <c r="Q18" s="79">
        <f t="shared" si="1"/>
        <v>1.2111000000000001</v>
      </c>
      <c r="T18" s="90"/>
    </row>
    <row r="19" spans="1:20" s="58" customFormat="1" ht="18.75" customHeight="1">
      <c r="B19" s="60">
        <v>15</v>
      </c>
      <c r="C19" s="58" t="s">
        <v>38</v>
      </c>
      <c r="D19" s="144">
        <v>32</v>
      </c>
      <c r="E19" s="144">
        <v>24</v>
      </c>
      <c r="F19" s="144">
        <v>30</v>
      </c>
      <c r="G19" s="144">
        <v>30</v>
      </c>
      <c r="H19" s="144">
        <v>33</v>
      </c>
      <c r="I19" s="144">
        <v>35</v>
      </c>
      <c r="J19" s="144">
        <v>23</v>
      </c>
      <c r="K19" s="144">
        <v>20</v>
      </c>
      <c r="L19" s="144">
        <v>34</v>
      </c>
      <c r="M19" s="144">
        <v>26</v>
      </c>
      <c r="N19" s="144">
        <v>32</v>
      </c>
      <c r="O19" s="144">
        <v>32</v>
      </c>
      <c r="P19" s="144">
        <f t="shared" si="0"/>
        <v>351</v>
      </c>
      <c r="Q19" s="79">
        <f t="shared" si="1"/>
        <v>1.1427</v>
      </c>
    </row>
    <row r="20" spans="1:20" s="58" customFormat="1" ht="18.75" customHeight="1">
      <c r="B20" s="60">
        <v>16</v>
      </c>
      <c r="C20" s="62" t="s">
        <v>37</v>
      </c>
      <c r="D20" s="144">
        <v>46</v>
      </c>
      <c r="E20" s="144">
        <v>16</v>
      </c>
      <c r="F20" s="144">
        <v>24</v>
      </c>
      <c r="G20" s="144">
        <v>30</v>
      </c>
      <c r="H20" s="144">
        <v>31</v>
      </c>
      <c r="I20" s="144">
        <v>26</v>
      </c>
      <c r="J20" s="144">
        <v>18</v>
      </c>
      <c r="K20" s="144">
        <v>13</v>
      </c>
      <c r="L20" s="144">
        <v>22</v>
      </c>
      <c r="M20" s="144">
        <v>14</v>
      </c>
      <c r="N20" s="144">
        <v>17</v>
      </c>
      <c r="O20" s="144">
        <v>17</v>
      </c>
      <c r="P20" s="144">
        <f t="shared" si="0"/>
        <v>274</v>
      </c>
      <c r="Q20" s="79">
        <f t="shared" si="1"/>
        <v>0.89200000000000002</v>
      </c>
    </row>
    <row r="21" spans="1:20" s="58" customFormat="1" ht="18.75" customHeight="1">
      <c r="B21" s="60">
        <v>17</v>
      </c>
      <c r="C21" s="105" t="s">
        <v>35</v>
      </c>
      <c r="D21" s="144">
        <v>28</v>
      </c>
      <c r="E21" s="144">
        <v>24</v>
      </c>
      <c r="F21" s="144">
        <v>27</v>
      </c>
      <c r="G21" s="144">
        <v>33</v>
      </c>
      <c r="H21" s="144">
        <v>26</v>
      </c>
      <c r="I21" s="144">
        <v>26</v>
      </c>
      <c r="J21" s="144">
        <v>24</v>
      </c>
      <c r="K21" s="144">
        <v>21</v>
      </c>
      <c r="L21" s="144">
        <v>12</v>
      </c>
      <c r="M21" s="144">
        <v>12</v>
      </c>
      <c r="N21" s="144">
        <v>15</v>
      </c>
      <c r="O21" s="144">
        <v>19</v>
      </c>
      <c r="P21" s="144">
        <f t="shared" si="0"/>
        <v>267</v>
      </c>
      <c r="Q21" s="79">
        <f t="shared" si="1"/>
        <v>0.86919999999999997</v>
      </c>
    </row>
    <row r="22" spans="1:20" s="15" customFormat="1" ht="18.75" customHeight="1">
      <c r="A22" s="36"/>
      <c r="B22" s="27">
        <v>18</v>
      </c>
      <c r="C22" s="58" t="s">
        <v>29</v>
      </c>
      <c r="D22" s="136">
        <v>24</v>
      </c>
      <c r="E22" s="136">
        <v>13</v>
      </c>
      <c r="F22" s="136">
        <v>38</v>
      </c>
      <c r="G22" s="136">
        <v>22</v>
      </c>
      <c r="H22" s="136">
        <v>17</v>
      </c>
      <c r="I22" s="136">
        <v>16</v>
      </c>
      <c r="J22" s="136">
        <v>19</v>
      </c>
      <c r="K22" s="136">
        <v>18</v>
      </c>
      <c r="L22" s="136">
        <v>16</v>
      </c>
      <c r="M22" s="136">
        <v>22</v>
      </c>
      <c r="N22" s="136">
        <v>25</v>
      </c>
      <c r="O22" s="136">
        <v>16</v>
      </c>
      <c r="P22" s="136">
        <f t="shared" si="0"/>
        <v>246</v>
      </c>
      <c r="Q22" s="79">
        <f t="shared" si="1"/>
        <v>0.80089999999999995</v>
      </c>
      <c r="T22" s="90"/>
    </row>
    <row r="23" spans="1:20" s="15" customFormat="1" ht="27" customHeight="1">
      <c r="A23" s="36"/>
      <c r="B23" s="27">
        <v>19</v>
      </c>
      <c r="C23" s="105" t="s">
        <v>74</v>
      </c>
      <c r="D23" s="136">
        <v>15</v>
      </c>
      <c r="E23" s="136">
        <v>15</v>
      </c>
      <c r="F23" s="136">
        <v>8</v>
      </c>
      <c r="G23" s="136">
        <v>17</v>
      </c>
      <c r="H23" s="136">
        <v>11</v>
      </c>
      <c r="I23" s="136">
        <v>13</v>
      </c>
      <c r="J23" s="136">
        <v>21</v>
      </c>
      <c r="K23" s="136">
        <v>14</v>
      </c>
      <c r="L23" s="136">
        <v>14</v>
      </c>
      <c r="M23" s="136">
        <v>26</v>
      </c>
      <c r="N23" s="136">
        <v>22</v>
      </c>
      <c r="O23" s="136">
        <v>33</v>
      </c>
      <c r="P23" s="136">
        <f t="shared" si="0"/>
        <v>209</v>
      </c>
      <c r="Q23" s="79">
        <f t="shared" si="1"/>
        <v>0.6804</v>
      </c>
      <c r="T23" s="90"/>
    </row>
    <row r="24" spans="1:20" s="58" customFormat="1" ht="18.75" customHeight="1">
      <c r="B24" s="60">
        <v>20</v>
      </c>
      <c r="C24" s="58" t="s">
        <v>256</v>
      </c>
      <c r="D24" s="144">
        <v>124</v>
      </c>
      <c r="E24" s="144">
        <v>83</v>
      </c>
      <c r="F24" s="144">
        <v>88</v>
      </c>
      <c r="G24" s="144">
        <v>71</v>
      </c>
      <c r="H24" s="144">
        <v>102</v>
      </c>
      <c r="I24" s="144">
        <v>86</v>
      </c>
      <c r="J24" s="144">
        <v>86</v>
      </c>
      <c r="K24" s="144">
        <v>57</v>
      </c>
      <c r="L24" s="144">
        <v>72</v>
      </c>
      <c r="M24" s="144">
        <v>67</v>
      </c>
      <c r="N24" s="144">
        <v>57</v>
      </c>
      <c r="O24" s="144">
        <v>97</v>
      </c>
      <c r="P24" s="144">
        <f t="shared" si="0"/>
        <v>990</v>
      </c>
      <c r="Q24" s="79">
        <f t="shared" si="1"/>
        <v>3.2229999999999999</v>
      </c>
    </row>
    <row r="25" spans="1:20" ht="18.75" customHeight="1">
      <c r="B25" s="297" t="s">
        <v>2</v>
      </c>
      <c r="C25" s="297"/>
      <c r="D25" s="154">
        <f>+SUM(D5:D24)</f>
        <v>3662</v>
      </c>
      <c r="E25" s="154">
        <f t="shared" ref="E25:P25" si="2">+SUM(E5:E24)</f>
        <v>2679</v>
      </c>
      <c r="F25" s="154">
        <f t="shared" si="2"/>
        <v>3046</v>
      </c>
      <c r="G25" s="154">
        <f t="shared" si="2"/>
        <v>2263</v>
      </c>
      <c r="H25" s="154">
        <f t="shared" si="2"/>
        <v>3146</v>
      </c>
      <c r="I25" s="154">
        <f t="shared" si="2"/>
        <v>2451</v>
      </c>
      <c r="J25" s="154">
        <f t="shared" si="2"/>
        <v>2572</v>
      </c>
      <c r="K25" s="154">
        <f t="shared" si="2"/>
        <v>2124</v>
      </c>
      <c r="L25" s="154">
        <f t="shared" si="2"/>
        <v>2053</v>
      </c>
      <c r="M25" s="154">
        <f t="shared" si="2"/>
        <v>2203</v>
      </c>
      <c r="N25" s="154">
        <f t="shared" si="2"/>
        <v>2200</v>
      </c>
      <c r="O25" s="154">
        <f t="shared" si="2"/>
        <v>2318</v>
      </c>
      <c r="P25" s="154">
        <f t="shared" si="2"/>
        <v>30717</v>
      </c>
      <c r="Q25" s="240">
        <f>+SUM(Q5:Q24)</f>
        <v>100.0001</v>
      </c>
    </row>
    <row r="26" spans="1:20">
      <c r="B26" s="63" t="s">
        <v>234</v>
      </c>
    </row>
    <row r="27" spans="1:20">
      <c r="B27" s="242" t="s">
        <v>82</v>
      </c>
    </row>
    <row r="28" spans="1:20">
      <c r="B28" s="243" t="s">
        <v>105</v>
      </c>
      <c r="J28" s="72"/>
    </row>
    <row r="29" spans="1:20">
      <c r="B29" s="243" t="s">
        <v>148</v>
      </c>
      <c r="J29" s="72"/>
    </row>
    <row r="30" spans="1:20">
      <c r="B30" s="64" t="s">
        <v>128</v>
      </c>
      <c r="C30" s="63"/>
      <c r="D30" s="63"/>
      <c r="E30" s="63"/>
      <c r="F30" s="63"/>
      <c r="G30" s="63"/>
      <c r="H30" s="63"/>
      <c r="I30" s="63"/>
      <c r="J30" s="63"/>
      <c r="K30" s="63"/>
      <c r="L30" s="63"/>
      <c r="M30" s="63"/>
      <c r="N30" s="63"/>
      <c r="O30" s="63"/>
    </row>
    <row r="31" spans="1:20">
      <c r="B31" s="43" t="s">
        <v>228</v>
      </c>
      <c r="C31" s="76"/>
      <c r="D31" s="77"/>
      <c r="E31" s="17"/>
      <c r="F31" s="9"/>
      <c r="G31" s="63"/>
      <c r="H31" s="63"/>
      <c r="I31" s="65"/>
      <c r="J31" s="63"/>
      <c r="K31" s="63"/>
      <c r="L31" s="63"/>
      <c r="M31" s="63"/>
      <c r="N31" s="63"/>
      <c r="O31" s="63"/>
    </row>
    <row r="32" spans="1:20">
      <c r="B32" s="43" t="s">
        <v>230</v>
      </c>
      <c r="C32" s="17"/>
      <c r="D32" s="34"/>
      <c r="E32" s="17"/>
      <c r="F32" s="9"/>
      <c r="G32" s="63"/>
      <c r="H32" s="63"/>
      <c r="I32" s="61"/>
      <c r="J32" s="63"/>
      <c r="K32" s="63"/>
      <c r="L32" s="63"/>
      <c r="M32" s="63"/>
      <c r="N32" s="63"/>
      <c r="O32" s="63"/>
    </row>
    <row r="33" spans="9:9">
      <c r="I33" s="61"/>
    </row>
    <row r="34" spans="9:9">
      <c r="I34" s="61"/>
    </row>
    <row r="35" spans="9:9">
      <c r="I35" s="61"/>
    </row>
  </sheetData>
  <mergeCells count="1">
    <mergeCell ref="B25:C25"/>
  </mergeCells>
  <hyperlinks>
    <hyperlink ref="A1" location="ÍNDICE!A1" display="volver" xr:uid="{F784647C-B7B1-4A6B-8E03-F5E25D07E21C}"/>
  </hyperlinks>
  <pageMargins left="0.75" right="0.75" top="1" bottom="1" header="0.5" footer="0.5"/>
  <pageSetup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40"/>
  <sheetViews>
    <sheetView topLeftCell="A10" zoomScale="85" zoomScaleNormal="85" workbookViewId="0">
      <selection activeCell="Q36" sqref="Q36"/>
    </sheetView>
  </sheetViews>
  <sheetFormatPr baseColWidth="10" defaultColWidth="11.42578125" defaultRowHeight="12.75"/>
  <cols>
    <col min="1" max="1" width="5.85546875" style="33" bestFit="1" customWidth="1"/>
    <col min="2" max="2" width="38.85546875" style="2" customWidth="1"/>
    <col min="3" max="17" width="9.140625" style="2" customWidth="1"/>
    <col min="18" max="16384" width="11.42578125" style="2"/>
  </cols>
  <sheetData>
    <row r="1" spans="1:21">
      <c r="A1" s="151" t="s">
        <v>48</v>
      </c>
    </row>
    <row r="2" spans="1:21" ht="15">
      <c r="B2" s="7" t="s">
        <v>248</v>
      </c>
    </row>
    <row r="4" spans="1:21" ht="24" customHeight="1">
      <c r="B4" s="26" t="s">
        <v>0</v>
      </c>
      <c r="C4" s="94" t="s">
        <v>107</v>
      </c>
      <c r="D4" s="94" t="s">
        <v>108</v>
      </c>
      <c r="E4" s="94" t="s">
        <v>109</v>
      </c>
      <c r="F4" s="94" t="s">
        <v>110</v>
      </c>
      <c r="G4" s="94" t="s">
        <v>111</v>
      </c>
      <c r="H4" s="94" t="s">
        <v>112</v>
      </c>
      <c r="I4" s="94" t="s">
        <v>113</v>
      </c>
      <c r="J4" s="94" t="s">
        <v>114</v>
      </c>
      <c r="K4" s="94" t="s">
        <v>115</v>
      </c>
      <c r="L4" s="94" t="s">
        <v>116</v>
      </c>
      <c r="M4" s="94" t="s">
        <v>117</v>
      </c>
      <c r="N4" s="94" t="s">
        <v>106</v>
      </c>
      <c r="O4" s="26" t="s">
        <v>2</v>
      </c>
      <c r="P4" s="22" t="s">
        <v>3</v>
      </c>
    </row>
    <row r="5" spans="1:21">
      <c r="B5" s="32" t="s">
        <v>132</v>
      </c>
      <c r="C5" s="145">
        <v>6456</v>
      </c>
      <c r="D5" s="145">
        <v>6756</v>
      </c>
      <c r="E5" s="145">
        <v>7566</v>
      </c>
      <c r="F5" s="145">
        <v>5856</v>
      </c>
      <c r="G5" s="145">
        <v>6918</v>
      </c>
      <c r="H5" s="145">
        <v>6273</v>
      </c>
      <c r="I5" s="145">
        <v>5847</v>
      </c>
      <c r="J5" s="145">
        <v>6645</v>
      </c>
      <c r="K5" s="145">
        <v>5697</v>
      </c>
      <c r="L5" s="145">
        <v>5777</v>
      </c>
      <c r="M5" s="145">
        <v>5604</v>
      </c>
      <c r="N5" s="145">
        <v>5106</v>
      </c>
      <c r="O5" s="145">
        <f>+SUM(C5:N5)</f>
        <v>74501</v>
      </c>
      <c r="P5" s="95">
        <f>O5/$O$7*100</f>
        <v>64.215589094701642</v>
      </c>
    </row>
    <row r="6" spans="1:21">
      <c r="B6" s="32" t="s">
        <v>138</v>
      </c>
      <c r="C6" s="145">
        <v>4365</v>
      </c>
      <c r="D6" s="145">
        <v>4070</v>
      </c>
      <c r="E6" s="145">
        <v>4169</v>
      </c>
      <c r="F6" s="145">
        <v>3153</v>
      </c>
      <c r="G6" s="145">
        <v>3548</v>
      </c>
      <c r="H6" s="145">
        <v>3327</v>
      </c>
      <c r="I6" s="145">
        <v>3429</v>
      </c>
      <c r="J6" s="145">
        <v>3290</v>
      </c>
      <c r="K6" s="145">
        <v>2836</v>
      </c>
      <c r="L6" s="145">
        <v>3335</v>
      </c>
      <c r="M6" s="145">
        <v>3305</v>
      </c>
      <c r="N6" s="145">
        <v>2689</v>
      </c>
      <c r="O6" s="145">
        <f t="shared" ref="O6:O7" si="0">+SUM(C6:N6)</f>
        <v>41516</v>
      </c>
      <c r="P6" s="95">
        <f t="shared" ref="P6:P7" si="1">O6/$O$7*100</f>
        <v>35.784410905298365</v>
      </c>
    </row>
    <row r="7" spans="1:21">
      <c r="B7" s="73" t="s">
        <v>143</v>
      </c>
      <c r="C7" s="146">
        <f>+SUM(C5:C6)</f>
        <v>10821</v>
      </c>
      <c r="D7" s="146">
        <f t="shared" ref="D7:N7" si="2">+SUM(D5:D6)</f>
        <v>10826</v>
      </c>
      <c r="E7" s="146">
        <f t="shared" si="2"/>
        <v>11735</v>
      </c>
      <c r="F7" s="146">
        <f t="shared" si="2"/>
        <v>9009</v>
      </c>
      <c r="G7" s="146">
        <f t="shared" si="2"/>
        <v>10466</v>
      </c>
      <c r="H7" s="146">
        <f t="shared" si="2"/>
        <v>9600</v>
      </c>
      <c r="I7" s="146">
        <f t="shared" si="2"/>
        <v>9276</v>
      </c>
      <c r="J7" s="146">
        <f t="shared" si="2"/>
        <v>9935</v>
      </c>
      <c r="K7" s="146">
        <f t="shared" si="2"/>
        <v>8533</v>
      </c>
      <c r="L7" s="146">
        <f t="shared" si="2"/>
        <v>9112</v>
      </c>
      <c r="M7" s="146">
        <f t="shared" si="2"/>
        <v>8909</v>
      </c>
      <c r="N7" s="146">
        <f t="shared" si="2"/>
        <v>7795</v>
      </c>
      <c r="O7" s="146">
        <f t="shared" si="0"/>
        <v>116017</v>
      </c>
      <c r="P7" s="96">
        <f t="shared" si="1"/>
        <v>100</v>
      </c>
    </row>
    <row r="8" spans="1:21">
      <c r="U8" s="29"/>
    </row>
    <row r="36" spans="2:16" ht="39" customHeight="1">
      <c r="B36" s="271" t="s">
        <v>161</v>
      </c>
      <c r="C36" s="271"/>
      <c r="D36" s="271"/>
      <c r="E36" s="271"/>
      <c r="F36" s="271"/>
      <c r="G36" s="271"/>
      <c r="H36" s="271"/>
      <c r="I36" s="271"/>
      <c r="J36" s="271"/>
      <c r="K36" s="271"/>
      <c r="L36" s="271"/>
      <c r="M36" s="271"/>
      <c r="N36" s="271"/>
      <c r="O36" s="271"/>
      <c r="P36" s="271"/>
    </row>
    <row r="37" spans="2:16" ht="21.95" customHeight="1">
      <c r="B37" s="271" t="s">
        <v>235</v>
      </c>
      <c r="C37" s="271"/>
      <c r="D37" s="271"/>
      <c r="E37" s="271"/>
      <c r="F37" s="271"/>
      <c r="G37" s="271"/>
      <c r="H37" s="271"/>
      <c r="I37" s="271"/>
      <c r="J37" s="271"/>
      <c r="K37" s="271"/>
      <c r="L37" s="271"/>
      <c r="M37" s="271"/>
      <c r="N37" s="271"/>
      <c r="O37" s="271"/>
      <c r="P37" s="271"/>
    </row>
    <row r="38" spans="2:16" ht="30" customHeight="1">
      <c r="B38" s="271" t="s">
        <v>152</v>
      </c>
      <c r="C38" s="271"/>
      <c r="D38" s="271"/>
      <c r="E38" s="271"/>
      <c r="F38" s="271"/>
      <c r="G38" s="271"/>
      <c r="H38" s="271"/>
      <c r="I38" s="271"/>
      <c r="J38" s="271"/>
      <c r="K38" s="271"/>
      <c r="L38" s="271"/>
      <c r="M38" s="271"/>
      <c r="N38" s="271"/>
      <c r="O38" s="271"/>
      <c r="P38" s="271"/>
    </row>
    <row r="39" spans="2:16">
      <c r="B39" s="43" t="s">
        <v>228</v>
      </c>
      <c r="C39" s="76"/>
      <c r="D39" s="77"/>
      <c r="E39" s="17"/>
      <c r="F39" s="9"/>
      <c r="G39" s="70"/>
    </row>
    <row r="40" spans="2:16">
      <c r="B40" s="43" t="s">
        <v>230</v>
      </c>
      <c r="C40" s="17"/>
      <c r="D40" s="34"/>
      <c r="E40" s="17"/>
      <c r="F40" s="9"/>
    </row>
  </sheetData>
  <mergeCells count="3">
    <mergeCell ref="B37:P37"/>
    <mergeCell ref="B38:P38"/>
    <mergeCell ref="B36:P36"/>
  </mergeCells>
  <phoneticPr fontId="0" type="noConversion"/>
  <hyperlinks>
    <hyperlink ref="A1" location="ÍNDICE!A1" display="volver" xr:uid="{7F29D07B-F2F9-4E6B-A896-E1A7FDFB9878}"/>
  </hyperlinks>
  <pageMargins left="0.75" right="0.75" top="1" bottom="1" header="0.5" footer="0.5"/>
  <pageSetup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S52"/>
  <sheetViews>
    <sheetView topLeftCell="A31" zoomScale="85" zoomScaleNormal="85" workbookViewId="0">
      <selection activeCell="P23" sqref="P23"/>
    </sheetView>
  </sheetViews>
  <sheetFormatPr baseColWidth="10" defaultColWidth="11.42578125" defaultRowHeight="12.75"/>
  <cols>
    <col min="1" max="1" width="5.85546875" style="9" bestFit="1" customWidth="1"/>
    <col min="2" max="2" width="3.7109375" style="9" customWidth="1"/>
    <col min="3" max="3" width="12.42578125" style="9" bestFit="1" customWidth="1"/>
    <col min="4" max="4" width="21.42578125" style="11" customWidth="1"/>
    <col min="5" max="16" width="8.140625" style="9" customWidth="1"/>
    <col min="17" max="17" width="9.140625" style="9" bestFit="1" customWidth="1"/>
    <col min="18" max="18" width="7.7109375" style="9" customWidth="1"/>
    <col min="19" max="16384" width="11.42578125" style="9"/>
  </cols>
  <sheetData>
    <row r="1" spans="1:19" ht="18.75" customHeight="1">
      <c r="A1" s="151" t="s">
        <v>48</v>
      </c>
    </row>
    <row r="2" spans="1:19" ht="18.75" customHeight="1">
      <c r="B2" s="7" t="s">
        <v>249</v>
      </c>
      <c r="C2" s="8"/>
      <c r="D2" s="9"/>
      <c r="E2" s="10"/>
      <c r="F2" s="10"/>
      <c r="G2" s="10"/>
      <c r="H2" s="10"/>
      <c r="I2" s="10"/>
      <c r="J2" s="10"/>
      <c r="K2" s="10"/>
      <c r="L2" s="10"/>
      <c r="M2" s="10"/>
      <c r="N2" s="10"/>
      <c r="O2" s="10"/>
      <c r="P2" s="10"/>
    </row>
    <row r="3" spans="1:19" ht="18.75" customHeight="1"/>
    <row r="4" spans="1:19" s="19" customFormat="1" ht="24" customHeight="1">
      <c r="A4" s="9"/>
      <c r="B4" s="21" t="s">
        <v>176</v>
      </c>
      <c r="C4" s="273" t="s">
        <v>68</v>
      </c>
      <c r="D4" s="273"/>
      <c r="E4" s="94" t="s">
        <v>107</v>
      </c>
      <c r="F4" s="94" t="s">
        <v>108</v>
      </c>
      <c r="G4" s="94" t="s">
        <v>109</v>
      </c>
      <c r="H4" s="94" t="s">
        <v>110</v>
      </c>
      <c r="I4" s="94" t="s">
        <v>111</v>
      </c>
      <c r="J4" s="94" t="s">
        <v>112</v>
      </c>
      <c r="K4" s="94" t="s">
        <v>113</v>
      </c>
      <c r="L4" s="94" t="s">
        <v>114</v>
      </c>
      <c r="M4" s="94" t="s">
        <v>115</v>
      </c>
      <c r="N4" s="94" t="s">
        <v>116</v>
      </c>
      <c r="O4" s="94" t="s">
        <v>117</v>
      </c>
      <c r="P4" s="94" t="s">
        <v>106</v>
      </c>
      <c r="Q4" s="26" t="s">
        <v>2</v>
      </c>
      <c r="R4" s="22" t="s">
        <v>3</v>
      </c>
    </row>
    <row r="5" spans="1:19" s="17" customFormat="1" ht="18.75" customHeight="1">
      <c r="A5" s="11"/>
      <c r="B5" s="274">
        <v>1</v>
      </c>
      <c r="C5" s="277" t="s">
        <v>66</v>
      </c>
      <c r="D5" s="114" t="s">
        <v>162</v>
      </c>
      <c r="E5" s="147">
        <v>4621</v>
      </c>
      <c r="F5" s="147">
        <v>4908</v>
      </c>
      <c r="G5" s="147">
        <v>5598</v>
      </c>
      <c r="H5" s="147">
        <v>4082</v>
      </c>
      <c r="I5" s="147">
        <v>5066</v>
      </c>
      <c r="J5" s="147">
        <v>4678</v>
      </c>
      <c r="K5" s="147">
        <v>4504</v>
      </c>
      <c r="L5" s="147">
        <v>5061</v>
      </c>
      <c r="M5" s="147">
        <v>4227</v>
      </c>
      <c r="N5" s="147">
        <v>4267</v>
      </c>
      <c r="O5" s="147">
        <v>4160</v>
      </c>
      <c r="P5" s="147">
        <v>3886</v>
      </c>
      <c r="Q5" s="147">
        <f>+SUM(E5:P5)</f>
        <v>55058</v>
      </c>
      <c r="R5" s="115">
        <f>ROUND(+Q5/$Q$44*100,4)</f>
        <v>47.456800000000001</v>
      </c>
    </row>
    <row r="6" spans="1:19" s="17" customFormat="1" ht="18.75" customHeight="1">
      <c r="A6" s="11"/>
      <c r="B6" s="275"/>
      <c r="C6" s="298"/>
      <c r="D6" s="93" t="s">
        <v>1</v>
      </c>
      <c r="E6" s="125">
        <v>897</v>
      </c>
      <c r="F6" s="125">
        <v>958</v>
      </c>
      <c r="G6" s="125">
        <v>952</v>
      </c>
      <c r="H6" s="125">
        <v>981</v>
      </c>
      <c r="I6" s="125">
        <v>917</v>
      </c>
      <c r="J6" s="125">
        <v>672</v>
      </c>
      <c r="K6" s="125">
        <v>517</v>
      </c>
      <c r="L6" s="125">
        <v>594</v>
      </c>
      <c r="M6" s="125">
        <v>650</v>
      </c>
      <c r="N6" s="125">
        <v>749</v>
      </c>
      <c r="O6" s="125">
        <v>623</v>
      </c>
      <c r="P6" s="125">
        <v>491</v>
      </c>
      <c r="Q6" s="125">
        <f t="shared" ref="Q6:Q16" si="0">+SUM(E6:P6)</f>
        <v>9001</v>
      </c>
      <c r="R6" s="115">
        <f t="shared" ref="R6:R15" si="1">ROUND(+Q6/$Q$44*100,4)</f>
        <v>7.7583000000000002</v>
      </c>
    </row>
    <row r="7" spans="1:19" s="17" customFormat="1" ht="25.5">
      <c r="A7" s="11"/>
      <c r="B7" s="275"/>
      <c r="C7" s="298"/>
      <c r="D7" s="34" t="s">
        <v>119</v>
      </c>
      <c r="E7" s="125">
        <v>304</v>
      </c>
      <c r="F7" s="125">
        <v>242</v>
      </c>
      <c r="G7" s="125">
        <v>292</v>
      </c>
      <c r="H7" s="125">
        <v>250</v>
      </c>
      <c r="I7" s="125">
        <v>311</v>
      </c>
      <c r="J7" s="125">
        <v>295</v>
      </c>
      <c r="K7" s="125">
        <v>261</v>
      </c>
      <c r="L7" s="125">
        <v>337</v>
      </c>
      <c r="M7" s="125">
        <v>210</v>
      </c>
      <c r="N7" s="125">
        <v>246</v>
      </c>
      <c r="O7" s="125">
        <v>331</v>
      </c>
      <c r="P7" s="125">
        <v>196</v>
      </c>
      <c r="Q7" s="125">
        <f>+SUM(E7:P7)</f>
        <v>3275</v>
      </c>
      <c r="R7" s="115">
        <f t="shared" si="1"/>
        <v>2.8229000000000002</v>
      </c>
    </row>
    <row r="8" spans="1:19" s="17" customFormat="1" ht="25.5">
      <c r="A8" s="11"/>
      <c r="B8" s="275"/>
      <c r="C8" s="298"/>
      <c r="D8" s="34" t="s">
        <v>5</v>
      </c>
      <c r="E8" s="125">
        <v>219</v>
      </c>
      <c r="F8" s="125">
        <v>190</v>
      </c>
      <c r="G8" s="125">
        <v>192</v>
      </c>
      <c r="H8" s="125">
        <v>169</v>
      </c>
      <c r="I8" s="125">
        <v>237</v>
      </c>
      <c r="J8" s="125">
        <v>214</v>
      </c>
      <c r="K8" s="125">
        <v>257</v>
      </c>
      <c r="L8" s="125">
        <v>281</v>
      </c>
      <c r="M8" s="125">
        <v>265</v>
      </c>
      <c r="N8" s="125">
        <v>221</v>
      </c>
      <c r="O8" s="125">
        <v>236</v>
      </c>
      <c r="P8" s="125">
        <v>183</v>
      </c>
      <c r="Q8" s="125">
        <f>+SUM(E8:P8)</f>
        <v>2664</v>
      </c>
      <c r="R8" s="115">
        <f t="shared" si="1"/>
        <v>2.2961999999999998</v>
      </c>
    </row>
    <row r="9" spans="1:19" s="17" customFormat="1" ht="18.75" customHeight="1">
      <c r="A9" s="11"/>
      <c r="B9" s="275"/>
      <c r="C9" s="298"/>
      <c r="D9" s="93" t="s">
        <v>6</v>
      </c>
      <c r="E9" s="125">
        <v>234</v>
      </c>
      <c r="F9" s="125">
        <v>280</v>
      </c>
      <c r="G9" s="125">
        <v>347</v>
      </c>
      <c r="H9" s="125">
        <v>220</v>
      </c>
      <c r="I9" s="125">
        <v>185</v>
      </c>
      <c r="J9" s="125">
        <v>240</v>
      </c>
      <c r="K9" s="125">
        <v>136</v>
      </c>
      <c r="L9" s="125">
        <v>179</v>
      </c>
      <c r="M9" s="125">
        <v>143</v>
      </c>
      <c r="N9" s="125">
        <v>97</v>
      </c>
      <c r="O9" s="125">
        <v>58</v>
      </c>
      <c r="P9" s="125">
        <v>210</v>
      </c>
      <c r="Q9" s="125">
        <f>+SUM(E9:P9)</f>
        <v>2329</v>
      </c>
      <c r="R9" s="115">
        <f t="shared" si="1"/>
        <v>2.0074999999999998</v>
      </c>
    </row>
    <row r="10" spans="1:19" s="17" customFormat="1" ht="25.5">
      <c r="A10" s="11"/>
      <c r="B10" s="275"/>
      <c r="C10" s="298"/>
      <c r="D10" s="34" t="s">
        <v>4</v>
      </c>
      <c r="E10" s="125">
        <v>130</v>
      </c>
      <c r="F10" s="125">
        <v>123</v>
      </c>
      <c r="G10" s="125">
        <v>130</v>
      </c>
      <c r="H10" s="125">
        <v>110</v>
      </c>
      <c r="I10" s="125">
        <v>137</v>
      </c>
      <c r="J10" s="125">
        <v>109</v>
      </c>
      <c r="K10" s="125">
        <v>98</v>
      </c>
      <c r="L10" s="125">
        <v>120</v>
      </c>
      <c r="M10" s="125">
        <v>126</v>
      </c>
      <c r="N10" s="125">
        <v>105</v>
      </c>
      <c r="O10" s="125">
        <v>118</v>
      </c>
      <c r="P10" s="125">
        <v>86</v>
      </c>
      <c r="Q10" s="125">
        <f>+SUM(E10:P10)</f>
        <v>1392</v>
      </c>
      <c r="R10" s="115">
        <f t="shared" si="1"/>
        <v>1.1998</v>
      </c>
    </row>
    <row r="11" spans="1:19" s="17" customFormat="1" ht="18.75" customHeight="1">
      <c r="A11" s="11"/>
      <c r="B11" s="275"/>
      <c r="C11" s="298"/>
      <c r="D11" s="18" t="s">
        <v>153</v>
      </c>
      <c r="E11" s="125">
        <v>9</v>
      </c>
      <c r="F11" s="125">
        <v>11</v>
      </c>
      <c r="G11" s="125">
        <v>14</v>
      </c>
      <c r="H11" s="125">
        <v>19</v>
      </c>
      <c r="I11" s="125">
        <v>11</v>
      </c>
      <c r="J11" s="125">
        <v>32</v>
      </c>
      <c r="K11" s="125">
        <v>32</v>
      </c>
      <c r="L11" s="125">
        <v>24</v>
      </c>
      <c r="M11" s="125">
        <v>35</v>
      </c>
      <c r="N11" s="125">
        <v>30</v>
      </c>
      <c r="O11" s="125">
        <v>38</v>
      </c>
      <c r="P11" s="125">
        <v>23</v>
      </c>
      <c r="Q11" s="125">
        <f>+SUM(E11:P11)</f>
        <v>278</v>
      </c>
      <c r="R11" s="115">
        <f t="shared" si="1"/>
        <v>0.23960000000000001</v>
      </c>
      <c r="S11" s="18"/>
    </row>
    <row r="12" spans="1:19" s="17" customFormat="1" ht="18.75" customHeight="1">
      <c r="A12" s="11"/>
      <c r="B12" s="275"/>
      <c r="C12" s="298"/>
      <c r="D12" s="18" t="s">
        <v>154</v>
      </c>
      <c r="E12" s="125">
        <v>21</v>
      </c>
      <c r="F12" s="125">
        <v>21</v>
      </c>
      <c r="G12" s="125">
        <v>12</v>
      </c>
      <c r="H12" s="125">
        <v>14</v>
      </c>
      <c r="I12" s="125">
        <v>23</v>
      </c>
      <c r="J12" s="125">
        <v>12</v>
      </c>
      <c r="K12" s="125">
        <v>26</v>
      </c>
      <c r="L12" s="125">
        <v>25</v>
      </c>
      <c r="M12" s="125">
        <v>21</v>
      </c>
      <c r="N12" s="125">
        <v>18</v>
      </c>
      <c r="O12" s="125">
        <v>8</v>
      </c>
      <c r="P12" s="125">
        <v>5</v>
      </c>
      <c r="Q12" s="125">
        <f t="shared" si="0"/>
        <v>206</v>
      </c>
      <c r="R12" s="115">
        <f t="shared" si="1"/>
        <v>0.17760000000000001</v>
      </c>
    </row>
    <row r="13" spans="1:19" s="17" customFormat="1" ht="18.75" customHeight="1">
      <c r="A13" s="11"/>
      <c r="B13" s="275"/>
      <c r="C13" s="298"/>
      <c r="D13" s="18" t="s">
        <v>155</v>
      </c>
      <c r="E13" s="125">
        <v>13</v>
      </c>
      <c r="F13" s="125">
        <v>7</v>
      </c>
      <c r="G13" s="125">
        <v>17</v>
      </c>
      <c r="H13" s="125">
        <v>8</v>
      </c>
      <c r="I13" s="125">
        <v>20</v>
      </c>
      <c r="J13" s="125">
        <v>11</v>
      </c>
      <c r="K13" s="125">
        <v>13</v>
      </c>
      <c r="L13" s="125">
        <v>12</v>
      </c>
      <c r="M13" s="125">
        <v>16</v>
      </c>
      <c r="N13" s="125">
        <v>25</v>
      </c>
      <c r="O13" s="125">
        <v>15</v>
      </c>
      <c r="P13" s="125">
        <v>9</v>
      </c>
      <c r="Q13" s="125">
        <f t="shared" si="0"/>
        <v>166</v>
      </c>
      <c r="R13" s="115">
        <f t="shared" si="1"/>
        <v>0.1431</v>
      </c>
    </row>
    <row r="14" spans="1:19" s="17" customFormat="1" ht="18.75" customHeight="1">
      <c r="A14" s="11"/>
      <c r="B14" s="275"/>
      <c r="C14" s="298"/>
      <c r="D14" s="18" t="s">
        <v>156</v>
      </c>
      <c r="E14" s="125">
        <v>8</v>
      </c>
      <c r="F14" s="125">
        <v>9</v>
      </c>
      <c r="G14" s="125">
        <v>12</v>
      </c>
      <c r="H14" s="125">
        <v>3</v>
      </c>
      <c r="I14" s="125">
        <v>11</v>
      </c>
      <c r="J14" s="125">
        <v>10</v>
      </c>
      <c r="K14" s="125">
        <v>3</v>
      </c>
      <c r="L14" s="125">
        <v>12</v>
      </c>
      <c r="M14" s="125">
        <v>4</v>
      </c>
      <c r="N14" s="125">
        <v>12</v>
      </c>
      <c r="O14" s="125">
        <v>10</v>
      </c>
      <c r="P14" s="125">
        <v>10</v>
      </c>
      <c r="Q14" s="125">
        <f t="shared" si="0"/>
        <v>104</v>
      </c>
      <c r="R14" s="115">
        <f t="shared" si="1"/>
        <v>8.9599999999999999E-2</v>
      </c>
    </row>
    <row r="15" spans="1:19" s="17" customFormat="1" ht="18.75" customHeight="1">
      <c r="A15" s="11"/>
      <c r="B15" s="275"/>
      <c r="C15" s="298"/>
      <c r="D15" s="18" t="s">
        <v>157</v>
      </c>
      <c r="E15" s="125">
        <v>0</v>
      </c>
      <c r="F15" s="125">
        <v>7</v>
      </c>
      <c r="G15" s="125">
        <v>0</v>
      </c>
      <c r="H15" s="125">
        <v>0</v>
      </c>
      <c r="I15" s="125">
        <v>0</v>
      </c>
      <c r="J15" s="125">
        <v>0</v>
      </c>
      <c r="K15" s="125">
        <v>0</v>
      </c>
      <c r="L15" s="125">
        <v>0</v>
      </c>
      <c r="M15" s="125">
        <v>0</v>
      </c>
      <c r="N15" s="125">
        <v>7</v>
      </c>
      <c r="O15" s="125">
        <v>7</v>
      </c>
      <c r="P15" s="125">
        <v>7</v>
      </c>
      <c r="Q15" s="125">
        <f>+SUM(E15:P15)</f>
        <v>28</v>
      </c>
      <c r="R15" s="115">
        <f t="shared" si="1"/>
        <v>2.41E-2</v>
      </c>
    </row>
    <row r="16" spans="1:19" s="17" customFormat="1" ht="18.75" customHeight="1">
      <c r="A16" s="11"/>
      <c r="B16" s="276"/>
      <c r="C16" s="299"/>
      <c r="D16" s="16" t="s">
        <v>175</v>
      </c>
      <c r="E16" s="124">
        <f t="shared" ref="E16:P16" si="2">+SUM(E5:E15)</f>
        <v>6456</v>
      </c>
      <c r="F16" s="124">
        <f t="shared" si="2"/>
        <v>6756</v>
      </c>
      <c r="G16" s="124">
        <f t="shared" si="2"/>
        <v>7566</v>
      </c>
      <c r="H16" s="124">
        <f t="shared" si="2"/>
        <v>5856</v>
      </c>
      <c r="I16" s="124">
        <f t="shared" si="2"/>
        <v>6918</v>
      </c>
      <c r="J16" s="124">
        <f t="shared" si="2"/>
        <v>6273</v>
      </c>
      <c r="K16" s="124">
        <f t="shared" si="2"/>
        <v>5847</v>
      </c>
      <c r="L16" s="124">
        <f t="shared" si="2"/>
        <v>6645</v>
      </c>
      <c r="M16" s="124">
        <f t="shared" si="2"/>
        <v>5697</v>
      </c>
      <c r="N16" s="124">
        <f t="shared" si="2"/>
        <v>5777</v>
      </c>
      <c r="O16" s="124">
        <f t="shared" si="2"/>
        <v>5604</v>
      </c>
      <c r="P16" s="124">
        <f t="shared" si="2"/>
        <v>5106</v>
      </c>
      <c r="Q16" s="124">
        <f t="shared" si="0"/>
        <v>74501</v>
      </c>
      <c r="R16" s="117">
        <f>+SUM(R5:R15)</f>
        <v>64.215500000000006</v>
      </c>
    </row>
    <row r="17" spans="1:19" s="17" customFormat="1" ht="18.75" customHeight="1">
      <c r="B17" s="280">
        <v>2</v>
      </c>
      <c r="C17" s="280" t="s">
        <v>50</v>
      </c>
      <c r="D17" s="18" t="s">
        <v>7</v>
      </c>
      <c r="E17" s="125">
        <v>748</v>
      </c>
      <c r="F17" s="125">
        <v>866</v>
      </c>
      <c r="G17" s="125">
        <v>618</v>
      </c>
      <c r="H17" s="125">
        <v>348</v>
      </c>
      <c r="I17" s="125">
        <v>472</v>
      </c>
      <c r="J17" s="125">
        <v>300</v>
      </c>
      <c r="K17" s="125">
        <v>349</v>
      </c>
      <c r="L17" s="125">
        <v>261</v>
      </c>
      <c r="M17" s="125">
        <v>296</v>
      </c>
      <c r="N17" s="125">
        <v>246</v>
      </c>
      <c r="O17" s="125">
        <v>282</v>
      </c>
      <c r="P17" s="125">
        <v>238</v>
      </c>
      <c r="Q17" s="125">
        <f>+SUM(E17:P17)</f>
        <v>5024</v>
      </c>
      <c r="R17" s="115">
        <f>ROUND(+Q17/$Q$44*100,4)</f>
        <v>4.3304</v>
      </c>
      <c r="S17" s="108"/>
    </row>
    <row r="18" spans="1:19" s="17" customFormat="1" ht="18.75" customHeight="1">
      <c r="B18" s="280"/>
      <c r="C18" s="280"/>
      <c r="D18" s="93" t="s">
        <v>120</v>
      </c>
      <c r="E18" s="125">
        <v>537</v>
      </c>
      <c r="F18" s="125">
        <v>344</v>
      </c>
      <c r="G18" s="125">
        <v>432</v>
      </c>
      <c r="H18" s="125">
        <v>404</v>
      </c>
      <c r="I18" s="125">
        <v>381</v>
      </c>
      <c r="J18" s="125">
        <v>427</v>
      </c>
      <c r="K18" s="125">
        <v>537</v>
      </c>
      <c r="L18" s="125">
        <v>448</v>
      </c>
      <c r="M18" s="125">
        <v>289</v>
      </c>
      <c r="N18" s="125">
        <v>425</v>
      </c>
      <c r="O18" s="125">
        <v>280</v>
      </c>
      <c r="P18" s="125">
        <v>243</v>
      </c>
      <c r="Q18" s="125">
        <f t="shared" ref="Q18:Q42" si="3">+SUM(E18:P18)</f>
        <v>4747</v>
      </c>
      <c r="R18" s="115">
        <f t="shared" ref="R18:R42" si="4">ROUND(+Q18/$Q$44*100,4)</f>
        <v>4.0915999999999997</v>
      </c>
      <c r="S18" s="108"/>
    </row>
    <row r="19" spans="1:19" s="17" customFormat="1" ht="18.75" customHeight="1">
      <c r="B19" s="280"/>
      <c r="C19" s="280"/>
      <c r="D19" s="18" t="s">
        <v>9</v>
      </c>
      <c r="E19" s="125">
        <v>493</v>
      </c>
      <c r="F19" s="125">
        <v>319</v>
      </c>
      <c r="G19" s="125">
        <v>424</v>
      </c>
      <c r="H19" s="125">
        <v>306</v>
      </c>
      <c r="I19" s="125">
        <v>376</v>
      </c>
      <c r="J19" s="125">
        <v>254</v>
      </c>
      <c r="K19" s="125">
        <v>284</v>
      </c>
      <c r="L19" s="125">
        <v>301</v>
      </c>
      <c r="M19" s="125">
        <v>271</v>
      </c>
      <c r="N19" s="125">
        <v>301</v>
      </c>
      <c r="O19" s="125">
        <v>332</v>
      </c>
      <c r="P19" s="125">
        <v>282</v>
      </c>
      <c r="Q19" s="125">
        <f t="shared" si="3"/>
        <v>3943</v>
      </c>
      <c r="R19" s="115">
        <f t="shared" si="4"/>
        <v>3.3986000000000001</v>
      </c>
      <c r="S19" s="108"/>
    </row>
    <row r="20" spans="1:19" s="17" customFormat="1" ht="18.75" customHeight="1">
      <c r="B20" s="280"/>
      <c r="C20" s="280"/>
      <c r="D20" s="93" t="s">
        <v>126</v>
      </c>
      <c r="E20" s="125">
        <v>329</v>
      </c>
      <c r="F20" s="125">
        <v>288</v>
      </c>
      <c r="G20" s="125">
        <v>391</v>
      </c>
      <c r="H20" s="125">
        <v>325</v>
      </c>
      <c r="I20" s="125">
        <v>140</v>
      </c>
      <c r="J20" s="125">
        <v>286</v>
      </c>
      <c r="K20" s="125">
        <v>348</v>
      </c>
      <c r="L20" s="125">
        <v>313</v>
      </c>
      <c r="M20" s="125">
        <v>290</v>
      </c>
      <c r="N20" s="125">
        <v>158</v>
      </c>
      <c r="O20" s="125">
        <v>260</v>
      </c>
      <c r="P20" s="125">
        <v>219</v>
      </c>
      <c r="Q20" s="125">
        <f t="shared" si="3"/>
        <v>3347</v>
      </c>
      <c r="R20" s="115">
        <f t="shared" si="4"/>
        <v>2.8849</v>
      </c>
      <c r="S20" s="108"/>
    </row>
    <row r="21" spans="1:19" s="17" customFormat="1" ht="18.75" customHeight="1">
      <c r="B21" s="280"/>
      <c r="C21" s="280"/>
      <c r="D21" s="93" t="s">
        <v>121</v>
      </c>
      <c r="E21" s="125">
        <v>253</v>
      </c>
      <c r="F21" s="125">
        <v>196</v>
      </c>
      <c r="G21" s="125">
        <v>278</v>
      </c>
      <c r="H21" s="125">
        <v>254</v>
      </c>
      <c r="I21" s="125">
        <v>256</v>
      </c>
      <c r="J21" s="125">
        <v>257</v>
      </c>
      <c r="K21" s="125">
        <v>249</v>
      </c>
      <c r="L21" s="125">
        <v>196</v>
      </c>
      <c r="M21" s="125">
        <v>179</v>
      </c>
      <c r="N21" s="125">
        <v>200</v>
      </c>
      <c r="O21" s="125">
        <v>195</v>
      </c>
      <c r="P21" s="125">
        <v>163</v>
      </c>
      <c r="Q21" s="125">
        <f t="shared" si="3"/>
        <v>2676</v>
      </c>
      <c r="R21" s="115">
        <f t="shared" si="4"/>
        <v>2.3066</v>
      </c>
      <c r="S21" s="108"/>
    </row>
    <row r="22" spans="1:19" s="17" customFormat="1" ht="18.75" customHeight="1">
      <c r="B22" s="280"/>
      <c r="C22" s="280"/>
      <c r="D22" s="93" t="s">
        <v>10</v>
      </c>
      <c r="E22" s="125">
        <v>298</v>
      </c>
      <c r="F22" s="125">
        <v>249</v>
      </c>
      <c r="G22" s="125">
        <v>253</v>
      </c>
      <c r="H22" s="125">
        <v>146</v>
      </c>
      <c r="I22" s="125">
        <v>271</v>
      </c>
      <c r="J22" s="125">
        <v>168</v>
      </c>
      <c r="K22" s="125">
        <v>167</v>
      </c>
      <c r="L22" s="125">
        <v>195</v>
      </c>
      <c r="M22" s="125">
        <v>189</v>
      </c>
      <c r="N22" s="125">
        <v>211</v>
      </c>
      <c r="O22" s="125">
        <v>289</v>
      </c>
      <c r="P22" s="125">
        <v>204</v>
      </c>
      <c r="Q22" s="125">
        <f t="shared" si="3"/>
        <v>2640</v>
      </c>
      <c r="R22" s="115">
        <f t="shared" si="4"/>
        <v>2.2755000000000001</v>
      </c>
      <c r="S22" s="108"/>
    </row>
    <row r="23" spans="1:19" s="17" customFormat="1" ht="18.75" customHeight="1">
      <c r="B23" s="280"/>
      <c r="C23" s="280"/>
      <c r="D23" s="93" t="s">
        <v>12</v>
      </c>
      <c r="E23" s="125">
        <v>259</v>
      </c>
      <c r="F23" s="125">
        <v>200</v>
      </c>
      <c r="G23" s="125">
        <v>228</v>
      </c>
      <c r="H23" s="125">
        <v>156</v>
      </c>
      <c r="I23" s="125">
        <v>175</v>
      </c>
      <c r="J23" s="125">
        <v>130</v>
      </c>
      <c r="K23" s="125">
        <v>145</v>
      </c>
      <c r="L23" s="125">
        <v>199</v>
      </c>
      <c r="M23" s="125">
        <v>172</v>
      </c>
      <c r="N23" s="125">
        <v>193</v>
      </c>
      <c r="O23" s="125">
        <v>194</v>
      </c>
      <c r="P23" s="125">
        <v>181</v>
      </c>
      <c r="Q23" s="125">
        <f t="shared" si="3"/>
        <v>2232</v>
      </c>
      <c r="R23" s="115">
        <f t="shared" si="4"/>
        <v>1.9238999999999999</v>
      </c>
      <c r="S23" s="108"/>
    </row>
    <row r="24" spans="1:19" s="17" customFormat="1" ht="18.75" customHeight="1">
      <c r="B24" s="280"/>
      <c r="C24" s="280"/>
      <c r="D24" s="93" t="s">
        <v>8</v>
      </c>
      <c r="E24" s="125">
        <v>149</v>
      </c>
      <c r="F24" s="125">
        <v>173</v>
      </c>
      <c r="G24" s="125">
        <v>215</v>
      </c>
      <c r="H24" s="125">
        <v>164</v>
      </c>
      <c r="I24" s="125">
        <v>204</v>
      </c>
      <c r="J24" s="125">
        <v>158</v>
      </c>
      <c r="K24" s="125">
        <v>148</v>
      </c>
      <c r="L24" s="125">
        <v>165</v>
      </c>
      <c r="M24" s="125">
        <v>131</v>
      </c>
      <c r="N24" s="125">
        <v>134</v>
      </c>
      <c r="O24" s="125">
        <v>181</v>
      </c>
      <c r="P24" s="125">
        <v>131</v>
      </c>
      <c r="Q24" s="125">
        <f t="shared" si="3"/>
        <v>1953</v>
      </c>
      <c r="R24" s="115">
        <f t="shared" si="4"/>
        <v>1.6834</v>
      </c>
      <c r="S24" s="108"/>
    </row>
    <row r="25" spans="1:19" s="17" customFormat="1" ht="18.75" customHeight="1">
      <c r="B25" s="280"/>
      <c r="C25" s="280"/>
      <c r="D25" s="93" t="s">
        <v>11</v>
      </c>
      <c r="E25" s="125">
        <v>43</v>
      </c>
      <c r="F25" s="125">
        <v>330</v>
      </c>
      <c r="G25" s="125">
        <v>55</v>
      </c>
      <c r="H25" s="125">
        <v>37</v>
      </c>
      <c r="I25" s="125">
        <v>54</v>
      </c>
      <c r="J25" s="125">
        <v>303</v>
      </c>
      <c r="K25" s="125">
        <v>222</v>
      </c>
      <c r="L25" s="125">
        <v>160</v>
      </c>
      <c r="M25" s="125">
        <v>117</v>
      </c>
      <c r="N25" s="125">
        <v>285</v>
      </c>
      <c r="O25" s="125">
        <v>207</v>
      </c>
      <c r="P25" s="125">
        <v>102</v>
      </c>
      <c r="Q25" s="125">
        <f t="shared" si="3"/>
        <v>1915</v>
      </c>
      <c r="R25" s="115">
        <f t="shared" si="4"/>
        <v>1.6506000000000001</v>
      </c>
      <c r="S25" s="108"/>
    </row>
    <row r="26" spans="1:19" s="20" customFormat="1" ht="18.75" customHeight="1">
      <c r="A26" s="17"/>
      <c r="B26" s="280"/>
      <c r="C26" s="280"/>
      <c r="D26" s="93" t="s">
        <v>13</v>
      </c>
      <c r="E26" s="125">
        <v>144</v>
      </c>
      <c r="F26" s="125">
        <v>170</v>
      </c>
      <c r="G26" s="125">
        <v>144</v>
      </c>
      <c r="H26" s="125">
        <v>105</v>
      </c>
      <c r="I26" s="125">
        <v>121</v>
      </c>
      <c r="J26" s="125">
        <v>155</v>
      </c>
      <c r="K26" s="125">
        <v>113</v>
      </c>
      <c r="L26" s="125">
        <v>117</v>
      </c>
      <c r="M26" s="125">
        <v>91</v>
      </c>
      <c r="N26" s="125">
        <v>138</v>
      </c>
      <c r="O26" s="125">
        <v>135</v>
      </c>
      <c r="P26" s="125">
        <v>115</v>
      </c>
      <c r="Q26" s="125">
        <f t="shared" si="3"/>
        <v>1548</v>
      </c>
      <c r="R26" s="115">
        <f t="shared" si="4"/>
        <v>1.3343</v>
      </c>
      <c r="S26" s="108"/>
    </row>
    <row r="27" spans="1:19" s="17" customFormat="1" ht="18.75" customHeight="1">
      <c r="B27" s="280"/>
      <c r="C27" s="280"/>
      <c r="D27" s="18" t="s">
        <v>17</v>
      </c>
      <c r="E27" s="125">
        <v>134</v>
      </c>
      <c r="F27" s="125">
        <v>99</v>
      </c>
      <c r="G27" s="125">
        <v>133</v>
      </c>
      <c r="H27" s="125">
        <v>97</v>
      </c>
      <c r="I27" s="125">
        <v>149</v>
      </c>
      <c r="J27" s="125">
        <v>92</v>
      </c>
      <c r="K27" s="125">
        <v>84</v>
      </c>
      <c r="L27" s="125">
        <v>98</v>
      </c>
      <c r="M27" s="125">
        <v>87</v>
      </c>
      <c r="N27" s="125">
        <v>92</v>
      </c>
      <c r="O27" s="125">
        <v>116</v>
      </c>
      <c r="P27" s="125">
        <v>70</v>
      </c>
      <c r="Q27" s="125">
        <f t="shared" si="3"/>
        <v>1251</v>
      </c>
      <c r="R27" s="115">
        <f t="shared" si="4"/>
        <v>1.0783</v>
      </c>
      <c r="S27" s="108"/>
    </row>
    <row r="28" spans="1:19" s="17" customFormat="1" ht="18.75" customHeight="1">
      <c r="B28" s="280"/>
      <c r="C28" s="280"/>
      <c r="D28" s="18" t="s">
        <v>15</v>
      </c>
      <c r="E28" s="125">
        <v>111</v>
      </c>
      <c r="F28" s="125">
        <v>90</v>
      </c>
      <c r="G28" s="125">
        <v>139</v>
      </c>
      <c r="H28" s="125">
        <v>103</v>
      </c>
      <c r="I28" s="125">
        <v>104</v>
      </c>
      <c r="J28" s="125">
        <v>75</v>
      </c>
      <c r="K28" s="125">
        <v>64</v>
      </c>
      <c r="L28" s="125">
        <v>100</v>
      </c>
      <c r="M28" s="125">
        <v>68</v>
      </c>
      <c r="N28" s="125">
        <v>90</v>
      </c>
      <c r="O28" s="125">
        <v>60</v>
      </c>
      <c r="P28" s="125">
        <v>63</v>
      </c>
      <c r="Q28" s="125">
        <f t="shared" si="3"/>
        <v>1067</v>
      </c>
      <c r="R28" s="115">
        <f t="shared" si="4"/>
        <v>0.91969999999999996</v>
      </c>
      <c r="S28" s="108"/>
    </row>
    <row r="29" spans="1:19" s="17" customFormat="1" ht="18.75" customHeight="1">
      <c r="B29" s="280"/>
      <c r="C29" s="280"/>
      <c r="D29" s="93" t="s">
        <v>20</v>
      </c>
      <c r="E29" s="125">
        <v>98</v>
      </c>
      <c r="F29" s="125">
        <v>80</v>
      </c>
      <c r="G29" s="125">
        <v>85</v>
      </c>
      <c r="H29" s="125">
        <v>59</v>
      </c>
      <c r="I29" s="125">
        <v>81</v>
      </c>
      <c r="J29" s="125">
        <v>84</v>
      </c>
      <c r="K29" s="125">
        <v>83</v>
      </c>
      <c r="L29" s="125">
        <v>80</v>
      </c>
      <c r="M29" s="125">
        <v>67</v>
      </c>
      <c r="N29" s="125">
        <v>80</v>
      </c>
      <c r="O29" s="125">
        <v>69</v>
      </c>
      <c r="P29" s="125">
        <v>59</v>
      </c>
      <c r="Q29" s="125">
        <f t="shared" si="3"/>
        <v>925</v>
      </c>
      <c r="R29" s="115">
        <f t="shared" si="4"/>
        <v>0.79730000000000001</v>
      </c>
      <c r="S29" s="108"/>
    </row>
    <row r="30" spans="1:19" s="17" customFormat="1" ht="18.75" customHeight="1">
      <c r="B30" s="280"/>
      <c r="C30" s="280"/>
      <c r="D30" s="93" t="s">
        <v>18</v>
      </c>
      <c r="E30" s="125">
        <v>83</v>
      </c>
      <c r="F30" s="125">
        <v>66</v>
      </c>
      <c r="G30" s="125">
        <v>52</v>
      </c>
      <c r="H30" s="125">
        <v>56</v>
      </c>
      <c r="I30" s="125">
        <v>68</v>
      </c>
      <c r="J30" s="125">
        <v>83</v>
      </c>
      <c r="K30" s="125">
        <v>76</v>
      </c>
      <c r="L30" s="125">
        <v>64</v>
      </c>
      <c r="M30" s="125">
        <v>46</v>
      </c>
      <c r="N30" s="125">
        <v>125</v>
      </c>
      <c r="O30" s="125">
        <v>106</v>
      </c>
      <c r="P30" s="125">
        <v>66</v>
      </c>
      <c r="Q30" s="125">
        <f t="shared" si="3"/>
        <v>891</v>
      </c>
      <c r="R30" s="115">
        <f t="shared" si="4"/>
        <v>0.76800000000000002</v>
      </c>
      <c r="S30" s="108"/>
    </row>
    <row r="31" spans="1:19" s="17" customFormat="1" ht="18.75" customHeight="1">
      <c r="B31" s="280"/>
      <c r="C31" s="280"/>
      <c r="D31" s="93" t="s">
        <v>125</v>
      </c>
      <c r="E31" s="125">
        <v>98</v>
      </c>
      <c r="F31" s="125">
        <v>69</v>
      </c>
      <c r="G31" s="125">
        <v>88</v>
      </c>
      <c r="H31" s="125">
        <v>73</v>
      </c>
      <c r="I31" s="125">
        <v>76</v>
      </c>
      <c r="J31" s="125">
        <v>72</v>
      </c>
      <c r="K31" s="125">
        <v>65</v>
      </c>
      <c r="L31" s="125">
        <v>78</v>
      </c>
      <c r="M31" s="125">
        <v>62</v>
      </c>
      <c r="N31" s="125">
        <v>71</v>
      </c>
      <c r="O31" s="125">
        <v>65</v>
      </c>
      <c r="P31" s="125">
        <v>58</v>
      </c>
      <c r="Q31" s="125">
        <f t="shared" si="3"/>
        <v>875</v>
      </c>
      <c r="R31" s="115">
        <f t="shared" si="4"/>
        <v>0.75419999999999998</v>
      </c>
      <c r="S31" s="108"/>
    </row>
    <row r="32" spans="1:19" s="17" customFormat="1" ht="18.75" customHeight="1">
      <c r="B32" s="280"/>
      <c r="C32" s="280"/>
      <c r="D32" s="93" t="s">
        <v>123</v>
      </c>
      <c r="E32" s="125">
        <v>54</v>
      </c>
      <c r="F32" s="125">
        <v>58</v>
      </c>
      <c r="G32" s="125">
        <v>88</v>
      </c>
      <c r="H32" s="125">
        <v>56</v>
      </c>
      <c r="I32" s="125">
        <v>68</v>
      </c>
      <c r="J32" s="125">
        <v>65</v>
      </c>
      <c r="K32" s="125">
        <v>58</v>
      </c>
      <c r="L32" s="125">
        <v>55</v>
      </c>
      <c r="M32" s="125">
        <v>86</v>
      </c>
      <c r="N32" s="125">
        <v>66</v>
      </c>
      <c r="O32" s="125">
        <v>80</v>
      </c>
      <c r="P32" s="125">
        <v>77</v>
      </c>
      <c r="Q32" s="125">
        <f t="shared" si="3"/>
        <v>811</v>
      </c>
      <c r="R32" s="115">
        <f t="shared" si="4"/>
        <v>0.69899999999999995</v>
      </c>
      <c r="S32" s="108"/>
    </row>
    <row r="33" spans="2:19" s="17" customFormat="1" ht="18.75" customHeight="1">
      <c r="B33" s="280"/>
      <c r="C33" s="280"/>
      <c r="D33" s="93" t="s">
        <v>122</v>
      </c>
      <c r="E33" s="125">
        <v>73</v>
      </c>
      <c r="F33" s="125">
        <v>52</v>
      </c>
      <c r="G33" s="125">
        <v>85</v>
      </c>
      <c r="H33" s="125">
        <v>53</v>
      </c>
      <c r="I33" s="125">
        <v>70</v>
      </c>
      <c r="J33" s="125">
        <v>53</v>
      </c>
      <c r="K33" s="125">
        <v>70</v>
      </c>
      <c r="L33" s="125">
        <v>56</v>
      </c>
      <c r="M33" s="125">
        <v>64</v>
      </c>
      <c r="N33" s="125">
        <v>89</v>
      </c>
      <c r="O33" s="125">
        <v>56</v>
      </c>
      <c r="P33" s="125">
        <v>68</v>
      </c>
      <c r="Q33" s="125">
        <f t="shared" si="3"/>
        <v>789</v>
      </c>
      <c r="R33" s="115">
        <f t="shared" si="4"/>
        <v>0.68010000000000004</v>
      </c>
      <c r="S33" s="108"/>
    </row>
    <row r="34" spans="2:19" s="17" customFormat="1" ht="18.75" customHeight="1">
      <c r="B34" s="280"/>
      <c r="C34" s="280"/>
      <c r="D34" s="93" t="s">
        <v>16</v>
      </c>
      <c r="E34" s="125">
        <v>71</v>
      </c>
      <c r="F34" s="125">
        <v>75</v>
      </c>
      <c r="G34" s="125">
        <v>104</v>
      </c>
      <c r="H34" s="125">
        <v>65</v>
      </c>
      <c r="I34" s="125">
        <v>61</v>
      </c>
      <c r="J34" s="125">
        <v>53</v>
      </c>
      <c r="K34" s="125">
        <v>44</v>
      </c>
      <c r="L34" s="125">
        <v>56</v>
      </c>
      <c r="M34" s="125">
        <v>56</v>
      </c>
      <c r="N34" s="125">
        <v>52</v>
      </c>
      <c r="O34" s="125">
        <v>64</v>
      </c>
      <c r="P34" s="125">
        <v>81</v>
      </c>
      <c r="Q34" s="125">
        <f t="shared" si="3"/>
        <v>782</v>
      </c>
      <c r="R34" s="115">
        <f t="shared" si="4"/>
        <v>0.67400000000000004</v>
      </c>
      <c r="S34" s="108"/>
    </row>
    <row r="35" spans="2:19" s="17" customFormat="1" ht="18.75" customHeight="1">
      <c r="B35" s="280"/>
      <c r="C35" s="280"/>
      <c r="D35" s="93" t="s">
        <v>22</v>
      </c>
      <c r="E35" s="125">
        <v>49</v>
      </c>
      <c r="F35" s="125">
        <v>91</v>
      </c>
      <c r="G35" s="125">
        <v>63</v>
      </c>
      <c r="H35" s="125">
        <v>78</v>
      </c>
      <c r="I35" s="125">
        <v>121</v>
      </c>
      <c r="J35" s="125">
        <v>48</v>
      </c>
      <c r="K35" s="125">
        <v>54</v>
      </c>
      <c r="L35" s="125">
        <v>46</v>
      </c>
      <c r="M35" s="125">
        <v>57</v>
      </c>
      <c r="N35" s="125">
        <v>71</v>
      </c>
      <c r="O35" s="125">
        <v>51</v>
      </c>
      <c r="P35" s="125">
        <v>36</v>
      </c>
      <c r="Q35" s="125">
        <f t="shared" si="3"/>
        <v>765</v>
      </c>
      <c r="R35" s="115">
        <f t="shared" si="4"/>
        <v>0.65939999999999999</v>
      </c>
      <c r="S35" s="108"/>
    </row>
    <row r="36" spans="2:19" s="17" customFormat="1" ht="18.75" customHeight="1">
      <c r="B36" s="280"/>
      <c r="C36" s="280"/>
      <c r="D36" s="93" t="s">
        <v>19</v>
      </c>
      <c r="E36" s="125">
        <v>79</v>
      </c>
      <c r="F36" s="125">
        <v>55</v>
      </c>
      <c r="G36" s="125">
        <v>67</v>
      </c>
      <c r="H36" s="125">
        <v>61</v>
      </c>
      <c r="I36" s="125">
        <v>57</v>
      </c>
      <c r="J36" s="125">
        <v>70</v>
      </c>
      <c r="K36" s="125">
        <v>60</v>
      </c>
      <c r="L36" s="125">
        <v>69</v>
      </c>
      <c r="M36" s="125">
        <v>46</v>
      </c>
      <c r="N36" s="125">
        <v>67</v>
      </c>
      <c r="O36" s="125">
        <v>68</v>
      </c>
      <c r="P36" s="125">
        <v>46</v>
      </c>
      <c r="Q36" s="125">
        <f>+SUM(E36:P36)</f>
        <v>745</v>
      </c>
      <c r="R36" s="115">
        <f t="shared" si="4"/>
        <v>0.6421</v>
      </c>
      <c r="S36" s="108"/>
    </row>
    <row r="37" spans="2:19" s="17" customFormat="1" ht="18.75" customHeight="1">
      <c r="B37" s="280"/>
      <c r="C37" s="280"/>
      <c r="D37" s="93" t="s">
        <v>14</v>
      </c>
      <c r="E37" s="125">
        <v>71</v>
      </c>
      <c r="F37" s="125">
        <v>61</v>
      </c>
      <c r="G37" s="125">
        <v>62</v>
      </c>
      <c r="H37" s="125">
        <v>49</v>
      </c>
      <c r="I37" s="125">
        <v>82</v>
      </c>
      <c r="J37" s="125">
        <v>53</v>
      </c>
      <c r="K37" s="125">
        <v>50</v>
      </c>
      <c r="L37" s="125">
        <v>69</v>
      </c>
      <c r="M37" s="125">
        <v>47</v>
      </c>
      <c r="N37" s="125">
        <v>57</v>
      </c>
      <c r="O37" s="125">
        <v>66</v>
      </c>
      <c r="P37" s="125">
        <v>55</v>
      </c>
      <c r="Q37" s="125">
        <f t="shared" ref="Q37" si="5">+SUM(E37:P37)</f>
        <v>722</v>
      </c>
      <c r="R37" s="115">
        <f t="shared" si="4"/>
        <v>0.62229999999999996</v>
      </c>
      <c r="S37" s="108"/>
    </row>
    <row r="38" spans="2:19" s="17" customFormat="1" ht="18.75" customHeight="1">
      <c r="B38" s="280"/>
      <c r="C38" s="280"/>
      <c r="D38" s="93" t="s">
        <v>21</v>
      </c>
      <c r="E38" s="125">
        <v>57</v>
      </c>
      <c r="F38" s="125">
        <v>52</v>
      </c>
      <c r="G38" s="125">
        <v>67</v>
      </c>
      <c r="H38" s="125">
        <v>61</v>
      </c>
      <c r="I38" s="125">
        <v>60</v>
      </c>
      <c r="J38" s="125">
        <v>47</v>
      </c>
      <c r="K38" s="125">
        <v>43</v>
      </c>
      <c r="L38" s="125">
        <v>85</v>
      </c>
      <c r="M38" s="125">
        <v>58</v>
      </c>
      <c r="N38" s="125">
        <v>56</v>
      </c>
      <c r="O38" s="125">
        <v>36</v>
      </c>
      <c r="P38" s="125">
        <v>58</v>
      </c>
      <c r="Q38" s="125">
        <f>+SUM(E38:P38)</f>
        <v>680</v>
      </c>
      <c r="R38" s="115">
        <f t="shared" si="4"/>
        <v>0.58609999999999995</v>
      </c>
      <c r="S38" s="108"/>
    </row>
    <row r="39" spans="2:19" s="17" customFormat="1" ht="18.75" customHeight="1">
      <c r="B39" s="280"/>
      <c r="C39" s="280"/>
      <c r="D39" s="93" t="s">
        <v>98</v>
      </c>
      <c r="E39" s="125">
        <v>48</v>
      </c>
      <c r="F39" s="125">
        <v>48</v>
      </c>
      <c r="G39" s="125">
        <v>45</v>
      </c>
      <c r="H39" s="125">
        <v>59</v>
      </c>
      <c r="I39" s="125">
        <v>47</v>
      </c>
      <c r="J39" s="125">
        <v>49</v>
      </c>
      <c r="K39" s="125">
        <v>46</v>
      </c>
      <c r="L39" s="125">
        <v>34</v>
      </c>
      <c r="M39" s="125">
        <v>33</v>
      </c>
      <c r="N39" s="125">
        <v>27</v>
      </c>
      <c r="O39" s="125">
        <v>36</v>
      </c>
      <c r="P39" s="125">
        <v>30</v>
      </c>
      <c r="Q39" s="125">
        <f t="shared" si="3"/>
        <v>502</v>
      </c>
      <c r="R39" s="115">
        <f t="shared" si="4"/>
        <v>0.43269999999999997</v>
      </c>
      <c r="S39" s="108"/>
    </row>
    <row r="40" spans="2:19" s="17" customFormat="1" ht="18.75" customHeight="1">
      <c r="B40" s="280"/>
      <c r="C40" s="280"/>
      <c r="D40" s="93" t="s">
        <v>127</v>
      </c>
      <c r="E40" s="125">
        <v>52</v>
      </c>
      <c r="F40" s="125">
        <v>16</v>
      </c>
      <c r="G40" s="125">
        <v>28</v>
      </c>
      <c r="H40" s="125">
        <v>21</v>
      </c>
      <c r="I40" s="125">
        <v>29</v>
      </c>
      <c r="J40" s="125">
        <v>23</v>
      </c>
      <c r="K40" s="125">
        <v>46</v>
      </c>
      <c r="L40" s="125">
        <v>18</v>
      </c>
      <c r="M40" s="125">
        <v>6</v>
      </c>
      <c r="N40" s="125">
        <v>74</v>
      </c>
      <c r="O40" s="125">
        <v>48</v>
      </c>
      <c r="P40" s="125">
        <v>21</v>
      </c>
      <c r="Q40" s="125">
        <f t="shared" si="3"/>
        <v>382</v>
      </c>
      <c r="R40" s="115">
        <f t="shared" si="4"/>
        <v>0.32929999999999998</v>
      </c>
      <c r="S40" s="108"/>
    </row>
    <row r="41" spans="2:19" s="17" customFormat="1" ht="18.75" customHeight="1">
      <c r="B41" s="280"/>
      <c r="C41" s="280"/>
      <c r="D41" s="93" t="s">
        <v>23</v>
      </c>
      <c r="E41" s="125">
        <v>19</v>
      </c>
      <c r="F41" s="125">
        <v>16</v>
      </c>
      <c r="G41" s="125">
        <v>19</v>
      </c>
      <c r="H41" s="125">
        <v>15</v>
      </c>
      <c r="I41" s="125">
        <v>18</v>
      </c>
      <c r="J41" s="125">
        <v>10</v>
      </c>
      <c r="K41" s="125">
        <v>15</v>
      </c>
      <c r="L41" s="125">
        <v>18</v>
      </c>
      <c r="M41" s="125">
        <v>15</v>
      </c>
      <c r="N41" s="125">
        <v>16</v>
      </c>
      <c r="O41" s="125">
        <v>23</v>
      </c>
      <c r="P41" s="125">
        <v>14</v>
      </c>
      <c r="Q41" s="125">
        <f t="shared" si="3"/>
        <v>198</v>
      </c>
      <c r="R41" s="115">
        <f t="shared" si="4"/>
        <v>0.17069999999999999</v>
      </c>
      <c r="S41" s="108"/>
    </row>
    <row r="42" spans="2:19" s="17" customFormat="1" ht="18.75" customHeight="1">
      <c r="B42" s="280"/>
      <c r="C42" s="280"/>
      <c r="D42" s="93" t="s">
        <v>24</v>
      </c>
      <c r="E42" s="125">
        <v>15</v>
      </c>
      <c r="F42" s="125">
        <v>7</v>
      </c>
      <c r="G42" s="125">
        <v>6</v>
      </c>
      <c r="H42" s="125">
        <v>2</v>
      </c>
      <c r="I42" s="125">
        <v>7</v>
      </c>
      <c r="J42" s="125">
        <v>12</v>
      </c>
      <c r="K42" s="125">
        <v>9</v>
      </c>
      <c r="L42" s="125">
        <v>9</v>
      </c>
      <c r="M42" s="125">
        <v>13</v>
      </c>
      <c r="N42" s="125">
        <v>11</v>
      </c>
      <c r="O42" s="125">
        <v>6</v>
      </c>
      <c r="P42" s="125">
        <v>9</v>
      </c>
      <c r="Q42" s="125">
        <f t="shared" si="3"/>
        <v>106</v>
      </c>
      <c r="R42" s="115">
        <f t="shared" si="4"/>
        <v>9.1399999999999995E-2</v>
      </c>
      <c r="S42" s="108"/>
    </row>
    <row r="43" spans="2:19" s="17" customFormat="1" ht="18.75" customHeight="1">
      <c r="B43" s="281"/>
      <c r="C43" s="281"/>
      <c r="D43" s="16" t="s">
        <v>175</v>
      </c>
      <c r="E43" s="124">
        <f>+SUM(E17:E42)</f>
        <v>4365</v>
      </c>
      <c r="F43" s="124">
        <f t="shared" ref="F43:Q43" si="6">+SUM(F17:F42)</f>
        <v>4070</v>
      </c>
      <c r="G43" s="124">
        <f t="shared" si="6"/>
        <v>4169</v>
      </c>
      <c r="H43" s="124">
        <f t="shared" si="6"/>
        <v>3153</v>
      </c>
      <c r="I43" s="124">
        <f t="shared" si="6"/>
        <v>3548</v>
      </c>
      <c r="J43" s="124">
        <f t="shared" si="6"/>
        <v>3327</v>
      </c>
      <c r="K43" s="124">
        <f t="shared" si="6"/>
        <v>3429</v>
      </c>
      <c r="L43" s="124">
        <f t="shared" si="6"/>
        <v>3290</v>
      </c>
      <c r="M43" s="124">
        <f t="shared" si="6"/>
        <v>2836</v>
      </c>
      <c r="N43" s="124">
        <f t="shared" si="6"/>
        <v>3335</v>
      </c>
      <c r="O43" s="124">
        <f t="shared" si="6"/>
        <v>3305</v>
      </c>
      <c r="P43" s="124">
        <f t="shared" si="6"/>
        <v>2689</v>
      </c>
      <c r="Q43" s="124">
        <f t="shared" si="6"/>
        <v>41516</v>
      </c>
      <c r="R43" s="116">
        <f>+SUM(R17:R42)</f>
        <v>35.784399999999998</v>
      </c>
    </row>
    <row r="44" spans="2:19" ht="18.75" customHeight="1">
      <c r="B44" s="272" t="s">
        <v>49</v>
      </c>
      <c r="C44" s="272"/>
      <c r="D44" s="272"/>
      <c r="E44" s="124">
        <f>+E16+E43</f>
        <v>10821</v>
      </c>
      <c r="F44" s="124">
        <f t="shared" ref="F44:Q44" si="7">+F16+F43</f>
        <v>10826</v>
      </c>
      <c r="G44" s="124">
        <f t="shared" si="7"/>
        <v>11735</v>
      </c>
      <c r="H44" s="124">
        <f t="shared" si="7"/>
        <v>9009</v>
      </c>
      <c r="I44" s="124">
        <f t="shared" si="7"/>
        <v>10466</v>
      </c>
      <c r="J44" s="124">
        <f t="shared" si="7"/>
        <v>9600</v>
      </c>
      <c r="K44" s="124">
        <f t="shared" si="7"/>
        <v>9276</v>
      </c>
      <c r="L44" s="124">
        <f t="shared" si="7"/>
        <v>9935</v>
      </c>
      <c r="M44" s="124">
        <f t="shared" si="7"/>
        <v>8533</v>
      </c>
      <c r="N44" s="124">
        <f t="shared" si="7"/>
        <v>9112</v>
      </c>
      <c r="O44" s="124">
        <f t="shared" si="7"/>
        <v>8909</v>
      </c>
      <c r="P44" s="124">
        <f t="shared" si="7"/>
        <v>7795</v>
      </c>
      <c r="Q44" s="124">
        <f t="shared" si="7"/>
        <v>116017</v>
      </c>
      <c r="R44" s="117">
        <f>R43+R16</f>
        <v>99.999899999999997</v>
      </c>
    </row>
    <row r="45" spans="2:19">
      <c r="B45" s="43" t="s">
        <v>171</v>
      </c>
      <c r="C45" s="76"/>
    </row>
    <row r="46" spans="2:19">
      <c r="B46" s="43" t="s">
        <v>172</v>
      </c>
      <c r="C46" s="44"/>
      <c r="D46" s="78"/>
      <c r="E46" s="44"/>
      <c r="F46" s="44"/>
      <c r="H46" s="66"/>
    </row>
    <row r="47" spans="2:19">
      <c r="B47" s="43" t="s">
        <v>173</v>
      </c>
      <c r="C47" s="76"/>
      <c r="D47" s="34"/>
      <c r="E47" s="17"/>
    </row>
    <row r="48" spans="2:19">
      <c r="B48" s="43" t="s">
        <v>174</v>
      </c>
      <c r="C48" s="76"/>
      <c r="D48" s="34"/>
      <c r="E48" s="17"/>
    </row>
    <row r="49" spans="2:18">
      <c r="B49" s="43" t="s">
        <v>228</v>
      </c>
      <c r="C49" s="17"/>
      <c r="D49" s="77"/>
      <c r="E49" s="17"/>
    </row>
    <row r="50" spans="2:18">
      <c r="B50" s="43" t="s">
        <v>230</v>
      </c>
    </row>
    <row r="51" spans="2:18">
      <c r="B51" s="17"/>
    </row>
    <row r="52" spans="2:18">
      <c r="B52" s="17"/>
      <c r="E52" s="14"/>
      <c r="F52" s="14"/>
      <c r="G52" s="14"/>
      <c r="H52" s="14"/>
      <c r="I52" s="14"/>
      <c r="J52" s="14"/>
      <c r="K52" s="14"/>
      <c r="L52" s="14"/>
      <c r="M52" s="14"/>
      <c r="N52" s="14"/>
      <c r="O52" s="14"/>
      <c r="P52" s="14"/>
      <c r="Q52" s="14"/>
      <c r="R52" s="24"/>
    </row>
  </sheetData>
  <mergeCells count="6">
    <mergeCell ref="B44:D44"/>
    <mergeCell ref="C4:D4"/>
    <mergeCell ref="C5:C16"/>
    <mergeCell ref="B5:B16"/>
    <mergeCell ref="C17:C43"/>
    <mergeCell ref="B17:B43"/>
  </mergeCells>
  <hyperlinks>
    <hyperlink ref="A1" location="ÍNDICE!A1" display="volver" xr:uid="{68974DB3-9EBB-4224-9037-A063003E3479}"/>
  </hyperlinks>
  <pageMargins left="0.7" right="0.7" top="0.75" bottom="0.75" header="0.3" footer="0.3"/>
  <ignoredErrors>
    <ignoredError sqref="Q16:R16" formula="1"/>
    <ignoredError sqref="E16:P1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30"/>
  <sheetViews>
    <sheetView showGridLines="0" topLeftCell="A13" zoomScale="85" zoomScaleNormal="85" workbookViewId="0">
      <selection activeCell="Q25" sqref="Q25"/>
    </sheetView>
  </sheetViews>
  <sheetFormatPr baseColWidth="10" defaultColWidth="11.42578125" defaultRowHeight="12.75"/>
  <cols>
    <col min="1" max="1" width="5.85546875" style="33" bestFit="1" customWidth="1"/>
    <col min="2" max="2" width="3.7109375" style="2" customWidth="1"/>
    <col min="3" max="3" width="43.7109375" style="2" customWidth="1"/>
    <col min="4" max="15" width="8" style="2" customWidth="1"/>
    <col min="16" max="16" width="9.140625" style="2" bestFit="1" customWidth="1"/>
    <col min="17" max="17" width="7.7109375" style="2" customWidth="1"/>
    <col min="18" max="16384" width="11.42578125" style="2"/>
  </cols>
  <sheetData>
    <row r="1" spans="1:20">
      <c r="A1" s="151" t="s">
        <v>48</v>
      </c>
    </row>
    <row r="2" spans="1:20">
      <c r="B2" s="25" t="s">
        <v>250</v>
      </c>
    </row>
    <row r="3" spans="1:20">
      <c r="C3" s="1"/>
      <c r="D3" s="1"/>
      <c r="E3" s="1"/>
      <c r="F3" s="1"/>
      <c r="G3" s="1"/>
      <c r="H3" s="1"/>
      <c r="I3" s="1"/>
      <c r="J3" s="1"/>
      <c r="K3" s="1"/>
      <c r="L3" s="1"/>
      <c r="M3" s="1"/>
      <c r="N3" s="1"/>
      <c r="O3" s="1"/>
      <c r="P3" s="1"/>
      <c r="Q3" s="1"/>
    </row>
    <row r="4" spans="1:20" ht="24" customHeight="1">
      <c r="B4" s="21" t="s">
        <v>176</v>
      </c>
      <c r="C4" s="26" t="s">
        <v>25</v>
      </c>
      <c r="D4" s="94" t="s">
        <v>107</v>
      </c>
      <c r="E4" s="94" t="s">
        <v>108</v>
      </c>
      <c r="F4" s="94" t="s">
        <v>109</v>
      </c>
      <c r="G4" s="94" t="s">
        <v>110</v>
      </c>
      <c r="H4" s="94" t="s">
        <v>111</v>
      </c>
      <c r="I4" s="94" t="s">
        <v>112</v>
      </c>
      <c r="J4" s="94" t="s">
        <v>113</v>
      </c>
      <c r="K4" s="94" t="s">
        <v>114</v>
      </c>
      <c r="L4" s="94" t="s">
        <v>115</v>
      </c>
      <c r="M4" s="94" t="s">
        <v>116</v>
      </c>
      <c r="N4" s="94" t="s">
        <v>117</v>
      </c>
      <c r="O4" s="94" t="s">
        <v>106</v>
      </c>
      <c r="P4" s="26" t="s">
        <v>2</v>
      </c>
      <c r="Q4" s="26" t="s">
        <v>3</v>
      </c>
    </row>
    <row r="5" spans="1:20" ht="18.75" customHeight="1">
      <c r="A5" s="32"/>
      <c r="B5" s="27">
        <v>1</v>
      </c>
      <c r="C5" s="32" t="s">
        <v>94</v>
      </c>
      <c r="D5" s="136">
        <v>3768</v>
      </c>
      <c r="E5" s="136">
        <v>3980</v>
      </c>
      <c r="F5" s="136">
        <v>4267</v>
      </c>
      <c r="G5" s="136">
        <v>3367</v>
      </c>
      <c r="H5" s="136">
        <v>3910</v>
      </c>
      <c r="I5" s="136">
        <v>3466</v>
      </c>
      <c r="J5" s="136">
        <v>3370</v>
      </c>
      <c r="K5" s="136">
        <v>3556</v>
      </c>
      <c r="L5" s="136">
        <v>3178</v>
      </c>
      <c r="M5" s="136">
        <v>3600</v>
      </c>
      <c r="N5" s="136">
        <v>3459</v>
      </c>
      <c r="O5" s="136">
        <v>2897</v>
      </c>
      <c r="P5" s="136">
        <f>+SUM(D5:O5)</f>
        <v>42818</v>
      </c>
      <c r="Q5" s="79">
        <f>ROUND(+P5/$P$25*100,4)</f>
        <v>36.906700000000001</v>
      </c>
    </row>
    <row r="6" spans="1:20" ht="18.75" customHeight="1">
      <c r="B6" s="27">
        <v>2</v>
      </c>
      <c r="C6" s="28" t="s">
        <v>27</v>
      </c>
      <c r="D6" s="136">
        <v>983</v>
      </c>
      <c r="E6" s="136">
        <v>917</v>
      </c>
      <c r="F6" s="136">
        <v>991</v>
      </c>
      <c r="G6" s="136">
        <v>683</v>
      </c>
      <c r="H6" s="136">
        <v>793</v>
      </c>
      <c r="I6" s="136">
        <v>910</v>
      </c>
      <c r="J6" s="136">
        <v>950</v>
      </c>
      <c r="K6" s="136">
        <v>949</v>
      </c>
      <c r="L6" s="136">
        <v>776</v>
      </c>
      <c r="M6" s="136">
        <v>977</v>
      </c>
      <c r="N6" s="136">
        <v>983</v>
      </c>
      <c r="O6" s="136">
        <v>791</v>
      </c>
      <c r="P6" s="136">
        <f t="shared" ref="P6:P24" si="0">+SUM(D6:O6)</f>
        <v>10703</v>
      </c>
      <c r="Q6" s="79">
        <f t="shared" ref="Q6:Q24" si="1">ROUND(+P6/$P$25*100,4)</f>
        <v>9.2254000000000005</v>
      </c>
    </row>
    <row r="7" spans="1:20" ht="18.75" customHeight="1">
      <c r="B7" s="27">
        <v>3</v>
      </c>
      <c r="C7" s="28" t="s">
        <v>65</v>
      </c>
      <c r="D7" s="136">
        <v>651</v>
      </c>
      <c r="E7" s="136">
        <v>649</v>
      </c>
      <c r="F7" s="136">
        <v>733</v>
      </c>
      <c r="G7" s="136">
        <v>576</v>
      </c>
      <c r="H7" s="136">
        <v>644</v>
      </c>
      <c r="I7" s="136">
        <v>673</v>
      </c>
      <c r="J7" s="136">
        <v>618</v>
      </c>
      <c r="K7" s="136">
        <v>597</v>
      </c>
      <c r="L7" s="136">
        <v>539</v>
      </c>
      <c r="M7" s="136">
        <v>540</v>
      </c>
      <c r="N7" s="136">
        <v>563</v>
      </c>
      <c r="O7" s="136">
        <v>549</v>
      </c>
      <c r="P7" s="136">
        <f t="shared" si="0"/>
        <v>7332</v>
      </c>
      <c r="Q7" s="79">
        <f t="shared" si="1"/>
        <v>6.3197999999999999</v>
      </c>
    </row>
    <row r="8" spans="1:20" ht="18.75" customHeight="1">
      <c r="B8" s="27">
        <v>4</v>
      </c>
      <c r="C8" s="28" t="s">
        <v>26</v>
      </c>
      <c r="D8" s="136">
        <v>733</v>
      </c>
      <c r="E8" s="136">
        <v>699</v>
      </c>
      <c r="F8" s="136">
        <v>768</v>
      </c>
      <c r="G8" s="136">
        <v>524</v>
      </c>
      <c r="H8" s="136">
        <v>655</v>
      </c>
      <c r="I8" s="136">
        <v>495</v>
      </c>
      <c r="J8" s="136">
        <v>593</v>
      </c>
      <c r="K8" s="136">
        <v>569</v>
      </c>
      <c r="L8" s="136">
        <v>504</v>
      </c>
      <c r="M8" s="136">
        <v>478</v>
      </c>
      <c r="N8" s="136">
        <v>454</v>
      </c>
      <c r="O8" s="136">
        <v>434</v>
      </c>
      <c r="P8" s="136">
        <f t="shared" si="0"/>
        <v>6906</v>
      </c>
      <c r="Q8" s="79">
        <f t="shared" si="1"/>
        <v>5.9526000000000003</v>
      </c>
    </row>
    <row r="9" spans="1:20" ht="18.75" customHeight="1">
      <c r="B9" s="27">
        <v>5</v>
      </c>
      <c r="C9" s="28" t="s">
        <v>32</v>
      </c>
      <c r="D9" s="136">
        <v>547</v>
      </c>
      <c r="E9" s="136">
        <v>628</v>
      </c>
      <c r="F9" s="136">
        <v>717</v>
      </c>
      <c r="G9" s="136">
        <v>538</v>
      </c>
      <c r="H9" s="136">
        <v>678</v>
      </c>
      <c r="I9" s="136">
        <v>621</v>
      </c>
      <c r="J9" s="136">
        <v>577</v>
      </c>
      <c r="K9" s="136">
        <v>669</v>
      </c>
      <c r="L9" s="136">
        <v>506</v>
      </c>
      <c r="M9" s="136">
        <v>447</v>
      </c>
      <c r="N9" s="136">
        <v>448</v>
      </c>
      <c r="O9" s="136">
        <v>379</v>
      </c>
      <c r="P9" s="136">
        <f t="shared" si="0"/>
        <v>6755</v>
      </c>
      <c r="Q9" s="79">
        <f t="shared" si="1"/>
        <v>5.8224</v>
      </c>
    </row>
    <row r="10" spans="1:20" ht="18.75" customHeight="1">
      <c r="B10" s="27">
        <v>6</v>
      </c>
      <c r="C10" s="36" t="s">
        <v>28</v>
      </c>
      <c r="D10" s="136">
        <v>417</v>
      </c>
      <c r="E10" s="136">
        <v>479</v>
      </c>
      <c r="F10" s="136">
        <v>579</v>
      </c>
      <c r="G10" s="136">
        <v>486</v>
      </c>
      <c r="H10" s="136">
        <v>533</v>
      </c>
      <c r="I10" s="136">
        <v>384</v>
      </c>
      <c r="J10" s="136">
        <v>293</v>
      </c>
      <c r="K10" s="136">
        <v>384</v>
      </c>
      <c r="L10" s="136">
        <v>367</v>
      </c>
      <c r="M10" s="136">
        <v>361</v>
      </c>
      <c r="N10" s="136">
        <v>341</v>
      </c>
      <c r="O10" s="136">
        <v>286</v>
      </c>
      <c r="P10" s="136">
        <f t="shared" si="0"/>
        <v>4910</v>
      </c>
      <c r="Q10" s="79">
        <f t="shared" si="1"/>
        <v>4.2321</v>
      </c>
    </row>
    <row r="11" spans="1:20" s="15" customFormat="1" ht="25.5">
      <c r="A11" s="36"/>
      <c r="B11" s="27">
        <v>7</v>
      </c>
      <c r="C11" s="105" t="s">
        <v>53</v>
      </c>
      <c r="D11" s="136">
        <v>552</v>
      </c>
      <c r="E11" s="136">
        <v>506</v>
      </c>
      <c r="F11" s="136">
        <v>521</v>
      </c>
      <c r="G11" s="136">
        <v>370</v>
      </c>
      <c r="H11" s="136">
        <v>332</v>
      </c>
      <c r="I11" s="136">
        <v>336</v>
      </c>
      <c r="J11" s="136">
        <v>288</v>
      </c>
      <c r="K11" s="136">
        <v>332</v>
      </c>
      <c r="L11" s="136">
        <v>271</v>
      </c>
      <c r="M11" s="136">
        <v>234</v>
      </c>
      <c r="N11" s="136">
        <v>235</v>
      </c>
      <c r="O11" s="136">
        <v>236</v>
      </c>
      <c r="P11" s="136">
        <f t="shared" si="0"/>
        <v>4213</v>
      </c>
      <c r="Q11" s="79">
        <f t="shared" si="1"/>
        <v>3.6314000000000002</v>
      </c>
      <c r="T11" s="90"/>
    </row>
    <row r="12" spans="1:20" ht="18.75" customHeight="1">
      <c r="B12" s="27">
        <v>8</v>
      </c>
      <c r="C12" s="36" t="s">
        <v>33</v>
      </c>
      <c r="D12" s="136">
        <v>455</v>
      </c>
      <c r="E12" s="136">
        <v>395</v>
      </c>
      <c r="F12" s="136">
        <v>371</v>
      </c>
      <c r="G12" s="136">
        <v>289</v>
      </c>
      <c r="H12" s="136">
        <v>325</v>
      </c>
      <c r="I12" s="136">
        <v>296</v>
      </c>
      <c r="J12" s="136">
        <v>353</v>
      </c>
      <c r="K12" s="136">
        <v>383</v>
      </c>
      <c r="L12" s="136">
        <v>319</v>
      </c>
      <c r="M12" s="136">
        <v>292</v>
      </c>
      <c r="N12" s="136">
        <v>259</v>
      </c>
      <c r="O12" s="136">
        <v>247</v>
      </c>
      <c r="P12" s="136">
        <f t="shared" si="0"/>
        <v>3984</v>
      </c>
      <c r="Q12" s="79">
        <f t="shared" si="1"/>
        <v>3.4340000000000002</v>
      </c>
    </row>
    <row r="13" spans="1:20" ht="18.75" customHeight="1">
      <c r="B13" s="27">
        <v>9</v>
      </c>
      <c r="C13" s="36" t="s">
        <v>31</v>
      </c>
      <c r="D13" s="136">
        <v>327</v>
      </c>
      <c r="E13" s="136">
        <v>353</v>
      </c>
      <c r="F13" s="136">
        <v>405</v>
      </c>
      <c r="G13" s="136">
        <v>303</v>
      </c>
      <c r="H13" s="136">
        <v>326</v>
      </c>
      <c r="I13" s="136">
        <v>261</v>
      </c>
      <c r="J13" s="136">
        <v>256</v>
      </c>
      <c r="K13" s="136">
        <v>270</v>
      </c>
      <c r="L13" s="136">
        <v>241</v>
      </c>
      <c r="M13" s="136">
        <v>308</v>
      </c>
      <c r="N13" s="136">
        <v>273</v>
      </c>
      <c r="O13" s="136">
        <v>219</v>
      </c>
      <c r="P13" s="136">
        <f t="shared" si="0"/>
        <v>3542</v>
      </c>
      <c r="Q13" s="79">
        <f t="shared" si="1"/>
        <v>3.0529999999999999</v>
      </c>
    </row>
    <row r="14" spans="1:20" s="15" customFormat="1" ht="25.5">
      <c r="A14" s="36"/>
      <c r="B14" s="27">
        <v>10</v>
      </c>
      <c r="C14" s="105" t="s">
        <v>83</v>
      </c>
      <c r="D14" s="136">
        <v>320</v>
      </c>
      <c r="E14" s="136">
        <v>305</v>
      </c>
      <c r="F14" s="136">
        <v>283</v>
      </c>
      <c r="G14" s="136">
        <v>210</v>
      </c>
      <c r="H14" s="136">
        <v>225</v>
      </c>
      <c r="I14" s="136">
        <v>326</v>
      </c>
      <c r="J14" s="136">
        <v>265</v>
      </c>
      <c r="K14" s="136">
        <v>321</v>
      </c>
      <c r="L14" s="136">
        <v>246</v>
      </c>
      <c r="M14" s="136">
        <v>287</v>
      </c>
      <c r="N14" s="136">
        <v>295</v>
      </c>
      <c r="O14" s="136">
        <v>262</v>
      </c>
      <c r="P14" s="136">
        <f t="shared" si="0"/>
        <v>3345</v>
      </c>
      <c r="Q14" s="79">
        <f t="shared" si="1"/>
        <v>2.8832</v>
      </c>
      <c r="T14" s="90"/>
    </row>
    <row r="15" spans="1:20" ht="18.75" customHeight="1">
      <c r="B15" s="27">
        <v>11</v>
      </c>
      <c r="C15" s="36" t="s">
        <v>30</v>
      </c>
      <c r="D15" s="136">
        <v>240</v>
      </c>
      <c r="E15" s="136">
        <v>216</v>
      </c>
      <c r="F15" s="136">
        <v>220</v>
      </c>
      <c r="G15" s="136">
        <v>189</v>
      </c>
      <c r="H15" s="136">
        <v>223</v>
      </c>
      <c r="I15" s="136">
        <v>192</v>
      </c>
      <c r="J15" s="136">
        <v>197</v>
      </c>
      <c r="K15" s="136">
        <v>221</v>
      </c>
      <c r="L15" s="136">
        <v>208</v>
      </c>
      <c r="M15" s="136">
        <v>241</v>
      </c>
      <c r="N15" s="136">
        <v>217</v>
      </c>
      <c r="O15" s="136">
        <v>224</v>
      </c>
      <c r="P15" s="136">
        <f t="shared" si="0"/>
        <v>2588</v>
      </c>
      <c r="Q15" s="79">
        <f t="shared" si="1"/>
        <v>2.2307000000000001</v>
      </c>
    </row>
    <row r="16" spans="1:20" ht="18.75" customHeight="1">
      <c r="B16" s="27">
        <v>12</v>
      </c>
      <c r="C16" s="36" t="s">
        <v>37</v>
      </c>
      <c r="D16" s="136">
        <v>190</v>
      </c>
      <c r="E16" s="136">
        <v>215</v>
      </c>
      <c r="F16" s="136">
        <v>242</v>
      </c>
      <c r="G16" s="136">
        <v>188</v>
      </c>
      <c r="H16" s="136">
        <v>185</v>
      </c>
      <c r="I16" s="136">
        <v>217</v>
      </c>
      <c r="J16" s="136">
        <v>216</v>
      </c>
      <c r="K16" s="136">
        <v>204</v>
      </c>
      <c r="L16" s="136">
        <v>186</v>
      </c>
      <c r="M16" s="136">
        <v>166</v>
      </c>
      <c r="N16" s="136">
        <v>188</v>
      </c>
      <c r="O16" s="136">
        <v>142</v>
      </c>
      <c r="P16" s="136">
        <f t="shared" si="0"/>
        <v>2339</v>
      </c>
      <c r="Q16" s="79">
        <f t="shared" si="1"/>
        <v>2.0160999999999998</v>
      </c>
    </row>
    <row r="17" spans="1:20" ht="18.75" customHeight="1">
      <c r="B17" s="27">
        <v>13</v>
      </c>
      <c r="C17" s="36" t="s">
        <v>84</v>
      </c>
      <c r="D17" s="136">
        <v>220</v>
      </c>
      <c r="E17" s="136">
        <v>204</v>
      </c>
      <c r="F17" s="136">
        <v>220</v>
      </c>
      <c r="G17" s="136">
        <v>187</v>
      </c>
      <c r="H17" s="136">
        <v>233</v>
      </c>
      <c r="I17" s="136">
        <v>181</v>
      </c>
      <c r="J17" s="136">
        <v>177</v>
      </c>
      <c r="K17" s="136">
        <v>192</v>
      </c>
      <c r="L17" s="136">
        <v>137</v>
      </c>
      <c r="M17" s="136">
        <v>140</v>
      </c>
      <c r="N17" s="136">
        <v>151</v>
      </c>
      <c r="O17" s="136">
        <v>152</v>
      </c>
      <c r="P17" s="136">
        <f t="shared" si="0"/>
        <v>2194</v>
      </c>
      <c r="Q17" s="79">
        <f t="shared" si="1"/>
        <v>1.8911</v>
      </c>
    </row>
    <row r="18" spans="1:20" ht="18.75" customHeight="1">
      <c r="B18" s="27">
        <v>14</v>
      </c>
      <c r="C18" s="36" t="s">
        <v>34</v>
      </c>
      <c r="D18" s="136">
        <v>204</v>
      </c>
      <c r="E18" s="136">
        <v>175</v>
      </c>
      <c r="F18" s="136">
        <v>199</v>
      </c>
      <c r="G18" s="136">
        <v>163</v>
      </c>
      <c r="H18" s="136">
        <v>215</v>
      </c>
      <c r="I18" s="136">
        <v>198</v>
      </c>
      <c r="J18" s="136">
        <v>180</v>
      </c>
      <c r="K18" s="136">
        <v>178</v>
      </c>
      <c r="L18" s="136">
        <v>171</v>
      </c>
      <c r="M18" s="136">
        <v>162</v>
      </c>
      <c r="N18" s="136">
        <v>157</v>
      </c>
      <c r="O18" s="136">
        <v>147</v>
      </c>
      <c r="P18" s="136">
        <f t="shared" si="0"/>
        <v>2149</v>
      </c>
      <c r="Q18" s="79">
        <f t="shared" si="1"/>
        <v>1.8523000000000001</v>
      </c>
    </row>
    <row r="19" spans="1:20" ht="18.75" customHeight="1">
      <c r="B19" s="27">
        <v>15</v>
      </c>
      <c r="C19" s="36" t="s">
        <v>36</v>
      </c>
      <c r="D19" s="136">
        <v>161</v>
      </c>
      <c r="E19" s="136">
        <v>151</v>
      </c>
      <c r="F19" s="136">
        <v>161</v>
      </c>
      <c r="G19" s="136">
        <v>139</v>
      </c>
      <c r="H19" s="136">
        <v>189</v>
      </c>
      <c r="I19" s="136">
        <v>162</v>
      </c>
      <c r="J19" s="136">
        <v>158</v>
      </c>
      <c r="K19" s="136">
        <v>191</v>
      </c>
      <c r="L19" s="136">
        <v>158</v>
      </c>
      <c r="M19" s="136">
        <v>154</v>
      </c>
      <c r="N19" s="136">
        <v>141</v>
      </c>
      <c r="O19" s="136">
        <v>134</v>
      </c>
      <c r="P19" s="136">
        <f t="shared" si="0"/>
        <v>1899</v>
      </c>
      <c r="Q19" s="79">
        <f t="shared" si="1"/>
        <v>1.6368</v>
      </c>
    </row>
    <row r="20" spans="1:20" ht="18.75" customHeight="1">
      <c r="B20" s="27">
        <v>16</v>
      </c>
      <c r="C20" s="36" t="s">
        <v>80</v>
      </c>
      <c r="D20" s="136">
        <v>165</v>
      </c>
      <c r="E20" s="136">
        <v>123</v>
      </c>
      <c r="F20" s="136">
        <v>163</v>
      </c>
      <c r="G20" s="136">
        <v>113</v>
      </c>
      <c r="H20" s="136">
        <v>155</v>
      </c>
      <c r="I20" s="136">
        <v>157</v>
      </c>
      <c r="J20" s="136">
        <v>152</v>
      </c>
      <c r="K20" s="136">
        <v>174</v>
      </c>
      <c r="L20" s="136">
        <v>151</v>
      </c>
      <c r="M20" s="136">
        <v>112</v>
      </c>
      <c r="N20" s="136">
        <v>127</v>
      </c>
      <c r="O20" s="136">
        <v>116</v>
      </c>
      <c r="P20" s="136">
        <f t="shared" si="0"/>
        <v>1708</v>
      </c>
      <c r="Q20" s="79">
        <f t="shared" si="1"/>
        <v>1.4722</v>
      </c>
    </row>
    <row r="21" spans="1:20" s="15" customFormat="1" ht="18.75" customHeight="1">
      <c r="A21" s="36"/>
      <c r="B21" s="27">
        <v>17</v>
      </c>
      <c r="C21" s="105" t="s">
        <v>51</v>
      </c>
      <c r="D21" s="136">
        <v>248</v>
      </c>
      <c r="E21" s="136">
        <v>184</v>
      </c>
      <c r="F21" s="136">
        <v>196</v>
      </c>
      <c r="G21" s="136">
        <v>147</v>
      </c>
      <c r="H21" s="136">
        <v>166</v>
      </c>
      <c r="I21" s="136">
        <v>130</v>
      </c>
      <c r="J21" s="136">
        <v>102</v>
      </c>
      <c r="K21" s="136">
        <v>125</v>
      </c>
      <c r="L21" s="136">
        <v>102</v>
      </c>
      <c r="M21" s="136">
        <v>96</v>
      </c>
      <c r="N21" s="136">
        <v>87</v>
      </c>
      <c r="O21" s="136">
        <v>99</v>
      </c>
      <c r="P21" s="136">
        <f t="shared" si="0"/>
        <v>1682</v>
      </c>
      <c r="Q21" s="79">
        <f t="shared" si="1"/>
        <v>1.4498</v>
      </c>
      <c r="T21" s="90"/>
    </row>
    <row r="22" spans="1:20" s="15" customFormat="1" ht="18.75" customHeight="1">
      <c r="A22" s="36"/>
      <c r="B22" s="27">
        <v>18</v>
      </c>
      <c r="C22" s="105" t="s">
        <v>35</v>
      </c>
      <c r="D22" s="136">
        <v>98</v>
      </c>
      <c r="E22" s="136">
        <v>92</v>
      </c>
      <c r="F22" s="136">
        <v>99</v>
      </c>
      <c r="G22" s="136">
        <v>83</v>
      </c>
      <c r="H22" s="136">
        <v>95</v>
      </c>
      <c r="I22" s="136">
        <v>79</v>
      </c>
      <c r="J22" s="136">
        <v>95</v>
      </c>
      <c r="K22" s="136">
        <v>91</v>
      </c>
      <c r="L22" s="136">
        <v>68</v>
      </c>
      <c r="M22" s="136">
        <v>76</v>
      </c>
      <c r="N22" s="136">
        <v>68</v>
      </c>
      <c r="O22" s="136">
        <v>61</v>
      </c>
      <c r="P22" s="136">
        <f t="shared" si="0"/>
        <v>1005</v>
      </c>
      <c r="Q22" s="79">
        <f t="shared" si="1"/>
        <v>0.86629999999999996</v>
      </c>
      <c r="T22" s="90"/>
    </row>
    <row r="23" spans="1:20" ht="18.75" customHeight="1">
      <c r="B23" s="27">
        <v>19</v>
      </c>
      <c r="C23" s="36" t="s">
        <v>38</v>
      </c>
      <c r="D23" s="136">
        <v>65</v>
      </c>
      <c r="E23" s="136">
        <v>69</v>
      </c>
      <c r="F23" s="136">
        <v>69</v>
      </c>
      <c r="G23" s="136">
        <v>60</v>
      </c>
      <c r="H23" s="136">
        <v>88</v>
      </c>
      <c r="I23" s="136">
        <v>73</v>
      </c>
      <c r="J23" s="136">
        <v>67</v>
      </c>
      <c r="K23" s="136">
        <v>79</v>
      </c>
      <c r="L23" s="136">
        <v>56</v>
      </c>
      <c r="M23" s="136">
        <v>69</v>
      </c>
      <c r="N23" s="136">
        <v>54</v>
      </c>
      <c r="O23" s="136">
        <v>60</v>
      </c>
      <c r="P23" s="136">
        <f t="shared" si="0"/>
        <v>809</v>
      </c>
      <c r="Q23" s="79">
        <f t="shared" si="1"/>
        <v>0.69730000000000003</v>
      </c>
    </row>
    <row r="24" spans="1:20" ht="18.75" customHeight="1">
      <c r="B24" s="27">
        <v>20</v>
      </c>
      <c r="C24" s="36" t="s">
        <v>95</v>
      </c>
      <c r="D24" s="136">
        <v>477</v>
      </c>
      <c r="E24" s="136">
        <v>486</v>
      </c>
      <c r="F24" s="136">
        <v>531</v>
      </c>
      <c r="G24" s="136">
        <v>394</v>
      </c>
      <c r="H24" s="136">
        <v>496</v>
      </c>
      <c r="I24" s="136">
        <v>443</v>
      </c>
      <c r="J24" s="136">
        <v>369</v>
      </c>
      <c r="K24" s="136">
        <v>450</v>
      </c>
      <c r="L24" s="136">
        <v>349</v>
      </c>
      <c r="M24" s="136">
        <v>372</v>
      </c>
      <c r="N24" s="136">
        <v>409</v>
      </c>
      <c r="O24" s="136">
        <v>360</v>
      </c>
      <c r="P24" s="136">
        <f t="shared" si="0"/>
        <v>5136</v>
      </c>
      <c r="Q24" s="79">
        <f t="shared" si="1"/>
        <v>4.4268999999999998</v>
      </c>
    </row>
    <row r="25" spans="1:20" ht="18.75" customHeight="1">
      <c r="B25" s="293" t="s">
        <v>2</v>
      </c>
      <c r="C25" s="293"/>
      <c r="D25" s="137">
        <f>+SUM(D5:D24)</f>
        <v>10821</v>
      </c>
      <c r="E25" s="137">
        <f t="shared" ref="E25:P25" si="2">+SUM(E5:E24)</f>
        <v>10826</v>
      </c>
      <c r="F25" s="137">
        <f t="shared" si="2"/>
        <v>11735</v>
      </c>
      <c r="G25" s="137">
        <f t="shared" si="2"/>
        <v>9009</v>
      </c>
      <c r="H25" s="137">
        <f t="shared" si="2"/>
        <v>10466</v>
      </c>
      <c r="I25" s="137">
        <f t="shared" si="2"/>
        <v>9600</v>
      </c>
      <c r="J25" s="137">
        <f t="shared" si="2"/>
        <v>9276</v>
      </c>
      <c r="K25" s="137">
        <f t="shared" si="2"/>
        <v>9935</v>
      </c>
      <c r="L25" s="137">
        <f t="shared" si="2"/>
        <v>8533</v>
      </c>
      <c r="M25" s="137">
        <f t="shared" si="2"/>
        <v>9112</v>
      </c>
      <c r="N25" s="137">
        <f t="shared" si="2"/>
        <v>8909</v>
      </c>
      <c r="O25" s="137">
        <f t="shared" si="2"/>
        <v>7795</v>
      </c>
      <c r="P25" s="137">
        <f t="shared" si="2"/>
        <v>116017</v>
      </c>
      <c r="Q25" s="240">
        <f>+SUM(Q5:Q24)</f>
        <v>100.00009999999997</v>
      </c>
    </row>
    <row r="26" spans="1:20">
      <c r="B26" s="43" t="s">
        <v>147</v>
      </c>
      <c r="I26" s="56"/>
    </row>
    <row r="27" spans="1:20" s="32" customFormat="1">
      <c r="B27" s="43" t="s">
        <v>86</v>
      </c>
    </row>
    <row r="28" spans="1:20" s="15" customFormat="1">
      <c r="A28" s="32"/>
      <c r="B28" s="43" t="s">
        <v>144</v>
      </c>
    </row>
    <row r="29" spans="1:20" s="15" customFormat="1">
      <c r="A29" s="32"/>
      <c r="B29" s="43" t="s">
        <v>228</v>
      </c>
      <c r="C29" s="76"/>
      <c r="D29" s="77"/>
      <c r="E29" s="17"/>
    </row>
    <row r="30" spans="1:20" s="15" customFormat="1">
      <c r="A30" s="32"/>
      <c r="B30" s="43" t="s">
        <v>230</v>
      </c>
      <c r="C30" s="9"/>
      <c r="D30" s="11"/>
      <c r="E30" s="9"/>
    </row>
  </sheetData>
  <mergeCells count="1">
    <mergeCell ref="B25:C25"/>
  </mergeCells>
  <phoneticPr fontId="0" type="noConversion"/>
  <hyperlinks>
    <hyperlink ref="A1" location="ÍNDICE!A1" display="volver" xr:uid="{80DEA5CC-3F87-4995-8492-77D797988E8E}"/>
  </hyperlinks>
  <pageMargins left="0.75" right="0.75" top="1" bottom="1" header="0.5" footer="0.5"/>
  <pageSetup orientation="portrait" r:id="rId1"/>
  <headerFooter alignWithMargins="0"/>
  <ignoredErrors>
    <ignoredError sqref="D25:O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A9CB5-7413-4DEF-B64B-644494FBC7EF}">
  <dimension ref="A1:R44"/>
  <sheetViews>
    <sheetView showGridLines="0" topLeftCell="A25" zoomScale="85" zoomScaleNormal="85" workbookViewId="0">
      <selection activeCell="B43" sqref="B43"/>
    </sheetView>
  </sheetViews>
  <sheetFormatPr baseColWidth="10" defaultColWidth="9.140625" defaultRowHeight="12.75"/>
  <cols>
    <col min="1" max="1" width="5.42578125" style="156" customWidth="1"/>
    <col min="2" max="2" width="28.140625" style="156" customWidth="1"/>
    <col min="3" max="14" width="9.28515625" style="156" customWidth="1"/>
    <col min="15" max="15" width="10.140625" style="156" customWidth="1"/>
    <col min="16" max="16" width="9.28515625" style="156" customWidth="1"/>
    <col min="17" max="16384" width="9.140625" style="156"/>
  </cols>
  <sheetData>
    <row r="1" spans="1:18">
      <c r="A1" s="151" t="s">
        <v>48</v>
      </c>
    </row>
    <row r="2" spans="1:18">
      <c r="B2" s="31" t="s">
        <v>236</v>
      </c>
    </row>
    <row r="3" spans="1:18">
      <c r="A3" s="157"/>
    </row>
    <row r="4" spans="1:18" ht="24" customHeight="1">
      <c r="B4" s="158" t="s">
        <v>0</v>
      </c>
      <c r="C4" s="159" t="s">
        <v>107</v>
      </c>
      <c r="D4" s="159" t="s">
        <v>108</v>
      </c>
      <c r="E4" s="159" t="s">
        <v>109</v>
      </c>
      <c r="F4" s="159" t="s">
        <v>110</v>
      </c>
      <c r="G4" s="159" t="s">
        <v>111</v>
      </c>
      <c r="H4" s="159" t="s">
        <v>112</v>
      </c>
      <c r="I4" s="159" t="s">
        <v>113</v>
      </c>
      <c r="J4" s="159" t="s">
        <v>114</v>
      </c>
      <c r="K4" s="159" t="s">
        <v>115</v>
      </c>
      <c r="L4" s="159" t="s">
        <v>116</v>
      </c>
      <c r="M4" s="159" t="s">
        <v>117</v>
      </c>
      <c r="N4" s="159" t="s">
        <v>106</v>
      </c>
      <c r="O4" s="158" t="s">
        <v>2</v>
      </c>
      <c r="P4" s="158" t="s">
        <v>3</v>
      </c>
      <c r="R4" s="160"/>
    </row>
    <row r="5" spans="1:18" ht="18.75" customHeight="1">
      <c r="B5" s="156" t="s">
        <v>177</v>
      </c>
      <c r="C5" s="161">
        <v>27469</v>
      </c>
      <c r="D5" s="161">
        <v>24927</v>
      </c>
      <c r="E5" s="161">
        <v>33462</v>
      </c>
      <c r="F5" s="161">
        <v>24991</v>
      </c>
      <c r="G5" s="161">
        <v>31592</v>
      </c>
      <c r="H5" s="161">
        <v>30149</v>
      </c>
      <c r="I5" s="161">
        <v>29767</v>
      </c>
      <c r="J5" s="161">
        <v>29929</v>
      </c>
      <c r="K5" s="161">
        <v>30022</v>
      </c>
      <c r="L5" s="161">
        <v>29337</v>
      </c>
      <c r="M5" s="161">
        <v>28764</v>
      </c>
      <c r="N5" s="161">
        <v>25432</v>
      </c>
      <c r="O5" s="161">
        <f>+SUM(C5:N5)</f>
        <v>345841</v>
      </c>
      <c r="P5" s="162">
        <f>+O5/$O$7*100</f>
        <v>62.07501247455729</v>
      </c>
    </row>
    <row r="6" spans="1:18" ht="18.75" customHeight="1">
      <c r="B6" s="156" t="s">
        <v>178</v>
      </c>
      <c r="C6" s="161">
        <v>15807</v>
      </c>
      <c r="D6" s="161">
        <v>14544</v>
      </c>
      <c r="E6" s="161">
        <v>18592</v>
      </c>
      <c r="F6" s="161">
        <v>16386</v>
      </c>
      <c r="G6" s="161">
        <v>19272</v>
      </c>
      <c r="H6" s="161">
        <v>17431</v>
      </c>
      <c r="I6" s="161">
        <v>18372</v>
      </c>
      <c r="J6" s="161">
        <v>19683</v>
      </c>
      <c r="K6" s="161">
        <v>18092</v>
      </c>
      <c r="L6" s="161">
        <v>19849</v>
      </c>
      <c r="M6" s="161">
        <v>18601</v>
      </c>
      <c r="N6" s="161">
        <v>14664</v>
      </c>
      <c r="O6" s="161">
        <f>+SUM(C6:N6)</f>
        <v>211293</v>
      </c>
      <c r="P6" s="162">
        <f>+O6/$O$7*100</f>
        <v>37.92498752544271</v>
      </c>
    </row>
    <row r="7" spans="1:18" ht="18.75" customHeight="1">
      <c r="B7" s="163" t="s">
        <v>179</v>
      </c>
      <c r="C7" s="164">
        <f>+SUM(C5:C6)</f>
        <v>43276</v>
      </c>
      <c r="D7" s="164">
        <f t="shared" ref="D7:O7" si="0">+SUM(D5:D6)</f>
        <v>39471</v>
      </c>
      <c r="E7" s="164">
        <f t="shared" si="0"/>
        <v>52054</v>
      </c>
      <c r="F7" s="164">
        <f t="shared" si="0"/>
        <v>41377</v>
      </c>
      <c r="G7" s="164">
        <f t="shared" si="0"/>
        <v>50864</v>
      </c>
      <c r="H7" s="164">
        <f t="shared" si="0"/>
        <v>47580</v>
      </c>
      <c r="I7" s="164">
        <f t="shared" si="0"/>
        <v>48139</v>
      </c>
      <c r="J7" s="164">
        <f t="shared" si="0"/>
        <v>49612</v>
      </c>
      <c r="K7" s="164">
        <f t="shared" si="0"/>
        <v>48114</v>
      </c>
      <c r="L7" s="164">
        <f t="shared" si="0"/>
        <v>49186</v>
      </c>
      <c r="M7" s="164">
        <f t="shared" si="0"/>
        <v>47365</v>
      </c>
      <c r="N7" s="164">
        <f t="shared" si="0"/>
        <v>40096</v>
      </c>
      <c r="O7" s="164">
        <f t="shared" si="0"/>
        <v>557134</v>
      </c>
      <c r="P7" s="165">
        <f>+O7/$O$7*100</f>
        <v>100</v>
      </c>
    </row>
    <row r="39" spans="2:17" ht="41.25" customHeight="1">
      <c r="B39" s="244" t="s">
        <v>180</v>
      </c>
      <c r="C39" s="244"/>
      <c r="D39" s="244"/>
      <c r="E39" s="244"/>
      <c r="F39" s="244"/>
      <c r="G39" s="244"/>
      <c r="H39" s="244"/>
      <c r="I39" s="244"/>
      <c r="J39" s="244"/>
      <c r="K39" s="244"/>
      <c r="L39" s="244"/>
      <c r="M39" s="244"/>
      <c r="N39" s="244"/>
      <c r="O39" s="244"/>
    </row>
    <row r="40" spans="2:17" ht="21" customHeight="1">
      <c r="B40" s="244" t="s">
        <v>181</v>
      </c>
      <c r="C40" s="244"/>
      <c r="D40" s="244"/>
      <c r="E40" s="244"/>
      <c r="F40" s="244"/>
      <c r="G40" s="244"/>
      <c r="H40" s="244"/>
      <c r="I40" s="244"/>
      <c r="J40" s="244"/>
      <c r="K40" s="244"/>
      <c r="L40" s="244"/>
      <c r="M40" s="244"/>
      <c r="N40" s="244"/>
      <c r="O40" s="244"/>
      <c r="Q40" s="166"/>
    </row>
    <row r="41" spans="2:17" ht="31.9" customHeight="1">
      <c r="B41" s="245" t="s">
        <v>182</v>
      </c>
      <c r="C41" s="245"/>
      <c r="D41" s="245"/>
      <c r="E41" s="245"/>
      <c r="F41" s="245"/>
      <c r="G41" s="245"/>
      <c r="H41" s="245"/>
      <c r="I41" s="245"/>
      <c r="J41" s="245"/>
      <c r="K41" s="245"/>
      <c r="L41" s="245"/>
      <c r="M41" s="245"/>
      <c r="N41" s="245"/>
      <c r="O41" s="245"/>
      <c r="Q41" s="166"/>
    </row>
    <row r="42" spans="2:17" ht="12.75" customHeight="1">
      <c r="B42" s="167" t="s">
        <v>228</v>
      </c>
      <c r="C42" s="168"/>
      <c r="D42" s="168"/>
      <c r="E42" s="168"/>
      <c r="Q42" s="166"/>
    </row>
    <row r="43" spans="2:17" ht="12.75" customHeight="1">
      <c r="B43" s="167" t="s">
        <v>230</v>
      </c>
      <c r="C43" s="168"/>
      <c r="D43" s="168"/>
      <c r="E43" s="168"/>
      <c r="Q43" s="166"/>
    </row>
    <row r="44" spans="2:17">
      <c r="B44" s="167"/>
      <c r="C44" s="168"/>
      <c r="D44" s="168"/>
      <c r="E44" s="168"/>
    </row>
  </sheetData>
  <mergeCells count="3">
    <mergeCell ref="B39:O39"/>
    <mergeCell ref="B40:O40"/>
    <mergeCell ref="B41:O41"/>
  </mergeCells>
  <hyperlinks>
    <hyperlink ref="A1" location="'Índice'!A1" display="volver" xr:uid="{616CD98D-9C12-4946-9BFE-683D2D8328E1}"/>
  </hyperlinks>
  <pageMargins left="0.7" right="0.7" top="0.75" bottom="0.75" header="0.3" footer="0.3"/>
  <pageSetup orientation="portrait" verticalDpi="3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42"/>
  <sheetViews>
    <sheetView showGridLines="0" topLeftCell="A28" zoomScale="85" zoomScaleNormal="85" workbookViewId="0">
      <selection activeCell="P23" sqref="P23"/>
    </sheetView>
  </sheetViews>
  <sheetFormatPr baseColWidth="10" defaultColWidth="11.42578125" defaultRowHeight="12.75"/>
  <cols>
    <col min="1" max="1" width="5.85546875" style="9" bestFit="1" customWidth="1"/>
    <col min="2" max="2" width="3.7109375" style="9" customWidth="1"/>
    <col min="3" max="3" width="11.28515625" style="9" customWidth="1"/>
    <col min="4" max="4" width="28.140625" style="11" customWidth="1"/>
    <col min="5" max="16" width="7.7109375" style="9" customWidth="1"/>
    <col min="17" max="17" width="8.7109375" style="9" customWidth="1"/>
    <col min="18" max="18" width="7.7109375" style="9" customWidth="1"/>
    <col min="19" max="21" width="11.42578125" style="9"/>
    <col min="22" max="22" width="12.7109375" style="9" bestFit="1" customWidth="1"/>
    <col min="23" max="16384" width="11.42578125" style="9"/>
  </cols>
  <sheetData>
    <row r="1" spans="1:22" ht="18.75" customHeight="1">
      <c r="A1" s="151" t="s">
        <v>48</v>
      </c>
    </row>
    <row r="2" spans="1:22" ht="18.75" customHeight="1">
      <c r="B2" s="25" t="s">
        <v>251</v>
      </c>
      <c r="C2" s="8"/>
      <c r="D2" s="17"/>
      <c r="E2" s="38"/>
      <c r="F2" s="38"/>
      <c r="G2" s="38"/>
      <c r="H2" s="38"/>
      <c r="I2" s="38"/>
      <c r="J2" s="10"/>
      <c r="K2" s="10"/>
      <c r="L2" s="10"/>
      <c r="M2" s="10"/>
      <c r="N2" s="10"/>
      <c r="O2" s="10"/>
      <c r="P2" s="10"/>
    </row>
    <row r="4" spans="1:22" s="19" customFormat="1" ht="24" customHeight="1">
      <c r="A4" s="9"/>
      <c r="B4" s="21" t="s">
        <v>176</v>
      </c>
      <c r="C4" s="12" t="s">
        <v>45</v>
      </c>
      <c r="D4" s="12" t="s">
        <v>67</v>
      </c>
      <c r="E4" s="94" t="s">
        <v>107</v>
      </c>
      <c r="F4" s="94" t="s">
        <v>108</v>
      </c>
      <c r="G4" s="94" t="s">
        <v>109</v>
      </c>
      <c r="H4" s="94" t="s">
        <v>110</v>
      </c>
      <c r="I4" s="94" t="s">
        <v>111</v>
      </c>
      <c r="J4" s="94" t="s">
        <v>112</v>
      </c>
      <c r="K4" s="94" t="s">
        <v>113</v>
      </c>
      <c r="L4" s="94" t="s">
        <v>114</v>
      </c>
      <c r="M4" s="94" t="s">
        <v>115</v>
      </c>
      <c r="N4" s="94" t="s">
        <v>116</v>
      </c>
      <c r="O4" s="94" t="s">
        <v>117</v>
      </c>
      <c r="P4" s="94" t="s">
        <v>106</v>
      </c>
      <c r="Q4" s="26" t="s">
        <v>2</v>
      </c>
      <c r="R4" s="13" t="s">
        <v>3</v>
      </c>
    </row>
    <row r="5" spans="1:22" s="17" customFormat="1" ht="18.75" customHeight="1">
      <c r="B5" s="275">
        <v>1</v>
      </c>
      <c r="C5" s="287" t="s">
        <v>164</v>
      </c>
      <c r="D5" s="39" t="s">
        <v>39</v>
      </c>
      <c r="E5" s="40">
        <v>3986</v>
      </c>
      <c r="F5" s="40">
        <v>4159</v>
      </c>
      <c r="G5" s="40">
        <v>4700</v>
      </c>
      <c r="H5" s="40">
        <v>3427</v>
      </c>
      <c r="I5" s="40">
        <v>4284</v>
      </c>
      <c r="J5" s="40">
        <v>3893</v>
      </c>
      <c r="K5" s="40">
        <v>3737</v>
      </c>
      <c r="L5" s="40">
        <v>4226</v>
      </c>
      <c r="M5" s="40">
        <v>3535</v>
      </c>
      <c r="N5" s="40">
        <v>3453</v>
      </c>
      <c r="O5" s="40">
        <v>3258</v>
      </c>
      <c r="P5" s="40">
        <v>3059</v>
      </c>
      <c r="Q5" s="40">
        <f>+SUM(E5:P5)</f>
        <v>45717</v>
      </c>
      <c r="R5" s="85">
        <f>+Q5/$Q$39*100</f>
        <v>39.405431962557216</v>
      </c>
    </row>
    <row r="6" spans="1:22" s="17" customFormat="1" ht="18.75" customHeight="1">
      <c r="B6" s="280"/>
      <c r="C6" s="287"/>
      <c r="D6" s="39" t="s">
        <v>40</v>
      </c>
      <c r="E6" s="40">
        <v>288</v>
      </c>
      <c r="F6" s="40">
        <v>314</v>
      </c>
      <c r="G6" s="40">
        <v>376</v>
      </c>
      <c r="H6" s="40">
        <v>248</v>
      </c>
      <c r="I6" s="40">
        <v>388</v>
      </c>
      <c r="J6" s="40">
        <v>331</v>
      </c>
      <c r="K6" s="40">
        <v>323</v>
      </c>
      <c r="L6" s="40">
        <v>366</v>
      </c>
      <c r="M6" s="40">
        <v>314</v>
      </c>
      <c r="N6" s="40">
        <v>307</v>
      </c>
      <c r="O6" s="40">
        <v>329</v>
      </c>
      <c r="P6" s="40">
        <v>302</v>
      </c>
      <c r="Q6" s="40">
        <f t="shared" ref="Q6:Q10" si="0">+SUM(E6:P6)</f>
        <v>3886</v>
      </c>
      <c r="R6" s="85">
        <f t="shared" ref="R6:R39" si="1">+Q6/$Q$39*100</f>
        <v>3.3495091236629118</v>
      </c>
    </row>
    <row r="7" spans="1:22" s="17" customFormat="1" ht="18.75" customHeight="1">
      <c r="B7" s="280"/>
      <c r="C7" s="287"/>
      <c r="D7" s="32" t="s">
        <v>42</v>
      </c>
      <c r="E7" s="40">
        <v>232</v>
      </c>
      <c r="F7" s="40">
        <v>316</v>
      </c>
      <c r="G7" s="40">
        <v>378</v>
      </c>
      <c r="H7" s="40">
        <v>282</v>
      </c>
      <c r="I7" s="40">
        <v>276</v>
      </c>
      <c r="J7" s="40">
        <v>320</v>
      </c>
      <c r="K7" s="40">
        <v>317</v>
      </c>
      <c r="L7" s="40">
        <v>328</v>
      </c>
      <c r="M7" s="40">
        <v>264</v>
      </c>
      <c r="N7" s="40">
        <v>364</v>
      </c>
      <c r="O7" s="40">
        <v>420</v>
      </c>
      <c r="P7" s="40">
        <v>387</v>
      </c>
      <c r="Q7" s="40">
        <f t="shared" si="0"/>
        <v>3884</v>
      </c>
      <c r="R7" s="85">
        <f t="shared" si="1"/>
        <v>3.3477852383702391</v>
      </c>
    </row>
    <row r="8" spans="1:22" s="17" customFormat="1" ht="18.75" customHeight="1">
      <c r="B8" s="280"/>
      <c r="C8" s="287"/>
      <c r="D8" s="39" t="s">
        <v>43</v>
      </c>
      <c r="E8" s="40">
        <v>81</v>
      </c>
      <c r="F8" s="40">
        <v>78</v>
      </c>
      <c r="G8" s="40">
        <v>100</v>
      </c>
      <c r="H8" s="40">
        <v>86</v>
      </c>
      <c r="I8" s="40">
        <v>73</v>
      </c>
      <c r="J8" s="40">
        <v>100</v>
      </c>
      <c r="K8" s="40">
        <v>85</v>
      </c>
      <c r="L8" s="40">
        <v>95</v>
      </c>
      <c r="M8" s="40">
        <v>75</v>
      </c>
      <c r="N8" s="40">
        <v>92</v>
      </c>
      <c r="O8" s="40">
        <v>103</v>
      </c>
      <c r="P8" s="40">
        <v>101</v>
      </c>
      <c r="Q8" s="40">
        <f t="shared" si="0"/>
        <v>1069</v>
      </c>
      <c r="R8" s="85">
        <f t="shared" si="1"/>
        <v>0.92141668893351825</v>
      </c>
    </row>
    <row r="9" spans="1:22" s="17" customFormat="1" ht="18.75" customHeight="1">
      <c r="B9" s="280"/>
      <c r="C9" s="287"/>
      <c r="D9" s="39" t="s">
        <v>41</v>
      </c>
      <c r="E9" s="40">
        <v>33</v>
      </c>
      <c r="F9" s="40">
        <v>40</v>
      </c>
      <c r="G9" s="40">
        <v>43</v>
      </c>
      <c r="H9" s="40">
        <v>36</v>
      </c>
      <c r="I9" s="40">
        <v>44</v>
      </c>
      <c r="J9" s="40">
        <v>33</v>
      </c>
      <c r="K9" s="40">
        <v>41</v>
      </c>
      <c r="L9" s="40">
        <v>46</v>
      </c>
      <c r="M9" s="40">
        <v>39</v>
      </c>
      <c r="N9" s="40">
        <v>49</v>
      </c>
      <c r="O9" s="40">
        <v>46</v>
      </c>
      <c r="P9" s="40">
        <v>36</v>
      </c>
      <c r="Q9" s="40">
        <f t="shared" si="0"/>
        <v>486</v>
      </c>
      <c r="R9" s="85">
        <f t="shared" si="1"/>
        <v>0.41890412611944805</v>
      </c>
    </row>
    <row r="10" spans="1:22" s="17" customFormat="1" ht="18.75" customHeight="1">
      <c r="B10" s="280"/>
      <c r="C10" s="287"/>
      <c r="D10" s="39" t="s">
        <v>44</v>
      </c>
      <c r="E10" s="40">
        <v>1</v>
      </c>
      <c r="F10" s="40">
        <v>1</v>
      </c>
      <c r="G10" s="40">
        <v>1</v>
      </c>
      <c r="H10" s="40">
        <v>3</v>
      </c>
      <c r="I10" s="40">
        <v>1</v>
      </c>
      <c r="J10" s="40">
        <v>1</v>
      </c>
      <c r="K10" s="40">
        <v>1</v>
      </c>
      <c r="L10" s="40">
        <v>0</v>
      </c>
      <c r="M10" s="40">
        <v>0</v>
      </c>
      <c r="N10" s="40">
        <v>2</v>
      </c>
      <c r="O10" s="40">
        <v>4</v>
      </c>
      <c r="P10" s="40">
        <v>1</v>
      </c>
      <c r="Q10" s="40">
        <f t="shared" si="0"/>
        <v>16</v>
      </c>
      <c r="R10" s="85">
        <f t="shared" si="1"/>
        <v>1.3791082341381005E-2</v>
      </c>
    </row>
    <row r="11" spans="1:22" s="17" customFormat="1" ht="18.75" customHeight="1">
      <c r="B11" s="276"/>
      <c r="C11" s="288"/>
      <c r="D11" s="16" t="s">
        <v>175</v>
      </c>
      <c r="E11" s="41">
        <f t="shared" ref="E11:P11" si="2">+SUM(E5:E10)</f>
        <v>4621</v>
      </c>
      <c r="F11" s="41">
        <f t="shared" si="2"/>
        <v>4908</v>
      </c>
      <c r="G11" s="41">
        <f t="shared" si="2"/>
        <v>5598</v>
      </c>
      <c r="H11" s="41">
        <f t="shared" si="2"/>
        <v>4082</v>
      </c>
      <c r="I11" s="41">
        <f t="shared" si="2"/>
        <v>5066</v>
      </c>
      <c r="J11" s="41">
        <f t="shared" si="2"/>
        <v>4678</v>
      </c>
      <c r="K11" s="41">
        <f t="shared" si="2"/>
        <v>4504</v>
      </c>
      <c r="L11" s="41">
        <f t="shared" si="2"/>
        <v>5061</v>
      </c>
      <c r="M11" s="41">
        <f t="shared" si="2"/>
        <v>4227</v>
      </c>
      <c r="N11" s="41">
        <f t="shared" si="2"/>
        <v>4267</v>
      </c>
      <c r="O11" s="41">
        <f t="shared" si="2"/>
        <v>4160</v>
      </c>
      <c r="P11" s="41">
        <f t="shared" si="2"/>
        <v>3886</v>
      </c>
      <c r="Q11" s="41">
        <f>+SUM(E11:P11)</f>
        <v>55058</v>
      </c>
      <c r="R11" s="86">
        <f t="shared" si="1"/>
        <v>47.456838221984711</v>
      </c>
    </row>
    <row r="12" spans="1:22" s="17" customFormat="1" ht="18.75" customHeight="1">
      <c r="B12" s="280">
        <v>2</v>
      </c>
      <c r="C12" s="287" t="s">
        <v>50</v>
      </c>
      <c r="D12" s="15" t="s">
        <v>39</v>
      </c>
      <c r="E12" s="40">
        <v>3701</v>
      </c>
      <c r="F12" s="40">
        <v>3413</v>
      </c>
      <c r="G12" s="40">
        <v>3551</v>
      </c>
      <c r="H12" s="40">
        <v>2668</v>
      </c>
      <c r="I12" s="40">
        <v>3050</v>
      </c>
      <c r="J12" s="40">
        <v>2912</v>
      </c>
      <c r="K12" s="40">
        <v>2943</v>
      </c>
      <c r="L12" s="40">
        <v>2879</v>
      </c>
      <c r="M12" s="40">
        <v>2444</v>
      </c>
      <c r="N12" s="40">
        <v>2854</v>
      </c>
      <c r="O12" s="40">
        <v>2834</v>
      </c>
      <c r="P12" s="40">
        <v>2286</v>
      </c>
      <c r="Q12" s="40">
        <f>+SUM(E12:P12)</f>
        <v>35535</v>
      </c>
      <c r="R12" s="85">
        <f t="shared" si="1"/>
        <v>30.629131937560878</v>
      </c>
    </row>
    <row r="13" spans="1:22" s="20" customFormat="1" ht="18.75" customHeight="1">
      <c r="A13" s="17"/>
      <c r="B13" s="280">
        <v>2</v>
      </c>
      <c r="C13" s="287"/>
      <c r="D13" s="15" t="s">
        <v>40</v>
      </c>
      <c r="E13" s="40">
        <v>366</v>
      </c>
      <c r="F13" s="40">
        <v>332</v>
      </c>
      <c r="G13" s="40">
        <v>303</v>
      </c>
      <c r="H13" s="40">
        <v>272</v>
      </c>
      <c r="I13" s="40">
        <v>249</v>
      </c>
      <c r="J13" s="40">
        <v>177</v>
      </c>
      <c r="K13" s="40">
        <v>227</v>
      </c>
      <c r="L13" s="40">
        <v>206</v>
      </c>
      <c r="M13" s="40">
        <v>227</v>
      </c>
      <c r="N13" s="40">
        <v>237</v>
      </c>
      <c r="O13" s="40">
        <v>197</v>
      </c>
      <c r="P13" s="40">
        <v>197</v>
      </c>
      <c r="Q13" s="40">
        <f t="shared" ref="Q13:Q17" si="3">+SUM(E13:P13)</f>
        <v>2990</v>
      </c>
      <c r="R13" s="85">
        <f t="shared" si="1"/>
        <v>2.5772085125455755</v>
      </c>
      <c r="V13" s="17"/>
    </row>
    <row r="14" spans="1:22" s="17" customFormat="1" ht="18.75" customHeight="1">
      <c r="B14" s="280">
        <v>3</v>
      </c>
      <c r="C14" s="287"/>
      <c r="D14" s="15" t="s">
        <v>42</v>
      </c>
      <c r="E14" s="40">
        <v>178</v>
      </c>
      <c r="F14" s="40">
        <v>190</v>
      </c>
      <c r="G14" s="40">
        <v>170</v>
      </c>
      <c r="H14" s="40">
        <v>117</v>
      </c>
      <c r="I14" s="40">
        <v>135</v>
      </c>
      <c r="J14" s="40">
        <v>126</v>
      </c>
      <c r="K14" s="40">
        <v>140</v>
      </c>
      <c r="L14" s="40">
        <v>101</v>
      </c>
      <c r="M14" s="40">
        <v>75</v>
      </c>
      <c r="N14" s="40">
        <v>114</v>
      </c>
      <c r="O14" s="40">
        <v>123</v>
      </c>
      <c r="P14" s="40">
        <v>93</v>
      </c>
      <c r="Q14" s="40">
        <f t="shared" si="3"/>
        <v>1562</v>
      </c>
      <c r="R14" s="85">
        <f t="shared" si="1"/>
        <v>1.3463544135773207</v>
      </c>
    </row>
    <row r="15" spans="1:22" s="17" customFormat="1" ht="18.75" customHeight="1">
      <c r="B15" s="280">
        <v>4</v>
      </c>
      <c r="C15" s="287"/>
      <c r="D15" s="15" t="s">
        <v>41</v>
      </c>
      <c r="E15" s="40">
        <v>75</v>
      </c>
      <c r="F15" s="40">
        <v>73</v>
      </c>
      <c r="G15" s="40">
        <v>91</v>
      </c>
      <c r="H15" s="40">
        <v>66</v>
      </c>
      <c r="I15" s="40">
        <v>65</v>
      </c>
      <c r="J15" s="40">
        <v>64</v>
      </c>
      <c r="K15" s="40">
        <v>67</v>
      </c>
      <c r="L15" s="40">
        <v>60</v>
      </c>
      <c r="M15" s="40">
        <v>52</v>
      </c>
      <c r="N15" s="40">
        <v>85</v>
      </c>
      <c r="O15" s="40">
        <v>89</v>
      </c>
      <c r="P15" s="40">
        <v>58</v>
      </c>
      <c r="Q15" s="40">
        <f t="shared" si="3"/>
        <v>845</v>
      </c>
      <c r="R15" s="85">
        <f t="shared" si="1"/>
        <v>0.72834153615418429</v>
      </c>
    </row>
    <row r="16" spans="1:22" s="17" customFormat="1" ht="18.75" customHeight="1">
      <c r="B16" s="280">
        <v>5</v>
      </c>
      <c r="C16" s="287"/>
      <c r="D16" s="32" t="s">
        <v>43</v>
      </c>
      <c r="E16" s="40">
        <v>41</v>
      </c>
      <c r="F16" s="40">
        <v>56</v>
      </c>
      <c r="G16" s="40">
        <v>48</v>
      </c>
      <c r="H16" s="40">
        <v>29</v>
      </c>
      <c r="I16" s="40">
        <v>44</v>
      </c>
      <c r="J16" s="40">
        <v>44</v>
      </c>
      <c r="K16" s="40">
        <v>49</v>
      </c>
      <c r="L16" s="40">
        <v>40</v>
      </c>
      <c r="M16" s="40">
        <v>36</v>
      </c>
      <c r="N16" s="40">
        <v>42</v>
      </c>
      <c r="O16" s="40">
        <v>60</v>
      </c>
      <c r="P16" s="40">
        <v>51</v>
      </c>
      <c r="Q16" s="40">
        <f t="shared" si="3"/>
        <v>540</v>
      </c>
      <c r="R16" s="85">
        <f t="shared" si="1"/>
        <v>0.4654490290216089</v>
      </c>
    </row>
    <row r="17" spans="2:18" s="17" customFormat="1" ht="18.75" customHeight="1">
      <c r="B17" s="280">
        <v>6</v>
      </c>
      <c r="C17" s="287"/>
      <c r="D17" s="15" t="s">
        <v>44</v>
      </c>
      <c r="E17" s="40">
        <v>4</v>
      </c>
      <c r="F17" s="40">
        <v>6</v>
      </c>
      <c r="G17" s="40">
        <v>6</v>
      </c>
      <c r="H17" s="40">
        <v>1</v>
      </c>
      <c r="I17" s="40">
        <v>5</v>
      </c>
      <c r="J17" s="40">
        <v>4</v>
      </c>
      <c r="K17" s="40">
        <v>3</v>
      </c>
      <c r="L17" s="40">
        <v>4</v>
      </c>
      <c r="M17" s="40">
        <v>2</v>
      </c>
      <c r="N17" s="40">
        <v>3</v>
      </c>
      <c r="O17" s="40">
        <v>2</v>
      </c>
      <c r="P17" s="40">
        <v>4</v>
      </c>
      <c r="Q17" s="40">
        <f t="shared" si="3"/>
        <v>44</v>
      </c>
      <c r="R17" s="85">
        <f t="shared" si="1"/>
        <v>3.7925476438797762E-2</v>
      </c>
    </row>
    <row r="18" spans="2:18" s="17" customFormat="1" ht="18.75" customHeight="1">
      <c r="B18" s="276">
        <v>8</v>
      </c>
      <c r="C18" s="288"/>
      <c r="D18" s="16" t="s">
        <v>175</v>
      </c>
      <c r="E18" s="41">
        <f>+SUM(E12:E17)</f>
        <v>4365</v>
      </c>
      <c r="F18" s="41">
        <f t="shared" ref="F18:P18" si="4">+SUM(F12:F17)</f>
        <v>4070</v>
      </c>
      <c r="G18" s="41">
        <f t="shared" si="4"/>
        <v>4169</v>
      </c>
      <c r="H18" s="41">
        <f t="shared" si="4"/>
        <v>3153</v>
      </c>
      <c r="I18" s="41">
        <f t="shared" si="4"/>
        <v>3548</v>
      </c>
      <c r="J18" s="41">
        <f t="shared" si="4"/>
        <v>3327</v>
      </c>
      <c r="K18" s="41">
        <f t="shared" si="4"/>
        <v>3429</v>
      </c>
      <c r="L18" s="41">
        <f t="shared" si="4"/>
        <v>3290</v>
      </c>
      <c r="M18" s="41">
        <f t="shared" si="4"/>
        <v>2836</v>
      </c>
      <c r="N18" s="41">
        <f t="shared" si="4"/>
        <v>3335</v>
      </c>
      <c r="O18" s="41">
        <f t="shared" si="4"/>
        <v>3305</v>
      </c>
      <c r="P18" s="41">
        <f t="shared" si="4"/>
        <v>2689</v>
      </c>
      <c r="Q18" s="41">
        <f>+SUM(E18:P18)</f>
        <v>41516</v>
      </c>
      <c r="R18" s="86">
        <f t="shared" si="1"/>
        <v>35.784410905298365</v>
      </c>
    </row>
    <row r="19" spans="2:18" s="17" customFormat="1" ht="18.75" customHeight="1">
      <c r="B19" s="289">
        <v>3</v>
      </c>
      <c r="C19" s="286" t="s">
        <v>104</v>
      </c>
      <c r="D19" s="15" t="s">
        <v>39</v>
      </c>
      <c r="E19" s="40">
        <v>871</v>
      </c>
      <c r="F19" s="40">
        <v>823</v>
      </c>
      <c r="G19" s="40">
        <v>929</v>
      </c>
      <c r="H19" s="40">
        <v>734</v>
      </c>
      <c r="I19" s="40">
        <v>837</v>
      </c>
      <c r="J19" s="40">
        <v>860</v>
      </c>
      <c r="K19" s="40">
        <v>765</v>
      </c>
      <c r="L19" s="40">
        <v>934</v>
      </c>
      <c r="M19" s="40">
        <v>761</v>
      </c>
      <c r="N19" s="40">
        <v>707</v>
      </c>
      <c r="O19" s="40">
        <v>777</v>
      </c>
      <c r="P19" s="40">
        <v>672</v>
      </c>
      <c r="Q19" s="40">
        <f>+SUM(E19:P19)</f>
        <v>9670</v>
      </c>
      <c r="R19" s="85">
        <f t="shared" si="1"/>
        <v>8.3349853900721449</v>
      </c>
    </row>
    <row r="20" spans="2:18" s="17" customFormat="1" ht="18.75" customHeight="1">
      <c r="B20" s="275"/>
      <c r="C20" s="287"/>
      <c r="D20" s="15" t="s">
        <v>40</v>
      </c>
      <c r="E20" s="40">
        <v>33</v>
      </c>
      <c r="F20" s="40">
        <v>34</v>
      </c>
      <c r="G20" s="40">
        <v>42</v>
      </c>
      <c r="H20" s="40">
        <v>35</v>
      </c>
      <c r="I20" s="40">
        <v>53</v>
      </c>
      <c r="J20" s="40">
        <v>38</v>
      </c>
      <c r="K20" s="40">
        <v>28</v>
      </c>
      <c r="L20" s="40">
        <v>28</v>
      </c>
      <c r="M20" s="40">
        <v>31</v>
      </c>
      <c r="N20" s="40">
        <v>29</v>
      </c>
      <c r="O20" s="40">
        <v>16</v>
      </c>
      <c r="P20" s="40">
        <v>39</v>
      </c>
      <c r="Q20" s="40">
        <f t="shared" ref="Q20:Q24" si="5">+SUM(E20:P20)</f>
        <v>406</v>
      </c>
      <c r="R20" s="85">
        <f t="shared" si="1"/>
        <v>0.34994871441254299</v>
      </c>
    </row>
    <row r="21" spans="2:18" s="17" customFormat="1" ht="18.75" customHeight="1">
      <c r="B21" s="275"/>
      <c r="C21" s="287"/>
      <c r="D21" s="15" t="s">
        <v>42</v>
      </c>
      <c r="E21" s="40">
        <v>21</v>
      </c>
      <c r="F21" s="40">
        <v>18</v>
      </c>
      <c r="G21" s="40">
        <v>28</v>
      </c>
      <c r="H21" s="40">
        <v>16</v>
      </c>
      <c r="I21" s="40">
        <v>34</v>
      </c>
      <c r="J21" s="40">
        <v>16</v>
      </c>
      <c r="K21" s="40">
        <v>27</v>
      </c>
      <c r="L21" s="40">
        <v>19</v>
      </c>
      <c r="M21" s="40">
        <v>11</v>
      </c>
      <c r="N21" s="40">
        <v>20</v>
      </c>
      <c r="O21" s="40">
        <v>21</v>
      </c>
      <c r="P21" s="40">
        <v>14</v>
      </c>
      <c r="Q21" s="40">
        <f t="shared" si="5"/>
        <v>245</v>
      </c>
      <c r="R21" s="85">
        <f t="shared" si="1"/>
        <v>0.21117594835239664</v>
      </c>
    </row>
    <row r="22" spans="2:18" s="17" customFormat="1" ht="18.75" customHeight="1">
      <c r="B22" s="275"/>
      <c r="C22" s="287"/>
      <c r="D22" s="15" t="s">
        <v>43</v>
      </c>
      <c r="E22" s="40">
        <v>7</v>
      </c>
      <c r="F22" s="40">
        <v>4</v>
      </c>
      <c r="G22" s="40">
        <v>6</v>
      </c>
      <c r="H22" s="40">
        <v>6</v>
      </c>
      <c r="I22" s="40">
        <v>6</v>
      </c>
      <c r="J22" s="40">
        <v>4</v>
      </c>
      <c r="K22" s="40">
        <v>2</v>
      </c>
      <c r="L22" s="40">
        <v>6</v>
      </c>
      <c r="M22" s="40">
        <v>10</v>
      </c>
      <c r="N22" s="40">
        <v>3</v>
      </c>
      <c r="O22" s="40">
        <v>3</v>
      </c>
      <c r="P22" s="40">
        <v>1</v>
      </c>
      <c r="Q22" s="40">
        <f>+SUM(E22:P22)</f>
        <v>58</v>
      </c>
      <c r="R22" s="85">
        <f>+Q22/$Q$39*100</f>
        <v>4.9992673487506148E-2</v>
      </c>
    </row>
    <row r="23" spans="2:18" s="17" customFormat="1" ht="18.75" customHeight="1">
      <c r="B23" s="275"/>
      <c r="C23" s="287"/>
      <c r="D23" s="32" t="s">
        <v>41</v>
      </c>
      <c r="E23" s="40">
        <v>6</v>
      </c>
      <c r="F23" s="40">
        <v>8</v>
      </c>
      <c r="G23" s="40">
        <v>10</v>
      </c>
      <c r="H23" s="40">
        <v>1</v>
      </c>
      <c r="I23" s="40">
        <v>3</v>
      </c>
      <c r="J23" s="40">
        <v>5</v>
      </c>
      <c r="K23" s="40">
        <v>4</v>
      </c>
      <c r="L23" s="40">
        <v>2</v>
      </c>
      <c r="M23" s="40">
        <v>7</v>
      </c>
      <c r="N23" s="40">
        <v>2</v>
      </c>
      <c r="O23" s="40">
        <v>4</v>
      </c>
      <c r="P23" s="40">
        <v>2</v>
      </c>
      <c r="Q23" s="40">
        <f>+SUM(E23:P23)</f>
        <v>54</v>
      </c>
      <c r="R23" s="85">
        <f>+Q23/$Q$39*100</f>
        <v>4.6544902902160887E-2</v>
      </c>
    </row>
    <row r="24" spans="2:18" s="17" customFormat="1" ht="18.75" customHeight="1">
      <c r="B24" s="275"/>
      <c r="C24" s="287"/>
      <c r="D24" s="15" t="s">
        <v>44</v>
      </c>
      <c r="E24" s="40">
        <v>0</v>
      </c>
      <c r="F24" s="40">
        <v>3</v>
      </c>
      <c r="G24" s="40">
        <v>1</v>
      </c>
      <c r="H24" s="40">
        <v>1</v>
      </c>
      <c r="I24" s="40">
        <v>2</v>
      </c>
      <c r="J24" s="40">
        <v>0</v>
      </c>
      <c r="K24" s="40">
        <v>0</v>
      </c>
      <c r="L24" s="40">
        <v>1</v>
      </c>
      <c r="M24" s="40">
        <v>0</v>
      </c>
      <c r="N24" s="40">
        <v>0</v>
      </c>
      <c r="O24" s="40">
        <v>0</v>
      </c>
      <c r="P24" s="40">
        <v>1</v>
      </c>
      <c r="Q24" s="40">
        <f t="shared" si="5"/>
        <v>9</v>
      </c>
      <c r="R24" s="85">
        <f t="shared" si="1"/>
        <v>7.757483817026815E-3</v>
      </c>
    </row>
    <row r="25" spans="2:18" s="17" customFormat="1" ht="18.75" customHeight="1">
      <c r="B25" s="276"/>
      <c r="C25" s="288"/>
      <c r="D25" s="16" t="s">
        <v>175</v>
      </c>
      <c r="E25" s="41">
        <f t="shared" ref="E25:P25" si="6">+SUM(E19:E24)</f>
        <v>938</v>
      </c>
      <c r="F25" s="41">
        <f t="shared" si="6"/>
        <v>890</v>
      </c>
      <c r="G25" s="41">
        <f t="shared" si="6"/>
        <v>1016</v>
      </c>
      <c r="H25" s="41">
        <f t="shared" si="6"/>
        <v>793</v>
      </c>
      <c r="I25" s="41">
        <f t="shared" si="6"/>
        <v>935</v>
      </c>
      <c r="J25" s="41">
        <f t="shared" si="6"/>
        <v>923</v>
      </c>
      <c r="K25" s="41">
        <f t="shared" si="6"/>
        <v>826</v>
      </c>
      <c r="L25" s="41">
        <f t="shared" si="6"/>
        <v>990</v>
      </c>
      <c r="M25" s="41">
        <f t="shared" si="6"/>
        <v>820</v>
      </c>
      <c r="N25" s="41">
        <f t="shared" si="6"/>
        <v>761</v>
      </c>
      <c r="O25" s="41">
        <f t="shared" si="6"/>
        <v>821</v>
      </c>
      <c r="P25" s="41">
        <f t="shared" si="6"/>
        <v>729</v>
      </c>
      <c r="Q25" s="41">
        <f>+SUM(E25:P25)</f>
        <v>10442</v>
      </c>
      <c r="R25" s="86">
        <f t="shared" si="1"/>
        <v>9.0004051130437794</v>
      </c>
    </row>
    <row r="26" spans="2:18" s="17" customFormat="1" ht="18.75" customHeight="1">
      <c r="B26" s="289">
        <v>4</v>
      </c>
      <c r="C26" s="286" t="s">
        <v>103</v>
      </c>
      <c r="D26" s="15" t="s">
        <v>39</v>
      </c>
      <c r="E26" s="40">
        <v>807</v>
      </c>
      <c r="F26" s="40">
        <v>838</v>
      </c>
      <c r="G26" s="40">
        <v>867</v>
      </c>
      <c r="H26" s="40">
        <v>902</v>
      </c>
      <c r="I26" s="40">
        <v>820</v>
      </c>
      <c r="J26" s="40">
        <v>587</v>
      </c>
      <c r="K26" s="40">
        <v>462</v>
      </c>
      <c r="L26" s="40">
        <v>560</v>
      </c>
      <c r="M26" s="40">
        <v>616</v>
      </c>
      <c r="N26" s="40">
        <v>694</v>
      </c>
      <c r="O26" s="40">
        <v>554</v>
      </c>
      <c r="P26" s="40">
        <v>442</v>
      </c>
      <c r="Q26" s="40">
        <f>+SUM(E26:P26)</f>
        <v>8149</v>
      </c>
      <c r="R26" s="85">
        <f t="shared" si="1"/>
        <v>7.0239706249946128</v>
      </c>
    </row>
    <row r="27" spans="2:18" s="17" customFormat="1" ht="18.75" customHeight="1">
      <c r="B27" s="275"/>
      <c r="C27" s="287"/>
      <c r="D27" s="15" t="s">
        <v>40</v>
      </c>
      <c r="E27" s="40">
        <v>52</v>
      </c>
      <c r="F27" s="40">
        <v>54</v>
      </c>
      <c r="G27" s="40">
        <v>51</v>
      </c>
      <c r="H27" s="40">
        <v>34</v>
      </c>
      <c r="I27" s="40">
        <v>59</v>
      </c>
      <c r="J27" s="40">
        <v>53</v>
      </c>
      <c r="K27" s="40">
        <v>35</v>
      </c>
      <c r="L27" s="40">
        <v>19</v>
      </c>
      <c r="M27" s="40">
        <v>15</v>
      </c>
      <c r="N27" s="40">
        <v>33</v>
      </c>
      <c r="O27" s="40">
        <v>39</v>
      </c>
      <c r="P27" s="40">
        <v>30</v>
      </c>
      <c r="Q27" s="40">
        <f t="shared" ref="Q27:Q31" si="7">+SUM(E27:P27)</f>
        <v>474</v>
      </c>
      <c r="R27" s="85">
        <f t="shared" si="1"/>
        <v>0.40856081436341229</v>
      </c>
    </row>
    <row r="28" spans="2:18" s="17" customFormat="1" ht="18.75" customHeight="1">
      <c r="B28" s="275"/>
      <c r="C28" s="287"/>
      <c r="D28" s="15" t="s">
        <v>42</v>
      </c>
      <c r="E28" s="40">
        <v>16</v>
      </c>
      <c r="F28" s="40">
        <v>37</v>
      </c>
      <c r="G28" s="40">
        <v>16</v>
      </c>
      <c r="H28" s="40">
        <v>19</v>
      </c>
      <c r="I28" s="40">
        <v>25</v>
      </c>
      <c r="J28" s="40">
        <v>18</v>
      </c>
      <c r="K28" s="40">
        <v>10</v>
      </c>
      <c r="L28" s="40">
        <v>5</v>
      </c>
      <c r="M28" s="40">
        <v>12</v>
      </c>
      <c r="N28" s="40">
        <v>15</v>
      </c>
      <c r="O28" s="40">
        <v>15</v>
      </c>
      <c r="P28" s="40">
        <v>13</v>
      </c>
      <c r="Q28" s="40">
        <f t="shared" si="7"/>
        <v>201</v>
      </c>
      <c r="R28" s="85">
        <f t="shared" si="1"/>
        <v>0.17325047191359888</v>
      </c>
    </row>
    <row r="29" spans="2:18" s="17" customFormat="1" ht="18.75" customHeight="1">
      <c r="B29" s="275"/>
      <c r="C29" s="287"/>
      <c r="D29" s="15" t="s">
        <v>43</v>
      </c>
      <c r="E29" s="40">
        <v>9</v>
      </c>
      <c r="F29" s="40">
        <v>14</v>
      </c>
      <c r="G29" s="40">
        <v>9</v>
      </c>
      <c r="H29" s="40">
        <v>16</v>
      </c>
      <c r="I29" s="40">
        <v>10</v>
      </c>
      <c r="J29" s="40">
        <v>5</v>
      </c>
      <c r="K29" s="40">
        <v>6</v>
      </c>
      <c r="L29" s="40">
        <v>9</v>
      </c>
      <c r="M29" s="40">
        <v>4</v>
      </c>
      <c r="N29" s="40">
        <v>5</v>
      </c>
      <c r="O29" s="40">
        <v>6</v>
      </c>
      <c r="P29" s="40">
        <v>3</v>
      </c>
      <c r="Q29" s="40">
        <f t="shared" si="7"/>
        <v>96</v>
      </c>
      <c r="R29" s="85">
        <f t="shared" si="1"/>
        <v>8.2746494048286032E-2</v>
      </c>
    </row>
    <row r="30" spans="2:18" s="17" customFormat="1" ht="18.75" customHeight="1">
      <c r="B30" s="275"/>
      <c r="C30" s="287"/>
      <c r="D30" s="32" t="s">
        <v>41</v>
      </c>
      <c r="E30" s="40">
        <v>12</v>
      </c>
      <c r="F30" s="40">
        <v>15</v>
      </c>
      <c r="G30" s="40">
        <v>9</v>
      </c>
      <c r="H30" s="40">
        <v>10</v>
      </c>
      <c r="I30" s="40">
        <v>3</v>
      </c>
      <c r="J30" s="40">
        <v>9</v>
      </c>
      <c r="K30" s="40">
        <v>4</v>
      </c>
      <c r="L30" s="40">
        <v>1</v>
      </c>
      <c r="M30" s="40">
        <v>3</v>
      </c>
      <c r="N30" s="40">
        <v>2</v>
      </c>
      <c r="O30" s="40">
        <v>9</v>
      </c>
      <c r="P30" s="40">
        <v>3</v>
      </c>
      <c r="Q30" s="40">
        <f t="shared" si="7"/>
        <v>80</v>
      </c>
      <c r="R30" s="85">
        <f t="shared" si="1"/>
        <v>6.8955411706905015E-2</v>
      </c>
    </row>
    <row r="31" spans="2:18" s="17" customFormat="1" ht="18.75" customHeight="1">
      <c r="B31" s="275"/>
      <c r="C31" s="287"/>
      <c r="D31" s="34" t="s">
        <v>44</v>
      </c>
      <c r="E31" s="40">
        <v>1</v>
      </c>
      <c r="F31" s="40">
        <v>0</v>
      </c>
      <c r="G31" s="40">
        <v>0</v>
      </c>
      <c r="H31" s="40">
        <v>0</v>
      </c>
      <c r="I31" s="40">
        <v>0</v>
      </c>
      <c r="J31" s="40">
        <v>0</v>
      </c>
      <c r="K31" s="40">
        <v>0</v>
      </c>
      <c r="L31" s="40">
        <v>0</v>
      </c>
      <c r="M31" s="40">
        <v>0</v>
      </c>
      <c r="N31" s="40">
        <v>0</v>
      </c>
      <c r="O31" s="40">
        <v>0</v>
      </c>
      <c r="P31" s="40">
        <v>0</v>
      </c>
      <c r="Q31" s="40">
        <f t="shared" si="7"/>
        <v>1</v>
      </c>
      <c r="R31" s="85">
        <f t="shared" si="1"/>
        <v>8.6194264633631279E-4</v>
      </c>
    </row>
    <row r="32" spans="2:18" s="17" customFormat="1" ht="18.75" customHeight="1">
      <c r="B32" s="276"/>
      <c r="C32" s="288"/>
      <c r="D32" s="16" t="s">
        <v>175</v>
      </c>
      <c r="E32" s="41">
        <f>+SUM(E26:E31)</f>
        <v>897</v>
      </c>
      <c r="F32" s="41">
        <f t="shared" ref="F32:P32" si="8">+SUM(F26:F31)</f>
        <v>958</v>
      </c>
      <c r="G32" s="41">
        <f t="shared" si="8"/>
        <v>952</v>
      </c>
      <c r="H32" s="41">
        <f t="shared" si="8"/>
        <v>981</v>
      </c>
      <c r="I32" s="41">
        <f t="shared" si="8"/>
        <v>917</v>
      </c>
      <c r="J32" s="41">
        <f t="shared" si="8"/>
        <v>672</v>
      </c>
      <c r="K32" s="41">
        <f t="shared" si="8"/>
        <v>517</v>
      </c>
      <c r="L32" s="41">
        <f t="shared" si="8"/>
        <v>594</v>
      </c>
      <c r="M32" s="41">
        <f t="shared" si="8"/>
        <v>650</v>
      </c>
      <c r="N32" s="41">
        <f t="shared" si="8"/>
        <v>749</v>
      </c>
      <c r="O32" s="41">
        <f t="shared" si="8"/>
        <v>623</v>
      </c>
      <c r="P32" s="41">
        <f t="shared" si="8"/>
        <v>491</v>
      </c>
      <c r="Q32" s="41">
        <f t="shared" ref="Q32:Q39" si="9">+SUM(E32:P32)</f>
        <v>9001</v>
      </c>
      <c r="R32" s="86">
        <f t="shared" si="1"/>
        <v>7.7583457596731522</v>
      </c>
    </row>
    <row r="33" spans="2:20" s="17" customFormat="1" ht="18.75" customHeight="1">
      <c r="B33" s="300" t="s">
        <v>52</v>
      </c>
      <c r="C33" s="300"/>
      <c r="D33" s="83" t="s">
        <v>39</v>
      </c>
      <c r="E33" s="84">
        <f>+E12+E5+E26+E19</f>
        <v>9365</v>
      </c>
      <c r="F33" s="84">
        <f t="shared" ref="F33:P33" si="10">+F12+F5+F26+F19</f>
        <v>9233</v>
      </c>
      <c r="G33" s="84">
        <f t="shared" si="10"/>
        <v>10047</v>
      </c>
      <c r="H33" s="84">
        <f t="shared" si="10"/>
        <v>7731</v>
      </c>
      <c r="I33" s="84">
        <f t="shared" si="10"/>
        <v>8991</v>
      </c>
      <c r="J33" s="84">
        <f t="shared" si="10"/>
        <v>8252</v>
      </c>
      <c r="K33" s="84">
        <f t="shared" si="10"/>
        <v>7907</v>
      </c>
      <c r="L33" s="84">
        <f t="shared" si="10"/>
        <v>8599</v>
      </c>
      <c r="M33" s="84">
        <f t="shared" si="10"/>
        <v>7356</v>
      </c>
      <c r="N33" s="84">
        <f t="shared" si="10"/>
        <v>7708</v>
      </c>
      <c r="O33" s="84">
        <f t="shared" si="10"/>
        <v>7423</v>
      </c>
      <c r="P33" s="84">
        <f t="shared" si="10"/>
        <v>6459</v>
      </c>
      <c r="Q33" s="84">
        <f t="shared" si="9"/>
        <v>99071</v>
      </c>
      <c r="R33" s="87">
        <f>+Q33/$Q$39*100</f>
        <v>85.393519915184839</v>
      </c>
    </row>
    <row r="34" spans="2:20" s="17" customFormat="1" ht="18.75" customHeight="1">
      <c r="B34" s="301"/>
      <c r="C34" s="301"/>
      <c r="D34" s="83" t="s">
        <v>40</v>
      </c>
      <c r="E34" s="84">
        <f>+E13+E6+E27+E20</f>
        <v>739</v>
      </c>
      <c r="F34" s="84">
        <f t="shared" ref="F34:P34" si="11">+F13+F6+F27+F20</f>
        <v>734</v>
      </c>
      <c r="G34" s="84">
        <f t="shared" si="11"/>
        <v>772</v>
      </c>
      <c r="H34" s="84">
        <f t="shared" si="11"/>
        <v>589</v>
      </c>
      <c r="I34" s="84">
        <f t="shared" si="11"/>
        <v>749</v>
      </c>
      <c r="J34" s="84">
        <f t="shared" si="11"/>
        <v>599</v>
      </c>
      <c r="K34" s="84">
        <f t="shared" si="11"/>
        <v>613</v>
      </c>
      <c r="L34" s="84">
        <f t="shared" si="11"/>
        <v>619</v>
      </c>
      <c r="M34" s="84">
        <f t="shared" si="11"/>
        <v>587</v>
      </c>
      <c r="N34" s="84">
        <f t="shared" si="11"/>
        <v>606</v>
      </c>
      <c r="O34" s="84">
        <f t="shared" si="11"/>
        <v>581</v>
      </c>
      <c r="P34" s="84">
        <f t="shared" si="11"/>
        <v>568</v>
      </c>
      <c r="Q34" s="84">
        <f t="shared" si="9"/>
        <v>7756</v>
      </c>
      <c r="R34" s="87">
        <f>+Q34/$Q$39*100</f>
        <v>6.6852271649844415</v>
      </c>
    </row>
    <row r="35" spans="2:20" s="17" customFormat="1" ht="25.5">
      <c r="B35" s="301"/>
      <c r="C35" s="301"/>
      <c r="D35" s="83" t="s">
        <v>42</v>
      </c>
      <c r="E35" s="84">
        <f>+E14+E7+E28+E21</f>
        <v>447</v>
      </c>
      <c r="F35" s="84">
        <f t="shared" ref="F35:P35" si="12">+F14+F7+F28+F21</f>
        <v>561</v>
      </c>
      <c r="G35" s="84">
        <f t="shared" si="12"/>
        <v>592</v>
      </c>
      <c r="H35" s="84">
        <f t="shared" si="12"/>
        <v>434</v>
      </c>
      <c r="I35" s="84">
        <f t="shared" si="12"/>
        <v>470</v>
      </c>
      <c r="J35" s="84">
        <f t="shared" si="12"/>
        <v>480</v>
      </c>
      <c r="K35" s="84">
        <f t="shared" si="12"/>
        <v>494</v>
      </c>
      <c r="L35" s="84">
        <f t="shared" si="12"/>
        <v>453</v>
      </c>
      <c r="M35" s="84">
        <f t="shared" si="12"/>
        <v>362</v>
      </c>
      <c r="N35" s="84">
        <f t="shared" si="12"/>
        <v>513</v>
      </c>
      <c r="O35" s="84">
        <f t="shared" si="12"/>
        <v>579</v>
      </c>
      <c r="P35" s="84">
        <f t="shared" si="12"/>
        <v>507</v>
      </c>
      <c r="Q35" s="84">
        <f t="shared" si="9"/>
        <v>5892</v>
      </c>
      <c r="R35" s="87">
        <f t="shared" ref="R35:R38" si="13">+Q35/$Q$39*100</f>
        <v>5.0785660722135546</v>
      </c>
      <c r="T35" s="67"/>
    </row>
    <row r="36" spans="2:20" s="17" customFormat="1" ht="25.5">
      <c r="B36" s="301"/>
      <c r="C36" s="301"/>
      <c r="D36" s="83" t="s">
        <v>43</v>
      </c>
      <c r="E36" s="84">
        <f>+E22+E29+E8+E16</f>
        <v>138</v>
      </c>
      <c r="F36" s="84">
        <f t="shared" ref="F36:P36" si="14">+F22+F29+F8+F16</f>
        <v>152</v>
      </c>
      <c r="G36" s="84">
        <f t="shared" si="14"/>
        <v>163</v>
      </c>
      <c r="H36" s="84">
        <f t="shared" si="14"/>
        <v>137</v>
      </c>
      <c r="I36" s="84">
        <f t="shared" si="14"/>
        <v>133</v>
      </c>
      <c r="J36" s="84">
        <f t="shared" si="14"/>
        <v>153</v>
      </c>
      <c r="K36" s="84">
        <f t="shared" si="14"/>
        <v>142</v>
      </c>
      <c r="L36" s="84">
        <f t="shared" si="14"/>
        <v>150</v>
      </c>
      <c r="M36" s="84">
        <f t="shared" si="14"/>
        <v>125</v>
      </c>
      <c r="N36" s="84">
        <f t="shared" si="14"/>
        <v>142</v>
      </c>
      <c r="O36" s="84">
        <f t="shared" si="14"/>
        <v>172</v>
      </c>
      <c r="P36" s="84">
        <f t="shared" si="14"/>
        <v>156</v>
      </c>
      <c r="Q36" s="84">
        <f t="shared" si="9"/>
        <v>1763</v>
      </c>
      <c r="R36" s="87">
        <f t="shared" si="13"/>
        <v>1.5196048854909194</v>
      </c>
    </row>
    <row r="37" spans="2:20" s="17" customFormat="1" ht="18.75" customHeight="1">
      <c r="B37" s="301"/>
      <c r="C37" s="301"/>
      <c r="D37" s="83" t="s">
        <v>41</v>
      </c>
      <c r="E37" s="84">
        <f>+E15+E9+E30+E23</f>
        <v>126</v>
      </c>
      <c r="F37" s="84">
        <f t="shared" ref="F37:P37" si="15">+F15+F9+F30+F23</f>
        <v>136</v>
      </c>
      <c r="G37" s="84">
        <f t="shared" si="15"/>
        <v>153</v>
      </c>
      <c r="H37" s="84">
        <f t="shared" si="15"/>
        <v>113</v>
      </c>
      <c r="I37" s="84">
        <f t="shared" si="15"/>
        <v>115</v>
      </c>
      <c r="J37" s="84">
        <f t="shared" si="15"/>
        <v>111</v>
      </c>
      <c r="K37" s="84">
        <f t="shared" si="15"/>
        <v>116</v>
      </c>
      <c r="L37" s="84">
        <f t="shared" si="15"/>
        <v>109</v>
      </c>
      <c r="M37" s="84">
        <f t="shared" si="15"/>
        <v>101</v>
      </c>
      <c r="N37" s="84">
        <f t="shared" si="15"/>
        <v>138</v>
      </c>
      <c r="O37" s="84">
        <f t="shared" si="15"/>
        <v>148</v>
      </c>
      <c r="P37" s="84">
        <f t="shared" si="15"/>
        <v>99</v>
      </c>
      <c r="Q37" s="84">
        <f t="shared" si="9"/>
        <v>1465</v>
      </c>
      <c r="R37" s="87">
        <f t="shared" si="13"/>
        <v>1.2627459768826981</v>
      </c>
    </row>
    <row r="38" spans="2:20" s="17" customFormat="1" ht="18.75" customHeight="1">
      <c r="B38" s="301"/>
      <c r="C38" s="301"/>
      <c r="D38" s="83" t="s">
        <v>44</v>
      </c>
      <c r="E38" s="84">
        <f>+E31+E10+E17+E24</f>
        <v>6</v>
      </c>
      <c r="F38" s="84">
        <f t="shared" ref="F38:P38" si="16">+F31+F10+F17+F24</f>
        <v>10</v>
      </c>
      <c r="G38" s="84">
        <f t="shared" si="16"/>
        <v>8</v>
      </c>
      <c r="H38" s="84">
        <f t="shared" si="16"/>
        <v>5</v>
      </c>
      <c r="I38" s="84">
        <f t="shared" si="16"/>
        <v>8</v>
      </c>
      <c r="J38" s="84">
        <f t="shared" si="16"/>
        <v>5</v>
      </c>
      <c r="K38" s="84">
        <f t="shared" si="16"/>
        <v>4</v>
      </c>
      <c r="L38" s="84">
        <f t="shared" si="16"/>
        <v>5</v>
      </c>
      <c r="M38" s="84">
        <f t="shared" si="16"/>
        <v>2</v>
      </c>
      <c r="N38" s="84">
        <f t="shared" si="16"/>
        <v>5</v>
      </c>
      <c r="O38" s="84">
        <f t="shared" si="16"/>
        <v>6</v>
      </c>
      <c r="P38" s="84">
        <f t="shared" si="16"/>
        <v>6</v>
      </c>
      <c r="Q38" s="84">
        <f t="shared" si="9"/>
        <v>70</v>
      </c>
      <c r="R38" s="87">
        <f t="shared" si="13"/>
        <v>6.0335985243541897E-2</v>
      </c>
    </row>
    <row r="39" spans="2:20" ht="18.75" customHeight="1">
      <c r="B39" s="302"/>
      <c r="C39" s="302"/>
      <c r="D39" s="81" t="s">
        <v>2</v>
      </c>
      <c r="E39" s="82">
        <f>+SUM(E33:E38)</f>
        <v>10821</v>
      </c>
      <c r="F39" s="82">
        <f t="shared" ref="F39:P39" si="17">+SUM(F33:F38)</f>
        <v>10826</v>
      </c>
      <c r="G39" s="82">
        <f t="shared" si="17"/>
        <v>11735</v>
      </c>
      <c r="H39" s="82">
        <f t="shared" si="17"/>
        <v>9009</v>
      </c>
      <c r="I39" s="82">
        <f t="shared" si="17"/>
        <v>10466</v>
      </c>
      <c r="J39" s="82">
        <f t="shared" si="17"/>
        <v>9600</v>
      </c>
      <c r="K39" s="82">
        <f t="shared" si="17"/>
        <v>9276</v>
      </c>
      <c r="L39" s="82">
        <f t="shared" si="17"/>
        <v>9935</v>
      </c>
      <c r="M39" s="82">
        <f t="shared" si="17"/>
        <v>8533</v>
      </c>
      <c r="N39" s="82">
        <f t="shared" si="17"/>
        <v>9112</v>
      </c>
      <c r="O39" s="82">
        <f t="shared" si="17"/>
        <v>8909</v>
      </c>
      <c r="P39" s="82">
        <f t="shared" si="17"/>
        <v>7795</v>
      </c>
      <c r="Q39" s="82">
        <f t="shared" si="9"/>
        <v>116017</v>
      </c>
      <c r="R39" s="88">
        <f t="shared" si="1"/>
        <v>100</v>
      </c>
    </row>
    <row r="40" spans="2:20" ht="12.75" customHeight="1">
      <c r="B40" s="75" t="s">
        <v>158</v>
      </c>
      <c r="C40" s="44"/>
      <c r="D40" s="78"/>
      <c r="E40" s="44"/>
      <c r="F40" s="44"/>
      <c r="G40" s="44"/>
      <c r="H40" s="44"/>
      <c r="I40" s="44"/>
      <c r="J40" s="44"/>
      <c r="K40" s="44"/>
      <c r="L40" s="44"/>
      <c r="M40" s="44"/>
      <c r="N40" s="44"/>
      <c r="O40" s="44"/>
      <c r="P40" s="44"/>
      <c r="Q40" s="44"/>
      <c r="R40" s="66"/>
    </row>
    <row r="41" spans="2:20" ht="12.75" customHeight="1">
      <c r="B41" s="43" t="s">
        <v>228</v>
      </c>
    </row>
    <row r="42" spans="2:20" ht="12.75" customHeight="1">
      <c r="B42" s="43" t="s">
        <v>230</v>
      </c>
    </row>
  </sheetData>
  <mergeCells count="9">
    <mergeCell ref="B5:B11"/>
    <mergeCell ref="C5:C11"/>
    <mergeCell ref="B26:B32"/>
    <mergeCell ref="C26:C32"/>
    <mergeCell ref="B33:C39"/>
    <mergeCell ref="C19:C25"/>
    <mergeCell ref="B19:B25"/>
    <mergeCell ref="B12:B18"/>
    <mergeCell ref="C12:C18"/>
  </mergeCells>
  <hyperlinks>
    <hyperlink ref="A1" location="ÍNDICE!A1" display="volver" xr:uid="{51DD3193-0FC5-4F65-BD49-92F289897D2E}"/>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70"/>
  <sheetViews>
    <sheetView showGridLines="0" topLeftCell="A49" zoomScale="85" zoomScaleNormal="85" workbookViewId="0">
      <selection activeCell="C67" sqref="C67"/>
    </sheetView>
  </sheetViews>
  <sheetFormatPr baseColWidth="10" defaultColWidth="11.42578125" defaultRowHeight="12.75"/>
  <cols>
    <col min="1" max="1" width="5.85546875" style="9" bestFit="1" customWidth="1"/>
    <col min="2" max="2" width="3.7109375" style="9" customWidth="1"/>
    <col min="3" max="3" width="12" style="9" customWidth="1"/>
    <col min="4" max="4" width="37.28515625" style="11" customWidth="1"/>
    <col min="5" max="16" width="7.85546875" style="9" customWidth="1"/>
    <col min="17" max="17" width="9.140625" style="9" bestFit="1" customWidth="1"/>
    <col min="18" max="18" width="8.140625" style="9" customWidth="1"/>
    <col min="19" max="19" width="11.42578125" style="9"/>
    <col min="20" max="22" width="12.7109375" style="9" bestFit="1" customWidth="1"/>
    <col min="23" max="16384" width="11.42578125" style="9"/>
  </cols>
  <sheetData>
    <row r="1" spans="1:22" ht="18.75" customHeight="1">
      <c r="A1" s="151" t="s">
        <v>48</v>
      </c>
      <c r="B1" s="30"/>
      <c r="C1" s="106"/>
    </row>
    <row r="2" spans="1:22" ht="18.75" customHeight="1">
      <c r="B2" s="31" t="s">
        <v>257</v>
      </c>
      <c r="C2" s="8"/>
      <c r="E2" s="10"/>
      <c r="F2" s="10"/>
      <c r="G2" s="10"/>
      <c r="H2" s="10"/>
      <c r="I2" s="10"/>
      <c r="J2" s="10"/>
      <c r="K2" s="10"/>
      <c r="L2" s="10"/>
      <c r="M2" s="10"/>
      <c r="N2" s="10"/>
      <c r="O2" s="10"/>
      <c r="P2" s="10"/>
    </row>
    <row r="3" spans="1:22" ht="15" customHeight="1">
      <c r="J3" s="118"/>
      <c r="K3" s="118"/>
      <c r="L3" s="118"/>
      <c r="M3" s="118"/>
      <c r="N3" s="118"/>
      <c r="O3" s="118"/>
      <c r="P3" s="118"/>
    </row>
    <row r="4" spans="1:22" s="19" customFormat="1" ht="24" customHeight="1">
      <c r="A4" s="9"/>
      <c r="B4" s="21" t="s">
        <v>176</v>
      </c>
      <c r="C4" s="12" t="s">
        <v>45</v>
      </c>
      <c r="D4" s="123" t="s">
        <v>64</v>
      </c>
      <c r="E4" s="94" t="s">
        <v>107</v>
      </c>
      <c r="F4" s="94" t="s">
        <v>108</v>
      </c>
      <c r="G4" s="94" t="s">
        <v>109</v>
      </c>
      <c r="H4" s="94" t="s">
        <v>110</v>
      </c>
      <c r="I4" s="94" t="s">
        <v>111</v>
      </c>
      <c r="J4" s="94" t="s">
        <v>112</v>
      </c>
      <c r="K4" s="94" t="s">
        <v>113</v>
      </c>
      <c r="L4" s="94" t="s">
        <v>114</v>
      </c>
      <c r="M4" s="94" t="s">
        <v>115</v>
      </c>
      <c r="N4" s="94" t="s">
        <v>116</v>
      </c>
      <c r="O4" s="94" t="s">
        <v>117</v>
      </c>
      <c r="P4" s="94" t="s">
        <v>106</v>
      </c>
      <c r="Q4" s="26" t="s">
        <v>2</v>
      </c>
      <c r="R4" s="13" t="s">
        <v>3</v>
      </c>
      <c r="T4"/>
      <c r="U4"/>
    </row>
    <row r="5" spans="1:22" s="38" customFormat="1" ht="15" customHeight="1">
      <c r="A5" s="93"/>
      <c r="B5" s="304">
        <v>1</v>
      </c>
      <c r="C5" s="287" t="s">
        <v>165</v>
      </c>
      <c r="D5" s="18" t="s">
        <v>96</v>
      </c>
      <c r="E5" s="111">
        <v>2144</v>
      </c>
      <c r="F5" s="111">
        <v>2314</v>
      </c>
      <c r="G5" s="111">
        <v>2731</v>
      </c>
      <c r="H5" s="111">
        <v>2020</v>
      </c>
      <c r="I5" s="111">
        <v>2460</v>
      </c>
      <c r="J5" s="111">
        <v>2514</v>
      </c>
      <c r="K5" s="111">
        <v>2263</v>
      </c>
      <c r="L5" s="111">
        <v>2495</v>
      </c>
      <c r="M5" s="111">
        <v>2065</v>
      </c>
      <c r="N5" s="111">
        <v>2099</v>
      </c>
      <c r="O5" s="111">
        <v>1992</v>
      </c>
      <c r="P5" s="111">
        <v>1884</v>
      </c>
      <c r="Q5" s="111">
        <f t="shared" ref="Q5:Q15" si="0">+SUM(E5:P5)</f>
        <v>26981</v>
      </c>
      <c r="R5" s="79">
        <f t="shared" ref="R5:R21" si="1">+Q5/$Q$59*100</f>
        <v>20.938715009661873</v>
      </c>
      <c r="S5" s="108"/>
      <c r="T5"/>
      <c r="U5"/>
    </row>
    <row r="6" spans="1:22" s="110" customFormat="1" ht="15" customHeight="1">
      <c r="A6" s="38"/>
      <c r="B6" s="305"/>
      <c r="C6" s="307"/>
      <c r="D6" s="93" t="s">
        <v>71</v>
      </c>
      <c r="E6" s="111">
        <v>1462</v>
      </c>
      <c r="F6" s="111">
        <v>1642</v>
      </c>
      <c r="G6" s="111">
        <v>1623</v>
      </c>
      <c r="H6" s="111">
        <v>1078</v>
      </c>
      <c r="I6" s="111">
        <v>1362</v>
      </c>
      <c r="J6" s="111">
        <v>942</v>
      </c>
      <c r="K6" s="111">
        <v>982</v>
      </c>
      <c r="L6" s="111">
        <v>1081</v>
      </c>
      <c r="M6" s="111">
        <v>856</v>
      </c>
      <c r="N6" s="111">
        <v>872</v>
      </c>
      <c r="O6" s="111">
        <v>957</v>
      </c>
      <c r="P6" s="111">
        <v>978</v>
      </c>
      <c r="Q6" s="111">
        <f t="shared" si="0"/>
        <v>13835</v>
      </c>
      <c r="R6" s="79">
        <f t="shared" si="1"/>
        <v>10.736708133822765</v>
      </c>
      <c r="S6" s="108"/>
      <c r="T6"/>
      <c r="U6"/>
      <c r="V6" s="38"/>
    </row>
    <row r="7" spans="1:22" s="38" customFormat="1" ht="25.5">
      <c r="B7" s="305"/>
      <c r="C7" s="307"/>
      <c r="D7" s="34" t="s">
        <v>99</v>
      </c>
      <c r="E7" s="111">
        <v>913</v>
      </c>
      <c r="F7" s="111">
        <v>967</v>
      </c>
      <c r="G7" s="111">
        <v>1034</v>
      </c>
      <c r="H7" s="111">
        <v>722</v>
      </c>
      <c r="I7" s="111">
        <v>784</v>
      </c>
      <c r="J7" s="111">
        <v>927</v>
      </c>
      <c r="K7" s="111">
        <v>892</v>
      </c>
      <c r="L7" s="111">
        <v>1036</v>
      </c>
      <c r="M7" s="111">
        <v>912</v>
      </c>
      <c r="N7" s="111">
        <v>861</v>
      </c>
      <c r="O7" s="111">
        <v>805</v>
      </c>
      <c r="P7" s="111">
        <v>768</v>
      </c>
      <c r="Q7" s="111">
        <f t="shared" si="0"/>
        <v>10621</v>
      </c>
      <c r="R7" s="79">
        <f t="shared" si="1"/>
        <v>8.2424703353329658</v>
      </c>
      <c r="S7" s="108"/>
      <c r="T7"/>
      <c r="U7"/>
    </row>
    <row r="8" spans="1:22" s="38" customFormat="1" ht="15" customHeight="1">
      <c r="B8" s="305"/>
      <c r="C8" s="307"/>
      <c r="D8" s="93" t="s">
        <v>46</v>
      </c>
      <c r="E8" s="111">
        <v>493</v>
      </c>
      <c r="F8" s="111">
        <v>444</v>
      </c>
      <c r="G8" s="111">
        <v>614</v>
      </c>
      <c r="H8" s="111">
        <v>514</v>
      </c>
      <c r="I8" s="111">
        <v>700</v>
      </c>
      <c r="J8" s="111">
        <v>648</v>
      </c>
      <c r="K8" s="111">
        <v>617</v>
      </c>
      <c r="L8" s="111">
        <v>735</v>
      </c>
      <c r="M8" s="111">
        <v>591</v>
      </c>
      <c r="N8" s="111">
        <v>629</v>
      </c>
      <c r="O8" s="111">
        <v>585</v>
      </c>
      <c r="P8" s="111">
        <v>473</v>
      </c>
      <c r="Q8" s="111">
        <f t="shared" si="0"/>
        <v>7043</v>
      </c>
      <c r="R8" s="79">
        <f t="shared" si="1"/>
        <v>5.465748853380104</v>
      </c>
      <c r="S8" s="108"/>
      <c r="T8"/>
      <c r="U8"/>
    </row>
    <row r="9" spans="1:22" s="38" customFormat="1" ht="15" customHeight="1">
      <c r="B9" s="305"/>
      <c r="C9" s="307"/>
      <c r="D9" s="18" t="s">
        <v>72</v>
      </c>
      <c r="E9" s="111">
        <v>122</v>
      </c>
      <c r="F9" s="111">
        <v>118</v>
      </c>
      <c r="G9" s="111">
        <v>132</v>
      </c>
      <c r="H9" s="111">
        <v>112</v>
      </c>
      <c r="I9" s="111">
        <v>175</v>
      </c>
      <c r="J9" s="111">
        <v>142</v>
      </c>
      <c r="K9" s="111">
        <v>174</v>
      </c>
      <c r="L9" s="111">
        <v>162</v>
      </c>
      <c r="M9" s="111">
        <v>153</v>
      </c>
      <c r="N9" s="111">
        <v>145</v>
      </c>
      <c r="O9" s="111">
        <v>141</v>
      </c>
      <c r="P9" s="111">
        <v>130</v>
      </c>
      <c r="Q9" s="111">
        <f t="shared" si="0"/>
        <v>1706</v>
      </c>
      <c r="R9" s="79">
        <f t="shared" si="1"/>
        <v>1.3239482527142492</v>
      </c>
      <c r="S9" s="108"/>
      <c r="T9"/>
      <c r="U9"/>
    </row>
    <row r="10" spans="1:22" s="38" customFormat="1" ht="15" customHeight="1">
      <c r="B10" s="305"/>
      <c r="C10" s="307"/>
      <c r="D10" s="93" t="s">
        <v>89</v>
      </c>
      <c r="E10" s="111">
        <v>90</v>
      </c>
      <c r="F10" s="111">
        <v>69</v>
      </c>
      <c r="G10" s="111">
        <v>123</v>
      </c>
      <c r="H10" s="111">
        <v>89</v>
      </c>
      <c r="I10" s="111">
        <v>153</v>
      </c>
      <c r="J10" s="111">
        <v>132</v>
      </c>
      <c r="K10" s="111">
        <v>147</v>
      </c>
      <c r="L10" s="111">
        <v>155</v>
      </c>
      <c r="M10" s="111">
        <v>129</v>
      </c>
      <c r="N10" s="111">
        <v>123</v>
      </c>
      <c r="O10" s="111">
        <v>139</v>
      </c>
      <c r="P10" s="111">
        <v>113</v>
      </c>
      <c r="Q10" s="111">
        <f t="shared" si="0"/>
        <v>1462</v>
      </c>
      <c r="R10" s="79">
        <f t="shared" si="1"/>
        <v>1.1345910583049428</v>
      </c>
      <c r="S10" s="108"/>
      <c r="T10"/>
      <c r="U10"/>
    </row>
    <row r="11" spans="1:22" s="38" customFormat="1" ht="15" customHeight="1">
      <c r="B11" s="305"/>
      <c r="C11" s="307"/>
      <c r="D11" s="18" t="s">
        <v>100</v>
      </c>
      <c r="E11" s="111">
        <v>31</v>
      </c>
      <c r="F11" s="111">
        <v>31</v>
      </c>
      <c r="G11" s="111">
        <v>59</v>
      </c>
      <c r="H11" s="111">
        <v>26</v>
      </c>
      <c r="I11" s="111">
        <v>36</v>
      </c>
      <c r="J11" s="111">
        <v>33</v>
      </c>
      <c r="K11" s="111">
        <v>43</v>
      </c>
      <c r="L11" s="111">
        <v>36</v>
      </c>
      <c r="M11" s="111">
        <v>35</v>
      </c>
      <c r="N11" s="111">
        <v>25</v>
      </c>
      <c r="O11" s="111">
        <v>53</v>
      </c>
      <c r="P11" s="111">
        <v>47</v>
      </c>
      <c r="Q11" s="111">
        <f t="shared" si="0"/>
        <v>455</v>
      </c>
      <c r="R11" s="79">
        <f t="shared" si="1"/>
        <v>0.35310460432882967</v>
      </c>
      <c r="S11" s="108"/>
      <c r="T11"/>
      <c r="U11"/>
    </row>
    <row r="12" spans="1:22" s="38" customFormat="1" ht="15" customHeight="1">
      <c r="B12" s="305"/>
      <c r="C12" s="307"/>
      <c r="D12" s="18" t="s">
        <v>70</v>
      </c>
      <c r="E12" s="111">
        <v>17</v>
      </c>
      <c r="F12" s="111">
        <v>12</v>
      </c>
      <c r="G12" s="111">
        <v>27</v>
      </c>
      <c r="H12" s="111">
        <v>17</v>
      </c>
      <c r="I12" s="111">
        <v>35</v>
      </c>
      <c r="J12" s="111">
        <v>26</v>
      </c>
      <c r="K12" s="111">
        <v>39</v>
      </c>
      <c r="L12" s="111">
        <v>35</v>
      </c>
      <c r="M12" s="111">
        <v>36</v>
      </c>
      <c r="N12" s="111">
        <v>23</v>
      </c>
      <c r="O12" s="111">
        <v>33</v>
      </c>
      <c r="P12" s="111">
        <v>27</v>
      </c>
      <c r="Q12" s="111">
        <f t="shared" si="0"/>
        <v>327</v>
      </c>
      <c r="R12" s="79">
        <f t="shared" si="1"/>
        <v>0.25376968267148858</v>
      </c>
      <c r="S12" s="108"/>
      <c r="T12"/>
      <c r="U12"/>
    </row>
    <row r="13" spans="1:22" s="38" customFormat="1" ht="25.5">
      <c r="B13" s="305"/>
      <c r="C13" s="307"/>
      <c r="D13" s="99" t="s">
        <v>101</v>
      </c>
      <c r="E13" s="111">
        <v>0</v>
      </c>
      <c r="F13" s="111">
        <v>1</v>
      </c>
      <c r="G13" s="111">
        <v>1</v>
      </c>
      <c r="H13" s="111">
        <v>3</v>
      </c>
      <c r="I13" s="111">
        <v>3</v>
      </c>
      <c r="J13" s="111">
        <v>1</v>
      </c>
      <c r="K13" s="111">
        <v>4</v>
      </c>
      <c r="L13" s="111">
        <v>1</v>
      </c>
      <c r="M13" s="111">
        <v>3</v>
      </c>
      <c r="N13" s="111">
        <v>0</v>
      </c>
      <c r="O13" s="111">
        <v>6</v>
      </c>
      <c r="P13" s="111">
        <v>2</v>
      </c>
      <c r="Q13" s="111">
        <f t="shared" si="0"/>
        <v>25</v>
      </c>
      <c r="R13" s="79">
        <f t="shared" si="1"/>
        <v>1.9401351886199431E-2</v>
      </c>
      <c r="S13" s="108"/>
      <c r="T13"/>
      <c r="U13"/>
    </row>
    <row r="14" spans="1:22" s="38" customFormat="1" ht="15" customHeight="1">
      <c r="B14" s="305"/>
      <c r="C14" s="307"/>
      <c r="D14" s="15" t="s">
        <v>47</v>
      </c>
      <c r="E14" s="112">
        <v>1</v>
      </c>
      <c r="F14" s="112">
        <v>2</v>
      </c>
      <c r="G14" s="112">
        <v>4</v>
      </c>
      <c r="H14" s="112">
        <v>0</v>
      </c>
      <c r="I14" s="112">
        <v>1</v>
      </c>
      <c r="J14" s="112">
        <v>0</v>
      </c>
      <c r="K14" s="112">
        <v>0</v>
      </c>
      <c r="L14" s="112">
        <v>0</v>
      </c>
      <c r="M14" s="112">
        <v>3</v>
      </c>
      <c r="N14" s="112">
        <v>2</v>
      </c>
      <c r="O14" s="112">
        <v>0</v>
      </c>
      <c r="P14" s="112">
        <v>0</v>
      </c>
      <c r="Q14" s="111">
        <f t="shared" si="0"/>
        <v>13</v>
      </c>
      <c r="R14" s="79">
        <f t="shared" si="1"/>
        <v>1.0088702980823703E-2</v>
      </c>
      <c r="S14" s="107"/>
      <c r="T14"/>
      <c r="U14"/>
    </row>
    <row r="15" spans="1:22" s="17" customFormat="1" ht="15" customHeight="1">
      <c r="B15" s="306"/>
      <c r="C15" s="308"/>
      <c r="D15" s="120" t="s">
        <v>175</v>
      </c>
      <c r="E15" s="124">
        <f>+SUM(E5:E14)</f>
        <v>5273</v>
      </c>
      <c r="F15" s="124">
        <f t="shared" ref="F15:P15" si="2">+SUM(F5:F14)</f>
        <v>5600</v>
      </c>
      <c r="G15" s="124">
        <f t="shared" si="2"/>
        <v>6348</v>
      </c>
      <c r="H15" s="124">
        <f t="shared" si="2"/>
        <v>4581</v>
      </c>
      <c r="I15" s="124">
        <f t="shared" si="2"/>
        <v>5709</v>
      </c>
      <c r="J15" s="124">
        <f t="shared" si="2"/>
        <v>5365</v>
      </c>
      <c r="K15" s="124">
        <f t="shared" si="2"/>
        <v>5161</v>
      </c>
      <c r="L15" s="124">
        <f t="shared" si="2"/>
        <v>5736</v>
      </c>
      <c r="M15" s="124">
        <f t="shared" si="2"/>
        <v>4783</v>
      </c>
      <c r="N15" s="124">
        <f t="shared" si="2"/>
        <v>4779</v>
      </c>
      <c r="O15" s="124">
        <f t="shared" si="2"/>
        <v>4711</v>
      </c>
      <c r="P15" s="124">
        <f t="shared" si="2"/>
        <v>4422</v>
      </c>
      <c r="Q15" s="124">
        <f t="shared" si="0"/>
        <v>62468</v>
      </c>
      <c r="R15" s="80">
        <f t="shared" si="1"/>
        <v>48.478545985084246</v>
      </c>
      <c r="S15" s="37"/>
      <c r="V15" s="38"/>
    </row>
    <row r="16" spans="1:22" s="17" customFormat="1" ht="15" customHeight="1">
      <c r="B16" s="305">
        <v>2</v>
      </c>
      <c r="C16" s="287" t="s">
        <v>50</v>
      </c>
      <c r="D16" s="18" t="s">
        <v>97</v>
      </c>
      <c r="E16" s="125">
        <v>1599</v>
      </c>
      <c r="F16" s="125">
        <v>1404</v>
      </c>
      <c r="G16" s="125">
        <v>1516</v>
      </c>
      <c r="H16" s="125">
        <v>1075</v>
      </c>
      <c r="I16" s="125">
        <v>1304</v>
      </c>
      <c r="J16" s="125">
        <v>1235</v>
      </c>
      <c r="K16" s="125">
        <v>1236</v>
      </c>
      <c r="L16" s="125">
        <v>1255</v>
      </c>
      <c r="M16" s="125">
        <v>1025</v>
      </c>
      <c r="N16" s="125">
        <v>1239</v>
      </c>
      <c r="O16" s="125">
        <v>1271</v>
      </c>
      <c r="P16" s="125">
        <v>931</v>
      </c>
      <c r="Q16" s="125">
        <f>+SUM(E16:P16)</f>
        <v>15090</v>
      </c>
      <c r="R16" s="79">
        <f t="shared" si="1"/>
        <v>11.710655998509976</v>
      </c>
      <c r="S16" s="108"/>
      <c r="T16"/>
      <c r="U16"/>
      <c r="V16" s="38"/>
    </row>
    <row r="17" spans="2:24" s="17" customFormat="1" ht="25.5">
      <c r="B17" s="305">
        <v>2</v>
      </c>
      <c r="C17" s="287"/>
      <c r="D17" s="11" t="s">
        <v>99</v>
      </c>
      <c r="E17" s="125">
        <v>1611</v>
      </c>
      <c r="F17" s="125">
        <v>1426</v>
      </c>
      <c r="G17" s="125">
        <v>1558</v>
      </c>
      <c r="H17" s="125">
        <v>1045</v>
      </c>
      <c r="I17" s="125">
        <v>1202</v>
      </c>
      <c r="J17" s="125">
        <v>983</v>
      </c>
      <c r="K17" s="125">
        <v>1150</v>
      </c>
      <c r="L17" s="125">
        <v>996</v>
      </c>
      <c r="M17" s="125">
        <v>899</v>
      </c>
      <c r="N17" s="125">
        <v>972</v>
      </c>
      <c r="O17" s="125">
        <v>934</v>
      </c>
      <c r="P17" s="125">
        <v>819</v>
      </c>
      <c r="Q17" s="125">
        <f t="shared" ref="Q17:Q57" si="3">+SUM(E17:P17)</f>
        <v>13595</v>
      </c>
      <c r="R17" s="79">
        <f t="shared" si="1"/>
        <v>10.55045515571525</v>
      </c>
      <c r="S17" s="108"/>
      <c r="T17"/>
      <c r="U17"/>
      <c r="V17" s="38"/>
      <c r="W17" s="37"/>
      <c r="X17" s="37"/>
    </row>
    <row r="18" spans="2:24" s="17" customFormat="1" ht="15" customHeight="1">
      <c r="B18" s="305">
        <v>3</v>
      </c>
      <c r="C18" s="287"/>
      <c r="D18" s="93" t="s">
        <v>71</v>
      </c>
      <c r="E18" s="125">
        <v>1005</v>
      </c>
      <c r="F18" s="125">
        <v>1014</v>
      </c>
      <c r="G18" s="125">
        <v>826</v>
      </c>
      <c r="H18" s="125">
        <v>697</v>
      </c>
      <c r="I18" s="125">
        <v>544</v>
      </c>
      <c r="J18" s="125">
        <v>552</v>
      </c>
      <c r="K18" s="125">
        <v>695</v>
      </c>
      <c r="L18" s="125">
        <v>570</v>
      </c>
      <c r="M18" s="125">
        <v>442</v>
      </c>
      <c r="N18" s="125">
        <v>605</v>
      </c>
      <c r="O18" s="125">
        <v>553</v>
      </c>
      <c r="P18" s="125">
        <v>471</v>
      </c>
      <c r="Q18" s="125">
        <f t="shared" si="3"/>
        <v>7974</v>
      </c>
      <c r="R18" s="79">
        <f t="shared" si="1"/>
        <v>6.18825519762217</v>
      </c>
      <c r="S18" s="108"/>
      <c r="T18"/>
      <c r="U18"/>
      <c r="V18" s="38"/>
    </row>
    <row r="19" spans="2:24" s="17" customFormat="1" ht="15" customHeight="1">
      <c r="B19" s="305">
        <v>4</v>
      </c>
      <c r="C19" s="287"/>
      <c r="D19" s="93" t="s">
        <v>46</v>
      </c>
      <c r="E19" s="125">
        <v>298</v>
      </c>
      <c r="F19" s="125">
        <v>274</v>
      </c>
      <c r="G19" s="125">
        <v>328</v>
      </c>
      <c r="H19" s="125">
        <v>256</v>
      </c>
      <c r="I19" s="125">
        <v>392</v>
      </c>
      <c r="J19" s="125">
        <v>343</v>
      </c>
      <c r="K19" s="125">
        <v>279</v>
      </c>
      <c r="L19" s="125">
        <v>362</v>
      </c>
      <c r="M19" s="125">
        <v>353</v>
      </c>
      <c r="N19" s="125">
        <v>383</v>
      </c>
      <c r="O19" s="125">
        <v>427</v>
      </c>
      <c r="P19" s="125">
        <v>307</v>
      </c>
      <c r="Q19" s="125">
        <f t="shared" si="3"/>
        <v>4002</v>
      </c>
      <c r="R19" s="79">
        <f t="shared" si="1"/>
        <v>3.1057684099428049</v>
      </c>
      <c r="S19" s="108"/>
      <c r="T19"/>
      <c r="U19"/>
      <c r="V19" s="38"/>
    </row>
    <row r="20" spans="2:24" s="17" customFormat="1" ht="15" customHeight="1">
      <c r="B20" s="305">
        <v>5</v>
      </c>
      <c r="C20" s="287"/>
      <c r="D20" s="93" t="s">
        <v>72</v>
      </c>
      <c r="E20" s="125">
        <v>96</v>
      </c>
      <c r="F20" s="125">
        <v>132</v>
      </c>
      <c r="G20" s="125">
        <v>143</v>
      </c>
      <c r="H20" s="125">
        <v>160</v>
      </c>
      <c r="I20" s="125">
        <v>175</v>
      </c>
      <c r="J20" s="125">
        <v>172</v>
      </c>
      <c r="K20" s="125">
        <v>141</v>
      </c>
      <c r="L20" s="125">
        <v>154</v>
      </c>
      <c r="M20" s="125">
        <v>171</v>
      </c>
      <c r="N20" s="125">
        <v>182</v>
      </c>
      <c r="O20" s="125">
        <v>165</v>
      </c>
      <c r="P20" s="125">
        <v>181</v>
      </c>
      <c r="Q20" s="125">
        <f t="shared" si="3"/>
        <v>1872</v>
      </c>
      <c r="R20" s="79">
        <f t="shared" si="1"/>
        <v>1.4527732292386135</v>
      </c>
      <c r="S20" s="108"/>
      <c r="T20"/>
      <c r="U20"/>
      <c r="V20" s="38"/>
    </row>
    <row r="21" spans="2:24" s="17" customFormat="1" ht="15" customHeight="1">
      <c r="B21" s="305">
        <v>6</v>
      </c>
      <c r="C21" s="287"/>
      <c r="D21" s="18" t="s">
        <v>89</v>
      </c>
      <c r="E21" s="125">
        <v>75</v>
      </c>
      <c r="F21" s="125">
        <v>98</v>
      </c>
      <c r="G21" s="125">
        <v>67</v>
      </c>
      <c r="H21" s="125">
        <v>83</v>
      </c>
      <c r="I21" s="125">
        <v>116</v>
      </c>
      <c r="J21" s="125">
        <v>136</v>
      </c>
      <c r="K21" s="125">
        <v>105</v>
      </c>
      <c r="L21" s="125">
        <v>98</v>
      </c>
      <c r="M21" s="125">
        <v>89</v>
      </c>
      <c r="N21" s="125">
        <v>106</v>
      </c>
      <c r="O21" s="125">
        <v>102</v>
      </c>
      <c r="P21" s="125">
        <v>92</v>
      </c>
      <c r="Q21" s="125">
        <f t="shared" si="3"/>
        <v>1167</v>
      </c>
      <c r="R21" s="79">
        <f t="shared" si="1"/>
        <v>0.90565510604778943</v>
      </c>
      <c r="S21" s="108"/>
      <c r="T21"/>
      <c r="U21"/>
      <c r="V21" s="38"/>
    </row>
    <row r="22" spans="2:24" s="17" customFormat="1" ht="15" customHeight="1">
      <c r="B22" s="305"/>
      <c r="C22" s="287"/>
      <c r="D22" s="93" t="s">
        <v>70</v>
      </c>
      <c r="E22" s="125">
        <v>30</v>
      </c>
      <c r="F22" s="125">
        <v>48</v>
      </c>
      <c r="G22" s="125">
        <v>37</v>
      </c>
      <c r="H22" s="125">
        <v>38</v>
      </c>
      <c r="I22" s="125">
        <v>47</v>
      </c>
      <c r="J22" s="125">
        <v>125</v>
      </c>
      <c r="K22" s="125">
        <v>75</v>
      </c>
      <c r="L22" s="125">
        <v>83</v>
      </c>
      <c r="M22" s="125">
        <v>45</v>
      </c>
      <c r="N22" s="125">
        <v>46</v>
      </c>
      <c r="O22" s="125">
        <v>69</v>
      </c>
      <c r="P22" s="125">
        <v>48</v>
      </c>
      <c r="Q22" s="125">
        <f t="shared" si="3"/>
        <v>691</v>
      </c>
      <c r="R22" s="79">
        <f t="shared" ref="R22:R25" si="4">+Q22/$Q$59*100</f>
        <v>0.53625336613455232</v>
      </c>
      <c r="S22" s="108"/>
      <c r="T22"/>
      <c r="U22"/>
      <c r="V22" s="38"/>
    </row>
    <row r="23" spans="2:24" s="17" customFormat="1" ht="15" customHeight="1">
      <c r="B23" s="305"/>
      <c r="C23" s="287"/>
      <c r="D23" s="93" t="s">
        <v>100</v>
      </c>
      <c r="E23" s="125">
        <v>7</v>
      </c>
      <c r="F23" s="125">
        <v>7</v>
      </c>
      <c r="G23" s="125">
        <v>11</v>
      </c>
      <c r="H23" s="125">
        <v>13</v>
      </c>
      <c r="I23" s="125">
        <v>16</v>
      </c>
      <c r="J23" s="125">
        <v>18</v>
      </c>
      <c r="K23" s="125">
        <v>14</v>
      </c>
      <c r="L23" s="125">
        <v>9</v>
      </c>
      <c r="M23" s="125">
        <v>15</v>
      </c>
      <c r="N23" s="125">
        <v>14</v>
      </c>
      <c r="O23" s="125">
        <v>20</v>
      </c>
      <c r="P23" s="125">
        <v>17</v>
      </c>
      <c r="Q23" s="125">
        <f t="shared" si="3"/>
        <v>161</v>
      </c>
      <c r="R23" s="79">
        <f t="shared" si="4"/>
        <v>0.12494470614712433</v>
      </c>
      <c r="S23" s="108"/>
      <c r="T23"/>
      <c r="U23"/>
      <c r="V23" s="38"/>
    </row>
    <row r="24" spans="2:24" s="17" customFormat="1" ht="15" customHeight="1">
      <c r="B24" s="305"/>
      <c r="C24" s="287"/>
      <c r="D24" s="93" t="s">
        <v>47</v>
      </c>
      <c r="E24" s="125">
        <v>3</v>
      </c>
      <c r="F24" s="125">
        <v>10</v>
      </c>
      <c r="G24" s="125">
        <v>9</v>
      </c>
      <c r="H24" s="125">
        <v>4</v>
      </c>
      <c r="I24" s="125">
        <v>10</v>
      </c>
      <c r="J24" s="125">
        <v>9</v>
      </c>
      <c r="K24" s="125">
        <v>14</v>
      </c>
      <c r="L24" s="125">
        <v>10</v>
      </c>
      <c r="M24" s="125">
        <v>16</v>
      </c>
      <c r="N24" s="125">
        <v>8</v>
      </c>
      <c r="O24" s="125">
        <v>15</v>
      </c>
      <c r="P24" s="125">
        <v>8</v>
      </c>
      <c r="Q24" s="125">
        <f t="shared" si="3"/>
        <v>116</v>
      </c>
      <c r="R24" s="79">
        <f t="shared" si="4"/>
        <v>9.0022272751965352E-2</v>
      </c>
      <c r="S24" s="108"/>
      <c r="T24"/>
      <c r="U24"/>
      <c r="V24" s="38"/>
    </row>
    <row r="25" spans="2:24" s="17" customFormat="1" ht="25.5">
      <c r="B25" s="305"/>
      <c r="C25" s="287"/>
      <c r="D25" s="11" t="s">
        <v>101</v>
      </c>
      <c r="E25" s="125">
        <v>1</v>
      </c>
      <c r="F25" s="125">
        <v>0</v>
      </c>
      <c r="G25" s="125">
        <v>4</v>
      </c>
      <c r="H25" s="125">
        <v>1</v>
      </c>
      <c r="I25" s="125">
        <v>1</v>
      </c>
      <c r="J25" s="125">
        <v>0</v>
      </c>
      <c r="K25" s="125">
        <v>3</v>
      </c>
      <c r="L25" s="125">
        <v>1</v>
      </c>
      <c r="M25" s="125">
        <v>1</v>
      </c>
      <c r="N25" s="125">
        <v>1</v>
      </c>
      <c r="O25" s="125">
        <v>0</v>
      </c>
      <c r="P25" s="125">
        <v>1</v>
      </c>
      <c r="Q25" s="125">
        <f t="shared" si="3"/>
        <v>14</v>
      </c>
      <c r="R25" s="79">
        <f t="shared" si="4"/>
        <v>1.0864757056271681E-2</v>
      </c>
      <c r="S25" s="108"/>
      <c r="T25"/>
      <c r="U25"/>
      <c r="V25" s="38"/>
    </row>
    <row r="26" spans="2:24" s="17" customFormat="1" ht="15" customHeight="1">
      <c r="B26" s="306">
        <v>8</v>
      </c>
      <c r="C26" s="288"/>
      <c r="D26" s="120" t="s">
        <v>175</v>
      </c>
      <c r="E26" s="124">
        <f>+SUM(E16:E25)</f>
        <v>4725</v>
      </c>
      <c r="F26" s="124">
        <f t="shared" ref="F26:P26" si="5">+SUM(F16:F25)</f>
        <v>4413</v>
      </c>
      <c r="G26" s="124">
        <f t="shared" si="5"/>
        <v>4499</v>
      </c>
      <c r="H26" s="124">
        <f t="shared" si="5"/>
        <v>3372</v>
      </c>
      <c r="I26" s="124">
        <f t="shared" si="5"/>
        <v>3807</v>
      </c>
      <c r="J26" s="124">
        <f t="shared" si="5"/>
        <v>3573</v>
      </c>
      <c r="K26" s="124">
        <f t="shared" si="5"/>
        <v>3712</v>
      </c>
      <c r="L26" s="124">
        <f t="shared" si="5"/>
        <v>3538</v>
      </c>
      <c r="M26" s="124">
        <f t="shared" si="5"/>
        <v>3056</v>
      </c>
      <c r="N26" s="124">
        <f t="shared" si="5"/>
        <v>3556</v>
      </c>
      <c r="O26" s="124">
        <f t="shared" si="5"/>
        <v>3556</v>
      </c>
      <c r="P26" s="124">
        <f t="shared" si="5"/>
        <v>2875</v>
      </c>
      <c r="Q26" s="124">
        <f t="shared" si="3"/>
        <v>44682</v>
      </c>
      <c r="R26" s="80">
        <f t="shared" ref="R26:R47" si="6">+Q26/$Q$59*100</f>
        <v>34.675648199166517</v>
      </c>
      <c r="S26" s="37"/>
      <c r="V26" s="38"/>
    </row>
    <row r="27" spans="2:24" s="17" customFormat="1" ht="15" customHeight="1">
      <c r="B27" s="309">
        <v>3</v>
      </c>
      <c r="C27" s="286" t="s">
        <v>102</v>
      </c>
      <c r="D27" s="93" t="s">
        <v>97</v>
      </c>
      <c r="E27" s="126">
        <v>342</v>
      </c>
      <c r="F27" s="126">
        <v>379</v>
      </c>
      <c r="G27" s="126">
        <v>372</v>
      </c>
      <c r="H27" s="126">
        <v>315</v>
      </c>
      <c r="I27" s="126">
        <v>377</v>
      </c>
      <c r="J27" s="126">
        <v>329</v>
      </c>
      <c r="K27" s="126">
        <v>312</v>
      </c>
      <c r="L27" s="126">
        <v>376</v>
      </c>
      <c r="M27" s="126">
        <v>324</v>
      </c>
      <c r="N27" s="126">
        <v>293</v>
      </c>
      <c r="O27" s="126">
        <v>358</v>
      </c>
      <c r="P27" s="126">
        <v>203</v>
      </c>
      <c r="Q27" s="126">
        <f t="shared" si="3"/>
        <v>3980</v>
      </c>
      <c r="R27" s="79">
        <f t="shared" si="6"/>
        <v>3.0886952202829492</v>
      </c>
      <c r="S27" s="18"/>
      <c r="T27" s="101"/>
      <c r="U27" s="101"/>
      <c r="V27" s="38"/>
    </row>
    <row r="28" spans="2:24" s="17" customFormat="1" ht="15" customHeight="1">
      <c r="B28" s="304"/>
      <c r="C28" s="287"/>
      <c r="D28" s="18" t="s">
        <v>71</v>
      </c>
      <c r="E28" s="126">
        <v>282</v>
      </c>
      <c r="F28" s="126">
        <v>261</v>
      </c>
      <c r="G28" s="126">
        <v>313</v>
      </c>
      <c r="H28" s="126">
        <v>210</v>
      </c>
      <c r="I28" s="126">
        <v>237</v>
      </c>
      <c r="J28" s="126">
        <v>266</v>
      </c>
      <c r="K28" s="126">
        <v>173</v>
      </c>
      <c r="L28" s="126">
        <v>237</v>
      </c>
      <c r="M28" s="126">
        <v>220</v>
      </c>
      <c r="N28" s="126">
        <v>172</v>
      </c>
      <c r="O28" s="126">
        <v>117</v>
      </c>
      <c r="P28" s="126">
        <v>288</v>
      </c>
      <c r="Q28" s="126">
        <f t="shared" si="3"/>
        <v>2776</v>
      </c>
      <c r="R28" s="79">
        <f t="shared" si="6"/>
        <v>2.1543261134435849</v>
      </c>
      <c r="S28" s="18"/>
      <c r="T28" s="101"/>
      <c r="U28" s="101"/>
      <c r="V28" s="38"/>
    </row>
    <row r="29" spans="2:24" s="17" customFormat="1" ht="25.5">
      <c r="B29" s="304"/>
      <c r="C29" s="287"/>
      <c r="D29" s="34" t="s">
        <v>99</v>
      </c>
      <c r="E29" s="126">
        <v>212</v>
      </c>
      <c r="F29" s="126">
        <v>177</v>
      </c>
      <c r="G29" s="126">
        <v>183</v>
      </c>
      <c r="H29" s="126">
        <v>131</v>
      </c>
      <c r="I29" s="126">
        <v>185</v>
      </c>
      <c r="J29" s="126">
        <v>171</v>
      </c>
      <c r="K29" s="126">
        <v>154</v>
      </c>
      <c r="L29" s="126">
        <v>188</v>
      </c>
      <c r="M29" s="126">
        <v>145</v>
      </c>
      <c r="N29" s="126">
        <v>141</v>
      </c>
      <c r="O29" s="126">
        <v>178</v>
      </c>
      <c r="P29" s="126">
        <v>107</v>
      </c>
      <c r="Q29" s="126">
        <f t="shared" si="3"/>
        <v>1972</v>
      </c>
      <c r="R29" s="79">
        <f t="shared" si="6"/>
        <v>1.5303786367834111</v>
      </c>
      <c r="S29" s="18"/>
      <c r="T29" s="101"/>
      <c r="U29" s="101"/>
      <c r="V29" s="38"/>
    </row>
    <row r="30" spans="2:24" s="17" customFormat="1" ht="15" customHeight="1">
      <c r="B30" s="304"/>
      <c r="C30" s="287"/>
      <c r="D30" s="18" t="s">
        <v>46</v>
      </c>
      <c r="E30" s="126">
        <v>97</v>
      </c>
      <c r="F30" s="126">
        <v>116</v>
      </c>
      <c r="G30" s="126">
        <v>190</v>
      </c>
      <c r="H30" s="126">
        <v>144</v>
      </c>
      <c r="I30" s="126">
        <v>170</v>
      </c>
      <c r="J30" s="126">
        <v>171</v>
      </c>
      <c r="K30" s="126">
        <v>141</v>
      </c>
      <c r="L30" s="126">
        <v>185</v>
      </c>
      <c r="M30" s="126">
        <v>152</v>
      </c>
      <c r="N30" s="126">
        <v>156</v>
      </c>
      <c r="O30" s="126">
        <v>181</v>
      </c>
      <c r="P30" s="126">
        <v>140</v>
      </c>
      <c r="Q30" s="126">
        <f t="shared" si="3"/>
        <v>1843</v>
      </c>
      <c r="R30" s="79">
        <f t="shared" si="6"/>
        <v>1.430267661050622</v>
      </c>
      <c r="S30" s="18"/>
      <c r="T30" s="101"/>
      <c r="U30" s="101"/>
      <c r="V30" s="38"/>
    </row>
    <row r="31" spans="2:24" s="17" customFormat="1" ht="15" customHeight="1">
      <c r="B31" s="304"/>
      <c r="C31" s="287"/>
      <c r="D31" s="93" t="s">
        <v>72</v>
      </c>
      <c r="E31" s="126">
        <v>55</v>
      </c>
      <c r="F31" s="126">
        <v>40</v>
      </c>
      <c r="G31" s="126">
        <v>62</v>
      </c>
      <c r="H31" s="126">
        <v>67</v>
      </c>
      <c r="I31" s="126">
        <v>57</v>
      </c>
      <c r="J31" s="126">
        <v>38</v>
      </c>
      <c r="K31" s="126">
        <v>57</v>
      </c>
      <c r="L31" s="126">
        <v>65</v>
      </c>
      <c r="M31" s="126">
        <v>37</v>
      </c>
      <c r="N31" s="126">
        <v>44</v>
      </c>
      <c r="O31" s="126">
        <v>58</v>
      </c>
      <c r="P31" s="126">
        <v>35</v>
      </c>
      <c r="Q31" s="126">
        <f t="shared" si="3"/>
        <v>615</v>
      </c>
      <c r="R31" s="79">
        <f t="shared" si="6"/>
        <v>0.477273256400506</v>
      </c>
      <c r="S31" s="18"/>
      <c r="T31" s="101"/>
      <c r="U31" s="101"/>
      <c r="V31" s="38"/>
    </row>
    <row r="32" spans="2:24" s="17" customFormat="1" ht="15" customHeight="1">
      <c r="B32" s="304"/>
      <c r="C32" s="287"/>
      <c r="D32" s="18" t="s">
        <v>89</v>
      </c>
      <c r="E32" s="126">
        <v>18</v>
      </c>
      <c r="F32" s="126">
        <v>31</v>
      </c>
      <c r="G32" s="126">
        <v>48</v>
      </c>
      <c r="H32" s="126">
        <v>36</v>
      </c>
      <c r="I32" s="126">
        <v>28</v>
      </c>
      <c r="J32" s="126">
        <v>64</v>
      </c>
      <c r="K32" s="126">
        <v>45</v>
      </c>
      <c r="L32" s="126">
        <v>46</v>
      </c>
      <c r="M32" s="126">
        <v>34</v>
      </c>
      <c r="N32" s="126">
        <v>39</v>
      </c>
      <c r="O32" s="126">
        <v>28</v>
      </c>
      <c r="P32" s="126">
        <v>32</v>
      </c>
      <c r="Q32" s="126">
        <f t="shared" si="3"/>
        <v>449</v>
      </c>
      <c r="R32" s="79">
        <f t="shared" si="6"/>
        <v>0.3484482798761418</v>
      </c>
      <c r="S32" s="18"/>
      <c r="T32" s="101"/>
      <c r="U32" s="101"/>
      <c r="V32" s="38"/>
    </row>
    <row r="33" spans="2:22" s="17" customFormat="1" ht="15" customHeight="1">
      <c r="B33" s="304"/>
      <c r="C33" s="287"/>
      <c r="D33" s="18" t="s">
        <v>70</v>
      </c>
      <c r="E33" s="126">
        <v>18</v>
      </c>
      <c r="F33" s="126">
        <v>11</v>
      </c>
      <c r="G33" s="126">
        <v>19</v>
      </c>
      <c r="H33" s="126">
        <v>11</v>
      </c>
      <c r="I33" s="126">
        <v>13</v>
      </c>
      <c r="J33" s="126">
        <v>18</v>
      </c>
      <c r="K33" s="126">
        <v>26</v>
      </c>
      <c r="L33" s="126">
        <v>21</v>
      </c>
      <c r="M33" s="126">
        <v>2</v>
      </c>
      <c r="N33" s="126">
        <v>12</v>
      </c>
      <c r="O33" s="126">
        <v>7</v>
      </c>
      <c r="P33" s="126">
        <v>5</v>
      </c>
      <c r="Q33" s="126">
        <f t="shared" si="3"/>
        <v>163</v>
      </c>
      <c r="R33" s="79">
        <f t="shared" si="6"/>
        <v>0.12649681429802029</v>
      </c>
      <c r="S33" s="18"/>
      <c r="T33" s="101"/>
      <c r="U33" s="101"/>
      <c r="V33" s="38"/>
    </row>
    <row r="34" spans="2:22" s="17" customFormat="1" ht="15" customHeight="1">
      <c r="B34" s="304"/>
      <c r="C34" s="287"/>
      <c r="D34" s="93" t="s">
        <v>100</v>
      </c>
      <c r="E34" s="126">
        <v>0</v>
      </c>
      <c r="F34" s="126">
        <v>0</v>
      </c>
      <c r="G34" s="126">
        <v>1</v>
      </c>
      <c r="H34" s="126">
        <v>3</v>
      </c>
      <c r="I34" s="126">
        <v>3</v>
      </c>
      <c r="J34" s="126">
        <v>4</v>
      </c>
      <c r="K34" s="126">
        <v>1</v>
      </c>
      <c r="L34" s="126">
        <v>0</v>
      </c>
      <c r="M34" s="126">
        <v>6</v>
      </c>
      <c r="N34" s="126">
        <v>8</v>
      </c>
      <c r="O34" s="126">
        <v>1</v>
      </c>
      <c r="P34" s="126">
        <v>2</v>
      </c>
      <c r="Q34" s="126">
        <f t="shared" si="3"/>
        <v>29</v>
      </c>
      <c r="R34" s="79">
        <f t="shared" si="6"/>
        <v>2.2505568187991338E-2</v>
      </c>
      <c r="S34" s="18"/>
      <c r="T34" s="101"/>
      <c r="U34" s="101"/>
      <c r="V34" s="38"/>
    </row>
    <row r="35" spans="2:22" s="17" customFormat="1" ht="15" customHeight="1">
      <c r="B35" s="304"/>
      <c r="C35" s="287"/>
      <c r="D35" s="93" t="s">
        <v>47</v>
      </c>
      <c r="E35" s="126">
        <v>0</v>
      </c>
      <c r="F35" s="126">
        <v>0</v>
      </c>
      <c r="G35" s="126">
        <v>0</v>
      </c>
      <c r="H35" s="126">
        <v>3</v>
      </c>
      <c r="I35" s="126">
        <v>0</v>
      </c>
      <c r="J35" s="126">
        <v>3</v>
      </c>
      <c r="K35" s="126">
        <v>2</v>
      </c>
      <c r="L35" s="126">
        <v>0</v>
      </c>
      <c r="M35" s="126">
        <v>0</v>
      </c>
      <c r="N35" s="126">
        <v>0</v>
      </c>
      <c r="O35" s="126">
        <v>0</v>
      </c>
      <c r="P35" s="126">
        <v>0</v>
      </c>
      <c r="Q35" s="126">
        <f t="shared" si="3"/>
        <v>8</v>
      </c>
      <c r="R35" s="79">
        <f t="shared" si="6"/>
        <v>6.2084326035838173E-3</v>
      </c>
      <c r="S35" s="18"/>
      <c r="T35" s="101"/>
      <c r="U35" s="101"/>
      <c r="V35" s="38"/>
    </row>
    <row r="36" spans="2:22" s="17" customFormat="1" ht="25.5">
      <c r="B36" s="304"/>
      <c r="C36" s="287"/>
      <c r="D36" s="11" t="s">
        <v>101</v>
      </c>
      <c r="E36" s="126">
        <v>0</v>
      </c>
      <c r="F36" s="126">
        <v>1</v>
      </c>
      <c r="G36" s="126">
        <v>0</v>
      </c>
      <c r="H36" s="126">
        <v>1</v>
      </c>
      <c r="I36" s="126">
        <v>2</v>
      </c>
      <c r="J36" s="126">
        <v>1</v>
      </c>
      <c r="K36" s="126">
        <v>0</v>
      </c>
      <c r="L36" s="126">
        <v>1</v>
      </c>
      <c r="M36" s="126">
        <v>0</v>
      </c>
      <c r="N36" s="126">
        <v>0</v>
      </c>
      <c r="O36" s="126">
        <v>0</v>
      </c>
      <c r="P36" s="126">
        <v>1</v>
      </c>
      <c r="Q36" s="126">
        <f t="shared" si="3"/>
        <v>7</v>
      </c>
      <c r="R36" s="79">
        <f t="shared" si="6"/>
        <v>5.4323785281358405E-3</v>
      </c>
      <c r="S36" s="18"/>
      <c r="T36" s="101"/>
      <c r="U36" s="101"/>
      <c r="V36" s="38"/>
    </row>
    <row r="37" spans="2:22" s="17" customFormat="1" ht="15" customHeight="1">
      <c r="B37" s="306"/>
      <c r="C37" s="288"/>
      <c r="D37" s="120" t="s">
        <v>175</v>
      </c>
      <c r="E37" s="124">
        <f>+SUM(E27:E36)</f>
        <v>1024</v>
      </c>
      <c r="F37" s="124">
        <f t="shared" ref="F37:P37" si="7">+SUM(F27:F36)</f>
        <v>1016</v>
      </c>
      <c r="G37" s="124">
        <f t="shared" si="7"/>
        <v>1188</v>
      </c>
      <c r="H37" s="124">
        <f t="shared" si="7"/>
        <v>921</v>
      </c>
      <c r="I37" s="124">
        <f t="shared" si="7"/>
        <v>1072</v>
      </c>
      <c r="J37" s="124">
        <f t="shared" si="7"/>
        <v>1065</v>
      </c>
      <c r="K37" s="124">
        <f t="shared" si="7"/>
        <v>911</v>
      </c>
      <c r="L37" s="124">
        <f t="shared" si="7"/>
        <v>1119</v>
      </c>
      <c r="M37" s="124">
        <f t="shared" si="7"/>
        <v>920</v>
      </c>
      <c r="N37" s="124">
        <f t="shared" si="7"/>
        <v>865</v>
      </c>
      <c r="O37" s="124">
        <f t="shared" si="7"/>
        <v>928</v>
      </c>
      <c r="P37" s="124">
        <f t="shared" si="7"/>
        <v>813</v>
      </c>
      <c r="Q37" s="124">
        <f t="shared" si="3"/>
        <v>11842</v>
      </c>
      <c r="R37" s="80">
        <f t="shared" si="6"/>
        <v>9.1900323614549464</v>
      </c>
      <c r="U37" s="101"/>
      <c r="V37" s="38"/>
    </row>
    <row r="38" spans="2:22" s="17" customFormat="1" ht="15" customHeight="1">
      <c r="B38" s="309">
        <v>4</v>
      </c>
      <c r="C38" s="286" t="s">
        <v>103</v>
      </c>
      <c r="D38" s="18" t="s">
        <v>97</v>
      </c>
      <c r="E38" s="126">
        <v>377</v>
      </c>
      <c r="F38" s="126">
        <v>435</v>
      </c>
      <c r="G38" s="126">
        <v>325</v>
      </c>
      <c r="H38" s="126">
        <v>357</v>
      </c>
      <c r="I38" s="126">
        <v>387</v>
      </c>
      <c r="J38" s="126">
        <v>279</v>
      </c>
      <c r="K38" s="126">
        <v>203</v>
      </c>
      <c r="L38" s="126">
        <v>240</v>
      </c>
      <c r="M38" s="126">
        <v>288</v>
      </c>
      <c r="N38" s="126">
        <v>350</v>
      </c>
      <c r="O38" s="126">
        <v>236</v>
      </c>
      <c r="P38" s="126">
        <v>200</v>
      </c>
      <c r="Q38" s="126">
        <f t="shared" si="3"/>
        <v>3677</v>
      </c>
      <c r="R38" s="79">
        <f t="shared" si="6"/>
        <v>2.8535508354222121</v>
      </c>
      <c r="S38" s="108"/>
      <c r="T38"/>
      <c r="U38"/>
      <c r="V38" s="38"/>
    </row>
    <row r="39" spans="2:22" s="17" customFormat="1" ht="25.5">
      <c r="B39" s="304"/>
      <c r="C39" s="287"/>
      <c r="D39" s="34" t="s">
        <v>99</v>
      </c>
      <c r="E39" s="126">
        <v>195</v>
      </c>
      <c r="F39" s="126">
        <v>222</v>
      </c>
      <c r="G39" s="126">
        <v>198</v>
      </c>
      <c r="H39" s="126">
        <v>200</v>
      </c>
      <c r="I39" s="126">
        <v>192</v>
      </c>
      <c r="J39" s="126">
        <v>200</v>
      </c>
      <c r="K39" s="126">
        <v>125</v>
      </c>
      <c r="L39" s="126">
        <v>159</v>
      </c>
      <c r="M39" s="126">
        <v>222</v>
      </c>
      <c r="N39" s="126">
        <v>242</v>
      </c>
      <c r="O39" s="126">
        <v>207</v>
      </c>
      <c r="P39" s="126">
        <v>170</v>
      </c>
      <c r="Q39" s="126">
        <f t="shared" si="3"/>
        <v>2332</v>
      </c>
      <c r="R39" s="79">
        <f t="shared" si="6"/>
        <v>1.8097581039446828</v>
      </c>
      <c r="S39" s="108"/>
      <c r="T39"/>
      <c r="U39"/>
      <c r="V39" s="38"/>
    </row>
    <row r="40" spans="2:22" s="17" customFormat="1" ht="15" customHeight="1">
      <c r="B40" s="304"/>
      <c r="C40" s="287"/>
      <c r="D40" s="18" t="s">
        <v>71</v>
      </c>
      <c r="E40" s="126">
        <v>257</v>
      </c>
      <c r="F40" s="126">
        <v>237</v>
      </c>
      <c r="G40" s="126">
        <v>319</v>
      </c>
      <c r="H40" s="126">
        <v>357</v>
      </c>
      <c r="I40" s="126">
        <v>208</v>
      </c>
      <c r="J40" s="126">
        <v>89</v>
      </c>
      <c r="K40" s="126">
        <v>56</v>
      </c>
      <c r="L40" s="126">
        <v>36</v>
      </c>
      <c r="M40" s="126">
        <v>63</v>
      </c>
      <c r="N40" s="126">
        <v>65</v>
      </c>
      <c r="O40" s="126">
        <v>53</v>
      </c>
      <c r="P40" s="126">
        <v>31</v>
      </c>
      <c r="Q40" s="126">
        <f t="shared" si="3"/>
        <v>1771</v>
      </c>
      <c r="R40" s="79">
        <f t="shared" si="6"/>
        <v>1.3743917676183677</v>
      </c>
      <c r="S40" s="108"/>
      <c r="T40"/>
      <c r="U40"/>
      <c r="V40" s="38"/>
    </row>
    <row r="41" spans="2:22" s="17" customFormat="1" ht="15" customHeight="1">
      <c r="B41" s="304"/>
      <c r="C41" s="287"/>
      <c r="D41" s="93" t="s">
        <v>46</v>
      </c>
      <c r="E41" s="126">
        <v>70</v>
      </c>
      <c r="F41" s="126">
        <v>54</v>
      </c>
      <c r="G41" s="126">
        <v>92</v>
      </c>
      <c r="H41" s="126">
        <v>76</v>
      </c>
      <c r="I41" s="126">
        <v>96</v>
      </c>
      <c r="J41" s="126">
        <v>96</v>
      </c>
      <c r="K41" s="126">
        <v>87</v>
      </c>
      <c r="L41" s="126">
        <v>107</v>
      </c>
      <c r="M41" s="126">
        <v>76</v>
      </c>
      <c r="N41" s="126">
        <v>88</v>
      </c>
      <c r="O41" s="126">
        <v>111</v>
      </c>
      <c r="P41" s="126">
        <v>71</v>
      </c>
      <c r="Q41" s="126">
        <f t="shared" si="3"/>
        <v>1024</v>
      </c>
      <c r="R41" s="79">
        <f t="shared" si="6"/>
        <v>0.79467937325872862</v>
      </c>
      <c r="S41" s="108"/>
      <c r="T41"/>
      <c r="U41"/>
      <c r="V41" s="38"/>
    </row>
    <row r="42" spans="2:22" s="17" customFormat="1" ht="15" customHeight="1">
      <c r="B42" s="304"/>
      <c r="C42" s="287"/>
      <c r="D42" s="18" t="s">
        <v>89</v>
      </c>
      <c r="E42" s="126">
        <v>21</v>
      </c>
      <c r="F42" s="126">
        <v>28</v>
      </c>
      <c r="G42" s="126">
        <v>26</v>
      </c>
      <c r="H42" s="126">
        <v>26</v>
      </c>
      <c r="I42" s="126">
        <v>54</v>
      </c>
      <c r="J42" s="126">
        <v>31</v>
      </c>
      <c r="K42" s="126">
        <v>37</v>
      </c>
      <c r="L42" s="126">
        <v>35</v>
      </c>
      <c r="M42" s="126">
        <v>53</v>
      </c>
      <c r="N42" s="126">
        <v>37</v>
      </c>
      <c r="O42" s="126">
        <v>38</v>
      </c>
      <c r="P42" s="126">
        <v>28</v>
      </c>
      <c r="Q42" s="126">
        <f t="shared" si="3"/>
        <v>414</v>
      </c>
      <c r="R42" s="79">
        <f t="shared" si="6"/>
        <v>0.3212863872354626</v>
      </c>
      <c r="S42" s="108"/>
      <c r="T42"/>
      <c r="U42"/>
      <c r="V42" s="38"/>
    </row>
    <row r="43" spans="2:22" s="17" customFormat="1" ht="15" customHeight="1">
      <c r="B43" s="304"/>
      <c r="C43" s="287"/>
      <c r="D43" s="93" t="s">
        <v>72</v>
      </c>
      <c r="E43" s="126">
        <v>20</v>
      </c>
      <c r="F43" s="126">
        <v>32</v>
      </c>
      <c r="G43" s="126">
        <v>31</v>
      </c>
      <c r="H43" s="126">
        <v>35</v>
      </c>
      <c r="I43" s="126">
        <v>34</v>
      </c>
      <c r="J43" s="126">
        <v>40</v>
      </c>
      <c r="K43" s="126">
        <v>36</v>
      </c>
      <c r="L43" s="126">
        <v>46</v>
      </c>
      <c r="M43" s="126">
        <v>21</v>
      </c>
      <c r="N43" s="126">
        <v>22</v>
      </c>
      <c r="O43" s="126">
        <v>34</v>
      </c>
      <c r="P43" s="126">
        <v>18</v>
      </c>
      <c r="Q43" s="126">
        <f t="shared" si="3"/>
        <v>369</v>
      </c>
      <c r="R43" s="79">
        <f t="shared" si="6"/>
        <v>0.28636395384030361</v>
      </c>
      <c r="S43" s="108"/>
      <c r="T43"/>
      <c r="U43"/>
      <c r="V43" s="38"/>
    </row>
    <row r="44" spans="2:22" s="17" customFormat="1" ht="15" customHeight="1">
      <c r="B44" s="304"/>
      <c r="C44" s="287"/>
      <c r="D44" s="93" t="s">
        <v>70</v>
      </c>
      <c r="E44" s="126">
        <v>15</v>
      </c>
      <c r="F44" s="126">
        <v>18</v>
      </c>
      <c r="G44" s="126">
        <v>25</v>
      </c>
      <c r="H44" s="126">
        <v>18</v>
      </c>
      <c r="I44" s="126">
        <v>33</v>
      </c>
      <c r="J44" s="126">
        <v>14</v>
      </c>
      <c r="K44" s="126">
        <v>18</v>
      </c>
      <c r="L44" s="126">
        <v>32</v>
      </c>
      <c r="M44" s="126">
        <v>19</v>
      </c>
      <c r="N44" s="126">
        <v>28</v>
      </c>
      <c r="O44" s="126">
        <v>19</v>
      </c>
      <c r="P44" s="126">
        <v>15</v>
      </c>
      <c r="Q44" s="126">
        <f t="shared" si="3"/>
        <v>254</v>
      </c>
      <c r="R44" s="79">
        <f t="shared" si="6"/>
        <v>0.19711773516378622</v>
      </c>
      <c r="S44" s="108"/>
      <c r="T44"/>
      <c r="U44"/>
      <c r="V44" s="38"/>
    </row>
    <row r="45" spans="2:22" s="17" customFormat="1" ht="15" customHeight="1">
      <c r="B45" s="304"/>
      <c r="C45" s="287"/>
      <c r="D45" s="93" t="s">
        <v>100</v>
      </c>
      <c r="E45" s="126">
        <v>2</v>
      </c>
      <c r="F45" s="126">
        <v>0</v>
      </c>
      <c r="G45" s="126">
        <v>2</v>
      </c>
      <c r="H45" s="126">
        <v>0</v>
      </c>
      <c r="I45" s="126">
        <v>0</v>
      </c>
      <c r="J45" s="126">
        <v>0</v>
      </c>
      <c r="K45" s="126">
        <v>1</v>
      </c>
      <c r="L45" s="126">
        <v>0</v>
      </c>
      <c r="M45" s="126">
        <v>2</v>
      </c>
      <c r="N45" s="126">
        <v>4</v>
      </c>
      <c r="O45" s="126">
        <v>0</v>
      </c>
      <c r="P45" s="126">
        <v>0</v>
      </c>
      <c r="Q45" s="126">
        <f t="shared" si="3"/>
        <v>11</v>
      </c>
      <c r="R45" s="79">
        <f>+Q45/$Q$59*100</f>
        <v>8.5365948299277496E-3</v>
      </c>
      <c r="S45" s="108"/>
      <c r="T45"/>
      <c r="U45"/>
      <c r="V45" s="38"/>
    </row>
    <row r="46" spans="2:22" s="17" customFormat="1" ht="25.5">
      <c r="B46" s="304"/>
      <c r="C46" s="287"/>
      <c r="D46" s="11" t="s">
        <v>101</v>
      </c>
      <c r="E46" s="126">
        <v>1</v>
      </c>
      <c r="F46" s="126">
        <v>1</v>
      </c>
      <c r="G46" s="126">
        <v>0</v>
      </c>
      <c r="H46" s="126">
        <v>0</v>
      </c>
      <c r="I46" s="126">
        <v>1</v>
      </c>
      <c r="J46" s="126">
        <v>0</v>
      </c>
      <c r="K46" s="126">
        <v>0</v>
      </c>
      <c r="L46" s="126">
        <v>0</v>
      </c>
      <c r="M46" s="126">
        <v>3</v>
      </c>
      <c r="N46" s="126">
        <v>1</v>
      </c>
      <c r="O46" s="126">
        <v>1</v>
      </c>
      <c r="P46" s="126">
        <v>1</v>
      </c>
      <c r="Q46" s="126">
        <f t="shared" si="3"/>
        <v>9</v>
      </c>
      <c r="R46" s="79">
        <f>+Q46/$Q$59*100</f>
        <v>6.984486679031795E-3</v>
      </c>
      <c r="S46" s="108"/>
      <c r="T46"/>
      <c r="U46"/>
      <c r="V46" s="38"/>
    </row>
    <row r="47" spans="2:22" s="17" customFormat="1" ht="15" customHeight="1">
      <c r="B47" s="304"/>
      <c r="C47" s="287"/>
      <c r="D47" s="93" t="s">
        <v>47</v>
      </c>
      <c r="E47" s="126">
        <v>0</v>
      </c>
      <c r="F47" s="126">
        <v>1</v>
      </c>
      <c r="G47" s="126">
        <v>0</v>
      </c>
      <c r="H47" s="126">
        <v>0</v>
      </c>
      <c r="I47" s="126">
        <v>0</v>
      </c>
      <c r="J47" s="126">
        <v>2</v>
      </c>
      <c r="K47" s="126">
        <v>1</v>
      </c>
      <c r="L47" s="126">
        <v>0</v>
      </c>
      <c r="M47" s="126">
        <v>0</v>
      </c>
      <c r="N47" s="126">
        <v>0</v>
      </c>
      <c r="O47" s="126">
        <v>0</v>
      </c>
      <c r="P47" s="126">
        <v>0</v>
      </c>
      <c r="Q47" s="126">
        <f t="shared" si="3"/>
        <v>4</v>
      </c>
      <c r="R47" s="79">
        <f t="shared" si="6"/>
        <v>3.1042163017919087E-3</v>
      </c>
      <c r="S47" s="108"/>
      <c r="T47"/>
      <c r="U47"/>
      <c r="V47" s="38"/>
    </row>
    <row r="48" spans="2:22" s="17" customFormat="1" ht="15" customHeight="1">
      <c r="B48" s="306"/>
      <c r="C48" s="288"/>
      <c r="D48" s="120" t="s">
        <v>175</v>
      </c>
      <c r="E48" s="124">
        <f>+SUM(E38:E47)</f>
        <v>958</v>
      </c>
      <c r="F48" s="124">
        <f t="shared" ref="F48:P48" si="8">+SUM(F38:F47)</f>
        <v>1028</v>
      </c>
      <c r="G48" s="124">
        <f t="shared" si="8"/>
        <v>1018</v>
      </c>
      <c r="H48" s="124">
        <f t="shared" si="8"/>
        <v>1069</v>
      </c>
      <c r="I48" s="124">
        <f t="shared" si="8"/>
        <v>1005</v>
      </c>
      <c r="J48" s="124">
        <f t="shared" si="8"/>
        <v>751</v>
      </c>
      <c r="K48" s="124">
        <f t="shared" si="8"/>
        <v>564</v>
      </c>
      <c r="L48" s="124">
        <f t="shared" si="8"/>
        <v>655</v>
      </c>
      <c r="M48" s="124">
        <f t="shared" si="8"/>
        <v>747</v>
      </c>
      <c r="N48" s="124">
        <f t="shared" si="8"/>
        <v>837</v>
      </c>
      <c r="O48" s="124">
        <f t="shared" si="8"/>
        <v>699</v>
      </c>
      <c r="P48" s="124">
        <f t="shared" si="8"/>
        <v>534</v>
      </c>
      <c r="Q48" s="124">
        <f t="shared" si="3"/>
        <v>9865</v>
      </c>
      <c r="R48" s="155">
        <f t="shared" ref="R48:R49" si="9">+Q48/$Q$59*100</f>
        <v>7.6557734542942955</v>
      </c>
      <c r="V48" s="38"/>
    </row>
    <row r="49" spans="1:20" s="17" customFormat="1" ht="15" customHeight="1">
      <c r="B49" s="300" t="s">
        <v>52</v>
      </c>
      <c r="C49" s="300"/>
      <c r="D49" s="122" t="s">
        <v>97</v>
      </c>
      <c r="E49" s="127">
        <f>+E5+E27+E38+E16</f>
        <v>4462</v>
      </c>
      <c r="F49" s="127">
        <f t="shared" ref="F49:P49" si="10">+F5+F27+F38+F16</f>
        <v>4532</v>
      </c>
      <c r="G49" s="127">
        <f t="shared" si="10"/>
        <v>4944</v>
      </c>
      <c r="H49" s="127">
        <f t="shared" si="10"/>
        <v>3767</v>
      </c>
      <c r="I49" s="127">
        <f t="shared" si="10"/>
        <v>4528</v>
      </c>
      <c r="J49" s="127">
        <f t="shared" si="10"/>
        <v>4357</v>
      </c>
      <c r="K49" s="127">
        <f t="shared" si="10"/>
        <v>4014</v>
      </c>
      <c r="L49" s="127">
        <f t="shared" si="10"/>
        <v>4366</v>
      </c>
      <c r="M49" s="127">
        <f t="shared" si="10"/>
        <v>3702</v>
      </c>
      <c r="N49" s="127">
        <f t="shared" si="10"/>
        <v>3981</v>
      </c>
      <c r="O49" s="127">
        <f t="shared" si="10"/>
        <v>3857</v>
      </c>
      <c r="P49" s="127">
        <f t="shared" si="10"/>
        <v>3218</v>
      </c>
      <c r="Q49" s="127">
        <f>+SUM(E49:P49)</f>
        <v>49728</v>
      </c>
      <c r="R49" s="241">
        <f t="shared" si="9"/>
        <v>38.59161706387701</v>
      </c>
      <c r="S49" s="37"/>
    </row>
    <row r="50" spans="1:20" s="17" customFormat="1" ht="25.5">
      <c r="B50" s="301"/>
      <c r="C50" s="301"/>
      <c r="D50" s="83" t="s">
        <v>99</v>
      </c>
      <c r="E50" s="127">
        <f>+E17+E7+E39+E29</f>
        <v>2931</v>
      </c>
      <c r="F50" s="127">
        <f t="shared" ref="F50:P50" si="11">+F17+F7+F39+F29</f>
        <v>2792</v>
      </c>
      <c r="G50" s="127">
        <f t="shared" si="11"/>
        <v>2973</v>
      </c>
      <c r="H50" s="127">
        <f t="shared" si="11"/>
        <v>2098</v>
      </c>
      <c r="I50" s="127">
        <f t="shared" si="11"/>
        <v>2363</v>
      </c>
      <c r="J50" s="127">
        <f t="shared" si="11"/>
        <v>2281</v>
      </c>
      <c r="K50" s="127">
        <f t="shared" si="11"/>
        <v>2321</v>
      </c>
      <c r="L50" s="127">
        <f t="shared" si="11"/>
        <v>2379</v>
      </c>
      <c r="M50" s="127">
        <f t="shared" si="11"/>
        <v>2178</v>
      </c>
      <c r="N50" s="127">
        <f t="shared" si="11"/>
        <v>2216</v>
      </c>
      <c r="O50" s="127">
        <f t="shared" si="11"/>
        <v>2124</v>
      </c>
      <c r="P50" s="127">
        <f t="shared" si="11"/>
        <v>1864</v>
      </c>
      <c r="Q50" s="127">
        <f t="shared" si="3"/>
        <v>28520</v>
      </c>
      <c r="R50" s="155">
        <f>+Q50/$Q$59*100</f>
        <v>22.133062231776311</v>
      </c>
      <c r="S50" s="37"/>
    </row>
    <row r="51" spans="1:20" s="17" customFormat="1" ht="15" customHeight="1">
      <c r="B51" s="301"/>
      <c r="C51" s="301"/>
      <c r="D51" s="122" t="s">
        <v>71</v>
      </c>
      <c r="E51" s="127">
        <f>+E28+E40+E6+E18</f>
        <v>3006</v>
      </c>
      <c r="F51" s="127">
        <f t="shared" ref="F51:P51" si="12">+F28+F40+F6+F18</f>
        <v>3154</v>
      </c>
      <c r="G51" s="127">
        <f t="shared" si="12"/>
        <v>3081</v>
      </c>
      <c r="H51" s="127">
        <f t="shared" si="12"/>
        <v>2342</v>
      </c>
      <c r="I51" s="127">
        <f t="shared" si="12"/>
        <v>2351</v>
      </c>
      <c r="J51" s="127">
        <f t="shared" si="12"/>
        <v>1849</v>
      </c>
      <c r="K51" s="127">
        <f t="shared" si="12"/>
        <v>1906</v>
      </c>
      <c r="L51" s="127">
        <f t="shared" si="12"/>
        <v>1924</v>
      </c>
      <c r="M51" s="127">
        <f t="shared" si="12"/>
        <v>1581</v>
      </c>
      <c r="N51" s="127">
        <f t="shared" si="12"/>
        <v>1714</v>
      </c>
      <c r="O51" s="127">
        <f t="shared" si="12"/>
        <v>1680</v>
      </c>
      <c r="P51" s="127">
        <f t="shared" si="12"/>
        <v>1768</v>
      </c>
      <c r="Q51" s="127">
        <f>+SUM(E51:P51)</f>
        <v>26356</v>
      </c>
      <c r="R51" s="155">
        <f t="shared" ref="R51:R58" si="13">+Q51/$Q$59*100</f>
        <v>20.45368121250689</v>
      </c>
      <c r="S51" s="37"/>
    </row>
    <row r="52" spans="1:20" s="17" customFormat="1" ht="15" customHeight="1">
      <c r="A52" s="9"/>
      <c r="B52" s="301"/>
      <c r="C52" s="301"/>
      <c r="D52" s="122" t="s">
        <v>46</v>
      </c>
      <c r="E52" s="127">
        <f>+E30+E41+E8+E19</f>
        <v>958</v>
      </c>
      <c r="F52" s="127">
        <f t="shared" ref="F52:P52" si="14">+F30+F41+F8+F19</f>
        <v>888</v>
      </c>
      <c r="G52" s="127">
        <f t="shared" si="14"/>
        <v>1224</v>
      </c>
      <c r="H52" s="127">
        <f t="shared" si="14"/>
        <v>990</v>
      </c>
      <c r="I52" s="127">
        <f t="shared" si="14"/>
        <v>1358</v>
      </c>
      <c r="J52" s="127">
        <f t="shared" si="14"/>
        <v>1258</v>
      </c>
      <c r="K52" s="127">
        <f t="shared" si="14"/>
        <v>1124</v>
      </c>
      <c r="L52" s="127">
        <f t="shared" si="14"/>
        <v>1389</v>
      </c>
      <c r="M52" s="127">
        <f t="shared" si="14"/>
        <v>1172</v>
      </c>
      <c r="N52" s="127">
        <f t="shared" si="14"/>
        <v>1256</v>
      </c>
      <c r="O52" s="127">
        <f t="shared" si="14"/>
        <v>1304</v>
      </c>
      <c r="P52" s="127">
        <f t="shared" si="14"/>
        <v>991</v>
      </c>
      <c r="Q52" s="127">
        <f t="shared" si="3"/>
        <v>13912</v>
      </c>
      <c r="R52" s="155">
        <f t="shared" si="13"/>
        <v>10.796464297632259</v>
      </c>
      <c r="S52" s="37"/>
      <c r="T52"/>
    </row>
    <row r="53" spans="1:20" s="17" customFormat="1" ht="15" customHeight="1">
      <c r="A53" s="9"/>
      <c r="B53" s="301"/>
      <c r="C53" s="301"/>
      <c r="D53" s="122" t="s">
        <v>72</v>
      </c>
      <c r="E53" s="127">
        <f>+E31+E43+E9+E20</f>
        <v>293</v>
      </c>
      <c r="F53" s="127">
        <f t="shared" ref="F53:P53" si="15">+F31+F43+F9+F20</f>
        <v>322</v>
      </c>
      <c r="G53" s="127">
        <f t="shared" si="15"/>
        <v>368</v>
      </c>
      <c r="H53" s="127">
        <f t="shared" si="15"/>
        <v>374</v>
      </c>
      <c r="I53" s="127">
        <f t="shared" si="15"/>
        <v>441</v>
      </c>
      <c r="J53" s="127">
        <f t="shared" si="15"/>
        <v>392</v>
      </c>
      <c r="K53" s="127">
        <f t="shared" si="15"/>
        <v>408</v>
      </c>
      <c r="L53" s="127">
        <f t="shared" si="15"/>
        <v>427</v>
      </c>
      <c r="M53" s="127">
        <f t="shared" si="15"/>
        <v>382</v>
      </c>
      <c r="N53" s="127">
        <f t="shared" si="15"/>
        <v>393</v>
      </c>
      <c r="O53" s="127">
        <f t="shared" si="15"/>
        <v>398</v>
      </c>
      <c r="P53" s="127">
        <f t="shared" si="15"/>
        <v>364</v>
      </c>
      <c r="Q53" s="127">
        <f>+SUM(E53:P53)</f>
        <v>4562</v>
      </c>
      <c r="R53" s="155">
        <f>+Q54/$Q$59*100</f>
        <v>2.7099808314643363</v>
      </c>
      <c r="S53" s="37"/>
    </row>
    <row r="54" spans="1:20" s="17" customFormat="1" ht="15" customHeight="1">
      <c r="A54" s="9"/>
      <c r="B54" s="301"/>
      <c r="C54" s="301"/>
      <c r="D54" s="122" t="s">
        <v>89</v>
      </c>
      <c r="E54" s="127">
        <f>+E32+E42+E10+E21</f>
        <v>204</v>
      </c>
      <c r="F54" s="127">
        <f t="shared" ref="F54:P54" si="16">+F32+F42+F10+F21</f>
        <v>226</v>
      </c>
      <c r="G54" s="127">
        <f t="shared" si="16"/>
        <v>264</v>
      </c>
      <c r="H54" s="127">
        <f t="shared" si="16"/>
        <v>234</v>
      </c>
      <c r="I54" s="127">
        <f t="shared" si="16"/>
        <v>351</v>
      </c>
      <c r="J54" s="127">
        <f t="shared" si="16"/>
        <v>363</v>
      </c>
      <c r="K54" s="127">
        <f t="shared" si="16"/>
        <v>334</v>
      </c>
      <c r="L54" s="127">
        <f t="shared" si="16"/>
        <v>334</v>
      </c>
      <c r="M54" s="127">
        <f t="shared" si="16"/>
        <v>305</v>
      </c>
      <c r="N54" s="127">
        <f t="shared" si="16"/>
        <v>305</v>
      </c>
      <c r="O54" s="127">
        <f t="shared" si="16"/>
        <v>307</v>
      </c>
      <c r="P54" s="127">
        <f t="shared" si="16"/>
        <v>265</v>
      </c>
      <c r="Q54" s="127">
        <f>+SUM(E54:P54)</f>
        <v>3492</v>
      </c>
      <c r="R54" s="155">
        <f>+Q53/$Q$59*100</f>
        <v>3.5403586921936721</v>
      </c>
      <c r="S54" s="37"/>
    </row>
    <row r="55" spans="1:20" s="17" customFormat="1" ht="15" customHeight="1">
      <c r="A55" s="9"/>
      <c r="B55" s="301"/>
      <c r="C55" s="301"/>
      <c r="D55" s="122" t="s">
        <v>70</v>
      </c>
      <c r="E55" s="127">
        <f>+E33+E44+E12+E22</f>
        <v>80</v>
      </c>
      <c r="F55" s="127">
        <f t="shared" ref="F55:P55" si="17">+F33+F44+F12+F22</f>
        <v>89</v>
      </c>
      <c r="G55" s="127">
        <f t="shared" si="17"/>
        <v>108</v>
      </c>
      <c r="H55" s="127">
        <f t="shared" si="17"/>
        <v>84</v>
      </c>
      <c r="I55" s="127">
        <f t="shared" si="17"/>
        <v>128</v>
      </c>
      <c r="J55" s="127">
        <f t="shared" si="17"/>
        <v>183</v>
      </c>
      <c r="K55" s="127">
        <f t="shared" si="17"/>
        <v>158</v>
      </c>
      <c r="L55" s="127">
        <f t="shared" si="17"/>
        <v>171</v>
      </c>
      <c r="M55" s="127">
        <f t="shared" si="17"/>
        <v>102</v>
      </c>
      <c r="N55" s="127">
        <f t="shared" si="17"/>
        <v>109</v>
      </c>
      <c r="O55" s="127">
        <f t="shared" si="17"/>
        <v>128</v>
      </c>
      <c r="P55" s="127">
        <f t="shared" si="17"/>
        <v>95</v>
      </c>
      <c r="Q55" s="127">
        <f t="shared" si="3"/>
        <v>1435</v>
      </c>
      <c r="R55" s="155">
        <f t="shared" si="13"/>
        <v>1.1136375982678475</v>
      </c>
      <c r="S55" s="37"/>
    </row>
    <row r="56" spans="1:20" ht="15" customHeight="1">
      <c r="B56" s="301"/>
      <c r="C56" s="301"/>
      <c r="D56" s="122" t="s">
        <v>100</v>
      </c>
      <c r="E56" s="127">
        <f>+E45+E34+E11+E23</f>
        <v>40</v>
      </c>
      <c r="F56" s="127">
        <f t="shared" ref="F56:P56" si="18">+F45+F34+F11+F23</f>
        <v>38</v>
      </c>
      <c r="G56" s="127">
        <f t="shared" si="18"/>
        <v>73</v>
      </c>
      <c r="H56" s="127">
        <f t="shared" si="18"/>
        <v>42</v>
      </c>
      <c r="I56" s="127">
        <f t="shared" si="18"/>
        <v>55</v>
      </c>
      <c r="J56" s="127">
        <f t="shared" si="18"/>
        <v>55</v>
      </c>
      <c r="K56" s="127">
        <f t="shared" si="18"/>
        <v>59</v>
      </c>
      <c r="L56" s="127">
        <f t="shared" si="18"/>
        <v>45</v>
      </c>
      <c r="M56" s="127">
        <f t="shared" si="18"/>
        <v>58</v>
      </c>
      <c r="N56" s="127">
        <f t="shared" si="18"/>
        <v>51</v>
      </c>
      <c r="O56" s="127">
        <f t="shared" si="18"/>
        <v>74</v>
      </c>
      <c r="P56" s="127">
        <f t="shared" si="18"/>
        <v>66</v>
      </c>
      <c r="Q56" s="127">
        <f t="shared" si="3"/>
        <v>656</v>
      </c>
      <c r="R56" s="155">
        <f t="shared" si="13"/>
        <v>0.50909147349387307</v>
      </c>
      <c r="S56" s="37"/>
      <c r="T56" s="17"/>
    </row>
    <row r="57" spans="1:20" ht="15" customHeight="1">
      <c r="B57" s="301"/>
      <c r="C57" s="301"/>
      <c r="D57" s="122" t="s">
        <v>47</v>
      </c>
      <c r="E57" s="127">
        <f>+E14+E24+E35+E47</f>
        <v>4</v>
      </c>
      <c r="F57" s="127">
        <f t="shared" ref="F57:P57" si="19">+F14+F24+F35+F47</f>
        <v>13</v>
      </c>
      <c r="G57" s="127">
        <f t="shared" si="19"/>
        <v>13</v>
      </c>
      <c r="H57" s="127">
        <f t="shared" si="19"/>
        <v>7</v>
      </c>
      <c r="I57" s="127">
        <f t="shared" si="19"/>
        <v>11</v>
      </c>
      <c r="J57" s="127">
        <f t="shared" si="19"/>
        <v>14</v>
      </c>
      <c r="K57" s="127">
        <f t="shared" si="19"/>
        <v>17</v>
      </c>
      <c r="L57" s="127">
        <f t="shared" si="19"/>
        <v>10</v>
      </c>
      <c r="M57" s="127">
        <f t="shared" si="19"/>
        <v>19</v>
      </c>
      <c r="N57" s="127">
        <f t="shared" si="19"/>
        <v>10</v>
      </c>
      <c r="O57" s="127">
        <f t="shared" si="19"/>
        <v>15</v>
      </c>
      <c r="P57" s="127">
        <f t="shared" si="19"/>
        <v>8</v>
      </c>
      <c r="Q57" s="127">
        <f t="shared" si="3"/>
        <v>141</v>
      </c>
      <c r="R57" s="155">
        <f t="shared" si="13"/>
        <v>0.1094236246381648</v>
      </c>
      <c r="S57" s="37"/>
      <c r="T57" s="17"/>
    </row>
    <row r="58" spans="1:20" ht="38.25">
      <c r="B58" s="301"/>
      <c r="C58" s="301"/>
      <c r="D58" s="83" t="s">
        <v>101</v>
      </c>
      <c r="E58" s="127">
        <f>+E46+E36+E13+E25</f>
        <v>2</v>
      </c>
      <c r="F58" s="127">
        <f t="shared" ref="F58:P58" si="20">+F46+F36+F13+F25</f>
        <v>3</v>
      </c>
      <c r="G58" s="127">
        <f t="shared" si="20"/>
        <v>5</v>
      </c>
      <c r="H58" s="127">
        <f t="shared" si="20"/>
        <v>5</v>
      </c>
      <c r="I58" s="127">
        <f t="shared" si="20"/>
        <v>7</v>
      </c>
      <c r="J58" s="127">
        <f t="shared" si="20"/>
        <v>2</v>
      </c>
      <c r="K58" s="127">
        <f t="shared" si="20"/>
        <v>7</v>
      </c>
      <c r="L58" s="127">
        <f t="shared" si="20"/>
        <v>3</v>
      </c>
      <c r="M58" s="127">
        <f t="shared" si="20"/>
        <v>7</v>
      </c>
      <c r="N58" s="127">
        <f t="shared" si="20"/>
        <v>2</v>
      </c>
      <c r="O58" s="127">
        <f t="shared" si="20"/>
        <v>7</v>
      </c>
      <c r="P58" s="127">
        <f t="shared" si="20"/>
        <v>5</v>
      </c>
      <c r="Q58" s="127">
        <f>+SUM(E58:P58)</f>
        <v>55</v>
      </c>
      <c r="R58" s="155">
        <f t="shared" si="13"/>
        <v>4.2682974149638744E-2</v>
      </c>
      <c r="S58" s="37"/>
      <c r="T58" s="17"/>
    </row>
    <row r="59" spans="1:20" ht="15" customHeight="1">
      <c r="B59" s="302"/>
      <c r="C59" s="302"/>
      <c r="D59" s="121" t="s">
        <v>2</v>
      </c>
      <c r="E59" s="128">
        <f>+SUM(E49:E58)</f>
        <v>11980</v>
      </c>
      <c r="F59" s="128">
        <f t="shared" ref="F59:O59" si="21">+SUM(F49:F58)</f>
        <v>12057</v>
      </c>
      <c r="G59" s="128">
        <f t="shared" si="21"/>
        <v>13053</v>
      </c>
      <c r="H59" s="128">
        <f t="shared" si="21"/>
        <v>9943</v>
      </c>
      <c r="I59" s="128">
        <f t="shared" si="21"/>
        <v>11593</v>
      </c>
      <c r="J59" s="128">
        <f t="shared" si="21"/>
        <v>10754</v>
      </c>
      <c r="K59" s="128">
        <f t="shared" si="21"/>
        <v>10348</v>
      </c>
      <c r="L59" s="128">
        <f t="shared" si="21"/>
        <v>11048</v>
      </c>
      <c r="M59" s="128">
        <f t="shared" si="21"/>
        <v>9506</v>
      </c>
      <c r="N59" s="128">
        <f t="shared" si="21"/>
        <v>10037</v>
      </c>
      <c r="O59" s="128">
        <f t="shared" si="21"/>
        <v>9894</v>
      </c>
      <c r="P59" s="128">
        <f>+SUM(P49:P58)</f>
        <v>8644</v>
      </c>
      <c r="Q59" s="128">
        <f>+SUM(E59:P59)</f>
        <v>128857</v>
      </c>
      <c r="R59" s="80">
        <f>+Q59/$Q$59*100</f>
        <v>100</v>
      </c>
      <c r="S59" s="37"/>
      <c r="T59" s="17"/>
    </row>
    <row r="60" spans="1:20" ht="12.75" customHeight="1">
      <c r="B60" s="63" t="s">
        <v>81</v>
      </c>
      <c r="D60" s="2"/>
      <c r="E60" s="2"/>
      <c r="F60" s="2"/>
      <c r="G60" s="2"/>
      <c r="H60" s="2"/>
      <c r="I60" s="2"/>
      <c r="J60" s="2"/>
      <c r="K60" s="2"/>
      <c r="L60" s="2"/>
      <c r="M60" s="2"/>
      <c r="N60" s="2"/>
      <c r="O60" s="2"/>
      <c r="P60" s="2"/>
      <c r="Q60" s="2"/>
      <c r="R60" s="2"/>
      <c r="S60" s="37"/>
      <c r="T60" s="17"/>
    </row>
    <row r="61" spans="1:20" ht="14.25" customHeight="1">
      <c r="B61" s="303" t="s">
        <v>145</v>
      </c>
      <c r="C61" s="303"/>
      <c r="D61" s="303"/>
      <c r="E61" s="303"/>
      <c r="F61" s="303"/>
      <c r="G61" s="303"/>
      <c r="H61" s="303"/>
      <c r="I61" s="303"/>
      <c r="J61" s="303"/>
      <c r="K61" s="303"/>
      <c r="L61" s="303"/>
      <c r="M61" s="303"/>
      <c r="N61" s="303"/>
      <c r="O61" s="303"/>
      <c r="P61" s="303"/>
      <c r="Q61" s="303"/>
      <c r="R61" s="303"/>
      <c r="S61" s="37"/>
      <c r="T61" s="17"/>
    </row>
    <row r="62" spans="1:20" ht="7.5" customHeight="1">
      <c r="B62" s="303"/>
      <c r="C62" s="303"/>
      <c r="D62" s="303"/>
      <c r="E62" s="303"/>
      <c r="F62" s="303"/>
      <c r="G62" s="303"/>
      <c r="H62" s="303"/>
      <c r="I62" s="303"/>
      <c r="J62" s="303"/>
      <c r="K62" s="303"/>
      <c r="L62" s="303"/>
      <c r="M62" s="303"/>
      <c r="N62" s="303"/>
      <c r="O62" s="303"/>
      <c r="P62" s="303"/>
      <c r="Q62" s="303"/>
      <c r="R62" s="303"/>
      <c r="S62" s="37"/>
      <c r="T62" s="17"/>
    </row>
    <row r="63" spans="1:20" ht="12.75" customHeight="1">
      <c r="B63" s="109" t="s">
        <v>129</v>
      </c>
      <c r="D63" s="78"/>
      <c r="E63" s="44"/>
      <c r="F63" s="33"/>
      <c r="G63" s="33"/>
      <c r="H63" s="33"/>
      <c r="I63" s="33"/>
      <c r="J63" s="33"/>
      <c r="K63" s="33"/>
      <c r="L63" s="33"/>
      <c r="M63" s="33"/>
      <c r="N63" s="33"/>
      <c r="O63" s="33"/>
      <c r="P63" s="33"/>
      <c r="Q63" s="33"/>
      <c r="R63" s="66"/>
      <c r="S63" s="37"/>
      <c r="T63" s="17"/>
    </row>
    <row r="64" spans="1:20">
      <c r="B64" s="103" t="s">
        <v>79</v>
      </c>
      <c r="F64" s="2"/>
      <c r="G64" s="2"/>
      <c r="H64" s="2"/>
      <c r="I64" s="2"/>
      <c r="J64" s="2"/>
      <c r="K64" s="2"/>
      <c r="L64" s="2"/>
      <c r="M64" s="2"/>
      <c r="N64" s="2"/>
      <c r="O64" s="2"/>
      <c r="P64" s="2"/>
      <c r="Q64" s="2"/>
      <c r="R64" s="2"/>
      <c r="S64" s="37"/>
      <c r="T64" s="17"/>
    </row>
    <row r="65" spans="1:18">
      <c r="B65" s="103" t="s">
        <v>159</v>
      </c>
      <c r="C65" s="44"/>
      <c r="D65" s="2"/>
      <c r="E65" s="2"/>
      <c r="F65" s="2"/>
      <c r="G65" s="2"/>
      <c r="H65" s="2"/>
      <c r="I65" s="2"/>
      <c r="J65" s="2"/>
      <c r="K65" s="2"/>
      <c r="L65" s="2"/>
      <c r="M65" s="2"/>
      <c r="N65" s="2"/>
      <c r="O65" s="2"/>
      <c r="P65" s="2"/>
      <c r="Q65" s="2"/>
      <c r="R65" s="2"/>
    </row>
    <row r="66" spans="1:18">
      <c r="B66" s="43" t="s">
        <v>228</v>
      </c>
      <c r="C66" s="76"/>
      <c r="D66" s="2"/>
      <c r="E66" s="2"/>
      <c r="F66" s="2"/>
      <c r="G66" s="2"/>
      <c r="H66" s="2"/>
      <c r="I66" s="2"/>
      <c r="J66" s="2"/>
      <c r="K66" s="2"/>
      <c r="L66" s="2"/>
      <c r="M66" s="2"/>
      <c r="N66" s="2"/>
      <c r="O66" s="2"/>
      <c r="P66" s="2"/>
      <c r="Q66" s="2"/>
      <c r="R66" s="2"/>
    </row>
    <row r="67" spans="1:18">
      <c r="B67" s="43" t="s">
        <v>230</v>
      </c>
      <c r="D67" s="2"/>
      <c r="E67" s="2"/>
      <c r="F67" s="2"/>
      <c r="G67" s="2"/>
      <c r="H67" s="2"/>
      <c r="I67" s="2"/>
      <c r="J67" s="2"/>
      <c r="K67" s="2"/>
      <c r="L67" s="2"/>
      <c r="M67" s="2"/>
      <c r="N67" s="2"/>
      <c r="O67" s="2"/>
      <c r="P67" s="2"/>
      <c r="Q67" s="2"/>
      <c r="R67" s="2"/>
    </row>
    <row r="68" spans="1:18">
      <c r="B68" s="2"/>
      <c r="C68" s="2"/>
      <c r="R68" s="2"/>
    </row>
    <row r="69" spans="1:18">
      <c r="B69" s="18"/>
    </row>
    <row r="70" spans="1:18">
      <c r="A70" s="135"/>
      <c r="B70" s="135"/>
      <c r="C70" s="135"/>
      <c r="D70" s="135"/>
      <c r="E70" s="135"/>
      <c r="F70" s="135"/>
      <c r="G70" s="135"/>
      <c r="H70" s="135"/>
      <c r="I70" s="135"/>
      <c r="J70" s="135"/>
      <c r="K70" s="135"/>
      <c r="L70" s="135"/>
      <c r="M70" s="135"/>
    </row>
  </sheetData>
  <mergeCells count="10">
    <mergeCell ref="B61:R62"/>
    <mergeCell ref="B5:B15"/>
    <mergeCell ref="C5:C15"/>
    <mergeCell ref="B16:B26"/>
    <mergeCell ref="C16:C26"/>
    <mergeCell ref="B27:B37"/>
    <mergeCell ref="C27:C37"/>
    <mergeCell ref="C38:C48"/>
    <mergeCell ref="B38:B48"/>
    <mergeCell ref="B49:C59"/>
  </mergeCells>
  <hyperlinks>
    <hyperlink ref="A1" location="ÍNDICE!A1" display="volver" xr:uid="{50056123-0865-4859-A570-7FB0F7F2BC9B}"/>
  </hyperlinks>
  <pageMargins left="0.7" right="0.7" top="0.75" bottom="0.75" header="0.3" footer="0.3"/>
  <pageSetup orientation="portrait"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42"/>
  <sheetViews>
    <sheetView topLeftCell="A28" zoomScale="85" zoomScaleNormal="85" workbookViewId="0">
      <selection activeCell="P23" sqref="P23"/>
    </sheetView>
  </sheetViews>
  <sheetFormatPr baseColWidth="10" defaultColWidth="11.42578125" defaultRowHeight="12.75"/>
  <cols>
    <col min="1" max="1" width="5.85546875" style="33" bestFit="1" customWidth="1"/>
    <col min="2" max="2" width="27.85546875" style="2" customWidth="1"/>
    <col min="3" max="14" width="9.140625" style="2" customWidth="1"/>
    <col min="15" max="15" width="10.140625" style="2" bestFit="1" customWidth="1"/>
    <col min="16" max="18" width="9.140625" style="2" customWidth="1"/>
    <col min="19" max="16384" width="11.42578125" style="2"/>
  </cols>
  <sheetData>
    <row r="1" spans="1:16">
      <c r="A1" s="151" t="s">
        <v>48</v>
      </c>
    </row>
    <row r="2" spans="1:16" ht="15">
      <c r="B2" s="7" t="s">
        <v>252</v>
      </c>
    </row>
    <row r="4" spans="1:16" ht="24" customHeight="1">
      <c r="B4" s="26" t="s">
        <v>64</v>
      </c>
      <c r="C4" s="94" t="s">
        <v>107</v>
      </c>
      <c r="D4" s="94" t="s">
        <v>108</v>
      </c>
      <c r="E4" s="94" t="s">
        <v>109</v>
      </c>
      <c r="F4" s="94" t="s">
        <v>110</v>
      </c>
      <c r="G4" s="94" t="s">
        <v>111</v>
      </c>
      <c r="H4" s="94" t="s">
        <v>112</v>
      </c>
      <c r="I4" s="94" t="s">
        <v>113</v>
      </c>
      <c r="J4" s="94" t="s">
        <v>114</v>
      </c>
      <c r="K4" s="94" t="s">
        <v>115</v>
      </c>
      <c r="L4" s="94" t="s">
        <v>116</v>
      </c>
      <c r="M4" s="94" t="s">
        <v>117</v>
      </c>
      <c r="N4" s="94" t="s">
        <v>106</v>
      </c>
      <c r="O4" s="26" t="s">
        <v>2</v>
      </c>
      <c r="P4" s="22" t="s">
        <v>3</v>
      </c>
    </row>
    <row r="5" spans="1:16">
      <c r="B5" s="32" t="s">
        <v>141</v>
      </c>
      <c r="C5" s="145">
        <v>4462</v>
      </c>
      <c r="D5" s="145">
        <v>4532</v>
      </c>
      <c r="E5" s="145">
        <v>4944</v>
      </c>
      <c r="F5" s="145">
        <v>3767</v>
      </c>
      <c r="G5" s="145">
        <v>4528</v>
      </c>
      <c r="H5" s="145">
        <v>4357</v>
      </c>
      <c r="I5" s="145">
        <v>4014</v>
      </c>
      <c r="J5" s="145">
        <v>4366</v>
      </c>
      <c r="K5" s="145">
        <v>3702</v>
      </c>
      <c r="L5" s="145">
        <v>3981</v>
      </c>
      <c r="M5" s="145">
        <v>3857</v>
      </c>
      <c r="N5" s="145">
        <v>3218</v>
      </c>
      <c r="O5" s="145">
        <f>+SUM(C5:N5)</f>
        <v>49728</v>
      </c>
      <c r="P5" s="95">
        <f>O5/$O$7*100</f>
        <v>78.139534883720927</v>
      </c>
    </row>
    <row r="6" spans="1:16">
      <c r="B6" s="32" t="s">
        <v>139</v>
      </c>
      <c r="C6" s="145">
        <v>958</v>
      </c>
      <c r="D6" s="145">
        <v>888</v>
      </c>
      <c r="E6" s="145">
        <v>1224</v>
      </c>
      <c r="F6" s="145">
        <v>990</v>
      </c>
      <c r="G6" s="145">
        <v>1358</v>
      </c>
      <c r="H6" s="145">
        <v>1258</v>
      </c>
      <c r="I6" s="145">
        <v>1124</v>
      </c>
      <c r="J6" s="145">
        <v>1389</v>
      </c>
      <c r="K6" s="145">
        <v>1172</v>
      </c>
      <c r="L6" s="145">
        <v>1256</v>
      </c>
      <c r="M6" s="145">
        <v>1304</v>
      </c>
      <c r="N6" s="145">
        <v>991</v>
      </c>
      <c r="O6" s="145">
        <f t="shared" ref="O6" si="0">+SUM(C6:N6)</f>
        <v>13912</v>
      </c>
      <c r="P6" s="95">
        <f>O6/$O$7*100</f>
        <v>21.86046511627907</v>
      </c>
    </row>
    <row r="7" spans="1:16">
      <c r="B7" s="73" t="s">
        <v>140</v>
      </c>
      <c r="C7" s="148">
        <f>+SUM(C5:C6)</f>
        <v>5420</v>
      </c>
      <c r="D7" s="148">
        <f t="shared" ref="D7:N7" si="1">+SUM(D5:D6)</f>
        <v>5420</v>
      </c>
      <c r="E7" s="148">
        <f t="shared" si="1"/>
        <v>6168</v>
      </c>
      <c r="F7" s="148">
        <f t="shared" si="1"/>
        <v>4757</v>
      </c>
      <c r="G7" s="148">
        <f t="shared" si="1"/>
        <v>5886</v>
      </c>
      <c r="H7" s="148">
        <f t="shared" si="1"/>
        <v>5615</v>
      </c>
      <c r="I7" s="148">
        <f t="shared" si="1"/>
        <v>5138</v>
      </c>
      <c r="J7" s="148">
        <f t="shared" si="1"/>
        <v>5755</v>
      </c>
      <c r="K7" s="148">
        <f t="shared" si="1"/>
        <v>4874</v>
      </c>
      <c r="L7" s="148">
        <f t="shared" si="1"/>
        <v>5237</v>
      </c>
      <c r="M7" s="148">
        <f t="shared" si="1"/>
        <v>5161</v>
      </c>
      <c r="N7" s="148">
        <f t="shared" si="1"/>
        <v>4209</v>
      </c>
      <c r="O7" s="148">
        <f t="shared" ref="O7" si="2">+SUM(C7:N7)</f>
        <v>63640</v>
      </c>
      <c r="P7" s="119">
        <f t="shared" ref="P7" si="3">O7/$O$7*100</f>
        <v>100</v>
      </c>
    </row>
    <row r="37" spans="2:18" ht="12.75" customHeight="1">
      <c r="B37" s="43" t="s">
        <v>81</v>
      </c>
      <c r="C37" s="43"/>
      <c r="D37" s="43"/>
      <c r="E37" s="43"/>
      <c r="F37" s="43"/>
      <c r="G37" s="43"/>
      <c r="H37" s="43"/>
      <c r="I37" s="43"/>
      <c r="J37" s="43"/>
      <c r="K37" s="43"/>
      <c r="L37" s="43"/>
      <c r="M37" s="43"/>
      <c r="N37" s="43"/>
      <c r="O37" s="43"/>
      <c r="P37" s="43"/>
      <c r="R37" s="89"/>
    </row>
    <row r="38" spans="2:18">
      <c r="B38" s="310" t="s">
        <v>145</v>
      </c>
      <c r="C38" s="271"/>
      <c r="D38" s="271"/>
      <c r="E38" s="271"/>
      <c r="F38" s="271"/>
      <c r="G38" s="271"/>
      <c r="H38" s="271"/>
      <c r="I38" s="271"/>
      <c r="J38" s="271"/>
      <c r="K38" s="271"/>
      <c r="L38" s="271"/>
      <c r="M38" s="271"/>
      <c r="N38" s="271"/>
      <c r="O38" s="271"/>
      <c r="P38" s="271"/>
    </row>
    <row r="39" spans="2:18" ht="9" customHeight="1">
      <c r="B39" s="271"/>
      <c r="C39" s="271"/>
      <c r="D39" s="271"/>
      <c r="E39" s="271"/>
      <c r="F39" s="271"/>
      <c r="G39" s="271"/>
      <c r="H39" s="271"/>
      <c r="I39" s="271"/>
      <c r="J39" s="271"/>
      <c r="K39" s="271"/>
      <c r="L39" s="271"/>
      <c r="M39" s="271"/>
      <c r="N39" s="271"/>
      <c r="O39" s="271"/>
      <c r="P39" s="271"/>
    </row>
    <row r="40" spans="2:18">
      <c r="B40" s="43" t="s">
        <v>85</v>
      </c>
      <c r="C40" s="9"/>
      <c r="D40" s="11"/>
      <c r="E40" s="9"/>
      <c r="F40" s="42"/>
      <c r="G40" s="42"/>
      <c r="H40" s="42"/>
      <c r="I40" s="42"/>
      <c r="J40" s="42"/>
      <c r="K40" s="42"/>
      <c r="L40" s="42"/>
      <c r="M40" s="42"/>
      <c r="N40" s="42"/>
      <c r="O40" s="42"/>
      <c r="P40" s="42"/>
    </row>
    <row r="41" spans="2:18">
      <c r="B41" s="43" t="s">
        <v>228</v>
      </c>
    </row>
    <row r="42" spans="2:18">
      <c r="B42" s="43" t="s">
        <v>230</v>
      </c>
    </row>
  </sheetData>
  <mergeCells count="1">
    <mergeCell ref="B38:P39"/>
  </mergeCells>
  <hyperlinks>
    <hyperlink ref="A1" location="ÍNDICE!A1" display="volver" xr:uid="{05576B93-AD1F-4B5D-966B-153FBB8FEBDA}"/>
  </hyperlinks>
  <pageMargins left="0.75" right="0.75" top="1" bottom="1" header="0.5" footer="0.5"/>
  <pageSetup orientation="portrait" r:id="rId1"/>
  <headerFooter alignWithMargins="0"/>
  <ignoredErrors>
    <ignoredError sqref="C7:N7"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F155F-32C1-45BD-AEA6-9FB566EAEE10}">
  <dimension ref="A1:S114"/>
  <sheetViews>
    <sheetView topLeftCell="A34" zoomScale="85" zoomScaleNormal="85" workbookViewId="0">
      <selection activeCell="R5" sqref="R5"/>
    </sheetView>
  </sheetViews>
  <sheetFormatPr baseColWidth="10" defaultColWidth="9.140625" defaultRowHeight="12.75"/>
  <cols>
    <col min="1" max="1" width="5.42578125" style="156" customWidth="1"/>
    <col min="2" max="2" width="3.7109375" style="156" customWidth="1"/>
    <col min="3" max="3" width="9.85546875" style="156" customWidth="1"/>
    <col min="4" max="4" width="20.42578125" style="156" customWidth="1"/>
    <col min="5" max="16" width="7.7109375" style="156" customWidth="1"/>
    <col min="17" max="17" width="8.7109375" style="156" customWidth="1"/>
    <col min="18" max="18" width="7.7109375" style="156" customWidth="1"/>
    <col min="19" max="19" width="11.7109375" style="156" customWidth="1"/>
    <col min="20" max="16384" width="9.140625" style="156"/>
  </cols>
  <sheetData>
    <row r="1" spans="1:18">
      <c r="A1" s="151" t="s">
        <v>48</v>
      </c>
    </row>
    <row r="2" spans="1:18">
      <c r="B2" s="31" t="s">
        <v>237</v>
      </c>
    </row>
    <row r="3" spans="1:18">
      <c r="A3" s="157"/>
    </row>
    <row r="4" spans="1:18" ht="24" customHeight="1">
      <c r="B4" s="169" t="s">
        <v>176</v>
      </c>
      <c r="C4" s="247" t="s">
        <v>68</v>
      </c>
      <c r="D4" s="247"/>
      <c r="E4" s="159" t="s">
        <v>107</v>
      </c>
      <c r="F4" s="159" t="s">
        <v>108</v>
      </c>
      <c r="G4" s="159" t="s">
        <v>109</v>
      </c>
      <c r="H4" s="159" t="s">
        <v>110</v>
      </c>
      <c r="I4" s="159" t="s">
        <v>111</v>
      </c>
      <c r="J4" s="159" t="s">
        <v>112</v>
      </c>
      <c r="K4" s="159" t="s">
        <v>113</v>
      </c>
      <c r="L4" s="159" t="s">
        <v>114</v>
      </c>
      <c r="M4" s="159" t="s">
        <v>115</v>
      </c>
      <c r="N4" s="159" t="s">
        <v>116</v>
      </c>
      <c r="O4" s="159" t="s">
        <v>117</v>
      </c>
      <c r="P4" s="159" t="s">
        <v>106</v>
      </c>
      <c r="Q4" s="158" t="s">
        <v>2</v>
      </c>
      <c r="R4" s="170" t="s">
        <v>3</v>
      </c>
    </row>
    <row r="5" spans="1:18" ht="18.75" customHeight="1">
      <c r="B5" s="248">
        <v>1</v>
      </c>
      <c r="C5" s="251" t="s">
        <v>66</v>
      </c>
      <c r="D5" s="171" t="s">
        <v>162</v>
      </c>
      <c r="E5" s="172">
        <v>22943</v>
      </c>
      <c r="F5" s="172">
        <v>20312</v>
      </c>
      <c r="G5" s="172">
        <v>27279</v>
      </c>
      <c r="H5" s="172">
        <v>19671</v>
      </c>
      <c r="I5" s="172">
        <v>25706</v>
      </c>
      <c r="J5" s="172">
        <v>23922</v>
      </c>
      <c r="K5" s="172">
        <v>23392</v>
      </c>
      <c r="L5" s="172">
        <v>24082</v>
      </c>
      <c r="M5" s="172">
        <v>24171</v>
      </c>
      <c r="N5" s="172">
        <v>23202</v>
      </c>
      <c r="O5" s="172">
        <v>22469</v>
      </c>
      <c r="P5" s="172">
        <v>17969</v>
      </c>
      <c r="Q5" s="172">
        <f>+SUM(E5:P5)</f>
        <v>275118</v>
      </c>
      <c r="R5" s="173">
        <f>ROUND(+Q5/$Q$44*100,2)</f>
        <v>49.38</v>
      </c>
    </row>
    <row r="6" spans="1:18" ht="18.75" customHeight="1">
      <c r="B6" s="249"/>
      <c r="C6" s="252"/>
      <c r="D6" s="171" t="s">
        <v>1</v>
      </c>
      <c r="E6" s="172">
        <v>1506</v>
      </c>
      <c r="F6" s="172">
        <v>2012</v>
      </c>
      <c r="G6" s="172">
        <v>2379</v>
      </c>
      <c r="H6" s="172">
        <v>2236</v>
      </c>
      <c r="I6" s="172">
        <v>2690</v>
      </c>
      <c r="J6" s="172">
        <v>3230</v>
      </c>
      <c r="K6" s="172">
        <v>3557</v>
      </c>
      <c r="L6" s="172">
        <v>3175</v>
      </c>
      <c r="M6" s="172">
        <v>3242</v>
      </c>
      <c r="N6" s="172">
        <v>3386</v>
      </c>
      <c r="O6" s="172">
        <v>3416</v>
      </c>
      <c r="P6" s="172">
        <v>4393</v>
      </c>
      <c r="Q6" s="172">
        <f>+SUM(E6:P6)</f>
        <v>35222</v>
      </c>
      <c r="R6" s="173">
        <f t="shared" ref="R6:R44" si="0">ROUND(+Q6/$Q$44*100,2)</f>
        <v>6.32</v>
      </c>
    </row>
    <row r="7" spans="1:18" ht="25.5">
      <c r="B7" s="249"/>
      <c r="C7" s="252"/>
      <c r="D7" s="174" t="s">
        <v>5</v>
      </c>
      <c r="E7" s="172">
        <v>887</v>
      </c>
      <c r="F7" s="172">
        <v>805</v>
      </c>
      <c r="G7" s="172">
        <v>1032</v>
      </c>
      <c r="H7" s="172">
        <v>979</v>
      </c>
      <c r="I7" s="172">
        <v>832</v>
      </c>
      <c r="J7" s="172">
        <v>840</v>
      </c>
      <c r="K7" s="172">
        <v>802</v>
      </c>
      <c r="L7" s="172">
        <v>867</v>
      </c>
      <c r="M7" s="172">
        <v>728</v>
      </c>
      <c r="N7" s="172">
        <v>806</v>
      </c>
      <c r="O7" s="172">
        <v>949</v>
      </c>
      <c r="P7" s="172">
        <v>1100</v>
      </c>
      <c r="Q7" s="172">
        <f t="shared" ref="Q7:Q15" si="1">+SUM(E7:P7)</f>
        <v>10627</v>
      </c>
      <c r="R7" s="173">
        <f>ROUND(+Q7/$Q$44*100,2)</f>
        <v>1.91</v>
      </c>
    </row>
    <row r="8" spans="1:18" ht="18.75" customHeight="1">
      <c r="B8" s="249"/>
      <c r="C8" s="252"/>
      <c r="D8" s="171" t="s">
        <v>6</v>
      </c>
      <c r="E8" s="172">
        <v>775</v>
      </c>
      <c r="F8" s="172">
        <v>698</v>
      </c>
      <c r="G8" s="172">
        <v>817</v>
      </c>
      <c r="H8" s="172">
        <v>603</v>
      </c>
      <c r="I8" s="172">
        <v>719</v>
      </c>
      <c r="J8" s="172">
        <v>723</v>
      </c>
      <c r="K8" s="172">
        <v>547</v>
      </c>
      <c r="L8" s="172">
        <v>495</v>
      </c>
      <c r="M8" s="172">
        <v>527</v>
      </c>
      <c r="N8" s="172">
        <v>480</v>
      </c>
      <c r="O8" s="172">
        <v>373</v>
      </c>
      <c r="P8" s="172">
        <v>458</v>
      </c>
      <c r="Q8" s="172">
        <f t="shared" si="1"/>
        <v>7215</v>
      </c>
      <c r="R8" s="173">
        <f t="shared" si="0"/>
        <v>1.3</v>
      </c>
    </row>
    <row r="9" spans="1:18" ht="25.5">
      <c r="B9" s="249"/>
      <c r="C9" s="252"/>
      <c r="D9" s="174" t="s">
        <v>119</v>
      </c>
      <c r="E9" s="172">
        <v>532</v>
      </c>
      <c r="F9" s="172">
        <v>431</v>
      </c>
      <c r="G9" s="172">
        <v>628</v>
      </c>
      <c r="H9" s="172">
        <v>476</v>
      </c>
      <c r="I9" s="172">
        <v>584</v>
      </c>
      <c r="J9" s="172">
        <v>540</v>
      </c>
      <c r="K9" s="172">
        <v>533</v>
      </c>
      <c r="L9" s="172">
        <v>414</v>
      </c>
      <c r="M9" s="172">
        <v>431</v>
      </c>
      <c r="N9" s="172">
        <v>559</v>
      </c>
      <c r="O9" s="172">
        <v>498</v>
      </c>
      <c r="P9" s="172">
        <v>615</v>
      </c>
      <c r="Q9" s="172">
        <f t="shared" si="1"/>
        <v>6241</v>
      </c>
      <c r="R9" s="173">
        <f t="shared" si="0"/>
        <v>1.1200000000000001</v>
      </c>
    </row>
    <row r="10" spans="1:18" ht="25.5">
      <c r="B10" s="249"/>
      <c r="C10" s="252"/>
      <c r="D10" s="174" t="s">
        <v>4</v>
      </c>
      <c r="E10" s="172">
        <v>443</v>
      </c>
      <c r="F10" s="172">
        <v>337</v>
      </c>
      <c r="G10" s="172">
        <v>870</v>
      </c>
      <c r="H10" s="172">
        <v>606</v>
      </c>
      <c r="I10" s="172">
        <v>419</v>
      </c>
      <c r="J10" s="172">
        <v>466</v>
      </c>
      <c r="K10" s="172">
        <v>380</v>
      </c>
      <c r="L10" s="172">
        <v>333</v>
      </c>
      <c r="M10" s="172">
        <v>284</v>
      </c>
      <c r="N10" s="172">
        <v>378</v>
      </c>
      <c r="O10" s="172">
        <v>588</v>
      </c>
      <c r="P10" s="172">
        <v>451</v>
      </c>
      <c r="Q10" s="172">
        <f t="shared" si="1"/>
        <v>5555</v>
      </c>
      <c r="R10" s="173">
        <f t="shared" si="0"/>
        <v>1</v>
      </c>
    </row>
    <row r="11" spans="1:18" ht="18.75" customHeight="1">
      <c r="B11" s="249"/>
      <c r="C11" s="252"/>
      <c r="D11" s="171" t="s">
        <v>155</v>
      </c>
      <c r="E11" s="172">
        <v>169</v>
      </c>
      <c r="F11" s="172">
        <v>133</v>
      </c>
      <c r="G11" s="172">
        <v>182</v>
      </c>
      <c r="H11" s="172">
        <v>188</v>
      </c>
      <c r="I11" s="172">
        <v>137</v>
      </c>
      <c r="J11" s="172">
        <v>175</v>
      </c>
      <c r="K11" s="172">
        <v>165</v>
      </c>
      <c r="L11" s="172">
        <v>129</v>
      </c>
      <c r="M11" s="172">
        <v>214</v>
      </c>
      <c r="N11" s="172">
        <v>176</v>
      </c>
      <c r="O11" s="172">
        <v>188</v>
      </c>
      <c r="P11" s="172">
        <v>133</v>
      </c>
      <c r="Q11" s="172">
        <f t="shared" si="1"/>
        <v>1989</v>
      </c>
      <c r="R11" s="173">
        <f t="shared" si="0"/>
        <v>0.36</v>
      </c>
    </row>
    <row r="12" spans="1:18" ht="18.75" customHeight="1">
      <c r="B12" s="249"/>
      <c r="C12" s="252"/>
      <c r="D12" s="171" t="s">
        <v>154</v>
      </c>
      <c r="E12" s="172">
        <v>90</v>
      </c>
      <c r="F12" s="172">
        <v>78</v>
      </c>
      <c r="G12" s="172">
        <v>107</v>
      </c>
      <c r="H12" s="172">
        <v>99</v>
      </c>
      <c r="I12" s="172">
        <v>358</v>
      </c>
      <c r="J12" s="172">
        <v>103</v>
      </c>
      <c r="K12" s="172">
        <v>231</v>
      </c>
      <c r="L12" s="172">
        <v>259</v>
      </c>
      <c r="M12" s="172">
        <v>248</v>
      </c>
      <c r="N12" s="172">
        <v>46</v>
      </c>
      <c r="O12" s="172">
        <v>49</v>
      </c>
      <c r="P12" s="172">
        <v>77</v>
      </c>
      <c r="Q12" s="172">
        <f t="shared" si="1"/>
        <v>1745</v>
      </c>
      <c r="R12" s="173">
        <f t="shared" si="0"/>
        <v>0.31</v>
      </c>
    </row>
    <row r="13" spans="1:18" ht="18.75" customHeight="1">
      <c r="B13" s="249"/>
      <c r="C13" s="252"/>
      <c r="D13" s="171" t="s">
        <v>153</v>
      </c>
      <c r="E13" s="172">
        <v>67</v>
      </c>
      <c r="F13" s="172">
        <v>58</v>
      </c>
      <c r="G13" s="172">
        <v>89</v>
      </c>
      <c r="H13" s="172">
        <v>74</v>
      </c>
      <c r="I13" s="172">
        <v>86</v>
      </c>
      <c r="J13" s="172">
        <v>87</v>
      </c>
      <c r="K13" s="172">
        <v>107</v>
      </c>
      <c r="L13" s="172">
        <v>120</v>
      </c>
      <c r="M13" s="172">
        <v>116</v>
      </c>
      <c r="N13" s="172">
        <v>198</v>
      </c>
      <c r="O13" s="172">
        <v>136</v>
      </c>
      <c r="P13" s="172">
        <v>135</v>
      </c>
      <c r="Q13" s="172">
        <f t="shared" si="1"/>
        <v>1273</v>
      </c>
      <c r="R13" s="173">
        <f t="shared" si="0"/>
        <v>0.23</v>
      </c>
    </row>
    <row r="14" spans="1:18" ht="18.75" customHeight="1">
      <c r="B14" s="249"/>
      <c r="C14" s="252"/>
      <c r="D14" s="171" t="s">
        <v>156</v>
      </c>
      <c r="E14" s="172">
        <v>52</v>
      </c>
      <c r="F14" s="172">
        <v>58</v>
      </c>
      <c r="G14" s="172">
        <v>78</v>
      </c>
      <c r="H14" s="172">
        <v>58</v>
      </c>
      <c r="I14" s="172">
        <v>61</v>
      </c>
      <c r="J14" s="172">
        <v>62</v>
      </c>
      <c r="K14" s="172">
        <v>53</v>
      </c>
      <c r="L14" s="172">
        <v>51</v>
      </c>
      <c r="M14" s="172">
        <v>49</v>
      </c>
      <c r="N14" s="172">
        <v>51</v>
      </c>
      <c r="O14" s="172">
        <v>55</v>
      </c>
      <c r="P14" s="172">
        <v>84</v>
      </c>
      <c r="Q14" s="172">
        <f t="shared" si="1"/>
        <v>712</v>
      </c>
      <c r="R14" s="173">
        <f t="shared" si="0"/>
        <v>0.13</v>
      </c>
    </row>
    <row r="15" spans="1:18" ht="18.75" customHeight="1">
      <c r="B15" s="249"/>
      <c r="C15" s="252"/>
      <c r="D15" s="175" t="s">
        <v>157</v>
      </c>
      <c r="E15" s="176">
        <v>5</v>
      </c>
      <c r="F15" s="176">
        <v>5</v>
      </c>
      <c r="G15" s="176">
        <v>1</v>
      </c>
      <c r="H15" s="176">
        <v>1</v>
      </c>
      <c r="I15" s="176">
        <v>0</v>
      </c>
      <c r="J15" s="176">
        <v>1</v>
      </c>
      <c r="K15" s="176">
        <v>0</v>
      </c>
      <c r="L15" s="176">
        <v>4</v>
      </c>
      <c r="M15" s="176">
        <v>12</v>
      </c>
      <c r="N15" s="176">
        <v>55</v>
      </c>
      <c r="O15" s="176">
        <v>43</v>
      </c>
      <c r="P15" s="176">
        <v>17</v>
      </c>
      <c r="Q15" s="172">
        <f t="shared" si="1"/>
        <v>144</v>
      </c>
      <c r="R15" s="173">
        <f t="shared" si="0"/>
        <v>0.03</v>
      </c>
    </row>
    <row r="16" spans="1:18" ht="18.75" customHeight="1">
      <c r="B16" s="250"/>
      <c r="C16" s="253"/>
      <c r="D16" s="177" t="s">
        <v>175</v>
      </c>
      <c r="E16" s="178">
        <f>SUM(E5:E15)</f>
        <v>27469</v>
      </c>
      <c r="F16" s="178">
        <f t="shared" ref="F16:N16" si="2">SUM(F5:F15)</f>
        <v>24927</v>
      </c>
      <c r="G16" s="178">
        <f t="shared" si="2"/>
        <v>33462</v>
      </c>
      <c r="H16" s="178">
        <f t="shared" si="2"/>
        <v>24991</v>
      </c>
      <c r="I16" s="178">
        <f t="shared" si="2"/>
        <v>31592</v>
      </c>
      <c r="J16" s="178">
        <f t="shared" si="2"/>
        <v>30149</v>
      </c>
      <c r="K16" s="178">
        <f t="shared" si="2"/>
        <v>29767</v>
      </c>
      <c r="L16" s="178">
        <f t="shared" si="2"/>
        <v>29929</v>
      </c>
      <c r="M16" s="178">
        <f t="shared" si="2"/>
        <v>30022</v>
      </c>
      <c r="N16" s="178">
        <f t="shared" si="2"/>
        <v>29337</v>
      </c>
      <c r="O16" s="178">
        <f>SUM(O5:O15)</f>
        <v>28764</v>
      </c>
      <c r="P16" s="178">
        <f>SUM(P5:P15)</f>
        <v>25432</v>
      </c>
      <c r="Q16" s="178">
        <f>SUM(Q5:Q15)</f>
        <v>345841</v>
      </c>
      <c r="R16" s="179">
        <f t="shared" si="0"/>
        <v>62.08</v>
      </c>
    </row>
    <row r="17" spans="2:18" ht="18.75" customHeight="1">
      <c r="B17" s="254">
        <v>2</v>
      </c>
      <c r="C17" s="254" t="s">
        <v>50</v>
      </c>
      <c r="D17" s="156" t="s">
        <v>14</v>
      </c>
      <c r="E17" s="172">
        <v>949</v>
      </c>
      <c r="F17" s="172">
        <v>1305</v>
      </c>
      <c r="G17" s="172">
        <v>3203</v>
      </c>
      <c r="H17" s="172">
        <v>3715</v>
      </c>
      <c r="I17" s="172">
        <v>2235</v>
      </c>
      <c r="J17" s="172">
        <v>2230</v>
      </c>
      <c r="K17" s="172">
        <v>3058</v>
      </c>
      <c r="L17" s="172">
        <v>4402</v>
      </c>
      <c r="M17" s="172">
        <v>3456</v>
      </c>
      <c r="N17" s="172">
        <v>3399</v>
      </c>
      <c r="O17" s="172">
        <v>2418</v>
      </c>
      <c r="P17" s="172">
        <v>1667</v>
      </c>
      <c r="Q17" s="172">
        <f t="shared" ref="Q17:Q42" si="3">+SUM(E17:P17)</f>
        <v>32037</v>
      </c>
      <c r="R17" s="180">
        <f t="shared" si="0"/>
        <v>5.75</v>
      </c>
    </row>
    <row r="18" spans="2:18" ht="18.75" customHeight="1">
      <c r="B18" s="255"/>
      <c r="C18" s="255"/>
      <c r="D18" s="156" t="s">
        <v>120</v>
      </c>
      <c r="E18" s="172">
        <v>1467</v>
      </c>
      <c r="F18" s="172">
        <v>1442</v>
      </c>
      <c r="G18" s="172">
        <v>1679</v>
      </c>
      <c r="H18" s="172">
        <v>1463</v>
      </c>
      <c r="I18" s="172">
        <v>1743</v>
      </c>
      <c r="J18" s="172">
        <v>1907</v>
      </c>
      <c r="K18" s="172">
        <v>1641</v>
      </c>
      <c r="L18" s="172">
        <v>1755</v>
      </c>
      <c r="M18" s="172">
        <v>1704</v>
      </c>
      <c r="N18" s="172">
        <v>1679</v>
      </c>
      <c r="O18" s="172">
        <v>1535</v>
      </c>
      <c r="P18" s="172">
        <v>1117</v>
      </c>
      <c r="Q18" s="172">
        <f t="shared" si="3"/>
        <v>19132</v>
      </c>
      <c r="R18" s="180">
        <f t="shared" si="0"/>
        <v>3.43</v>
      </c>
    </row>
    <row r="19" spans="2:18" ht="18.75" customHeight="1">
      <c r="B19" s="255"/>
      <c r="C19" s="255"/>
      <c r="D19" s="156" t="s">
        <v>126</v>
      </c>
      <c r="E19" s="172">
        <v>1463</v>
      </c>
      <c r="F19" s="172">
        <v>1129</v>
      </c>
      <c r="G19" s="172">
        <v>1192</v>
      </c>
      <c r="H19" s="172">
        <v>1496</v>
      </c>
      <c r="I19" s="172">
        <v>1956</v>
      </c>
      <c r="J19" s="172">
        <v>1499</v>
      </c>
      <c r="K19" s="172">
        <v>1941</v>
      </c>
      <c r="L19" s="172">
        <v>1526</v>
      </c>
      <c r="M19" s="172">
        <v>1707</v>
      </c>
      <c r="N19" s="172">
        <v>1300</v>
      </c>
      <c r="O19" s="172">
        <v>1622</v>
      </c>
      <c r="P19" s="172">
        <v>1182</v>
      </c>
      <c r="Q19" s="172">
        <f t="shared" si="3"/>
        <v>18013</v>
      </c>
      <c r="R19" s="180">
        <f t="shared" si="0"/>
        <v>3.23</v>
      </c>
    </row>
    <row r="20" spans="2:18" ht="18.75" customHeight="1">
      <c r="B20" s="255"/>
      <c r="C20" s="255"/>
      <c r="D20" s="156" t="s">
        <v>9</v>
      </c>
      <c r="E20" s="172">
        <v>1549</v>
      </c>
      <c r="F20" s="172">
        <v>1523</v>
      </c>
      <c r="G20" s="172">
        <v>1719</v>
      </c>
      <c r="H20" s="172">
        <v>1268</v>
      </c>
      <c r="I20" s="172">
        <v>1548</v>
      </c>
      <c r="J20" s="172">
        <v>1250</v>
      </c>
      <c r="K20" s="172">
        <v>1309</v>
      </c>
      <c r="L20" s="172">
        <v>1534</v>
      </c>
      <c r="M20" s="172">
        <v>1595</v>
      </c>
      <c r="N20" s="172">
        <v>1746</v>
      </c>
      <c r="O20" s="172">
        <v>1585</v>
      </c>
      <c r="P20" s="172">
        <v>1235</v>
      </c>
      <c r="Q20" s="172">
        <f t="shared" si="3"/>
        <v>17861</v>
      </c>
      <c r="R20" s="180">
        <f t="shared" si="0"/>
        <v>3.21</v>
      </c>
    </row>
    <row r="21" spans="2:18" ht="18.75" customHeight="1">
      <c r="B21" s="255"/>
      <c r="C21" s="255"/>
      <c r="D21" s="156" t="s">
        <v>125</v>
      </c>
      <c r="E21" s="172">
        <v>1186</v>
      </c>
      <c r="F21" s="172">
        <v>1177</v>
      </c>
      <c r="G21" s="172">
        <v>1520</v>
      </c>
      <c r="H21" s="172">
        <v>944</v>
      </c>
      <c r="I21" s="172">
        <v>1454</v>
      </c>
      <c r="J21" s="172">
        <v>1259</v>
      </c>
      <c r="K21" s="172">
        <v>1550</v>
      </c>
      <c r="L21" s="172">
        <v>954</v>
      </c>
      <c r="M21" s="172">
        <v>1106</v>
      </c>
      <c r="N21" s="172">
        <v>1237</v>
      </c>
      <c r="O21" s="172">
        <v>948</v>
      </c>
      <c r="P21" s="172">
        <v>823</v>
      </c>
      <c r="Q21" s="172">
        <f t="shared" si="3"/>
        <v>14158</v>
      </c>
      <c r="R21" s="180">
        <f t="shared" si="0"/>
        <v>2.54</v>
      </c>
    </row>
    <row r="22" spans="2:18" ht="18.75" customHeight="1">
      <c r="B22" s="255"/>
      <c r="C22" s="255"/>
      <c r="D22" s="156" t="s">
        <v>10</v>
      </c>
      <c r="E22" s="172">
        <v>1161</v>
      </c>
      <c r="F22" s="172">
        <v>1312</v>
      </c>
      <c r="G22" s="172">
        <v>1020</v>
      </c>
      <c r="H22" s="172">
        <v>592</v>
      </c>
      <c r="I22" s="172">
        <v>1152</v>
      </c>
      <c r="J22" s="172">
        <v>907</v>
      </c>
      <c r="K22" s="172">
        <v>1219</v>
      </c>
      <c r="L22" s="172">
        <v>1009</v>
      </c>
      <c r="M22" s="172">
        <v>1213</v>
      </c>
      <c r="N22" s="172">
        <v>1160</v>
      </c>
      <c r="O22" s="172">
        <v>1035</v>
      </c>
      <c r="P22" s="172">
        <v>1311</v>
      </c>
      <c r="Q22" s="172">
        <f t="shared" si="3"/>
        <v>13091</v>
      </c>
      <c r="R22" s="180">
        <f t="shared" si="0"/>
        <v>2.35</v>
      </c>
    </row>
    <row r="23" spans="2:18" ht="18.75" customHeight="1">
      <c r="B23" s="255"/>
      <c r="C23" s="255"/>
      <c r="D23" s="156" t="s">
        <v>7</v>
      </c>
      <c r="E23" s="172">
        <v>1159</v>
      </c>
      <c r="F23" s="172">
        <v>815</v>
      </c>
      <c r="G23" s="172">
        <v>905</v>
      </c>
      <c r="H23" s="172">
        <v>714</v>
      </c>
      <c r="I23" s="172">
        <v>1009</v>
      </c>
      <c r="J23" s="172">
        <v>1143</v>
      </c>
      <c r="K23" s="172">
        <v>1158</v>
      </c>
      <c r="L23" s="172">
        <v>1190</v>
      </c>
      <c r="M23" s="172">
        <v>988</v>
      </c>
      <c r="N23" s="172">
        <v>1429</v>
      </c>
      <c r="O23" s="172">
        <v>1409</v>
      </c>
      <c r="P23" s="172">
        <v>886</v>
      </c>
      <c r="Q23" s="172">
        <f t="shared" si="3"/>
        <v>12805</v>
      </c>
      <c r="R23" s="180">
        <f t="shared" si="0"/>
        <v>2.2999999999999998</v>
      </c>
    </row>
    <row r="24" spans="2:18" ht="18.75" customHeight="1">
      <c r="B24" s="255"/>
      <c r="C24" s="255"/>
      <c r="D24" s="156" t="s">
        <v>12</v>
      </c>
      <c r="E24" s="172">
        <v>890</v>
      </c>
      <c r="F24" s="172">
        <v>920</v>
      </c>
      <c r="G24" s="172">
        <v>1145</v>
      </c>
      <c r="H24" s="172">
        <v>701</v>
      </c>
      <c r="I24" s="172">
        <v>936</v>
      </c>
      <c r="J24" s="172">
        <v>710</v>
      </c>
      <c r="K24" s="172">
        <v>987</v>
      </c>
      <c r="L24" s="172">
        <v>1182</v>
      </c>
      <c r="M24" s="172">
        <v>828</v>
      </c>
      <c r="N24" s="172">
        <v>1051</v>
      </c>
      <c r="O24" s="172">
        <v>1317</v>
      </c>
      <c r="P24" s="172">
        <v>976</v>
      </c>
      <c r="Q24" s="172">
        <f t="shared" si="3"/>
        <v>11643</v>
      </c>
      <c r="R24" s="180">
        <f t="shared" si="0"/>
        <v>2.09</v>
      </c>
    </row>
    <row r="25" spans="2:18" ht="18.75" customHeight="1">
      <c r="B25" s="255"/>
      <c r="C25" s="255"/>
      <c r="D25" s="156" t="s">
        <v>18</v>
      </c>
      <c r="E25" s="172">
        <v>335</v>
      </c>
      <c r="F25" s="172">
        <v>371</v>
      </c>
      <c r="G25" s="172">
        <v>447</v>
      </c>
      <c r="H25" s="172">
        <v>849</v>
      </c>
      <c r="I25" s="172">
        <v>793</v>
      </c>
      <c r="J25" s="172">
        <v>1230</v>
      </c>
      <c r="K25" s="172">
        <v>852</v>
      </c>
      <c r="L25" s="172">
        <v>648</v>
      </c>
      <c r="M25" s="172">
        <v>479</v>
      </c>
      <c r="N25" s="172">
        <v>773</v>
      </c>
      <c r="O25" s="172">
        <v>881</v>
      </c>
      <c r="P25" s="172">
        <v>432</v>
      </c>
      <c r="Q25" s="172">
        <f t="shared" si="3"/>
        <v>8090</v>
      </c>
      <c r="R25" s="180">
        <f t="shared" si="0"/>
        <v>1.45</v>
      </c>
    </row>
    <row r="26" spans="2:18" ht="18.75" customHeight="1">
      <c r="B26" s="255"/>
      <c r="C26" s="255"/>
      <c r="D26" s="156" t="s">
        <v>8</v>
      </c>
      <c r="E26" s="172">
        <v>773</v>
      </c>
      <c r="F26" s="172">
        <v>545</v>
      </c>
      <c r="G26" s="172">
        <v>869</v>
      </c>
      <c r="H26" s="172">
        <v>568</v>
      </c>
      <c r="I26" s="172">
        <v>906</v>
      </c>
      <c r="J26" s="172">
        <v>571</v>
      </c>
      <c r="K26" s="172">
        <v>541</v>
      </c>
      <c r="L26" s="172">
        <v>572</v>
      </c>
      <c r="M26" s="172">
        <v>579</v>
      </c>
      <c r="N26" s="172">
        <v>602</v>
      </c>
      <c r="O26" s="172">
        <v>709</v>
      </c>
      <c r="P26" s="172">
        <v>441</v>
      </c>
      <c r="Q26" s="172">
        <f t="shared" si="3"/>
        <v>7676</v>
      </c>
      <c r="R26" s="180">
        <f t="shared" si="0"/>
        <v>1.38</v>
      </c>
    </row>
    <row r="27" spans="2:18" ht="18.75" customHeight="1">
      <c r="B27" s="255"/>
      <c r="C27" s="255"/>
      <c r="D27" s="156" t="s">
        <v>122</v>
      </c>
      <c r="E27" s="172">
        <v>574</v>
      </c>
      <c r="F27" s="172">
        <v>431</v>
      </c>
      <c r="G27" s="172">
        <v>538</v>
      </c>
      <c r="H27" s="172">
        <v>380</v>
      </c>
      <c r="I27" s="172">
        <v>451</v>
      </c>
      <c r="J27" s="172">
        <v>418</v>
      </c>
      <c r="K27" s="172">
        <v>486</v>
      </c>
      <c r="L27" s="172">
        <v>569</v>
      </c>
      <c r="M27" s="172">
        <v>478</v>
      </c>
      <c r="N27" s="172">
        <v>1150</v>
      </c>
      <c r="O27" s="172">
        <v>777</v>
      </c>
      <c r="P27" s="172">
        <v>821</v>
      </c>
      <c r="Q27" s="172">
        <f t="shared" si="3"/>
        <v>7073</v>
      </c>
      <c r="R27" s="180">
        <f t="shared" si="0"/>
        <v>1.27</v>
      </c>
    </row>
    <row r="28" spans="2:18" ht="18.75" customHeight="1">
      <c r="B28" s="255"/>
      <c r="C28" s="255"/>
      <c r="D28" s="156" t="s">
        <v>13</v>
      </c>
      <c r="E28" s="172">
        <v>608</v>
      </c>
      <c r="F28" s="172">
        <v>423</v>
      </c>
      <c r="G28" s="172">
        <v>403</v>
      </c>
      <c r="H28" s="172">
        <v>493</v>
      </c>
      <c r="I28" s="172">
        <v>573</v>
      </c>
      <c r="J28" s="172">
        <v>455</v>
      </c>
      <c r="K28" s="172">
        <v>410</v>
      </c>
      <c r="L28" s="172">
        <v>383</v>
      </c>
      <c r="M28" s="172">
        <v>380</v>
      </c>
      <c r="N28" s="172">
        <v>392</v>
      </c>
      <c r="O28" s="172">
        <v>559</v>
      </c>
      <c r="P28" s="172">
        <v>430</v>
      </c>
      <c r="Q28" s="172">
        <f t="shared" si="3"/>
        <v>5509</v>
      </c>
      <c r="R28" s="180">
        <f t="shared" si="0"/>
        <v>0.99</v>
      </c>
    </row>
    <row r="29" spans="2:18" ht="18.75" customHeight="1">
      <c r="B29" s="255"/>
      <c r="C29" s="255"/>
      <c r="D29" s="156" t="s">
        <v>121</v>
      </c>
      <c r="E29" s="172">
        <v>433</v>
      </c>
      <c r="F29" s="172">
        <v>350</v>
      </c>
      <c r="G29" s="172">
        <v>379</v>
      </c>
      <c r="H29" s="172">
        <v>313</v>
      </c>
      <c r="I29" s="172">
        <v>469</v>
      </c>
      <c r="J29" s="172">
        <v>525</v>
      </c>
      <c r="K29" s="172">
        <v>434</v>
      </c>
      <c r="L29" s="172">
        <v>292</v>
      </c>
      <c r="M29" s="172">
        <v>385</v>
      </c>
      <c r="N29" s="172">
        <v>560</v>
      </c>
      <c r="O29" s="172">
        <v>544</v>
      </c>
      <c r="P29" s="172">
        <v>459</v>
      </c>
      <c r="Q29" s="172">
        <f t="shared" si="3"/>
        <v>5143</v>
      </c>
      <c r="R29" s="180">
        <f t="shared" si="0"/>
        <v>0.92</v>
      </c>
    </row>
    <row r="30" spans="2:18" ht="18.75" customHeight="1">
      <c r="B30" s="255"/>
      <c r="C30" s="255"/>
      <c r="D30" s="156" t="s">
        <v>19</v>
      </c>
      <c r="E30" s="172">
        <v>404</v>
      </c>
      <c r="F30" s="172">
        <v>407</v>
      </c>
      <c r="G30" s="172">
        <v>514</v>
      </c>
      <c r="H30" s="172">
        <v>412</v>
      </c>
      <c r="I30" s="172">
        <v>592</v>
      </c>
      <c r="J30" s="172">
        <v>404</v>
      </c>
      <c r="K30" s="172">
        <v>351</v>
      </c>
      <c r="L30" s="172">
        <v>399</v>
      </c>
      <c r="M30" s="172">
        <v>307</v>
      </c>
      <c r="N30" s="172">
        <v>384</v>
      </c>
      <c r="O30" s="172">
        <v>416</v>
      </c>
      <c r="P30" s="172">
        <v>311</v>
      </c>
      <c r="Q30" s="172">
        <f t="shared" si="3"/>
        <v>4901</v>
      </c>
      <c r="R30" s="180">
        <f t="shared" si="0"/>
        <v>0.88</v>
      </c>
    </row>
    <row r="31" spans="2:18" ht="18.75" customHeight="1">
      <c r="B31" s="255"/>
      <c r="C31" s="255"/>
      <c r="D31" s="156" t="s">
        <v>17</v>
      </c>
      <c r="E31" s="172">
        <v>478</v>
      </c>
      <c r="F31" s="172">
        <v>351</v>
      </c>
      <c r="G31" s="172">
        <v>528</v>
      </c>
      <c r="H31" s="172">
        <v>387</v>
      </c>
      <c r="I31" s="172">
        <v>513</v>
      </c>
      <c r="J31" s="172">
        <v>359</v>
      </c>
      <c r="K31" s="172">
        <v>304</v>
      </c>
      <c r="L31" s="172">
        <v>398</v>
      </c>
      <c r="M31" s="172">
        <v>310</v>
      </c>
      <c r="N31" s="172">
        <v>402</v>
      </c>
      <c r="O31" s="172">
        <v>321</v>
      </c>
      <c r="P31" s="172">
        <v>220</v>
      </c>
      <c r="Q31" s="172">
        <f t="shared" si="3"/>
        <v>4571</v>
      </c>
      <c r="R31" s="180">
        <f t="shared" si="0"/>
        <v>0.82</v>
      </c>
    </row>
    <row r="32" spans="2:18" ht="18.75" customHeight="1">
      <c r="B32" s="255"/>
      <c r="C32" s="255"/>
      <c r="D32" s="156" t="s">
        <v>98</v>
      </c>
      <c r="E32" s="172">
        <v>265</v>
      </c>
      <c r="F32" s="172">
        <v>287</v>
      </c>
      <c r="G32" s="172">
        <v>371</v>
      </c>
      <c r="H32" s="172">
        <v>364</v>
      </c>
      <c r="I32" s="172">
        <v>459</v>
      </c>
      <c r="J32" s="172">
        <v>422</v>
      </c>
      <c r="K32" s="172">
        <v>232</v>
      </c>
      <c r="L32" s="172">
        <v>427</v>
      </c>
      <c r="M32" s="172">
        <v>321</v>
      </c>
      <c r="N32" s="172">
        <v>437</v>
      </c>
      <c r="O32" s="172">
        <v>388</v>
      </c>
      <c r="P32" s="172">
        <v>435</v>
      </c>
      <c r="Q32" s="172">
        <f t="shared" si="3"/>
        <v>4408</v>
      </c>
      <c r="R32" s="180">
        <f t="shared" si="0"/>
        <v>0.79</v>
      </c>
    </row>
    <row r="33" spans="2:18" ht="18.75" customHeight="1">
      <c r="B33" s="255"/>
      <c r="C33" s="255"/>
      <c r="D33" s="156" t="s">
        <v>20</v>
      </c>
      <c r="E33" s="172">
        <v>409</v>
      </c>
      <c r="F33" s="172">
        <v>324</v>
      </c>
      <c r="G33" s="172">
        <v>383</v>
      </c>
      <c r="H33" s="172">
        <v>278</v>
      </c>
      <c r="I33" s="172">
        <v>383</v>
      </c>
      <c r="J33" s="172">
        <v>364</v>
      </c>
      <c r="K33" s="172">
        <v>344</v>
      </c>
      <c r="L33" s="172">
        <v>385</v>
      </c>
      <c r="M33" s="172">
        <v>306</v>
      </c>
      <c r="N33" s="172">
        <v>395</v>
      </c>
      <c r="O33" s="172">
        <v>381</v>
      </c>
      <c r="P33" s="172">
        <v>317</v>
      </c>
      <c r="Q33" s="172">
        <f t="shared" si="3"/>
        <v>4269</v>
      </c>
      <c r="R33" s="180">
        <f t="shared" si="0"/>
        <v>0.77</v>
      </c>
    </row>
    <row r="34" spans="2:18" ht="18.75" customHeight="1">
      <c r="B34" s="255"/>
      <c r="C34" s="255"/>
      <c r="D34" s="156" t="s">
        <v>16</v>
      </c>
      <c r="E34" s="172">
        <v>371</v>
      </c>
      <c r="F34" s="172">
        <v>254</v>
      </c>
      <c r="G34" s="172">
        <v>420</v>
      </c>
      <c r="H34" s="172">
        <v>216</v>
      </c>
      <c r="I34" s="172">
        <v>269</v>
      </c>
      <c r="J34" s="172">
        <v>65</v>
      </c>
      <c r="K34" s="172">
        <v>136</v>
      </c>
      <c r="L34" s="172">
        <v>397</v>
      </c>
      <c r="M34" s="172">
        <v>463</v>
      </c>
      <c r="N34" s="172">
        <v>289</v>
      </c>
      <c r="O34" s="172">
        <v>291</v>
      </c>
      <c r="P34" s="172">
        <v>376</v>
      </c>
      <c r="Q34" s="172">
        <f t="shared" si="3"/>
        <v>3547</v>
      </c>
      <c r="R34" s="180">
        <f t="shared" si="0"/>
        <v>0.64</v>
      </c>
    </row>
    <row r="35" spans="2:18" ht="18.75" customHeight="1">
      <c r="B35" s="255"/>
      <c r="C35" s="255"/>
      <c r="D35" s="156" t="s">
        <v>15</v>
      </c>
      <c r="E35" s="172">
        <v>245</v>
      </c>
      <c r="F35" s="172">
        <v>210</v>
      </c>
      <c r="G35" s="172">
        <v>241</v>
      </c>
      <c r="H35" s="172">
        <v>150</v>
      </c>
      <c r="I35" s="172">
        <v>491</v>
      </c>
      <c r="J35" s="172">
        <v>353</v>
      </c>
      <c r="K35" s="172">
        <v>254</v>
      </c>
      <c r="L35" s="172">
        <v>264</v>
      </c>
      <c r="M35" s="172">
        <v>259</v>
      </c>
      <c r="N35" s="172">
        <v>273</v>
      </c>
      <c r="O35" s="172">
        <v>186</v>
      </c>
      <c r="P35" s="172">
        <v>261</v>
      </c>
      <c r="Q35" s="172">
        <f t="shared" si="3"/>
        <v>3187</v>
      </c>
      <c r="R35" s="180">
        <f t="shared" si="0"/>
        <v>0.56999999999999995</v>
      </c>
    </row>
    <row r="36" spans="2:18" ht="18.75" customHeight="1">
      <c r="B36" s="255"/>
      <c r="C36" s="255"/>
      <c r="D36" s="156" t="s">
        <v>22</v>
      </c>
      <c r="E36" s="172">
        <v>201</v>
      </c>
      <c r="F36" s="172">
        <v>305</v>
      </c>
      <c r="G36" s="172">
        <v>305</v>
      </c>
      <c r="H36" s="172">
        <v>165</v>
      </c>
      <c r="I36" s="172">
        <v>208</v>
      </c>
      <c r="J36" s="172">
        <v>224</v>
      </c>
      <c r="K36" s="172">
        <v>240</v>
      </c>
      <c r="L36" s="172">
        <v>256</v>
      </c>
      <c r="M36" s="172">
        <v>228</v>
      </c>
      <c r="N36" s="172">
        <v>205</v>
      </c>
      <c r="O36" s="172">
        <v>256</v>
      </c>
      <c r="P36" s="172">
        <v>167</v>
      </c>
      <c r="Q36" s="172">
        <f t="shared" si="3"/>
        <v>2760</v>
      </c>
      <c r="R36" s="180">
        <f t="shared" si="0"/>
        <v>0.5</v>
      </c>
    </row>
    <row r="37" spans="2:18" ht="18.75" customHeight="1">
      <c r="B37" s="255"/>
      <c r="C37" s="255"/>
      <c r="D37" s="156" t="s">
        <v>24</v>
      </c>
      <c r="E37" s="172">
        <v>225</v>
      </c>
      <c r="F37" s="172">
        <v>93</v>
      </c>
      <c r="G37" s="172">
        <v>142</v>
      </c>
      <c r="H37" s="172">
        <v>262</v>
      </c>
      <c r="I37" s="172">
        <v>306</v>
      </c>
      <c r="J37" s="172">
        <v>271</v>
      </c>
      <c r="K37" s="172">
        <v>154</v>
      </c>
      <c r="L37" s="172">
        <v>472</v>
      </c>
      <c r="M37" s="172">
        <v>328</v>
      </c>
      <c r="N37" s="172">
        <v>187</v>
      </c>
      <c r="O37" s="172">
        <v>159</v>
      </c>
      <c r="P37" s="172">
        <v>137</v>
      </c>
      <c r="Q37" s="172">
        <f t="shared" si="3"/>
        <v>2736</v>
      </c>
      <c r="R37" s="180">
        <f t="shared" si="0"/>
        <v>0.49</v>
      </c>
    </row>
    <row r="38" spans="2:18" ht="18.75" customHeight="1">
      <c r="B38" s="255"/>
      <c r="C38" s="255"/>
      <c r="D38" s="156" t="s">
        <v>123</v>
      </c>
      <c r="E38" s="172">
        <v>138</v>
      </c>
      <c r="F38" s="172">
        <v>116</v>
      </c>
      <c r="G38" s="172">
        <v>140</v>
      </c>
      <c r="H38" s="172">
        <v>136</v>
      </c>
      <c r="I38" s="172">
        <v>198</v>
      </c>
      <c r="J38" s="172">
        <v>386</v>
      </c>
      <c r="K38" s="172">
        <v>213</v>
      </c>
      <c r="L38" s="172">
        <v>220</v>
      </c>
      <c r="M38" s="172">
        <v>132</v>
      </c>
      <c r="N38" s="172">
        <v>141</v>
      </c>
      <c r="O38" s="172">
        <v>229</v>
      </c>
      <c r="P38" s="172">
        <v>202</v>
      </c>
      <c r="Q38" s="172">
        <f t="shared" si="3"/>
        <v>2251</v>
      </c>
      <c r="R38" s="180">
        <f t="shared" si="0"/>
        <v>0.4</v>
      </c>
    </row>
    <row r="39" spans="2:18" ht="18.75" customHeight="1">
      <c r="B39" s="255"/>
      <c r="C39" s="255"/>
      <c r="D39" s="156" t="s">
        <v>127</v>
      </c>
      <c r="E39" s="172">
        <v>141</v>
      </c>
      <c r="F39" s="172">
        <v>191</v>
      </c>
      <c r="G39" s="172">
        <v>160</v>
      </c>
      <c r="H39" s="172">
        <v>216</v>
      </c>
      <c r="I39" s="172">
        <v>251</v>
      </c>
      <c r="J39" s="172">
        <v>162</v>
      </c>
      <c r="K39" s="172">
        <v>179</v>
      </c>
      <c r="L39" s="172">
        <v>128</v>
      </c>
      <c r="M39" s="172">
        <v>180</v>
      </c>
      <c r="N39" s="172">
        <v>357</v>
      </c>
      <c r="O39" s="172">
        <v>158</v>
      </c>
      <c r="P39" s="172">
        <v>86</v>
      </c>
      <c r="Q39" s="172">
        <f t="shared" si="3"/>
        <v>2209</v>
      </c>
      <c r="R39" s="180">
        <f t="shared" si="0"/>
        <v>0.4</v>
      </c>
    </row>
    <row r="40" spans="2:18" ht="18.75" customHeight="1">
      <c r="B40" s="255"/>
      <c r="C40" s="255"/>
      <c r="D40" s="156" t="s">
        <v>11</v>
      </c>
      <c r="E40" s="172">
        <v>175</v>
      </c>
      <c r="F40" s="172">
        <v>96</v>
      </c>
      <c r="G40" s="172">
        <v>134</v>
      </c>
      <c r="H40" s="172">
        <v>125</v>
      </c>
      <c r="I40" s="172">
        <v>202</v>
      </c>
      <c r="J40" s="172">
        <v>168</v>
      </c>
      <c r="K40" s="172">
        <v>128</v>
      </c>
      <c r="L40" s="172">
        <v>102</v>
      </c>
      <c r="M40" s="172">
        <v>116</v>
      </c>
      <c r="N40" s="172">
        <v>117</v>
      </c>
      <c r="O40" s="172">
        <v>199</v>
      </c>
      <c r="P40" s="172">
        <v>104</v>
      </c>
      <c r="Q40" s="172">
        <f t="shared" si="3"/>
        <v>1666</v>
      </c>
      <c r="R40" s="180">
        <f t="shared" si="0"/>
        <v>0.3</v>
      </c>
    </row>
    <row r="41" spans="2:18" ht="18.75" customHeight="1">
      <c r="B41" s="255"/>
      <c r="C41" s="255"/>
      <c r="D41" s="156" t="s">
        <v>23</v>
      </c>
      <c r="E41" s="172">
        <v>103</v>
      </c>
      <c r="F41" s="172">
        <v>91</v>
      </c>
      <c r="G41" s="172">
        <v>155</v>
      </c>
      <c r="H41" s="172">
        <v>100</v>
      </c>
      <c r="I41" s="172">
        <v>92</v>
      </c>
      <c r="J41" s="172">
        <v>78</v>
      </c>
      <c r="K41" s="172">
        <v>142</v>
      </c>
      <c r="L41" s="172">
        <v>94</v>
      </c>
      <c r="M41" s="172">
        <v>118</v>
      </c>
      <c r="N41" s="172">
        <v>104</v>
      </c>
      <c r="O41" s="172">
        <v>168</v>
      </c>
      <c r="P41" s="172">
        <v>122</v>
      </c>
      <c r="Q41" s="172">
        <f t="shared" si="3"/>
        <v>1367</v>
      </c>
      <c r="R41" s="180">
        <f t="shared" si="0"/>
        <v>0.25</v>
      </c>
    </row>
    <row r="42" spans="2:18" ht="18.75" customHeight="1">
      <c r="B42" s="255"/>
      <c r="C42" s="255"/>
      <c r="D42" s="156" t="s">
        <v>21</v>
      </c>
      <c r="E42" s="172">
        <v>105</v>
      </c>
      <c r="F42" s="172">
        <v>76</v>
      </c>
      <c r="G42" s="172">
        <v>80</v>
      </c>
      <c r="H42" s="172">
        <v>79</v>
      </c>
      <c r="I42" s="172">
        <v>83</v>
      </c>
      <c r="J42" s="172">
        <v>71</v>
      </c>
      <c r="K42" s="172">
        <v>109</v>
      </c>
      <c r="L42" s="172">
        <v>125</v>
      </c>
      <c r="M42" s="172">
        <v>126</v>
      </c>
      <c r="N42" s="172">
        <v>80</v>
      </c>
      <c r="O42" s="172">
        <v>110</v>
      </c>
      <c r="P42" s="172">
        <v>146</v>
      </c>
      <c r="Q42" s="172">
        <f t="shared" si="3"/>
        <v>1190</v>
      </c>
      <c r="R42" s="180">
        <f t="shared" si="0"/>
        <v>0.21</v>
      </c>
    </row>
    <row r="43" spans="2:18" ht="18.75" customHeight="1">
      <c r="B43" s="255"/>
      <c r="C43" s="255"/>
      <c r="D43" s="181" t="s">
        <v>175</v>
      </c>
      <c r="E43" s="182">
        <f>SUM(E17:E42)</f>
        <v>15807</v>
      </c>
      <c r="F43" s="182">
        <f t="shared" ref="F43:P43" si="4">SUM(F17:F42)</f>
        <v>14544</v>
      </c>
      <c r="G43" s="182">
        <f t="shared" si="4"/>
        <v>18592</v>
      </c>
      <c r="H43" s="182">
        <f t="shared" si="4"/>
        <v>16386</v>
      </c>
      <c r="I43" s="182">
        <f t="shared" si="4"/>
        <v>19272</v>
      </c>
      <c r="J43" s="182">
        <f t="shared" si="4"/>
        <v>17431</v>
      </c>
      <c r="K43" s="182">
        <f t="shared" si="4"/>
        <v>18372</v>
      </c>
      <c r="L43" s="182">
        <f t="shared" si="4"/>
        <v>19683</v>
      </c>
      <c r="M43" s="182">
        <f t="shared" si="4"/>
        <v>18092</v>
      </c>
      <c r="N43" s="182">
        <f t="shared" si="4"/>
        <v>19849</v>
      </c>
      <c r="O43" s="182">
        <f t="shared" si="4"/>
        <v>18601</v>
      </c>
      <c r="P43" s="182">
        <f t="shared" si="4"/>
        <v>14664</v>
      </c>
      <c r="Q43" s="182">
        <f>SUM(Q17:Q42)</f>
        <v>211293</v>
      </c>
      <c r="R43" s="183">
        <f t="shared" si="0"/>
        <v>37.92</v>
      </c>
    </row>
    <row r="44" spans="2:18" ht="18.75" customHeight="1">
      <c r="B44" s="246" t="s">
        <v>2</v>
      </c>
      <c r="C44" s="246"/>
      <c r="D44" s="246"/>
      <c r="E44" s="184">
        <f>+E43+E16</f>
        <v>43276</v>
      </c>
      <c r="F44" s="184">
        <f t="shared" ref="F44:P44" si="5">+F43+F16</f>
        <v>39471</v>
      </c>
      <c r="G44" s="184">
        <f t="shared" si="5"/>
        <v>52054</v>
      </c>
      <c r="H44" s="184">
        <f t="shared" si="5"/>
        <v>41377</v>
      </c>
      <c r="I44" s="184">
        <f t="shared" si="5"/>
        <v>50864</v>
      </c>
      <c r="J44" s="184">
        <f t="shared" si="5"/>
        <v>47580</v>
      </c>
      <c r="K44" s="184">
        <f t="shared" si="5"/>
        <v>48139</v>
      </c>
      <c r="L44" s="184">
        <f t="shared" si="5"/>
        <v>49612</v>
      </c>
      <c r="M44" s="184">
        <f t="shared" si="5"/>
        <v>48114</v>
      </c>
      <c r="N44" s="184">
        <f t="shared" si="5"/>
        <v>49186</v>
      </c>
      <c r="O44" s="184">
        <f t="shared" si="5"/>
        <v>47365</v>
      </c>
      <c r="P44" s="184">
        <f t="shared" si="5"/>
        <v>40096</v>
      </c>
      <c r="Q44" s="184">
        <f>+Q43+Q16</f>
        <v>557134</v>
      </c>
      <c r="R44" s="185">
        <f t="shared" si="0"/>
        <v>100</v>
      </c>
    </row>
    <row r="45" spans="2:18" ht="12.75" customHeight="1">
      <c r="B45" s="167" t="s">
        <v>183</v>
      </c>
      <c r="C45" s="186"/>
      <c r="Q45" s="176"/>
      <c r="R45" s="180"/>
    </row>
    <row r="46" spans="2:18" ht="12.75" customHeight="1">
      <c r="B46" s="167" t="s">
        <v>184</v>
      </c>
      <c r="C46" s="186"/>
    </row>
    <row r="47" spans="2:18" ht="12.75" customHeight="1">
      <c r="B47" s="167" t="s">
        <v>229</v>
      </c>
    </row>
    <row r="48" spans="2:18" ht="12.75" customHeight="1">
      <c r="B48" s="167" t="s">
        <v>185</v>
      </c>
      <c r="G48" s="168"/>
    </row>
    <row r="49" spans="2:3" ht="12.75" customHeight="1">
      <c r="B49" s="187" t="s">
        <v>228</v>
      </c>
    </row>
    <row r="50" spans="2:3" ht="12.75" customHeight="1">
      <c r="B50" s="187" t="s">
        <v>230</v>
      </c>
    </row>
    <row r="61" spans="2:3">
      <c r="C61" s="188"/>
    </row>
    <row r="62" spans="2:3">
      <c r="C62" s="188"/>
    </row>
    <row r="63" spans="2:3">
      <c r="C63" s="189"/>
    </row>
    <row r="90" spans="1:19" s="160" customFormat="1" ht="15">
      <c r="A90" s="190"/>
      <c r="E90" s="156"/>
      <c r="G90" s="156"/>
      <c r="H90" s="156"/>
      <c r="I90" s="156"/>
      <c r="J90" s="156"/>
      <c r="K90" s="156"/>
      <c r="L90" s="156"/>
      <c r="M90" s="156"/>
      <c r="N90" s="156"/>
      <c r="O90" s="156"/>
      <c r="P90" s="156"/>
      <c r="Q90" s="156"/>
      <c r="R90" s="156"/>
      <c r="S90" s="156"/>
    </row>
    <row r="91" spans="1:19" s="160" customFormat="1" ht="15">
      <c r="A91" s="190"/>
      <c r="E91" s="156"/>
      <c r="G91" s="156"/>
      <c r="H91" s="156"/>
      <c r="I91" s="156"/>
      <c r="J91" s="156"/>
      <c r="K91" s="156"/>
      <c r="L91" s="156"/>
      <c r="M91" s="156"/>
      <c r="N91" s="156"/>
      <c r="O91" s="156"/>
      <c r="P91" s="156"/>
      <c r="Q91" s="156"/>
      <c r="R91" s="156"/>
      <c r="S91" s="156"/>
    </row>
    <row r="92" spans="1:19" s="160" customFormat="1" ht="15">
      <c r="A92" s="190"/>
      <c r="E92" s="156"/>
      <c r="G92" s="156"/>
      <c r="H92" s="156"/>
      <c r="I92" s="156"/>
      <c r="J92" s="156"/>
      <c r="K92" s="156"/>
      <c r="L92" s="156"/>
      <c r="M92" s="156"/>
      <c r="N92" s="156"/>
      <c r="O92" s="156"/>
      <c r="P92" s="156"/>
      <c r="Q92" s="156"/>
      <c r="R92" s="156"/>
      <c r="S92" s="156"/>
    </row>
    <row r="93" spans="1:19" s="160" customFormat="1" ht="15">
      <c r="A93" s="190"/>
      <c r="E93" s="156"/>
      <c r="G93" s="156"/>
      <c r="H93" s="156"/>
      <c r="I93" s="156"/>
      <c r="J93" s="156"/>
      <c r="K93" s="156"/>
      <c r="L93" s="156"/>
      <c r="M93" s="156"/>
      <c r="N93" s="156"/>
      <c r="O93" s="156"/>
      <c r="P93" s="156"/>
      <c r="Q93" s="156"/>
      <c r="R93" s="156"/>
      <c r="S93" s="156"/>
    </row>
    <row r="94" spans="1:19" s="160" customFormat="1" ht="15">
      <c r="A94" s="190"/>
      <c r="E94" s="156"/>
      <c r="G94" s="156"/>
      <c r="H94" s="156"/>
      <c r="I94" s="156"/>
      <c r="J94" s="156"/>
      <c r="K94" s="156"/>
      <c r="L94" s="156"/>
      <c r="M94" s="156"/>
      <c r="N94" s="156"/>
      <c r="O94" s="156"/>
      <c r="P94" s="156"/>
      <c r="Q94" s="156"/>
      <c r="R94" s="156"/>
      <c r="S94" s="156"/>
    </row>
    <row r="95" spans="1:19" s="160" customFormat="1" ht="15">
      <c r="A95" s="190"/>
      <c r="E95" s="156"/>
      <c r="G95" s="156"/>
      <c r="H95" s="156"/>
      <c r="I95" s="156"/>
      <c r="J95" s="156"/>
      <c r="K95" s="156"/>
      <c r="L95" s="156"/>
      <c r="M95" s="156"/>
      <c r="N95" s="156"/>
      <c r="O95" s="156"/>
      <c r="P95" s="156"/>
      <c r="Q95" s="156"/>
      <c r="R95" s="156"/>
      <c r="S95" s="156"/>
    </row>
    <row r="96" spans="1:19" s="160" customFormat="1" ht="15">
      <c r="A96" s="190"/>
      <c r="E96" s="156"/>
      <c r="G96" s="156"/>
      <c r="H96" s="156"/>
      <c r="I96" s="156"/>
      <c r="J96" s="156"/>
      <c r="K96" s="156"/>
      <c r="L96" s="156"/>
      <c r="M96" s="156"/>
      <c r="N96" s="156"/>
      <c r="O96" s="156"/>
      <c r="P96" s="156"/>
      <c r="Q96" s="156"/>
      <c r="R96" s="156"/>
      <c r="S96" s="156"/>
    </row>
    <row r="97" spans="1:19" s="160" customFormat="1" ht="15">
      <c r="A97" s="190"/>
      <c r="E97" s="156"/>
      <c r="G97" s="156"/>
      <c r="H97" s="156"/>
      <c r="I97" s="156"/>
      <c r="J97" s="156"/>
      <c r="K97" s="156"/>
      <c r="L97" s="156"/>
      <c r="M97" s="156"/>
      <c r="N97" s="156"/>
      <c r="O97" s="156"/>
      <c r="P97" s="156"/>
      <c r="Q97" s="156"/>
      <c r="R97" s="156"/>
      <c r="S97" s="156"/>
    </row>
    <row r="98" spans="1:19" s="160" customFormat="1" ht="15">
      <c r="A98" s="190"/>
      <c r="E98" s="156"/>
      <c r="G98" s="156"/>
      <c r="H98" s="156"/>
      <c r="I98" s="156"/>
      <c r="J98" s="156"/>
      <c r="K98" s="156"/>
      <c r="L98" s="156"/>
      <c r="M98" s="156"/>
      <c r="N98" s="156"/>
      <c r="O98" s="156"/>
      <c r="P98" s="156"/>
      <c r="Q98" s="156"/>
      <c r="R98" s="156"/>
      <c r="S98" s="156"/>
    </row>
    <row r="99" spans="1:19" s="160" customFormat="1" ht="15">
      <c r="A99" s="190"/>
      <c r="E99" s="156"/>
      <c r="G99" s="156"/>
      <c r="H99" s="156"/>
      <c r="I99" s="156"/>
      <c r="J99" s="156"/>
      <c r="K99" s="156"/>
      <c r="L99" s="156"/>
      <c r="M99" s="156"/>
      <c r="N99" s="156"/>
      <c r="O99" s="156"/>
      <c r="P99" s="156"/>
      <c r="Q99" s="156"/>
      <c r="R99" s="156"/>
      <c r="S99" s="156"/>
    </row>
    <row r="100" spans="1:19" s="160" customFormat="1" ht="15">
      <c r="A100" s="190"/>
      <c r="E100" s="156"/>
      <c r="G100" s="156"/>
      <c r="H100" s="156"/>
      <c r="I100" s="156"/>
      <c r="J100" s="156"/>
      <c r="K100" s="156"/>
      <c r="L100" s="156"/>
      <c r="M100" s="156"/>
      <c r="N100" s="156"/>
      <c r="O100" s="156"/>
      <c r="P100" s="156"/>
      <c r="Q100" s="156"/>
      <c r="R100" s="156"/>
      <c r="S100" s="156"/>
    </row>
    <row r="101" spans="1:19" s="160" customFormat="1" ht="15">
      <c r="A101" s="190"/>
      <c r="E101" s="156"/>
      <c r="G101" s="156"/>
      <c r="H101" s="156"/>
      <c r="I101" s="156"/>
      <c r="J101" s="156"/>
      <c r="K101" s="156"/>
      <c r="L101" s="156"/>
      <c r="M101" s="156"/>
      <c r="N101" s="156"/>
      <c r="O101" s="156"/>
      <c r="P101" s="156"/>
      <c r="Q101" s="156"/>
      <c r="R101" s="156"/>
      <c r="S101" s="156"/>
    </row>
    <row r="102" spans="1:19" s="160" customFormat="1" ht="15">
      <c r="A102" s="190"/>
      <c r="E102" s="156"/>
      <c r="G102" s="156"/>
      <c r="H102" s="156"/>
      <c r="I102" s="156"/>
      <c r="J102" s="156"/>
      <c r="K102" s="156"/>
      <c r="L102" s="156"/>
      <c r="M102" s="156"/>
      <c r="N102" s="156"/>
      <c r="O102" s="156"/>
      <c r="P102" s="156"/>
      <c r="Q102" s="156"/>
      <c r="R102" s="156"/>
      <c r="S102" s="156"/>
    </row>
    <row r="103" spans="1:19" s="160" customFormat="1" ht="15">
      <c r="A103" s="190"/>
      <c r="E103" s="156"/>
      <c r="G103" s="156"/>
      <c r="H103" s="156"/>
      <c r="I103" s="156"/>
      <c r="J103" s="156"/>
      <c r="K103" s="156"/>
      <c r="L103" s="156"/>
      <c r="M103" s="156"/>
      <c r="N103" s="156"/>
      <c r="O103" s="156"/>
      <c r="P103" s="156"/>
      <c r="Q103" s="156"/>
      <c r="R103" s="156"/>
      <c r="S103" s="156"/>
    </row>
    <row r="104" spans="1:19" s="160" customFormat="1" ht="15">
      <c r="A104" s="190"/>
      <c r="E104" s="156"/>
      <c r="G104" s="156"/>
      <c r="H104" s="156"/>
      <c r="I104" s="156"/>
      <c r="J104" s="156"/>
      <c r="K104" s="156"/>
      <c r="L104" s="156"/>
      <c r="M104" s="156"/>
      <c r="N104" s="156"/>
      <c r="O104" s="156"/>
      <c r="P104" s="156"/>
      <c r="Q104" s="156"/>
      <c r="R104" s="156"/>
      <c r="S104" s="156"/>
    </row>
    <row r="105" spans="1:19" s="160" customFormat="1" ht="15">
      <c r="A105" s="190"/>
      <c r="E105" s="156"/>
      <c r="G105" s="156"/>
      <c r="H105" s="156"/>
      <c r="I105" s="156"/>
      <c r="J105" s="156"/>
      <c r="K105" s="156"/>
      <c r="L105" s="156"/>
      <c r="M105" s="156"/>
      <c r="N105" s="156"/>
      <c r="O105" s="156"/>
      <c r="P105" s="156"/>
      <c r="Q105" s="156"/>
      <c r="R105" s="156"/>
      <c r="S105" s="156"/>
    </row>
    <row r="106" spans="1:19" s="160" customFormat="1" ht="15">
      <c r="A106" s="190"/>
      <c r="E106" s="156"/>
      <c r="G106" s="156"/>
      <c r="H106" s="156"/>
      <c r="I106" s="156"/>
      <c r="J106" s="156"/>
      <c r="K106" s="156"/>
      <c r="L106" s="156"/>
      <c r="M106" s="156"/>
      <c r="N106" s="156"/>
      <c r="O106" s="156"/>
      <c r="P106" s="156"/>
      <c r="Q106" s="156"/>
      <c r="R106" s="156"/>
      <c r="S106" s="156"/>
    </row>
    <row r="107" spans="1:19" s="160" customFormat="1" ht="15">
      <c r="A107" s="190"/>
      <c r="E107" s="156"/>
      <c r="G107" s="156"/>
      <c r="H107" s="156"/>
      <c r="I107" s="156"/>
      <c r="J107" s="156"/>
      <c r="K107" s="156"/>
      <c r="L107" s="156"/>
      <c r="M107" s="156"/>
      <c r="N107" s="156"/>
      <c r="O107" s="156"/>
      <c r="P107" s="156"/>
      <c r="Q107" s="156"/>
      <c r="R107" s="156"/>
      <c r="S107" s="156"/>
    </row>
    <row r="108" spans="1:19" s="160" customFormat="1" ht="15">
      <c r="A108" s="190"/>
      <c r="E108" s="156"/>
      <c r="G108" s="156"/>
      <c r="H108" s="156"/>
      <c r="I108" s="156"/>
      <c r="J108" s="156"/>
      <c r="K108" s="156"/>
      <c r="L108" s="156"/>
      <c r="M108" s="156"/>
      <c r="N108" s="156"/>
      <c r="O108" s="156"/>
      <c r="P108" s="156"/>
      <c r="Q108" s="156"/>
      <c r="R108" s="156"/>
      <c r="S108" s="156"/>
    </row>
    <row r="109" spans="1:19" s="160" customFormat="1" ht="15">
      <c r="A109" s="190"/>
      <c r="E109" s="156"/>
      <c r="G109" s="156"/>
      <c r="H109" s="156"/>
      <c r="I109" s="156"/>
      <c r="J109" s="156"/>
      <c r="K109" s="156"/>
      <c r="L109" s="156"/>
      <c r="M109" s="156"/>
      <c r="N109" s="156"/>
      <c r="O109" s="156"/>
      <c r="P109" s="156"/>
      <c r="Q109" s="156"/>
      <c r="R109" s="156"/>
      <c r="S109" s="156"/>
    </row>
    <row r="110" spans="1:19" s="160" customFormat="1" ht="15">
      <c r="A110" s="190"/>
      <c r="E110" s="156"/>
      <c r="G110" s="156"/>
      <c r="H110" s="156"/>
      <c r="I110" s="156"/>
      <c r="J110" s="156"/>
      <c r="K110" s="156"/>
      <c r="L110" s="156"/>
      <c r="M110" s="156"/>
      <c r="N110" s="156"/>
      <c r="O110" s="156"/>
      <c r="P110" s="156"/>
      <c r="Q110" s="156"/>
      <c r="R110" s="156"/>
      <c r="S110" s="156"/>
    </row>
    <row r="111" spans="1:19" s="160" customFormat="1" ht="15">
      <c r="A111" s="190"/>
      <c r="E111" s="156"/>
      <c r="G111" s="156"/>
      <c r="H111" s="156"/>
      <c r="I111" s="156"/>
      <c r="J111" s="156"/>
      <c r="K111" s="156"/>
      <c r="L111" s="156"/>
      <c r="M111" s="156"/>
      <c r="N111" s="156"/>
      <c r="O111" s="156"/>
      <c r="P111" s="156"/>
      <c r="Q111" s="156"/>
      <c r="R111" s="156"/>
      <c r="S111" s="156"/>
    </row>
    <row r="112" spans="1:19" s="160" customFormat="1" ht="15">
      <c r="A112" s="190"/>
      <c r="E112" s="156"/>
      <c r="G112" s="156"/>
      <c r="H112" s="156"/>
      <c r="I112" s="156"/>
      <c r="J112" s="156"/>
      <c r="K112" s="156"/>
      <c r="L112" s="156"/>
      <c r="M112" s="156"/>
      <c r="N112" s="156"/>
      <c r="O112" s="156"/>
      <c r="P112" s="156"/>
      <c r="Q112" s="156"/>
      <c r="R112" s="156"/>
      <c r="S112" s="156"/>
    </row>
    <row r="113" spans="1:19" s="160" customFormat="1" ht="15">
      <c r="A113" s="190"/>
      <c r="E113" s="156"/>
      <c r="G113" s="156"/>
      <c r="H113" s="156"/>
      <c r="I113" s="156"/>
      <c r="J113" s="156"/>
      <c r="K113" s="156"/>
      <c r="L113" s="156"/>
      <c r="M113" s="156"/>
      <c r="N113" s="156"/>
      <c r="O113" s="156"/>
      <c r="P113" s="156"/>
      <c r="Q113" s="156"/>
      <c r="R113" s="156"/>
      <c r="S113" s="156"/>
    </row>
    <row r="114" spans="1:19" s="160" customFormat="1" ht="15">
      <c r="A114" s="190"/>
      <c r="E114" s="156"/>
      <c r="G114" s="156"/>
      <c r="H114" s="156"/>
      <c r="I114" s="156"/>
      <c r="J114" s="156"/>
      <c r="K114" s="156"/>
      <c r="L114" s="156"/>
      <c r="M114" s="156"/>
      <c r="N114" s="156"/>
      <c r="O114" s="156"/>
      <c r="P114" s="156"/>
      <c r="Q114" s="156"/>
      <c r="R114" s="156"/>
      <c r="S114" s="156"/>
    </row>
  </sheetData>
  <mergeCells count="6">
    <mergeCell ref="B44:D44"/>
    <mergeCell ref="C4:D4"/>
    <mergeCell ref="B5:B16"/>
    <mergeCell ref="C5:C16"/>
    <mergeCell ref="B17:B43"/>
    <mergeCell ref="C17:C43"/>
  </mergeCells>
  <hyperlinks>
    <hyperlink ref="A1" location="'Índice'!A1" display="volver" xr:uid="{699EC67A-20A7-429C-B74D-E23FBBD459ED}"/>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79814-DB4E-430C-B1E1-796A357533D4}">
  <dimension ref="A1:Y35"/>
  <sheetViews>
    <sheetView showGridLines="0" topLeftCell="A16" zoomScale="85" zoomScaleNormal="85" workbookViewId="0">
      <selection activeCell="U17" sqref="U17"/>
    </sheetView>
  </sheetViews>
  <sheetFormatPr baseColWidth="10" defaultColWidth="9.140625" defaultRowHeight="12.75"/>
  <cols>
    <col min="1" max="1" width="5.42578125" style="156" customWidth="1"/>
    <col min="2" max="2" width="3.7109375" style="156" customWidth="1"/>
    <col min="3" max="3" width="15.42578125" style="156" customWidth="1"/>
    <col min="4" max="18" width="7.7109375" style="156" customWidth="1"/>
    <col min="19" max="16384" width="9.140625" style="156"/>
  </cols>
  <sheetData>
    <row r="1" spans="1:17">
      <c r="A1" s="151" t="s">
        <v>48</v>
      </c>
    </row>
    <row r="2" spans="1:17">
      <c r="B2" s="191" t="s">
        <v>238</v>
      </c>
      <c r="C2" s="157"/>
      <c r="D2" s="157"/>
      <c r="E2" s="157"/>
      <c r="F2" s="157"/>
      <c r="G2" s="157"/>
      <c r="H2" s="157"/>
      <c r="I2" s="157"/>
      <c r="J2" s="157"/>
      <c r="K2" s="157"/>
      <c r="L2" s="157"/>
      <c r="M2" s="157"/>
    </row>
    <row r="3" spans="1:17">
      <c r="B3" s="31"/>
    </row>
    <row r="4" spans="1:17" ht="24" customHeight="1">
      <c r="B4" s="169" t="s">
        <v>176</v>
      </c>
      <c r="C4" s="158" t="s">
        <v>186</v>
      </c>
      <c r="D4" s="159" t="s">
        <v>107</v>
      </c>
      <c r="E4" s="159" t="s">
        <v>108</v>
      </c>
      <c r="F4" s="159" t="s">
        <v>109</v>
      </c>
      <c r="G4" s="159" t="s">
        <v>110</v>
      </c>
      <c r="H4" s="159" t="s">
        <v>111</v>
      </c>
      <c r="I4" s="159" t="s">
        <v>112</v>
      </c>
      <c r="J4" s="159" t="s">
        <v>113</v>
      </c>
      <c r="K4" s="159" t="s">
        <v>114</v>
      </c>
      <c r="L4" s="159" t="s">
        <v>115</v>
      </c>
      <c r="M4" s="159" t="s">
        <v>116</v>
      </c>
      <c r="N4" s="159" t="s">
        <v>117</v>
      </c>
      <c r="O4" s="159" t="s">
        <v>106</v>
      </c>
      <c r="P4" s="158" t="s">
        <v>2</v>
      </c>
      <c r="Q4" s="192" t="s">
        <v>3</v>
      </c>
    </row>
    <row r="5" spans="1:17" ht="18.75" customHeight="1">
      <c r="B5" s="193">
        <v>1</v>
      </c>
      <c r="C5" s="156" t="s">
        <v>187</v>
      </c>
      <c r="D5" s="194">
        <v>24862</v>
      </c>
      <c r="E5" s="194">
        <v>22506</v>
      </c>
      <c r="F5" s="194">
        <v>30581</v>
      </c>
      <c r="G5" s="194">
        <v>22525</v>
      </c>
      <c r="H5" s="194">
        <v>28368</v>
      </c>
      <c r="I5" s="194">
        <v>27368</v>
      </c>
      <c r="J5" s="194">
        <v>27104</v>
      </c>
      <c r="K5" s="194">
        <v>27427</v>
      </c>
      <c r="L5" s="194">
        <v>27321</v>
      </c>
      <c r="M5" s="194">
        <v>26849</v>
      </c>
      <c r="N5" s="194">
        <v>25924</v>
      </c>
      <c r="O5" s="194">
        <v>22848</v>
      </c>
      <c r="P5" s="195">
        <v>313683</v>
      </c>
      <c r="Q5" s="173">
        <f>ROUND(+P5/$P$31*100,4)</f>
        <v>56.302999999999997</v>
      </c>
    </row>
    <row r="6" spans="1:17" ht="18.75" customHeight="1">
      <c r="B6" s="193">
        <v>2</v>
      </c>
      <c r="C6" s="156" t="s">
        <v>188</v>
      </c>
      <c r="D6" s="194">
        <v>933</v>
      </c>
      <c r="E6" s="194">
        <v>1310</v>
      </c>
      <c r="F6" s="194">
        <v>3069</v>
      </c>
      <c r="G6" s="194">
        <v>3469</v>
      </c>
      <c r="H6" s="194">
        <v>2206</v>
      </c>
      <c r="I6" s="194">
        <v>2195</v>
      </c>
      <c r="J6" s="194">
        <v>2940</v>
      </c>
      <c r="K6" s="194">
        <v>4185</v>
      </c>
      <c r="L6" s="194">
        <v>3242</v>
      </c>
      <c r="M6" s="194">
        <v>3257</v>
      </c>
      <c r="N6" s="194">
        <v>2345</v>
      </c>
      <c r="O6" s="194">
        <v>1652</v>
      </c>
      <c r="P6" s="194">
        <v>30803</v>
      </c>
      <c r="Q6" s="173">
        <f t="shared" ref="Q6:Q30" si="0">ROUND(+P6/$P$31*100,4)</f>
        <v>5.5288000000000004</v>
      </c>
    </row>
    <row r="7" spans="1:17" ht="18.75" customHeight="1">
      <c r="B7" s="193">
        <v>3</v>
      </c>
      <c r="C7" s="156" t="s">
        <v>189</v>
      </c>
      <c r="D7" s="194">
        <v>1743</v>
      </c>
      <c r="E7" s="194">
        <v>1709</v>
      </c>
      <c r="F7" s="194">
        <v>1895</v>
      </c>
      <c r="G7" s="194">
        <v>1675</v>
      </c>
      <c r="H7" s="194">
        <v>2204</v>
      </c>
      <c r="I7" s="194">
        <v>2352</v>
      </c>
      <c r="J7" s="194">
        <v>2102</v>
      </c>
      <c r="K7" s="194">
        <v>2067</v>
      </c>
      <c r="L7" s="194">
        <v>2087</v>
      </c>
      <c r="M7" s="194">
        <v>1851</v>
      </c>
      <c r="N7" s="194">
        <v>2020</v>
      </c>
      <c r="O7" s="194">
        <v>1571</v>
      </c>
      <c r="P7" s="194">
        <v>23276</v>
      </c>
      <c r="Q7" s="173">
        <f t="shared" si="0"/>
        <v>4.1778000000000004</v>
      </c>
    </row>
    <row r="8" spans="1:17" ht="18.75" customHeight="1">
      <c r="B8" s="193">
        <v>4</v>
      </c>
      <c r="C8" s="156" t="s">
        <v>190</v>
      </c>
      <c r="D8" s="194">
        <v>1551</v>
      </c>
      <c r="E8" s="194">
        <v>1258</v>
      </c>
      <c r="F8" s="194">
        <v>1414</v>
      </c>
      <c r="G8" s="194">
        <v>1594</v>
      </c>
      <c r="H8" s="194">
        <v>2078</v>
      </c>
      <c r="I8" s="194">
        <v>1643</v>
      </c>
      <c r="J8" s="194">
        <v>2078</v>
      </c>
      <c r="K8" s="194">
        <v>1750</v>
      </c>
      <c r="L8" s="194">
        <v>1888</v>
      </c>
      <c r="M8" s="194">
        <v>1490</v>
      </c>
      <c r="N8" s="194">
        <v>1724</v>
      </c>
      <c r="O8" s="194">
        <v>1297</v>
      </c>
      <c r="P8" s="194">
        <v>19765</v>
      </c>
      <c r="Q8" s="173">
        <f t="shared" si="0"/>
        <v>3.5476000000000001</v>
      </c>
    </row>
    <row r="9" spans="1:17" ht="18.75" customHeight="1">
      <c r="B9" s="193">
        <v>5</v>
      </c>
      <c r="C9" s="156" t="s">
        <v>191</v>
      </c>
      <c r="D9" s="194">
        <v>1246</v>
      </c>
      <c r="E9" s="194">
        <v>1317</v>
      </c>
      <c r="F9" s="194">
        <v>1463</v>
      </c>
      <c r="G9" s="194">
        <v>1470</v>
      </c>
      <c r="H9" s="194">
        <v>1690</v>
      </c>
      <c r="I9" s="194">
        <v>1939</v>
      </c>
      <c r="J9" s="194">
        <v>1710</v>
      </c>
      <c r="K9" s="194">
        <v>1788</v>
      </c>
      <c r="L9" s="194">
        <v>1292</v>
      </c>
      <c r="M9" s="194">
        <v>1712</v>
      </c>
      <c r="N9" s="194">
        <v>2060</v>
      </c>
      <c r="O9" s="194">
        <v>1345</v>
      </c>
      <c r="P9" s="194">
        <v>19032</v>
      </c>
      <c r="Q9" s="173">
        <f t="shared" si="0"/>
        <v>3.4161000000000001</v>
      </c>
    </row>
    <row r="10" spans="1:17" ht="18.75" customHeight="1">
      <c r="B10" s="193">
        <v>6</v>
      </c>
      <c r="C10" s="157" t="s">
        <v>192</v>
      </c>
      <c r="D10" s="194">
        <v>1579</v>
      </c>
      <c r="E10" s="194">
        <v>1523</v>
      </c>
      <c r="F10" s="194">
        <v>1734</v>
      </c>
      <c r="G10" s="194">
        <v>1326</v>
      </c>
      <c r="H10" s="194">
        <v>1597</v>
      </c>
      <c r="I10" s="194">
        <v>1342</v>
      </c>
      <c r="J10" s="194">
        <v>1371</v>
      </c>
      <c r="K10" s="194">
        <v>1564</v>
      </c>
      <c r="L10" s="194">
        <v>1671</v>
      </c>
      <c r="M10" s="194">
        <v>1818</v>
      </c>
      <c r="N10" s="194">
        <v>1640</v>
      </c>
      <c r="O10" s="194">
        <v>1244</v>
      </c>
      <c r="P10" s="194">
        <v>18409</v>
      </c>
      <c r="Q10" s="173">
        <f t="shared" si="0"/>
        <v>3.3041999999999998</v>
      </c>
    </row>
    <row r="11" spans="1:17" ht="18.75" customHeight="1">
      <c r="B11" s="193">
        <v>7</v>
      </c>
      <c r="C11" s="156" t="s">
        <v>193</v>
      </c>
      <c r="D11" s="194">
        <v>1315</v>
      </c>
      <c r="E11" s="194">
        <v>1374</v>
      </c>
      <c r="F11" s="194">
        <v>1253</v>
      </c>
      <c r="G11" s="194">
        <v>911</v>
      </c>
      <c r="H11" s="194">
        <v>1436</v>
      </c>
      <c r="I11" s="194">
        <v>1178</v>
      </c>
      <c r="J11" s="194">
        <v>1352</v>
      </c>
      <c r="K11" s="194">
        <v>1426</v>
      </c>
      <c r="L11" s="194">
        <v>1474</v>
      </c>
      <c r="M11" s="194">
        <v>1365</v>
      </c>
      <c r="N11" s="194">
        <v>1223</v>
      </c>
      <c r="O11" s="194">
        <v>1417</v>
      </c>
      <c r="P11" s="194">
        <v>15724</v>
      </c>
      <c r="Q11" s="173">
        <f t="shared" si="0"/>
        <v>2.8222999999999998</v>
      </c>
    </row>
    <row r="12" spans="1:17" ht="18.75" customHeight="1">
      <c r="B12" s="193">
        <v>8</v>
      </c>
      <c r="C12" s="156" t="s">
        <v>194</v>
      </c>
      <c r="D12" s="194">
        <v>1314</v>
      </c>
      <c r="E12" s="194">
        <v>946</v>
      </c>
      <c r="F12" s="194">
        <v>1064</v>
      </c>
      <c r="G12" s="194">
        <v>871</v>
      </c>
      <c r="H12" s="194">
        <v>1203</v>
      </c>
      <c r="I12" s="194">
        <v>1268</v>
      </c>
      <c r="J12" s="194">
        <v>1364</v>
      </c>
      <c r="K12" s="194">
        <v>1414</v>
      </c>
      <c r="L12" s="194">
        <v>1210</v>
      </c>
      <c r="M12" s="194">
        <v>1664</v>
      </c>
      <c r="N12" s="194">
        <v>1665</v>
      </c>
      <c r="O12" s="194">
        <v>1077</v>
      </c>
      <c r="P12" s="194">
        <v>15060</v>
      </c>
      <c r="Q12" s="173">
        <f t="shared" si="0"/>
        <v>2.7031000000000001</v>
      </c>
    </row>
    <row r="13" spans="1:17" ht="18.75" customHeight="1">
      <c r="B13" s="193">
        <v>9</v>
      </c>
      <c r="C13" s="156" t="s">
        <v>195</v>
      </c>
      <c r="D13" s="194">
        <v>1148</v>
      </c>
      <c r="E13" s="194">
        <v>1138</v>
      </c>
      <c r="F13" s="194">
        <v>1521</v>
      </c>
      <c r="G13" s="194">
        <v>914</v>
      </c>
      <c r="H13" s="194">
        <v>1453</v>
      </c>
      <c r="I13" s="194">
        <v>1237</v>
      </c>
      <c r="J13" s="194">
        <v>1504</v>
      </c>
      <c r="K13" s="194">
        <v>933</v>
      </c>
      <c r="L13" s="194">
        <v>1081</v>
      </c>
      <c r="M13" s="194">
        <v>1222</v>
      </c>
      <c r="N13" s="194">
        <v>940</v>
      </c>
      <c r="O13" s="194">
        <v>818</v>
      </c>
      <c r="P13" s="194">
        <v>13909</v>
      </c>
      <c r="Q13" s="173">
        <f t="shared" si="0"/>
        <v>2.4965000000000002</v>
      </c>
    </row>
    <row r="14" spans="1:17" ht="18.75" customHeight="1">
      <c r="B14" s="193">
        <v>10</v>
      </c>
      <c r="C14" s="196" t="s">
        <v>196</v>
      </c>
      <c r="D14" s="194">
        <v>1114</v>
      </c>
      <c r="E14" s="194">
        <v>881</v>
      </c>
      <c r="F14" s="194">
        <v>1012</v>
      </c>
      <c r="G14" s="194">
        <v>809</v>
      </c>
      <c r="H14" s="194">
        <v>1026</v>
      </c>
      <c r="I14" s="194">
        <v>1046</v>
      </c>
      <c r="J14" s="194">
        <v>1006</v>
      </c>
      <c r="K14" s="194">
        <v>938</v>
      </c>
      <c r="L14" s="194">
        <v>987</v>
      </c>
      <c r="M14" s="194">
        <v>1785</v>
      </c>
      <c r="N14" s="194">
        <v>1411</v>
      </c>
      <c r="O14" s="194">
        <v>1318</v>
      </c>
      <c r="P14" s="194">
        <v>13333</v>
      </c>
      <c r="Q14" s="173">
        <f t="shared" si="0"/>
        <v>2.3931</v>
      </c>
    </row>
    <row r="15" spans="1:17" ht="18.75" customHeight="1">
      <c r="B15" s="193">
        <v>11</v>
      </c>
      <c r="C15" s="156" t="s">
        <v>197</v>
      </c>
      <c r="D15" s="194">
        <v>921</v>
      </c>
      <c r="E15" s="194">
        <v>839</v>
      </c>
      <c r="F15" s="194">
        <v>1034</v>
      </c>
      <c r="G15" s="194">
        <v>974</v>
      </c>
      <c r="H15" s="194">
        <v>1182</v>
      </c>
      <c r="I15" s="194">
        <v>1074</v>
      </c>
      <c r="J15" s="194">
        <v>937</v>
      </c>
      <c r="K15" s="194">
        <v>1006</v>
      </c>
      <c r="L15" s="194">
        <v>1079</v>
      </c>
      <c r="M15" s="194">
        <v>1050</v>
      </c>
      <c r="N15" s="194">
        <v>998</v>
      </c>
      <c r="O15" s="194">
        <v>926</v>
      </c>
      <c r="P15" s="194">
        <v>12020</v>
      </c>
      <c r="Q15" s="173">
        <f t="shared" si="0"/>
        <v>2.1575000000000002</v>
      </c>
    </row>
    <row r="16" spans="1:17" ht="18.75" customHeight="1">
      <c r="B16" s="193">
        <v>12</v>
      </c>
      <c r="C16" s="156" t="s">
        <v>198</v>
      </c>
      <c r="D16" s="194">
        <v>916</v>
      </c>
      <c r="E16" s="194">
        <v>699</v>
      </c>
      <c r="F16" s="194">
        <v>1001</v>
      </c>
      <c r="G16" s="194">
        <v>690</v>
      </c>
      <c r="H16" s="194">
        <v>1057</v>
      </c>
      <c r="I16" s="194">
        <v>681</v>
      </c>
      <c r="J16" s="194">
        <v>653</v>
      </c>
      <c r="K16" s="194">
        <v>705</v>
      </c>
      <c r="L16" s="194">
        <v>691</v>
      </c>
      <c r="M16" s="194">
        <v>756</v>
      </c>
      <c r="N16" s="194">
        <v>815</v>
      </c>
      <c r="O16" s="194">
        <v>590</v>
      </c>
      <c r="P16" s="194">
        <v>9254</v>
      </c>
      <c r="Q16" s="173">
        <f t="shared" si="0"/>
        <v>1.661</v>
      </c>
    </row>
    <row r="17" spans="1:25" ht="18.75" customHeight="1">
      <c r="B17" s="193">
        <v>13</v>
      </c>
      <c r="C17" s="156" t="s">
        <v>199</v>
      </c>
      <c r="D17" s="194">
        <v>633</v>
      </c>
      <c r="E17" s="194">
        <v>460</v>
      </c>
      <c r="F17" s="194">
        <v>457</v>
      </c>
      <c r="G17" s="194">
        <v>527</v>
      </c>
      <c r="H17" s="194">
        <v>651</v>
      </c>
      <c r="I17" s="194">
        <v>506</v>
      </c>
      <c r="J17" s="194">
        <v>572</v>
      </c>
      <c r="K17" s="194">
        <v>516</v>
      </c>
      <c r="L17" s="194">
        <v>446</v>
      </c>
      <c r="M17" s="194">
        <v>503</v>
      </c>
      <c r="N17" s="194">
        <v>678</v>
      </c>
      <c r="O17" s="194">
        <v>525</v>
      </c>
      <c r="P17" s="194">
        <v>6474</v>
      </c>
      <c r="Q17" s="173">
        <f t="shared" si="0"/>
        <v>1.1619999999999999</v>
      </c>
    </row>
    <row r="18" spans="1:25" ht="18.75" customHeight="1">
      <c r="B18" s="193">
        <v>14</v>
      </c>
      <c r="C18" s="156" t="s">
        <v>200</v>
      </c>
      <c r="D18" s="194">
        <v>407</v>
      </c>
      <c r="E18" s="194">
        <v>401</v>
      </c>
      <c r="F18" s="194">
        <v>718</v>
      </c>
      <c r="G18" s="194">
        <v>517</v>
      </c>
      <c r="H18" s="194">
        <v>649</v>
      </c>
      <c r="I18" s="194">
        <v>443</v>
      </c>
      <c r="J18" s="194">
        <v>424</v>
      </c>
      <c r="K18" s="194">
        <v>426</v>
      </c>
      <c r="L18" s="194">
        <v>379</v>
      </c>
      <c r="M18" s="194">
        <v>449</v>
      </c>
      <c r="N18" s="194">
        <v>467</v>
      </c>
      <c r="O18" s="194">
        <v>319</v>
      </c>
      <c r="P18" s="194">
        <v>5599</v>
      </c>
      <c r="Q18" s="173">
        <f t="shared" si="0"/>
        <v>1.0049999999999999</v>
      </c>
    </row>
    <row r="19" spans="1:25" ht="18.75" customHeight="1">
      <c r="B19" s="193">
        <v>15</v>
      </c>
      <c r="C19" s="156" t="s">
        <v>201</v>
      </c>
      <c r="D19" s="194">
        <v>302</v>
      </c>
      <c r="E19" s="194">
        <v>316</v>
      </c>
      <c r="F19" s="194">
        <v>424</v>
      </c>
      <c r="G19" s="194">
        <v>411</v>
      </c>
      <c r="H19" s="194">
        <v>491</v>
      </c>
      <c r="I19" s="194">
        <v>444</v>
      </c>
      <c r="J19" s="194">
        <v>279</v>
      </c>
      <c r="K19" s="194">
        <v>449</v>
      </c>
      <c r="L19" s="194">
        <v>355</v>
      </c>
      <c r="M19" s="194">
        <v>442</v>
      </c>
      <c r="N19" s="194">
        <v>416</v>
      </c>
      <c r="O19" s="194">
        <v>453</v>
      </c>
      <c r="P19" s="194">
        <v>4782</v>
      </c>
      <c r="Q19" s="173">
        <f t="shared" si="0"/>
        <v>0.85829999999999995</v>
      </c>
    </row>
    <row r="20" spans="1:25" ht="18.75" customHeight="1">
      <c r="B20" s="193">
        <v>16</v>
      </c>
      <c r="C20" s="156" t="s">
        <v>202</v>
      </c>
      <c r="D20" s="194">
        <v>471</v>
      </c>
      <c r="E20" s="194">
        <v>343</v>
      </c>
      <c r="F20" s="194">
        <v>508</v>
      </c>
      <c r="G20" s="194">
        <v>386</v>
      </c>
      <c r="H20" s="194">
        <v>485</v>
      </c>
      <c r="I20" s="194">
        <v>361</v>
      </c>
      <c r="J20" s="194">
        <v>320</v>
      </c>
      <c r="K20" s="194">
        <v>391</v>
      </c>
      <c r="L20" s="194">
        <v>322</v>
      </c>
      <c r="M20" s="194">
        <v>395</v>
      </c>
      <c r="N20" s="194">
        <v>349</v>
      </c>
      <c r="O20" s="194">
        <v>256</v>
      </c>
      <c r="P20" s="194">
        <v>4587</v>
      </c>
      <c r="Q20" s="173">
        <f t="shared" si="0"/>
        <v>0.82330000000000003</v>
      </c>
    </row>
    <row r="21" spans="1:25" ht="18.75" customHeight="1">
      <c r="B21" s="193">
        <v>17</v>
      </c>
      <c r="C21" s="156" t="s">
        <v>203</v>
      </c>
      <c r="D21" s="194">
        <v>416</v>
      </c>
      <c r="E21" s="194">
        <v>345</v>
      </c>
      <c r="F21" s="194">
        <v>424</v>
      </c>
      <c r="G21" s="194">
        <v>290</v>
      </c>
      <c r="H21" s="194">
        <v>371</v>
      </c>
      <c r="I21" s="194">
        <v>367</v>
      </c>
      <c r="J21" s="194">
        <v>352</v>
      </c>
      <c r="K21" s="194">
        <v>401</v>
      </c>
      <c r="L21" s="194">
        <v>331</v>
      </c>
      <c r="M21" s="194">
        <v>412</v>
      </c>
      <c r="N21" s="194">
        <v>408</v>
      </c>
      <c r="O21" s="194">
        <v>333</v>
      </c>
      <c r="P21" s="194">
        <v>4450</v>
      </c>
      <c r="Q21" s="173">
        <f t="shared" si="0"/>
        <v>0.79869999999999997</v>
      </c>
    </row>
    <row r="22" spans="1:25" ht="18.75" customHeight="1">
      <c r="B22" s="193">
        <v>18</v>
      </c>
      <c r="C22" s="156" t="s">
        <v>204</v>
      </c>
      <c r="D22" s="194">
        <v>418</v>
      </c>
      <c r="E22" s="194">
        <v>488</v>
      </c>
      <c r="F22" s="194">
        <v>405</v>
      </c>
      <c r="G22" s="194">
        <v>278</v>
      </c>
      <c r="H22" s="194">
        <v>316</v>
      </c>
      <c r="I22" s="194">
        <v>301</v>
      </c>
      <c r="J22" s="194">
        <v>317</v>
      </c>
      <c r="K22" s="194">
        <v>384</v>
      </c>
      <c r="L22" s="194">
        <v>307</v>
      </c>
      <c r="M22" s="194">
        <v>251</v>
      </c>
      <c r="N22" s="194">
        <v>346</v>
      </c>
      <c r="O22" s="194">
        <v>268</v>
      </c>
      <c r="P22" s="194">
        <v>4079</v>
      </c>
      <c r="Q22" s="173">
        <f t="shared" si="0"/>
        <v>0.73209999999999997</v>
      </c>
    </row>
    <row r="23" spans="1:25" ht="18.75" customHeight="1">
      <c r="B23" s="193">
        <v>19</v>
      </c>
      <c r="C23" s="156" t="s">
        <v>205</v>
      </c>
      <c r="D23" s="194">
        <v>391</v>
      </c>
      <c r="E23" s="194">
        <v>283</v>
      </c>
      <c r="F23" s="194">
        <v>422</v>
      </c>
      <c r="G23" s="194">
        <v>247</v>
      </c>
      <c r="H23" s="194">
        <v>325</v>
      </c>
      <c r="I23" s="194">
        <v>302</v>
      </c>
      <c r="J23" s="194">
        <v>154</v>
      </c>
      <c r="K23" s="194">
        <v>392</v>
      </c>
      <c r="L23" s="194">
        <v>467</v>
      </c>
      <c r="M23" s="194">
        <v>313</v>
      </c>
      <c r="N23" s="194">
        <v>317</v>
      </c>
      <c r="O23" s="194">
        <v>389</v>
      </c>
      <c r="P23" s="194">
        <v>4002</v>
      </c>
      <c r="Q23" s="173">
        <f t="shared" si="0"/>
        <v>0.71830000000000005</v>
      </c>
    </row>
    <row r="24" spans="1:25" ht="18.75" customHeight="1">
      <c r="B24" s="193">
        <v>20</v>
      </c>
      <c r="C24" s="156" t="s">
        <v>206</v>
      </c>
      <c r="D24" s="194">
        <v>276</v>
      </c>
      <c r="E24" s="194">
        <v>222</v>
      </c>
      <c r="F24" s="194">
        <v>262</v>
      </c>
      <c r="G24" s="194">
        <v>174</v>
      </c>
      <c r="H24" s="194">
        <v>511</v>
      </c>
      <c r="I24" s="194">
        <v>372</v>
      </c>
      <c r="J24" s="194">
        <v>271</v>
      </c>
      <c r="K24" s="194">
        <v>288</v>
      </c>
      <c r="L24" s="194">
        <v>298</v>
      </c>
      <c r="M24" s="194">
        <v>301</v>
      </c>
      <c r="N24" s="194">
        <v>209</v>
      </c>
      <c r="O24" s="194">
        <v>270</v>
      </c>
      <c r="P24" s="194">
        <v>3454</v>
      </c>
      <c r="Q24" s="173">
        <f t="shared" si="0"/>
        <v>0.62</v>
      </c>
    </row>
    <row r="25" spans="1:25" ht="18.75" customHeight="1">
      <c r="B25" s="193">
        <v>21</v>
      </c>
      <c r="C25" s="156" t="s">
        <v>207</v>
      </c>
      <c r="D25" s="194">
        <v>295</v>
      </c>
      <c r="E25" s="194">
        <v>200</v>
      </c>
      <c r="F25" s="194">
        <v>310</v>
      </c>
      <c r="G25" s="194">
        <v>257</v>
      </c>
      <c r="H25" s="194">
        <v>347</v>
      </c>
      <c r="I25" s="194">
        <v>320</v>
      </c>
      <c r="J25" s="194">
        <v>265</v>
      </c>
      <c r="K25" s="194">
        <v>254</v>
      </c>
      <c r="L25" s="194">
        <v>290</v>
      </c>
      <c r="M25" s="194">
        <v>244</v>
      </c>
      <c r="N25" s="194">
        <v>292</v>
      </c>
      <c r="O25" s="194">
        <v>204</v>
      </c>
      <c r="P25" s="194">
        <v>3278</v>
      </c>
      <c r="Q25" s="173">
        <f t="shared" si="0"/>
        <v>0.58840000000000003</v>
      </c>
    </row>
    <row r="26" spans="1:25" ht="18.75" customHeight="1">
      <c r="B26" s="193">
        <v>22</v>
      </c>
      <c r="C26" s="156" t="s">
        <v>208</v>
      </c>
      <c r="D26" s="194">
        <v>302</v>
      </c>
      <c r="E26" s="194">
        <v>239</v>
      </c>
      <c r="F26" s="194">
        <v>209</v>
      </c>
      <c r="G26" s="194">
        <v>291</v>
      </c>
      <c r="H26" s="194">
        <v>320</v>
      </c>
      <c r="I26" s="194">
        <v>200</v>
      </c>
      <c r="J26" s="194">
        <v>279</v>
      </c>
      <c r="K26" s="194">
        <v>248</v>
      </c>
      <c r="L26" s="194">
        <v>177</v>
      </c>
      <c r="M26" s="194">
        <v>187</v>
      </c>
      <c r="N26" s="194">
        <v>305</v>
      </c>
      <c r="O26" s="194">
        <v>312</v>
      </c>
      <c r="P26" s="194">
        <v>3069</v>
      </c>
      <c r="Q26" s="173">
        <f t="shared" si="0"/>
        <v>0.55089999999999995</v>
      </c>
    </row>
    <row r="27" spans="1:25" ht="18.75" customHeight="1">
      <c r="B27" s="193">
        <v>23</v>
      </c>
      <c r="C27" s="156" t="s">
        <v>209</v>
      </c>
      <c r="D27" s="194">
        <v>141</v>
      </c>
      <c r="E27" s="194">
        <v>209</v>
      </c>
      <c r="F27" s="194">
        <v>172</v>
      </c>
      <c r="G27" s="194">
        <v>218</v>
      </c>
      <c r="H27" s="194">
        <v>269</v>
      </c>
      <c r="I27" s="194">
        <v>166</v>
      </c>
      <c r="J27" s="194">
        <v>181</v>
      </c>
      <c r="K27" s="194">
        <v>148</v>
      </c>
      <c r="L27" s="194">
        <v>180</v>
      </c>
      <c r="M27" s="194">
        <v>338</v>
      </c>
      <c r="N27" s="194">
        <v>171</v>
      </c>
      <c r="O27" s="194">
        <v>94</v>
      </c>
      <c r="P27" s="194">
        <v>2287</v>
      </c>
      <c r="Q27" s="173">
        <f t="shared" si="0"/>
        <v>0.41049999999999998</v>
      </c>
    </row>
    <row r="28" spans="1:25" ht="18.75" customHeight="1">
      <c r="B28" s="193">
        <v>24</v>
      </c>
      <c r="C28" s="156" t="s">
        <v>210</v>
      </c>
      <c r="D28" s="194">
        <v>124</v>
      </c>
      <c r="E28" s="194">
        <v>107</v>
      </c>
      <c r="F28" s="194">
        <v>185</v>
      </c>
      <c r="G28" s="194">
        <v>134</v>
      </c>
      <c r="H28" s="194">
        <v>137</v>
      </c>
      <c r="I28" s="194">
        <v>106</v>
      </c>
      <c r="J28" s="194">
        <v>170</v>
      </c>
      <c r="K28" s="194">
        <v>121</v>
      </c>
      <c r="L28" s="194">
        <v>153</v>
      </c>
      <c r="M28" s="194">
        <v>152</v>
      </c>
      <c r="N28" s="194">
        <v>209</v>
      </c>
      <c r="O28" s="194">
        <v>167</v>
      </c>
      <c r="P28" s="194">
        <v>1765</v>
      </c>
      <c r="Q28" s="173">
        <f t="shared" si="0"/>
        <v>0.31680000000000003</v>
      </c>
      <c r="S28" s="160"/>
      <c r="T28" s="160"/>
      <c r="U28" s="160"/>
      <c r="V28" s="160"/>
      <c r="W28" s="160"/>
      <c r="X28" s="160"/>
      <c r="Y28" s="160"/>
    </row>
    <row r="29" spans="1:25" ht="18.75" customHeight="1">
      <c r="B29" s="193">
        <v>25</v>
      </c>
      <c r="C29" s="156" t="s">
        <v>211</v>
      </c>
      <c r="D29" s="194">
        <v>150</v>
      </c>
      <c r="E29" s="194">
        <v>109</v>
      </c>
      <c r="F29" s="194">
        <v>128</v>
      </c>
      <c r="G29" s="194">
        <v>108</v>
      </c>
      <c r="H29" s="194">
        <v>119</v>
      </c>
      <c r="I29" s="194">
        <v>97</v>
      </c>
      <c r="J29" s="194">
        <v>135</v>
      </c>
      <c r="K29" s="194">
        <v>160</v>
      </c>
      <c r="L29" s="194">
        <v>148</v>
      </c>
      <c r="M29" s="194">
        <v>109</v>
      </c>
      <c r="N29" s="194">
        <v>139</v>
      </c>
      <c r="O29" s="194">
        <v>168</v>
      </c>
      <c r="P29" s="194">
        <v>1570</v>
      </c>
      <c r="Q29" s="173">
        <f t="shared" si="0"/>
        <v>0.28179999999999999</v>
      </c>
      <c r="S29" s="160"/>
      <c r="T29" s="160"/>
      <c r="U29" s="160"/>
      <c r="V29" s="160"/>
      <c r="W29" s="160"/>
      <c r="X29" s="160"/>
      <c r="Y29" s="160"/>
    </row>
    <row r="30" spans="1:25" ht="18.75" customHeight="1">
      <c r="B30" s="193">
        <v>26</v>
      </c>
      <c r="C30" s="156" t="s">
        <v>212</v>
      </c>
      <c r="D30" s="194">
        <v>308</v>
      </c>
      <c r="E30" s="194">
        <v>249</v>
      </c>
      <c r="F30" s="194">
        <v>389</v>
      </c>
      <c r="G30" s="194">
        <v>311</v>
      </c>
      <c r="H30" s="194">
        <v>373</v>
      </c>
      <c r="I30" s="194">
        <v>272</v>
      </c>
      <c r="J30" s="194">
        <v>299</v>
      </c>
      <c r="K30" s="194">
        <v>231</v>
      </c>
      <c r="L30" s="194">
        <v>238</v>
      </c>
      <c r="M30" s="194">
        <v>271</v>
      </c>
      <c r="N30" s="194">
        <v>294</v>
      </c>
      <c r="O30" s="194">
        <v>235</v>
      </c>
      <c r="P30" s="176">
        <v>3470</v>
      </c>
      <c r="Q30" s="173">
        <f t="shared" si="0"/>
        <v>0.62280000000000002</v>
      </c>
    </row>
    <row r="31" spans="1:25" ht="18.75" customHeight="1">
      <c r="A31" s="156" t="str">
        <f t="shared" ref="A31:A35" si="1">PROPER(C31)</f>
        <v/>
      </c>
      <c r="B31" s="256" t="s">
        <v>2</v>
      </c>
      <c r="C31" s="256"/>
      <c r="D31" s="184">
        <f t="shared" ref="D31:N31" si="2">+SUM(D5:D30)</f>
        <v>43276</v>
      </c>
      <c r="E31" s="184">
        <f t="shared" si="2"/>
        <v>39471</v>
      </c>
      <c r="F31" s="184">
        <f t="shared" si="2"/>
        <v>52054</v>
      </c>
      <c r="G31" s="184">
        <f t="shared" si="2"/>
        <v>41377</v>
      </c>
      <c r="H31" s="184">
        <f t="shared" si="2"/>
        <v>50864</v>
      </c>
      <c r="I31" s="184">
        <f t="shared" si="2"/>
        <v>47580</v>
      </c>
      <c r="J31" s="184">
        <f t="shared" si="2"/>
        <v>48139</v>
      </c>
      <c r="K31" s="184">
        <f t="shared" si="2"/>
        <v>49612</v>
      </c>
      <c r="L31" s="184">
        <f t="shared" si="2"/>
        <v>48114</v>
      </c>
      <c r="M31" s="184">
        <f t="shared" si="2"/>
        <v>49186</v>
      </c>
      <c r="N31" s="184">
        <f t="shared" si="2"/>
        <v>47365</v>
      </c>
      <c r="O31" s="184">
        <f>+SUM(O5:O30)</f>
        <v>40096</v>
      </c>
      <c r="P31" s="238">
        <f>+SUM(P5:P30)</f>
        <v>557134</v>
      </c>
      <c r="Q31" s="239">
        <f>ROUND(SUM(Q5:Q30),4)</f>
        <v>99.999899999999997</v>
      </c>
    </row>
    <row r="32" spans="1:25" ht="21" customHeight="1">
      <c r="B32" s="245" t="s">
        <v>213</v>
      </c>
      <c r="C32" s="245"/>
      <c r="D32" s="245"/>
      <c r="E32" s="245"/>
      <c r="F32" s="245"/>
      <c r="G32" s="245"/>
      <c r="H32" s="245"/>
      <c r="I32" s="245"/>
      <c r="J32" s="245"/>
      <c r="K32" s="245"/>
      <c r="L32" s="245"/>
      <c r="M32" s="245"/>
      <c r="N32" s="245"/>
      <c r="O32" s="245"/>
      <c r="P32" s="245"/>
      <c r="Q32" s="245"/>
    </row>
    <row r="33" spans="1:17" ht="24" customHeight="1">
      <c r="A33" s="156" t="str">
        <f t="shared" si="1"/>
        <v/>
      </c>
      <c r="B33" s="245" t="s">
        <v>214</v>
      </c>
      <c r="C33" s="245"/>
      <c r="D33" s="245"/>
      <c r="E33" s="245"/>
      <c r="F33" s="245"/>
      <c r="G33" s="245"/>
      <c r="H33" s="245"/>
      <c r="I33" s="245"/>
      <c r="J33" s="245"/>
      <c r="K33" s="245"/>
      <c r="L33" s="245"/>
      <c r="M33" s="245"/>
      <c r="N33" s="245"/>
      <c r="O33" s="245"/>
      <c r="P33" s="245"/>
      <c r="Q33" s="245"/>
    </row>
    <row r="34" spans="1:17" ht="12.75" customHeight="1">
      <c r="A34" s="156" t="str">
        <f t="shared" si="1"/>
        <v/>
      </c>
      <c r="B34" s="187" t="s">
        <v>228</v>
      </c>
    </row>
    <row r="35" spans="1:17" ht="12.75" customHeight="1">
      <c r="A35" s="156" t="str">
        <f t="shared" si="1"/>
        <v/>
      </c>
      <c r="B35" s="187" t="s">
        <v>230</v>
      </c>
    </row>
  </sheetData>
  <mergeCells count="3">
    <mergeCell ref="B31:C31"/>
    <mergeCell ref="B32:Q32"/>
    <mergeCell ref="B33:Q33"/>
  </mergeCells>
  <conditionalFormatting sqref="C5:C28">
    <cfRule type="duplicateValues" dxfId="0" priority="1"/>
  </conditionalFormatting>
  <hyperlinks>
    <hyperlink ref="A1" location="'Índice'!A1" display="volver" xr:uid="{6291AE16-7184-424E-9B97-8A3FD42A9CCF}"/>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32275-178B-46E4-B4BD-097E2D6664DB}">
  <dimension ref="A1:T45"/>
  <sheetViews>
    <sheetView showGridLines="0" topLeftCell="A34" zoomScale="85" zoomScaleNormal="85" workbookViewId="0">
      <selection activeCell="A4" sqref="A4"/>
    </sheetView>
  </sheetViews>
  <sheetFormatPr baseColWidth="10" defaultColWidth="9.140625" defaultRowHeight="12.75"/>
  <cols>
    <col min="1" max="1" width="5.42578125" style="156" customWidth="1"/>
    <col min="2" max="2" width="3.7109375" style="156" customWidth="1"/>
    <col min="3" max="3" width="9.42578125" style="156" customWidth="1"/>
    <col min="4" max="4" width="21" style="156" customWidth="1"/>
    <col min="5" max="16" width="7.7109375" style="156" customWidth="1"/>
    <col min="17" max="17" width="8.7109375" style="156" customWidth="1"/>
    <col min="18" max="18" width="7.7109375" style="156" customWidth="1"/>
    <col min="19" max="16384" width="9.140625" style="156"/>
  </cols>
  <sheetData>
    <row r="1" spans="1:18">
      <c r="A1" s="151" t="s">
        <v>48</v>
      </c>
    </row>
    <row r="2" spans="1:18">
      <c r="B2" s="31" t="s">
        <v>239</v>
      </c>
    </row>
    <row r="3" spans="1:18" ht="15">
      <c r="B3" s="197"/>
      <c r="C3" s="197"/>
      <c r="R3" s="197"/>
    </row>
    <row r="4" spans="1:18" ht="28.15" customHeight="1">
      <c r="B4" s="169" t="s">
        <v>176</v>
      </c>
      <c r="C4" s="198" t="s">
        <v>45</v>
      </c>
      <c r="D4" s="199" t="s">
        <v>75</v>
      </c>
      <c r="E4" s="159" t="s">
        <v>107</v>
      </c>
      <c r="F4" s="159" t="s">
        <v>108</v>
      </c>
      <c r="G4" s="159" t="s">
        <v>109</v>
      </c>
      <c r="H4" s="159" t="s">
        <v>110</v>
      </c>
      <c r="I4" s="159" t="s">
        <v>111</v>
      </c>
      <c r="J4" s="159" t="s">
        <v>112</v>
      </c>
      <c r="K4" s="159" t="s">
        <v>113</v>
      </c>
      <c r="L4" s="159" t="s">
        <v>114</v>
      </c>
      <c r="M4" s="159" t="s">
        <v>115</v>
      </c>
      <c r="N4" s="159" t="s">
        <v>116</v>
      </c>
      <c r="O4" s="159" t="s">
        <v>117</v>
      </c>
      <c r="P4" s="159" t="s">
        <v>106</v>
      </c>
      <c r="Q4" s="158" t="s">
        <v>2</v>
      </c>
      <c r="R4" s="192" t="s">
        <v>3</v>
      </c>
    </row>
    <row r="5" spans="1:18" ht="18.75" customHeight="1">
      <c r="B5" s="249">
        <v>1</v>
      </c>
      <c r="C5" s="249" t="s">
        <v>165</v>
      </c>
      <c r="D5" s="156" t="s">
        <v>215</v>
      </c>
      <c r="E5" s="200">
        <v>9195</v>
      </c>
      <c r="F5" s="200">
        <v>9423</v>
      </c>
      <c r="G5" s="200">
        <v>12497</v>
      </c>
      <c r="H5" s="200">
        <v>8555</v>
      </c>
      <c r="I5" s="200">
        <v>10615</v>
      </c>
      <c r="J5" s="200">
        <v>10863</v>
      </c>
      <c r="K5" s="200">
        <v>10953</v>
      </c>
      <c r="L5" s="200">
        <v>11576</v>
      </c>
      <c r="M5" s="200">
        <v>10809</v>
      </c>
      <c r="N5" s="200">
        <v>10077</v>
      </c>
      <c r="O5" s="200">
        <v>9631</v>
      </c>
      <c r="P5" s="200">
        <v>6902</v>
      </c>
      <c r="Q5" s="201">
        <f>SUM(E5:P5)</f>
        <v>121096</v>
      </c>
      <c r="R5" s="202">
        <f>ROUND(+Q5/$Q$39*100,4)</f>
        <v>21.735499999999998</v>
      </c>
    </row>
    <row r="6" spans="1:18" ht="18.75" customHeight="1">
      <c r="B6" s="255"/>
      <c r="C6" s="255"/>
      <c r="D6" s="156" t="s">
        <v>87</v>
      </c>
      <c r="E6" s="200">
        <v>8140</v>
      </c>
      <c r="F6" s="200">
        <v>5529</v>
      </c>
      <c r="G6" s="200">
        <v>7778</v>
      </c>
      <c r="H6" s="200">
        <v>5637</v>
      </c>
      <c r="I6" s="200">
        <v>7440</v>
      </c>
      <c r="J6" s="200">
        <v>6264</v>
      </c>
      <c r="K6" s="200">
        <v>5777</v>
      </c>
      <c r="L6" s="200">
        <v>5089</v>
      </c>
      <c r="M6" s="200">
        <v>5939</v>
      </c>
      <c r="N6" s="200">
        <v>5980</v>
      </c>
      <c r="O6" s="200">
        <v>6123</v>
      </c>
      <c r="P6" s="200">
        <v>5650</v>
      </c>
      <c r="Q6" s="200">
        <f t="shared" ref="Q6:Q10" si="0">SUM(E6:P6)</f>
        <v>75346</v>
      </c>
      <c r="R6" s="202">
        <f t="shared" ref="R6:R38" si="1">ROUND(+Q6/$Q$39*100,4)</f>
        <v>13.523899999999999</v>
      </c>
    </row>
    <row r="7" spans="1:18" ht="18.75" customHeight="1">
      <c r="B7" s="255"/>
      <c r="C7" s="255"/>
      <c r="D7" s="203" t="s">
        <v>77</v>
      </c>
      <c r="E7" s="200">
        <v>2930</v>
      </c>
      <c r="F7" s="200">
        <v>2650</v>
      </c>
      <c r="G7" s="200">
        <v>3667</v>
      </c>
      <c r="H7" s="200">
        <v>3203</v>
      </c>
      <c r="I7" s="200">
        <v>4626</v>
      </c>
      <c r="J7" s="200">
        <v>3924</v>
      </c>
      <c r="K7" s="200">
        <v>3745</v>
      </c>
      <c r="L7" s="200">
        <v>3854</v>
      </c>
      <c r="M7" s="200">
        <v>4011</v>
      </c>
      <c r="N7" s="200">
        <v>3652</v>
      </c>
      <c r="O7" s="200">
        <v>3262</v>
      </c>
      <c r="P7" s="200">
        <v>2872</v>
      </c>
      <c r="Q7" s="200">
        <f t="shared" si="0"/>
        <v>42396</v>
      </c>
      <c r="R7" s="202">
        <f t="shared" si="1"/>
        <v>7.6097000000000001</v>
      </c>
    </row>
    <row r="8" spans="1:18" ht="18.75" customHeight="1">
      <c r="B8" s="255"/>
      <c r="C8" s="255"/>
      <c r="D8" s="203" t="s">
        <v>216</v>
      </c>
      <c r="E8" s="200">
        <v>2665</v>
      </c>
      <c r="F8" s="200">
        <v>2699</v>
      </c>
      <c r="G8" s="200">
        <v>3316</v>
      </c>
      <c r="H8" s="200">
        <v>2263</v>
      </c>
      <c r="I8" s="200">
        <v>3017</v>
      </c>
      <c r="J8" s="200">
        <v>2855</v>
      </c>
      <c r="K8" s="200">
        <v>2901</v>
      </c>
      <c r="L8" s="200">
        <v>3549</v>
      </c>
      <c r="M8" s="200">
        <v>3396</v>
      </c>
      <c r="N8" s="200">
        <v>3481</v>
      </c>
      <c r="O8" s="200">
        <v>3442</v>
      </c>
      <c r="P8" s="200">
        <v>2536</v>
      </c>
      <c r="Q8" s="200">
        <f t="shared" si="0"/>
        <v>36120</v>
      </c>
      <c r="R8" s="202">
        <f t="shared" si="1"/>
        <v>6.4832000000000001</v>
      </c>
    </row>
    <row r="9" spans="1:18" ht="18.75" customHeight="1">
      <c r="B9" s="255"/>
      <c r="C9" s="255"/>
      <c r="D9" s="203" t="s">
        <v>217</v>
      </c>
      <c r="E9" s="200">
        <v>10</v>
      </c>
      <c r="F9" s="200">
        <v>9</v>
      </c>
      <c r="G9" s="200">
        <v>20</v>
      </c>
      <c r="H9" s="200">
        <v>11</v>
      </c>
      <c r="I9" s="200">
        <v>7</v>
      </c>
      <c r="J9" s="200">
        <v>14</v>
      </c>
      <c r="K9" s="200">
        <v>13</v>
      </c>
      <c r="L9" s="200">
        <v>14</v>
      </c>
      <c r="M9" s="200">
        <v>11</v>
      </c>
      <c r="N9" s="200">
        <v>10</v>
      </c>
      <c r="O9" s="200">
        <v>8</v>
      </c>
      <c r="P9" s="200">
        <v>6</v>
      </c>
      <c r="Q9" s="200">
        <f t="shared" si="0"/>
        <v>133</v>
      </c>
      <c r="R9" s="202">
        <f t="shared" si="1"/>
        <v>2.3900000000000001E-2</v>
      </c>
    </row>
    <row r="10" spans="1:18" ht="18.75" customHeight="1">
      <c r="B10" s="255"/>
      <c r="C10" s="255"/>
      <c r="D10" s="203" t="s">
        <v>218</v>
      </c>
      <c r="E10" s="200">
        <v>3</v>
      </c>
      <c r="F10" s="200">
        <v>2</v>
      </c>
      <c r="G10" s="200">
        <v>1</v>
      </c>
      <c r="H10" s="200">
        <v>2</v>
      </c>
      <c r="I10" s="200">
        <v>1</v>
      </c>
      <c r="J10" s="200">
        <v>2</v>
      </c>
      <c r="K10" s="200">
        <v>3</v>
      </c>
      <c r="L10" s="200">
        <v>0</v>
      </c>
      <c r="M10" s="200">
        <v>5</v>
      </c>
      <c r="N10" s="200">
        <v>2</v>
      </c>
      <c r="O10" s="200">
        <v>3</v>
      </c>
      <c r="P10" s="200">
        <v>3</v>
      </c>
      <c r="Q10" s="200">
        <f t="shared" si="0"/>
        <v>27</v>
      </c>
      <c r="R10" s="202">
        <f t="shared" si="1"/>
        <v>4.7999999999999996E-3</v>
      </c>
    </row>
    <row r="11" spans="1:18" ht="18.75" customHeight="1">
      <c r="B11" s="250"/>
      <c r="C11" s="250"/>
      <c r="D11" s="204" t="s">
        <v>175</v>
      </c>
      <c r="E11" s="205">
        <f t="shared" ref="E11:P11" si="2">+SUM(E5:E10)</f>
        <v>22943</v>
      </c>
      <c r="F11" s="205">
        <f t="shared" si="2"/>
        <v>20312</v>
      </c>
      <c r="G11" s="205">
        <f t="shared" si="2"/>
        <v>27279</v>
      </c>
      <c r="H11" s="205">
        <f t="shared" si="2"/>
        <v>19671</v>
      </c>
      <c r="I11" s="205">
        <f t="shared" si="2"/>
        <v>25706</v>
      </c>
      <c r="J11" s="205">
        <f t="shared" si="2"/>
        <v>23922</v>
      </c>
      <c r="K11" s="205">
        <f t="shared" si="2"/>
        <v>23392</v>
      </c>
      <c r="L11" s="205">
        <f t="shared" si="2"/>
        <v>24082</v>
      </c>
      <c r="M11" s="205">
        <f t="shared" si="2"/>
        <v>24171</v>
      </c>
      <c r="N11" s="205">
        <f t="shared" si="2"/>
        <v>23202</v>
      </c>
      <c r="O11" s="205">
        <f t="shared" si="2"/>
        <v>22469</v>
      </c>
      <c r="P11" s="205">
        <f t="shared" si="2"/>
        <v>17969</v>
      </c>
      <c r="Q11" s="205">
        <f>SUM(E11:P11)</f>
        <v>275118</v>
      </c>
      <c r="R11" s="206">
        <f t="shared" si="1"/>
        <v>49.380899999999997</v>
      </c>
    </row>
    <row r="12" spans="1:18" ht="18.75" customHeight="1">
      <c r="B12" s="255">
        <v>2</v>
      </c>
      <c r="C12" s="255" t="s">
        <v>50</v>
      </c>
      <c r="D12" s="203" t="s">
        <v>216</v>
      </c>
      <c r="E12" s="200">
        <v>8065</v>
      </c>
      <c r="F12" s="200">
        <v>7824</v>
      </c>
      <c r="G12" s="200">
        <v>10994</v>
      </c>
      <c r="H12" s="200">
        <v>9391</v>
      </c>
      <c r="I12" s="200">
        <v>11060</v>
      </c>
      <c r="J12" s="200">
        <v>10367</v>
      </c>
      <c r="K12" s="200">
        <v>10877</v>
      </c>
      <c r="L12" s="200">
        <v>12403</v>
      </c>
      <c r="M12" s="200">
        <v>11602</v>
      </c>
      <c r="N12" s="200">
        <v>12132</v>
      </c>
      <c r="O12" s="200">
        <v>10624</v>
      </c>
      <c r="P12" s="200">
        <v>8281</v>
      </c>
      <c r="Q12" s="200">
        <f>SUM(E12:P12)</f>
        <v>123620</v>
      </c>
      <c r="R12" s="202">
        <f t="shared" si="1"/>
        <v>22.188600000000001</v>
      </c>
    </row>
    <row r="13" spans="1:18" ht="18.75" customHeight="1">
      <c r="B13" s="255">
        <v>2</v>
      </c>
      <c r="C13" s="255"/>
      <c r="D13" s="156" t="s">
        <v>215</v>
      </c>
      <c r="E13" s="200">
        <v>2847</v>
      </c>
      <c r="F13" s="200">
        <v>2806</v>
      </c>
      <c r="G13" s="200">
        <v>2924</v>
      </c>
      <c r="H13" s="200">
        <v>3202</v>
      </c>
      <c r="I13" s="200">
        <v>3733</v>
      </c>
      <c r="J13" s="200">
        <v>3632</v>
      </c>
      <c r="K13" s="200">
        <v>3438</v>
      </c>
      <c r="L13" s="200">
        <v>3734</v>
      </c>
      <c r="M13" s="200">
        <v>2961</v>
      </c>
      <c r="N13" s="200">
        <v>3852</v>
      </c>
      <c r="O13" s="200">
        <v>3530</v>
      </c>
      <c r="P13" s="200">
        <v>2947</v>
      </c>
      <c r="Q13" s="200">
        <f t="shared" ref="Q13:Q17" si="3">SUM(E13:P13)</f>
        <v>39606</v>
      </c>
      <c r="R13" s="202">
        <f t="shared" si="1"/>
        <v>7.1089000000000002</v>
      </c>
    </row>
    <row r="14" spans="1:18" ht="18.75" customHeight="1">
      <c r="B14" s="255">
        <v>3</v>
      </c>
      <c r="C14" s="255"/>
      <c r="D14" s="203" t="s">
        <v>87</v>
      </c>
      <c r="E14" s="200">
        <v>4014</v>
      </c>
      <c r="F14" s="200">
        <v>2968</v>
      </c>
      <c r="G14" s="200">
        <v>3292</v>
      </c>
      <c r="H14" s="200">
        <v>2676</v>
      </c>
      <c r="I14" s="200">
        <v>3289</v>
      </c>
      <c r="J14" s="200">
        <v>2643</v>
      </c>
      <c r="K14" s="200">
        <v>2976</v>
      </c>
      <c r="L14" s="200">
        <v>2092</v>
      </c>
      <c r="M14" s="200">
        <v>2161</v>
      </c>
      <c r="N14" s="200">
        <v>2578</v>
      </c>
      <c r="O14" s="200">
        <v>3192</v>
      </c>
      <c r="P14" s="200">
        <v>2575</v>
      </c>
      <c r="Q14" s="200">
        <f t="shared" si="3"/>
        <v>34456</v>
      </c>
      <c r="R14" s="202">
        <f t="shared" si="1"/>
        <v>6.1844999999999999</v>
      </c>
    </row>
    <row r="15" spans="1:18" ht="18.75" customHeight="1">
      <c r="B15" s="255">
        <v>4</v>
      </c>
      <c r="C15" s="255"/>
      <c r="D15" s="203" t="s">
        <v>218</v>
      </c>
      <c r="E15" s="200">
        <v>545</v>
      </c>
      <c r="F15" s="200">
        <v>463</v>
      </c>
      <c r="G15" s="200">
        <v>1035</v>
      </c>
      <c r="H15" s="200">
        <v>750</v>
      </c>
      <c r="I15" s="200">
        <v>554</v>
      </c>
      <c r="J15" s="200">
        <v>426</v>
      </c>
      <c r="K15" s="200">
        <v>740</v>
      </c>
      <c r="L15" s="200">
        <v>1034</v>
      </c>
      <c r="M15" s="200">
        <v>976</v>
      </c>
      <c r="N15" s="200">
        <v>927</v>
      </c>
      <c r="O15" s="200">
        <v>788</v>
      </c>
      <c r="P15" s="200">
        <v>531</v>
      </c>
      <c r="Q15" s="200">
        <f t="shared" si="3"/>
        <v>8769</v>
      </c>
      <c r="R15" s="202">
        <f t="shared" si="1"/>
        <v>1.5739000000000001</v>
      </c>
    </row>
    <row r="16" spans="1:18" ht="18.75" customHeight="1">
      <c r="B16" s="255"/>
      <c r="C16" s="255"/>
      <c r="D16" s="203" t="s">
        <v>77</v>
      </c>
      <c r="E16" s="200">
        <v>309</v>
      </c>
      <c r="F16" s="200">
        <v>448</v>
      </c>
      <c r="G16" s="200">
        <v>319</v>
      </c>
      <c r="H16" s="200">
        <v>353</v>
      </c>
      <c r="I16" s="200">
        <v>604</v>
      </c>
      <c r="J16" s="200">
        <v>342</v>
      </c>
      <c r="K16" s="200">
        <v>319</v>
      </c>
      <c r="L16" s="200">
        <v>388</v>
      </c>
      <c r="M16" s="200">
        <v>364</v>
      </c>
      <c r="N16" s="200">
        <v>342</v>
      </c>
      <c r="O16" s="200">
        <v>445</v>
      </c>
      <c r="P16" s="200">
        <v>319</v>
      </c>
      <c r="Q16" s="200">
        <f t="shared" si="3"/>
        <v>4552</v>
      </c>
      <c r="R16" s="202">
        <f t="shared" si="1"/>
        <v>0.81699999999999995</v>
      </c>
    </row>
    <row r="17" spans="2:18" ht="18.75" customHeight="1">
      <c r="B17" s="255">
        <v>5</v>
      </c>
      <c r="C17" s="255"/>
      <c r="D17" s="203" t="s">
        <v>217</v>
      </c>
      <c r="E17" s="200">
        <v>27</v>
      </c>
      <c r="F17" s="200">
        <v>35</v>
      </c>
      <c r="G17" s="200">
        <v>28</v>
      </c>
      <c r="H17" s="200">
        <v>14</v>
      </c>
      <c r="I17" s="200">
        <v>32</v>
      </c>
      <c r="J17" s="200">
        <v>21</v>
      </c>
      <c r="K17" s="200">
        <v>22</v>
      </c>
      <c r="L17" s="200">
        <v>32</v>
      </c>
      <c r="M17" s="200">
        <v>28</v>
      </c>
      <c r="N17" s="200">
        <v>18</v>
      </c>
      <c r="O17" s="200">
        <v>22</v>
      </c>
      <c r="P17" s="200">
        <v>11</v>
      </c>
      <c r="Q17" s="200">
        <f t="shared" si="3"/>
        <v>290</v>
      </c>
      <c r="R17" s="202">
        <f t="shared" si="1"/>
        <v>5.21E-2</v>
      </c>
    </row>
    <row r="18" spans="2:18" ht="18.75" customHeight="1">
      <c r="B18" s="250">
        <v>8</v>
      </c>
      <c r="C18" s="250"/>
      <c r="D18" s="207" t="s">
        <v>175</v>
      </c>
      <c r="E18" s="205">
        <f>+SUM(E12:E17)</f>
        <v>15807</v>
      </c>
      <c r="F18" s="205">
        <f t="shared" ref="F18:P18" si="4">+SUM(F12:F17)</f>
        <v>14544</v>
      </c>
      <c r="G18" s="205">
        <f t="shared" si="4"/>
        <v>18592</v>
      </c>
      <c r="H18" s="205">
        <f t="shared" si="4"/>
        <v>16386</v>
      </c>
      <c r="I18" s="205">
        <f t="shared" si="4"/>
        <v>19272</v>
      </c>
      <c r="J18" s="205">
        <f t="shared" si="4"/>
        <v>17431</v>
      </c>
      <c r="K18" s="205">
        <f t="shared" si="4"/>
        <v>18372</v>
      </c>
      <c r="L18" s="205">
        <f t="shared" si="4"/>
        <v>19683</v>
      </c>
      <c r="M18" s="205">
        <f t="shared" si="4"/>
        <v>18092</v>
      </c>
      <c r="N18" s="205">
        <f t="shared" si="4"/>
        <v>19849</v>
      </c>
      <c r="O18" s="205">
        <f t="shared" si="4"/>
        <v>18601</v>
      </c>
      <c r="P18" s="205">
        <f t="shared" si="4"/>
        <v>14664</v>
      </c>
      <c r="Q18" s="205">
        <f>SUM(E18:P18)</f>
        <v>211293</v>
      </c>
      <c r="R18" s="206">
        <f t="shared" si="1"/>
        <v>37.924999999999997</v>
      </c>
    </row>
    <row r="19" spans="2:18" ht="18.75" customHeight="1">
      <c r="B19" s="257">
        <v>3</v>
      </c>
      <c r="C19" s="261" t="s">
        <v>219</v>
      </c>
      <c r="D19" s="203" t="s">
        <v>87</v>
      </c>
      <c r="E19" s="200">
        <v>218</v>
      </c>
      <c r="F19" s="200">
        <v>857</v>
      </c>
      <c r="G19" s="200">
        <v>1056</v>
      </c>
      <c r="H19" s="200">
        <v>1140</v>
      </c>
      <c r="I19" s="200">
        <v>1343</v>
      </c>
      <c r="J19" s="200">
        <v>1940</v>
      </c>
      <c r="K19" s="200">
        <v>2289</v>
      </c>
      <c r="L19" s="200">
        <v>1619</v>
      </c>
      <c r="M19" s="200">
        <v>1833</v>
      </c>
      <c r="N19" s="200">
        <v>1465</v>
      </c>
      <c r="O19" s="200">
        <v>1833</v>
      </c>
      <c r="P19" s="200">
        <v>3188</v>
      </c>
      <c r="Q19" s="200">
        <f>SUM(E19:P19)</f>
        <v>18781</v>
      </c>
      <c r="R19" s="202">
        <f t="shared" si="1"/>
        <v>3.371</v>
      </c>
    </row>
    <row r="20" spans="2:18" ht="18.75" customHeight="1">
      <c r="B20" s="249"/>
      <c r="C20" s="262"/>
      <c r="D20" s="156" t="s">
        <v>216</v>
      </c>
      <c r="E20" s="200">
        <v>1179</v>
      </c>
      <c r="F20" s="200">
        <v>1052</v>
      </c>
      <c r="G20" s="200">
        <v>1228</v>
      </c>
      <c r="H20" s="200">
        <v>1002</v>
      </c>
      <c r="I20" s="200">
        <v>1168</v>
      </c>
      <c r="J20" s="200">
        <v>1193</v>
      </c>
      <c r="K20" s="200">
        <v>996</v>
      </c>
      <c r="L20" s="200">
        <v>1397</v>
      </c>
      <c r="M20" s="200">
        <v>1253</v>
      </c>
      <c r="N20" s="200">
        <v>1419</v>
      </c>
      <c r="O20" s="200">
        <v>1537</v>
      </c>
      <c r="P20" s="200">
        <v>1107</v>
      </c>
      <c r="Q20" s="200">
        <f t="shared" ref="Q20:Q24" si="5">SUM(E20:P20)</f>
        <v>14531</v>
      </c>
      <c r="R20" s="202">
        <f t="shared" si="1"/>
        <v>2.6082000000000001</v>
      </c>
    </row>
    <row r="21" spans="2:18" ht="18.75" customHeight="1">
      <c r="B21" s="249"/>
      <c r="C21" s="262"/>
      <c r="D21" s="203" t="s">
        <v>77</v>
      </c>
      <c r="E21" s="200">
        <v>38</v>
      </c>
      <c r="F21" s="200">
        <v>46</v>
      </c>
      <c r="G21" s="200">
        <v>70</v>
      </c>
      <c r="H21" s="200">
        <v>74</v>
      </c>
      <c r="I21" s="200">
        <v>98</v>
      </c>
      <c r="J21" s="200">
        <v>49</v>
      </c>
      <c r="K21" s="200">
        <v>186</v>
      </c>
      <c r="L21" s="200">
        <v>139</v>
      </c>
      <c r="M21" s="200">
        <v>127</v>
      </c>
      <c r="N21" s="200">
        <v>443</v>
      </c>
      <c r="O21" s="200">
        <v>23</v>
      </c>
      <c r="P21" s="200">
        <v>17</v>
      </c>
      <c r="Q21" s="200">
        <f t="shared" si="5"/>
        <v>1310</v>
      </c>
      <c r="R21" s="202">
        <f t="shared" si="1"/>
        <v>0.2351</v>
      </c>
    </row>
    <row r="22" spans="2:18" ht="18.75" customHeight="1">
      <c r="B22" s="249"/>
      <c r="C22" s="262"/>
      <c r="D22" s="203" t="s">
        <v>215</v>
      </c>
      <c r="E22" s="200">
        <v>52</v>
      </c>
      <c r="F22" s="200">
        <v>27</v>
      </c>
      <c r="G22" s="200">
        <v>22</v>
      </c>
      <c r="H22" s="200">
        <v>9</v>
      </c>
      <c r="I22" s="200">
        <v>55</v>
      </c>
      <c r="J22" s="200">
        <v>34</v>
      </c>
      <c r="K22" s="200">
        <v>30</v>
      </c>
      <c r="L22" s="200">
        <v>12</v>
      </c>
      <c r="M22" s="200">
        <v>24</v>
      </c>
      <c r="N22" s="200">
        <v>49</v>
      </c>
      <c r="O22" s="200">
        <v>20</v>
      </c>
      <c r="P22" s="200">
        <v>34</v>
      </c>
      <c r="Q22" s="200">
        <f t="shared" si="5"/>
        <v>368</v>
      </c>
      <c r="R22" s="202">
        <f t="shared" si="1"/>
        <v>6.6100000000000006E-2</v>
      </c>
    </row>
    <row r="23" spans="2:18" ht="18.75" customHeight="1">
      <c r="B23" s="249"/>
      <c r="C23" s="262"/>
      <c r="D23" s="203" t="s">
        <v>218</v>
      </c>
      <c r="E23" s="200">
        <v>7</v>
      </c>
      <c r="F23" s="200">
        <v>26</v>
      </c>
      <c r="G23" s="200">
        <v>1</v>
      </c>
      <c r="H23" s="200">
        <v>6</v>
      </c>
      <c r="I23" s="200">
        <v>19</v>
      </c>
      <c r="J23" s="200">
        <v>6</v>
      </c>
      <c r="K23" s="200">
        <v>51</v>
      </c>
      <c r="L23" s="200">
        <v>6</v>
      </c>
      <c r="M23" s="200">
        <v>4</v>
      </c>
      <c r="N23" s="200">
        <v>1</v>
      </c>
      <c r="O23" s="200">
        <v>1</v>
      </c>
      <c r="P23" s="200">
        <v>47</v>
      </c>
      <c r="Q23" s="200">
        <f t="shared" si="5"/>
        <v>175</v>
      </c>
      <c r="R23" s="202">
        <f t="shared" si="1"/>
        <v>3.1399999999999997E-2</v>
      </c>
    </row>
    <row r="24" spans="2:18" ht="18.75" customHeight="1">
      <c r="B24" s="249"/>
      <c r="C24" s="262"/>
      <c r="D24" s="203" t="s">
        <v>217</v>
      </c>
      <c r="E24" s="200">
        <v>12</v>
      </c>
      <c r="F24" s="200">
        <v>4</v>
      </c>
      <c r="G24" s="200">
        <v>2</v>
      </c>
      <c r="H24" s="200">
        <v>5</v>
      </c>
      <c r="I24" s="200">
        <v>7</v>
      </c>
      <c r="J24" s="200">
        <v>8</v>
      </c>
      <c r="K24" s="200">
        <v>5</v>
      </c>
      <c r="L24" s="200">
        <v>2</v>
      </c>
      <c r="M24" s="200">
        <v>1</v>
      </c>
      <c r="N24" s="200">
        <v>9</v>
      </c>
      <c r="O24" s="200">
        <v>2</v>
      </c>
      <c r="P24" s="200">
        <v>0</v>
      </c>
      <c r="Q24" s="200">
        <f t="shared" si="5"/>
        <v>57</v>
      </c>
      <c r="R24" s="202">
        <f t="shared" si="1"/>
        <v>1.0200000000000001E-2</v>
      </c>
    </row>
    <row r="25" spans="2:18" ht="18.75" customHeight="1">
      <c r="B25" s="250"/>
      <c r="C25" s="263"/>
      <c r="D25" s="204" t="s">
        <v>175</v>
      </c>
      <c r="E25" s="205">
        <f>+SUM(E19:E24)</f>
        <v>1506</v>
      </c>
      <c r="F25" s="205">
        <f t="shared" ref="F25:P25" si="6">+SUM(F19:F24)</f>
        <v>2012</v>
      </c>
      <c r="G25" s="205">
        <f t="shared" si="6"/>
        <v>2379</v>
      </c>
      <c r="H25" s="205">
        <f t="shared" si="6"/>
        <v>2236</v>
      </c>
      <c r="I25" s="205">
        <f t="shared" si="6"/>
        <v>2690</v>
      </c>
      <c r="J25" s="205">
        <f t="shared" si="6"/>
        <v>3230</v>
      </c>
      <c r="K25" s="205">
        <f t="shared" si="6"/>
        <v>3557</v>
      </c>
      <c r="L25" s="205">
        <f t="shared" si="6"/>
        <v>3175</v>
      </c>
      <c r="M25" s="205">
        <f t="shared" si="6"/>
        <v>3242</v>
      </c>
      <c r="N25" s="205">
        <f t="shared" si="6"/>
        <v>3386</v>
      </c>
      <c r="O25" s="205">
        <f t="shared" si="6"/>
        <v>3416</v>
      </c>
      <c r="P25" s="205">
        <f t="shared" si="6"/>
        <v>4393</v>
      </c>
      <c r="Q25" s="205">
        <f>SUM(E25:P25)</f>
        <v>35222</v>
      </c>
      <c r="R25" s="206">
        <f t="shared" si="1"/>
        <v>6.3220000000000001</v>
      </c>
    </row>
    <row r="26" spans="2:18" ht="18.75" customHeight="1">
      <c r="B26" s="257">
        <v>4</v>
      </c>
      <c r="C26" s="257" t="s">
        <v>220</v>
      </c>
      <c r="D26" s="203" t="s">
        <v>87</v>
      </c>
      <c r="E26" s="200">
        <v>1672</v>
      </c>
      <c r="F26" s="200">
        <v>1452</v>
      </c>
      <c r="G26" s="200">
        <v>1999</v>
      </c>
      <c r="H26" s="200">
        <v>1803</v>
      </c>
      <c r="I26" s="200">
        <v>1532</v>
      </c>
      <c r="J26" s="200">
        <v>1480</v>
      </c>
      <c r="K26" s="200">
        <v>1269</v>
      </c>
      <c r="L26" s="200">
        <v>1108</v>
      </c>
      <c r="M26" s="200">
        <v>1055</v>
      </c>
      <c r="N26" s="200">
        <v>1223</v>
      </c>
      <c r="O26" s="200">
        <v>1242</v>
      </c>
      <c r="P26" s="200">
        <v>1312</v>
      </c>
      <c r="Q26" s="200">
        <f>SUM(E26:P26)</f>
        <v>17147</v>
      </c>
      <c r="R26" s="202">
        <f t="shared" si="1"/>
        <v>3.0777000000000001</v>
      </c>
    </row>
    <row r="27" spans="2:18" ht="18.75" customHeight="1">
      <c r="B27" s="249"/>
      <c r="C27" s="249"/>
      <c r="D27" s="156" t="s">
        <v>216</v>
      </c>
      <c r="E27" s="200">
        <v>785</v>
      </c>
      <c r="F27" s="200">
        <v>713</v>
      </c>
      <c r="G27" s="200">
        <v>1054</v>
      </c>
      <c r="H27" s="200">
        <v>782</v>
      </c>
      <c r="I27" s="200">
        <v>925</v>
      </c>
      <c r="J27" s="200">
        <v>832</v>
      </c>
      <c r="K27" s="200">
        <v>884</v>
      </c>
      <c r="L27" s="200">
        <v>965</v>
      </c>
      <c r="M27" s="200">
        <v>878</v>
      </c>
      <c r="N27" s="200">
        <v>930</v>
      </c>
      <c r="O27" s="200">
        <v>848</v>
      </c>
      <c r="P27" s="200">
        <v>908</v>
      </c>
      <c r="Q27" s="200">
        <f t="shared" ref="Q27:Q31" si="7">SUM(E27:P27)</f>
        <v>10504</v>
      </c>
      <c r="R27" s="202">
        <f t="shared" si="1"/>
        <v>1.8854</v>
      </c>
    </row>
    <row r="28" spans="2:18" ht="18.75" customHeight="1">
      <c r="B28" s="255"/>
      <c r="C28" s="255"/>
      <c r="D28" s="203" t="s">
        <v>215</v>
      </c>
      <c r="E28" s="200">
        <v>308</v>
      </c>
      <c r="F28" s="200">
        <v>272</v>
      </c>
      <c r="G28" s="200">
        <v>239</v>
      </c>
      <c r="H28" s="200">
        <v>276</v>
      </c>
      <c r="I28" s="200">
        <v>458</v>
      </c>
      <c r="J28" s="200">
        <v>399</v>
      </c>
      <c r="K28" s="200">
        <v>370</v>
      </c>
      <c r="L28" s="200">
        <v>320</v>
      </c>
      <c r="M28" s="200">
        <v>392</v>
      </c>
      <c r="N28" s="200">
        <v>359</v>
      </c>
      <c r="O28" s="200">
        <v>524</v>
      </c>
      <c r="P28" s="200">
        <v>604</v>
      </c>
      <c r="Q28" s="200">
        <f t="shared" si="7"/>
        <v>4521</v>
      </c>
      <c r="R28" s="202">
        <f t="shared" si="1"/>
        <v>0.8115</v>
      </c>
    </row>
    <row r="29" spans="2:18" ht="18.75" customHeight="1">
      <c r="B29" s="255"/>
      <c r="C29" s="255"/>
      <c r="D29" s="203" t="s">
        <v>218</v>
      </c>
      <c r="E29" s="200">
        <v>217</v>
      </c>
      <c r="F29" s="200">
        <v>144</v>
      </c>
      <c r="G29" s="200">
        <v>463</v>
      </c>
      <c r="H29" s="200">
        <v>201</v>
      </c>
      <c r="I29" s="200">
        <v>252</v>
      </c>
      <c r="J29" s="200">
        <v>258</v>
      </c>
      <c r="K29" s="200">
        <v>236</v>
      </c>
      <c r="L29" s="200">
        <v>212</v>
      </c>
      <c r="M29" s="200">
        <v>199</v>
      </c>
      <c r="N29" s="200">
        <v>183</v>
      </c>
      <c r="O29" s="200">
        <v>231</v>
      </c>
      <c r="P29" s="200">
        <v>212</v>
      </c>
      <c r="Q29" s="200">
        <f t="shared" si="7"/>
        <v>2808</v>
      </c>
      <c r="R29" s="202">
        <f t="shared" si="1"/>
        <v>0.504</v>
      </c>
    </row>
    <row r="30" spans="2:18" ht="18.75" customHeight="1">
      <c r="B30" s="255"/>
      <c r="C30" s="255"/>
      <c r="D30" s="203" t="s">
        <v>77</v>
      </c>
      <c r="E30" s="200">
        <v>38</v>
      </c>
      <c r="F30" s="200">
        <v>20</v>
      </c>
      <c r="G30" s="200">
        <v>45</v>
      </c>
      <c r="H30" s="200">
        <v>22</v>
      </c>
      <c r="I30" s="200">
        <v>29</v>
      </c>
      <c r="J30" s="200">
        <v>26</v>
      </c>
      <c r="K30" s="200">
        <v>54</v>
      </c>
      <c r="L30" s="200">
        <v>65</v>
      </c>
      <c r="M30" s="200">
        <v>85</v>
      </c>
      <c r="N30" s="200">
        <v>53</v>
      </c>
      <c r="O30" s="200">
        <v>33</v>
      </c>
      <c r="P30" s="200">
        <v>32</v>
      </c>
      <c r="Q30" s="200">
        <f t="shared" si="7"/>
        <v>502</v>
      </c>
      <c r="R30" s="202">
        <f t="shared" si="1"/>
        <v>9.01E-2</v>
      </c>
    </row>
    <row r="31" spans="2:18" ht="18.75" customHeight="1">
      <c r="B31" s="255"/>
      <c r="C31" s="255"/>
      <c r="D31" s="203" t="s">
        <v>217</v>
      </c>
      <c r="E31" s="200">
        <v>0</v>
      </c>
      <c r="F31" s="200">
        <v>2</v>
      </c>
      <c r="G31" s="200">
        <v>4</v>
      </c>
      <c r="H31" s="200">
        <v>0</v>
      </c>
      <c r="I31" s="200">
        <v>0</v>
      </c>
      <c r="J31" s="200">
        <v>2</v>
      </c>
      <c r="K31" s="200">
        <v>5</v>
      </c>
      <c r="L31" s="200">
        <v>2</v>
      </c>
      <c r="M31" s="200">
        <v>0</v>
      </c>
      <c r="N31" s="200">
        <v>1</v>
      </c>
      <c r="O31" s="200">
        <v>1</v>
      </c>
      <c r="P31" s="200">
        <v>2</v>
      </c>
      <c r="Q31" s="200">
        <f t="shared" si="7"/>
        <v>19</v>
      </c>
      <c r="R31" s="202">
        <f t="shared" si="1"/>
        <v>3.3999999999999998E-3</v>
      </c>
    </row>
    <row r="32" spans="2:18" ht="18.75" customHeight="1">
      <c r="B32" s="250"/>
      <c r="C32" s="250"/>
      <c r="D32" s="204" t="s">
        <v>175</v>
      </c>
      <c r="E32" s="205">
        <f>SUM(E26:E31)</f>
        <v>3020</v>
      </c>
      <c r="F32" s="205">
        <f t="shared" ref="F32:P32" si="8">SUM(F26:F31)</f>
        <v>2603</v>
      </c>
      <c r="G32" s="205">
        <f t="shared" si="8"/>
        <v>3804</v>
      </c>
      <c r="H32" s="205">
        <f t="shared" si="8"/>
        <v>3084</v>
      </c>
      <c r="I32" s="205">
        <f t="shared" si="8"/>
        <v>3196</v>
      </c>
      <c r="J32" s="205">
        <f t="shared" si="8"/>
        <v>2997</v>
      </c>
      <c r="K32" s="205">
        <f t="shared" si="8"/>
        <v>2818</v>
      </c>
      <c r="L32" s="205">
        <f t="shared" si="8"/>
        <v>2672</v>
      </c>
      <c r="M32" s="205">
        <f t="shared" si="8"/>
        <v>2609</v>
      </c>
      <c r="N32" s="205">
        <f t="shared" si="8"/>
        <v>2749</v>
      </c>
      <c r="O32" s="205">
        <f t="shared" si="8"/>
        <v>2879</v>
      </c>
      <c r="P32" s="205">
        <f t="shared" si="8"/>
        <v>3070</v>
      </c>
      <c r="Q32" s="205">
        <f>SUM(E32:P32)</f>
        <v>35501</v>
      </c>
      <c r="R32" s="206">
        <f t="shared" si="1"/>
        <v>6.3720999999999997</v>
      </c>
    </row>
    <row r="33" spans="2:20" ht="18.75" customHeight="1">
      <c r="B33" s="258" t="s">
        <v>52</v>
      </c>
      <c r="C33" s="258"/>
      <c r="D33" s="208" t="s">
        <v>216</v>
      </c>
      <c r="E33" s="209">
        <f>E27+E20+E8+E12</f>
        <v>12694</v>
      </c>
      <c r="F33" s="209">
        <f t="shared" ref="F33:P33" si="9">F27+F20+F8+F12</f>
        <v>12288</v>
      </c>
      <c r="G33" s="209">
        <f t="shared" si="9"/>
        <v>16592</v>
      </c>
      <c r="H33" s="209">
        <f t="shared" si="9"/>
        <v>13438</v>
      </c>
      <c r="I33" s="209">
        <f t="shared" si="9"/>
        <v>16170</v>
      </c>
      <c r="J33" s="209">
        <f t="shared" si="9"/>
        <v>15247</v>
      </c>
      <c r="K33" s="209">
        <f t="shared" si="9"/>
        <v>15658</v>
      </c>
      <c r="L33" s="209">
        <f t="shared" si="9"/>
        <v>18314</v>
      </c>
      <c r="M33" s="209">
        <f t="shared" si="9"/>
        <v>17129</v>
      </c>
      <c r="N33" s="209">
        <f t="shared" si="9"/>
        <v>17962</v>
      </c>
      <c r="O33" s="209">
        <f t="shared" si="9"/>
        <v>16451</v>
      </c>
      <c r="P33" s="209">
        <f t="shared" si="9"/>
        <v>12832</v>
      </c>
      <c r="Q33" s="209">
        <f>Q27+Q20+Q8+Q12</f>
        <v>184775</v>
      </c>
      <c r="R33" s="210">
        <f>ROUND(+Q33/$Q$39*100,4)</f>
        <v>33.165300000000002</v>
      </c>
      <c r="T33" s="211"/>
    </row>
    <row r="34" spans="2:20" ht="18.75" customHeight="1">
      <c r="B34" s="259"/>
      <c r="C34" s="259"/>
      <c r="D34" s="208" t="s">
        <v>215</v>
      </c>
      <c r="E34" s="209">
        <f>E5+E13+E22+E28</f>
        <v>12402</v>
      </c>
      <c r="F34" s="209">
        <f t="shared" ref="F34:P34" si="10">F5+F13+F22+F28</f>
        <v>12528</v>
      </c>
      <c r="G34" s="209">
        <f t="shared" si="10"/>
        <v>15682</v>
      </c>
      <c r="H34" s="209">
        <f t="shared" si="10"/>
        <v>12042</v>
      </c>
      <c r="I34" s="209">
        <f t="shared" si="10"/>
        <v>14861</v>
      </c>
      <c r="J34" s="209">
        <f t="shared" si="10"/>
        <v>14928</v>
      </c>
      <c r="K34" s="209">
        <f t="shared" si="10"/>
        <v>14791</v>
      </c>
      <c r="L34" s="209">
        <f t="shared" si="10"/>
        <v>15642</v>
      </c>
      <c r="M34" s="209">
        <f t="shared" si="10"/>
        <v>14186</v>
      </c>
      <c r="N34" s="209">
        <f t="shared" si="10"/>
        <v>14337</v>
      </c>
      <c r="O34" s="209">
        <f t="shared" si="10"/>
        <v>13705</v>
      </c>
      <c r="P34" s="209">
        <f t="shared" si="10"/>
        <v>10487</v>
      </c>
      <c r="Q34" s="209">
        <f>Q5+Q13+Q22+Q28</f>
        <v>165591</v>
      </c>
      <c r="R34" s="210">
        <f>ROUND(+Q34/$Q$39*100,4)</f>
        <v>29.721900000000002</v>
      </c>
      <c r="T34" s="211"/>
    </row>
    <row r="35" spans="2:20" ht="18.75" customHeight="1">
      <c r="B35" s="259"/>
      <c r="C35" s="259"/>
      <c r="D35" s="212" t="s">
        <v>87</v>
      </c>
      <c r="E35" s="209">
        <f t="shared" ref="E35:P35" si="11">E26+E19+E14+E6</f>
        <v>14044</v>
      </c>
      <c r="F35" s="209">
        <f t="shared" si="11"/>
        <v>10806</v>
      </c>
      <c r="G35" s="209">
        <f t="shared" si="11"/>
        <v>14125</v>
      </c>
      <c r="H35" s="209">
        <f t="shared" si="11"/>
        <v>11256</v>
      </c>
      <c r="I35" s="209">
        <f t="shared" si="11"/>
        <v>13604</v>
      </c>
      <c r="J35" s="209">
        <f t="shared" si="11"/>
        <v>12327</v>
      </c>
      <c r="K35" s="209">
        <f t="shared" si="11"/>
        <v>12311</v>
      </c>
      <c r="L35" s="209">
        <f t="shared" si="11"/>
        <v>9908</v>
      </c>
      <c r="M35" s="209">
        <f t="shared" si="11"/>
        <v>10988</v>
      </c>
      <c r="N35" s="209">
        <f t="shared" si="11"/>
        <v>11246</v>
      </c>
      <c r="O35" s="209">
        <f t="shared" si="11"/>
        <v>12390</v>
      </c>
      <c r="P35" s="209">
        <f t="shared" si="11"/>
        <v>12725</v>
      </c>
      <c r="Q35" s="209">
        <f>SUM(E35:P35)</f>
        <v>145730</v>
      </c>
      <c r="R35" s="210">
        <f>ROUND(+Q35/$Q$39*100,4)</f>
        <v>26.1571</v>
      </c>
      <c r="T35" s="211"/>
    </row>
    <row r="36" spans="2:20" ht="18.75" customHeight="1">
      <c r="B36" s="259"/>
      <c r="C36" s="259"/>
      <c r="D36" s="208" t="s">
        <v>77</v>
      </c>
      <c r="E36" s="209">
        <f>E30+E21+E16+E7</f>
        <v>3315</v>
      </c>
      <c r="F36" s="209">
        <f t="shared" ref="F36:P36" si="12">F30+F21+F16+F7</f>
        <v>3164</v>
      </c>
      <c r="G36" s="209">
        <f t="shared" si="12"/>
        <v>4101</v>
      </c>
      <c r="H36" s="209">
        <f t="shared" si="12"/>
        <v>3652</v>
      </c>
      <c r="I36" s="209">
        <f t="shared" si="12"/>
        <v>5357</v>
      </c>
      <c r="J36" s="209">
        <f t="shared" si="12"/>
        <v>4341</v>
      </c>
      <c r="K36" s="209">
        <f t="shared" si="12"/>
        <v>4304</v>
      </c>
      <c r="L36" s="209">
        <f t="shared" si="12"/>
        <v>4446</v>
      </c>
      <c r="M36" s="209">
        <f t="shared" si="12"/>
        <v>4587</v>
      </c>
      <c r="N36" s="209">
        <f t="shared" si="12"/>
        <v>4490</v>
      </c>
      <c r="O36" s="209">
        <f t="shared" si="12"/>
        <v>3763</v>
      </c>
      <c r="P36" s="209">
        <f t="shared" si="12"/>
        <v>3240</v>
      </c>
      <c r="Q36" s="209">
        <f>SUM(E36:P36)</f>
        <v>48760</v>
      </c>
      <c r="R36" s="210">
        <f t="shared" si="1"/>
        <v>8.7518999999999991</v>
      </c>
      <c r="T36" s="211"/>
    </row>
    <row r="37" spans="2:20" ht="18.75" customHeight="1">
      <c r="B37" s="259"/>
      <c r="C37" s="259"/>
      <c r="D37" s="208" t="s">
        <v>218</v>
      </c>
      <c r="E37" s="209">
        <f>E29+E23+E15+E10</f>
        <v>772</v>
      </c>
      <c r="F37" s="209">
        <f t="shared" ref="F37:P37" si="13">F29+F23+F15+F10</f>
        <v>635</v>
      </c>
      <c r="G37" s="209">
        <f t="shared" si="13"/>
        <v>1500</v>
      </c>
      <c r="H37" s="209">
        <f t="shared" si="13"/>
        <v>959</v>
      </c>
      <c r="I37" s="209">
        <f t="shared" si="13"/>
        <v>826</v>
      </c>
      <c r="J37" s="209">
        <f t="shared" si="13"/>
        <v>692</v>
      </c>
      <c r="K37" s="209">
        <f t="shared" si="13"/>
        <v>1030</v>
      </c>
      <c r="L37" s="209">
        <f t="shared" si="13"/>
        <v>1252</v>
      </c>
      <c r="M37" s="209">
        <f t="shared" si="13"/>
        <v>1184</v>
      </c>
      <c r="N37" s="209">
        <f t="shared" si="13"/>
        <v>1113</v>
      </c>
      <c r="O37" s="209">
        <f t="shared" si="13"/>
        <v>1023</v>
      </c>
      <c r="P37" s="209">
        <f t="shared" si="13"/>
        <v>793</v>
      </c>
      <c r="Q37" s="209">
        <f>SUM(E37:P37)</f>
        <v>11779</v>
      </c>
      <c r="R37" s="210">
        <f t="shared" si="1"/>
        <v>2.1141999999999999</v>
      </c>
      <c r="T37" s="211"/>
    </row>
    <row r="38" spans="2:20" ht="18.75" customHeight="1">
      <c r="B38" s="259"/>
      <c r="C38" s="259"/>
      <c r="D38" s="208" t="s">
        <v>217</v>
      </c>
      <c r="E38" s="209">
        <f>E31+E24+E17+E9</f>
        <v>49</v>
      </c>
      <c r="F38" s="209">
        <f t="shared" ref="F38:P38" si="14">F31+F24+F17+F9</f>
        <v>50</v>
      </c>
      <c r="G38" s="209">
        <f t="shared" si="14"/>
        <v>54</v>
      </c>
      <c r="H38" s="209">
        <f t="shared" si="14"/>
        <v>30</v>
      </c>
      <c r="I38" s="209">
        <f t="shared" si="14"/>
        <v>46</v>
      </c>
      <c r="J38" s="209">
        <f t="shared" si="14"/>
        <v>45</v>
      </c>
      <c r="K38" s="209">
        <f t="shared" si="14"/>
        <v>45</v>
      </c>
      <c r="L38" s="209">
        <f t="shared" si="14"/>
        <v>50</v>
      </c>
      <c r="M38" s="209">
        <f t="shared" si="14"/>
        <v>40</v>
      </c>
      <c r="N38" s="209">
        <f t="shared" si="14"/>
        <v>38</v>
      </c>
      <c r="O38" s="209">
        <f t="shared" si="14"/>
        <v>33</v>
      </c>
      <c r="P38" s="209">
        <f t="shared" si="14"/>
        <v>19</v>
      </c>
      <c r="Q38" s="209">
        <f>SUM(E38:P38)</f>
        <v>499</v>
      </c>
      <c r="R38" s="210">
        <f t="shared" si="1"/>
        <v>8.9599999999999999E-2</v>
      </c>
      <c r="T38" s="211"/>
    </row>
    <row r="39" spans="2:20" ht="18.75" customHeight="1">
      <c r="B39" s="260"/>
      <c r="C39" s="260"/>
      <c r="D39" s="213" t="s">
        <v>2</v>
      </c>
      <c r="E39" s="214">
        <f>+SUM(E33:E38)</f>
        <v>43276</v>
      </c>
      <c r="F39" s="214">
        <f t="shared" ref="F39:O39" si="15">+SUM(F33:F38)</f>
        <v>39471</v>
      </c>
      <c r="G39" s="214">
        <f t="shared" si="15"/>
        <v>52054</v>
      </c>
      <c r="H39" s="214">
        <f t="shared" si="15"/>
        <v>41377</v>
      </c>
      <c r="I39" s="214">
        <f t="shared" si="15"/>
        <v>50864</v>
      </c>
      <c r="J39" s="214">
        <f t="shared" si="15"/>
        <v>47580</v>
      </c>
      <c r="K39" s="214">
        <f t="shared" si="15"/>
        <v>48139</v>
      </c>
      <c r="L39" s="214">
        <f t="shared" si="15"/>
        <v>49612</v>
      </c>
      <c r="M39" s="214">
        <f t="shared" si="15"/>
        <v>48114</v>
      </c>
      <c r="N39" s="214">
        <f t="shared" si="15"/>
        <v>49186</v>
      </c>
      <c r="O39" s="214">
        <f t="shared" si="15"/>
        <v>47365</v>
      </c>
      <c r="P39" s="214">
        <f>+SUM(P33:P38)</f>
        <v>40096</v>
      </c>
      <c r="Q39" s="214">
        <f>+SUM(Q33:Q38)</f>
        <v>557134</v>
      </c>
      <c r="R39" s="215">
        <f>ROUND(+Q39/$Q$39*100,4)</f>
        <v>100</v>
      </c>
      <c r="T39" s="211"/>
    </row>
    <row r="40" spans="2:20" ht="12.75" customHeight="1">
      <c r="B40" s="216" t="s">
        <v>231</v>
      </c>
      <c r="C40" s="217"/>
      <c r="D40" s="218"/>
      <c r="E40" s="217"/>
      <c r="F40" s="217"/>
      <c r="G40" s="217"/>
      <c r="H40" s="217"/>
      <c r="I40" s="217"/>
      <c r="J40" s="217"/>
      <c r="K40" s="217"/>
      <c r="L40" s="217"/>
      <c r="M40" s="217"/>
      <c r="N40" s="217"/>
      <c r="O40" s="217"/>
      <c r="P40" s="217"/>
      <c r="Q40" s="217"/>
      <c r="R40" s="217"/>
    </row>
    <row r="41" spans="2:20" ht="12.75" customHeight="1">
      <c r="B41" s="187" t="s">
        <v>228</v>
      </c>
      <c r="L41" s="160"/>
      <c r="M41" s="160"/>
      <c r="N41" s="160"/>
      <c r="O41" s="160"/>
    </row>
    <row r="42" spans="2:20" ht="12.75" customHeight="1">
      <c r="B42" s="187" t="s">
        <v>230</v>
      </c>
      <c r="L42" s="160"/>
      <c r="M42" s="160"/>
      <c r="N42" s="160"/>
      <c r="O42" s="160"/>
    </row>
    <row r="43" spans="2:20" ht="15">
      <c r="L43" s="160"/>
      <c r="M43" s="160"/>
      <c r="N43" s="160"/>
      <c r="O43" s="160"/>
      <c r="R43" s="160"/>
      <c r="S43" s="160"/>
    </row>
    <row r="44" spans="2:20" ht="15">
      <c r="B44" s="219"/>
      <c r="R44" s="160"/>
      <c r="S44" s="160"/>
    </row>
    <row r="45" spans="2:20" ht="15">
      <c r="R45" s="160"/>
      <c r="S45" s="160"/>
    </row>
  </sheetData>
  <mergeCells count="9">
    <mergeCell ref="B26:B32"/>
    <mergeCell ref="C26:C32"/>
    <mergeCell ref="B33:C39"/>
    <mergeCell ref="B5:B11"/>
    <mergeCell ref="C5:C11"/>
    <mergeCell ref="B12:B18"/>
    <mergeCell ref="C12:C18"/>
    <mergeCell ref="B19:B25"/>
    <mergeCell ref="C19:C25"/>
  </mergeCells>
  <hyperlinks>
    <hyperlink ref="A1" location="'Índice'!A1" display="volver" xr:uid="{B021BCD5-87E0-4BD9-9239-C67CEC01605D}"/>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9F165-3370-4903-B435-21EF71D3CD39}">
  <dimension ref="A1:AY30"/>
  <sheetViews>
    <sheetView showGridLines="0" topLeftCell="A4" zoomScale="85" zoomScaleNormal="85" workbookViewId="0">
      <selection activeCell="V12" sqref="V12"/>
    </sheetView>
  </sheetViews>
  <sheetFormatPr baseColWidth="10" defaultColWidth="9.140625" defaultRowHeight="12.75"/>
  <cols>
    <col min="1" max="1" width="5.42578125" style="156" customWidth="1"/>
    <col min="2" max="2" width="3.7109375" style="156" customWidth="1"/>
    <col min="3" max="3" width="12.42578125" style="156" bestFit="1" customWidth="1"/>
    <col min="4" max="4" width="23.7109375" style="156" customWidth="1"/>
    <col min="5" max="17" width="8.85546875" style="156" customWidth="1"/>
    <col min="18" max="18" width="8.140625" style="156" bestFit="1" customWidth="1"/>
    <col min="19" max="19" width="12.7109375" style="156" bestFit="1" customWidth="1"/>
    <col min="20" max="32" width="9.140625" style="156"/>
    <col min="33" max="33" width="7.140625" style="156" bestFit="1" customWidth="1"/>
    <col min="34" max="46" width="5.140625" style="156" bestFit="1" customWidth="1"/>
    <col min="47" max="16384" width="9.140625" style="156"/>
  </cols>
  <sheetData>
    <row r="1" spans="1:51">
      <c r="A1" s="151" t="s">
        <v>48</v>
      </c>
      <c r="B1" s="157"/>
    </row>
    <row r="2" spans="1:51" ht="15">
      <c r="B2" s="31" t="s">
        <v>253</v>
      </c>
      <c r="O2" s="160"/>
      <c r="P2" s="197"/>
      <c r="Q2" s="197"/>
      <c r="R2" s="197"/>
      <c r="S2" s="197"/>
      <c r="T2" s="197"/>
      <c r="U2" s="197"/>
    </row>
    <row r="3" spans="1:51" ht="15" customHeight="1"/>
    <row r="4" spans="1:51" ht="24" customHeight="1">
      <c r="B4" s="198" t="s">
        <v>176</v>
      </c>
      <c r="C4" s="198" t="s">
        <v>45</v>
      </c>
      <c r="D4" s="198" t="s">
        <v>221</v>
      </c>
      <c r="E4" s="159" t="s">
        <v>107</v>
      </c>
      <c r="F4" s="159" t="s">
        <v>108</v>
      </c>
      <c r="G4" s="159" t="s">
        <v>109</v>
      </c>
      <c r="H4" s="159" t="s">
        <v>110</v>
      </c>
      <c r="I4" s="159" t="s">
        <v>111</v>
      </c>
      <c r="J4" s="159" t="s">
        <v>112</v>
      </c>
      <c r="K4" s="159" t="s">
        <v>113</v>
      </c>
      <c r="L4" s="159" t="s">
        <v>114</v>
      </c>
      <c r="M4" s="159" t="s">
        <v>115</v>
      </c>
      <c r="N4" s="159" t="s">
        <v>116</v>
      </c>
      <c r="O4" s="159" t="s">
        <v>117</v>
      </c>
      <c r="P4" s="159" t="s">
        <v>106</v>
      </c>
      <c r="Q4" s="158" t="s">
        <v>2</v>
      </c>
      <c r="R4" s="192" t="s">
        <v>3</v>
      </c>
    </row>
    <row r="5" spans="1:51" ht="18.75" customHeight="1">
      <c r="B5" s="255">
        <v>1</v>
      </c>
      <c r="C5" s="255" t="s">
        <v>165</v>
      </c>
      <c r="D5" s="156" t="s">
        <v>222</v>
      </c>
      <c r="E5" s="220">
        <v>19284</v>
      </c>
      <c r="F5" s="220">
        <v>16567</v>
      </c>
      <c r="G5" s="220">
        <v>22426</v>
      </c>
      <c r="H5" s="220">
        <v>16458</v>
      </c>
      <c r="I5" s="220">
        <v>21021</v>
      </c>
      <c r="J5" s="220">
        <v>19797</v>
      </c>
      <c r="K5" s="220">
        <v>19822</v>
      </c>
      <c r="L5" s="220">
        <v>20159</v>
      </c>
      <c r="M5" s="220">
        <v>21134</v>
      </c>
      <c r="N5" s="220">
        <v>20262</v>
      </c>
      <c r="O5" s="220">
        <v>19254</v>
      </c>
      <c r="P5" s="220">
        <v>15790</v>
      </c>
      <c r="Q5" s="220">
        <f>+SUM(E5:P5)</f>
        <v>231974</v>
      </c>
      <c r="R5" s="221">
        <f>ROUND(+Q5/$Q$24*100,2)</f>
        <v>41.64</v>
      </c>
      <c r="AH5" s="222"/>
      <c r="AI5" s="222"/>
      <c r="AJ5" s="222"/>
      <c r="AK5" s="222"/>
      <c r="AL5" s="222"/>
      <c r="AM5" s="222"/>
      <c r="AN5" s="222"/>
      <c r="AO5" s="222"/>
      <c r="AP5" s="222"/>
      <c r="AQ5" s="222"/>
      <c r="AR5" s="222"/>
      <c r="AS5" s="222"/>
      <c r="AT5" s="222"/>
      <c r="AU5" s="222"/>
      <c r="AV5" s="222"/>
      <c r="AW5" s="222"/>
      <c r="AX5" s="222"/>
      <c r="AY5" s="222"/>
    </row>
    <row r="6" spans="1:51" ht="18.75" customHeight="1">
      <c r="B6" s="255"/>
      <c r="C6" s="255"/>
      <c r="D6" s="156" t="s">
        <v>223</v>
      </c>
      <c r="E6" s="220">
        <v>1905</v>
      </c>
      <c r="F6" s="220">
        <v>2139</v>
      </c>
      <c r="G6" s="220">
        <v>2595</v>
      </c>
      <c r="H6" s="220">
        <v>1604</v>
      </c>
      <c r="I6" s="220">
        <v>2787</v>
      </c>
      <c r="J6" s="220">
        <v>2403</v>
      </c>
      <c r="K6" s="220">
        <v>2037</v>
      </c>
      <c r="L6" s="220">
        <v>2415</v>
      </c>
      <c r="M6" s="220">
        <v>1596</v>
      </c>
      <c r="N6" s="220">
        <v>1495</v>
      </c>
      <c r="O6" s="220">
        <v>1713</v>
      </c>
      <c r="P6" s="220">
        <v>1067</v>
      </c>
      <c r="Q6" s="220">
        <f t="shared" ref="Q6:Q24" si="0">+SUM(E6:P6)</f>
        <v>23756</v>
      </c>
      <c r="R6" s="221">
        <f t="shared" ref="R6:R24" si="1">ROUND(+Q6/$Q$24*100,2)</f>
        <v>4.26</v>
      </c>
      <c r="AH6" s="222"/>
      <c r="AI6" s="222"/>
      <c r="AJ6" s="222"/>
      <c r="AK6" s="222"/>
      <c r="AL6" s="222"/>
      <c r="AM6" s="222"/>
      <c r="AN6" s="222"/>
      <c r="AO6" s="222"/>
      <c r="AP6" s="222"/>
      <c r="AQ6" s="222"/>
      <c r="AR6" s="222"/>
      <c r="AS6" s="222"/>
      <c r="AT6" s="222"/>
      <c r="AU6" s="222"/>
      <c r="AV6" s="222"/>
      <c r="AW6" s="222"/>
      <c r="AX6" s="222"/>
      <c r="AY6" s="222"/>
    </row>
    <row r="7" spans="1:51" ht="18.75" customHeight="1">
      <c r="B7" s="255"/>
      <c r="C7" s="255"/>
      <c r="D7" s="156" t="s">
        <v>224</v>
      </c>
      <c r="E7" s="220">
        <v>1754</v>
      </c>
      <c r="F7" s="220">
        <v>1606</v>
      </c>
      <c r="G7" s="220">
        <v>2258</v>
      </c>
      <c r="H7" s="220">
        <v>1609</v>
      </c>
      <c r="I7" s="220">
        <v>1898</v>
      </c>
      <c r="J7" s="220">
        <v>1722</v>
      </c>
      <c r="K7" s="220">
        <v>1533</v>
      </c>
      <c r="L7" s="220">
        <v>1508</v>
      </c>
      <c r="M7" s="220">
        <v>1441</v>
      </c>
      <c r="N7" s="220">
        <v>1445</v>
      </c>
      <c r="O7" s="220">
        <v>1502</v>
      </c>
      <c r="P7" s="220">
        <v>1112</v>
      </c>
      <c r="Q7" s="220">
        <f t="shared" si="0"/>
        <v>19388</v>
      </c>
      <c r="R7" s="221">
        <f t="shared" si="1"/>
        <v>3.48</v>
      </c>
      <c r="AH7" s="222"/>
      <c r="AI7" s="222"/>
      <c r="AJ7" s="222"/>
      <c r="AK7" s="222"/>
      <c r="AL7" s="222"/>
      <c r="AM7" s="222"/>
      <c r="AN7" s="222"/>
      <c r="AO7" s="222"/>
      <c r="AP7" s="222"/>
      <c r="AQ7" s="222"/>
      <c r="AR7" s="222"/>
      <c r="AS7" s="222"/>
      <c r="AT7" s="222"/>
      <c r="AU7" s="222"/>
      <c r="AV7" s="222"/>
      <c r="AW7" s="222"/>
      <c r="AX7" s="222"/>
      <c r="AY7" s="222"/>
    </row>
    <row r="8" spans="1:51" ht="18.75" customHeight="1">
      <c r="B8" s="264"/>
      <c r="C8" s="264"/>
      <c r="D8" s="204" t="s">
        <v>175</v>
      </c>
      <c r="E8" s="223">
        <f>+SUM(E5:E7)</f>
        <v>22943</v>
      </c>
      <c r="F8" s="223">
        <f t="shared" ref="F8:P8" si="2">+SUM(F5:F7)</f>
        <v>20312</v>
      </c>
      <c r="G8" s="223">
        <f t="shared" si="2"/>
        <v>27279</v>
      </c>
      <c r="H8" s="223">
        <f t="shared" si="2"/>
        <v>19671</v>
      </c>
      <c r="I8" s="223">
        <f t="shared" si="2"/>
        <v>25706</v>
      </c>
      <c r="J8" s="223">
        <f t="shared" si="2"/>
        <v>23922</v>
      </c>
      <c r="K8" s="223">
        <f t="shared" si="2"/>
        <v>23392</v>
      </c>
      <c r="L8" s="223">
        <f t="shared" si="2"/>
        <v>24082</v>
      </c>
      <c r="M8" s="223">
        <f t="shared" si="2"/>
        <v>24171</v>
      </c>
      <c r="N8" s="223">
        <f t="shared" si="2"/>
        <v>23202</v>
      </c>
      <c r="O8" s="223">
        <f t="shared" si="2"/>
        <v>22469</v>
      </c>
      <c r="P8" s="223">
        <f t="shared" si="2"/>
        <v>17969</v>
      </c>
      <c r="Q8" s="223">
        <f t="shared" si="0"/>
        <v>275118</v>
      </c>
      <c r="R8" s="224">
        <f t="shared" si="1"/>
        <v>49.38</v>
      </c>
      <c r="AH8" s="222"/>
      <c r="AI8" s="222"/>
      <c r="AJ8" s="222"/>
      <c r="AK8" s="222"/>
      <c r="AL8" s="222"/>
      <c r="AM8" s="222"/>
      <c r="AN8" s="222"/>
      <c r="AO8" s="222"/>
      <c r="AP8" s="222"/>
      <c r="AQ8" s="222"/>
      <c r="AR8" s="222"/>
      <c r="AS8" s="222"/>
      <c r="AT8" s="222"/>
      <c r="AU8" s="222"/>
      <c r="AV8" s="222"/>
      <c r="AW8" s="222"/>
      <c r="AX8" s="222"/>
      <c r="AY8" s="222"/>
    </row>
    <row r="9" spans="1:51" ht="18.75" customHeight="1">
      <c r="B9" s="255">
        <v>2</v>
      </c>
      <c r="C9" s="255" t="s">
        <v>50</v>
      </c>
      <c r="D9" s="156" t="s">
        <v>222</v>
      </c>
      <c r="E9" s="225">
        <v>13106</v>
      </c>
      <c r="F9" s="225">
        <v>12103</v>
      </c>
      <c r="G9" s="225">
        <v>16054</v>
      </c>
      <c r="H9" s="225">
        <v>14217</v>
      </c>
      <c r="I9" s="225">
        <v>16122</v>
      </c>
      <c r="J9" s="225">
        <v>14440</v>
      </c>
      <c r="K9" s="225">
        <v>15198</v>
      </c>
      <c r="L9" s="225">
        <v>16271</v>
      </c>
      <c r="M9" s="225">
        <v>14812</v>
      </c>
      <c r="N9" s="225">
        <v>15955</v>
      </c>
      <c r="O9" s="225">
        <v>14779</v>
      </c>
      <c r="P9" s="225">
        <v>11201</v>
      </c>
      <c r="Q9" s="225">
        <f t="shared" si="0"/>
        <v>174258</v>
      </c>
      <c r="R9" s="226">
        <f t="shared" si="1"/>
        <v>31.28</v>
      </c>
      <c r="AH9" s="222"/>
      <c r="AI9" s="222"/>
      <c r="AJ9" s="222"/>
      <c r="AK9" s="222"/>
      <c r="AL9" s="222"/>
      <c r="AM9" s="222"/>
      <c r="AN9" s="222"/>
      <c r="AO9" s="222"/>
      <c r="AP9" s="222"/>
      <c r="AQ9" s="222"/>
      <c r="AR9" s="222"/>
      <c r="AS9" s="222"/>
      <c r="AT9" s="222"/>
      <c r="AU9" s="222"/>
      <c r="AV9" s="222"/>
      <c r="AW9" s="222"/>
      <c r="AX9" s="222"/>
      <c r="AY9" s="222"/>
    </row>
    <row r="10" spans="1:51" ht="18.75" customHeight="1">
      <c r="B10" s="255"/>
      <c r="C10" s="255"/>
      <c r="D10" s="156" t="s">
        <v>223</v>
      </c>
      <c r="E10" s="225">
        <v>2214</v>
      </c>
      <c r="F10" s="225">
        <v>1984</v>
      </c>
      <c r="G10" s="225">
        <v>2019</v>
      </c>
      <c r="H10" s="225">
        <v>1718</v>
      </c>
      <c r="I10" s="225">
        <v>2522</v>
      </c>
      <c r="J10" s="225">
        <v>2355</v>
      </c>
      <c r="K10" s="225">
        <v>2564</v>
      </c>
      <c r="L10" s="225">
        <v>2896</v>
      </c>
      <c r="M10" s="225">
        <v>2717</v>
      </c>
      <c r="N10" s="225">
        <v>3289</v>
      </c>
      <c r="O10" s="225">
        <v>3131</v>
      </c>
      <c r="P10" s="225">
        <v>2910</v>
      </c>
      <c r="Q10" s="225">
        <f t="shared" si="0"/>
        <v>30319</v>
      </c>
      <c r="R10" s="226">
        <f t="shared" si="1"/>
        <v>5.44</v>
      </c>
      <c r="AH10" s="222"/>
      <c r="AI10" s="222"/>
      <c r="AJ10" s="222"/>
      <c r="AK10" s="222"/>
      <c r="AL10" s="222"/>
      <c r="AM10" s="222"/>
      <c r="AN10" s="222"/>
      <c r="AO10" s="222"/>
      <c r="AP10" s="222"/>
      <c r="AQ10" s="222"/>
      <c r="AR10" s="222"/>
      <c r="AS10" s="222"/>
      <c r="AT10" s="222"/>
      <c r="AU10" s="222"/>
      <c r="AV10" s="222"/>
      <c r="AW10" s="222"/>
      <c r="AX10" s="222"/>
      <c r="AY10" s="222"/>
    </row>
    <row r="11" spans="1:51" ht="18.75" customHeight="1">
      <c r="B11" s="255"/>
      <c r="C11" s="255"/>
      <c r="D11" s="156" t="s">
        <v>224</v>
      </c>
      <c r="E11" s="225">
        <v>487</v>
      </c>
      <c r="F11" s="225">
        <v>457</v>
      </c>
      <c r="G11" s="225">
        <v>519</v>
      </c>
      <c r="H11" s="225">
        <v>451</v>
      </c>
      <c r="I11" s="225">
        <v>628</v>
      </c>
      <c r="J11" s="225">
        <v>636</v>
      </c>
      <c r="K11" s="225">
        <v>610</v>
      </c>
      <c r="L11" s="225">
        <v>516</v>
      </c>
      <c r="M11" s="225">
        <v>563</v>
      </c>
      <c r="N11" s="225">
        <v>605</v>
      </c>
      <c r="O11" s="225">
        <v>691</v>
      </c>
      <c r="P11" s="225">
        <v>553</v>
      </c>
      <c r="Q11" s="225">
        <f t="shared" si="0"/>
        <v>6716</v>
      </c>
      <c r="R11" s="226">
        <f t="shared" si="1"/>
        <v>1.21</v>
      </c>
      <c r="AH11" s="222"/>
      <c r="AI11" s="222"/>
      <c r="AJ11" s="222"/>
      <c r="AK11" s="222"/>
      <c r="AL11" s="222"/>
      <c r="AM11" s="222"/>
      <c r="AN11" s="222"/>
      <c r="AO11" s="222"/>
      <c r="AP11" s="222"/>
      <c r="AQ11" s="222"/>
      <c r="AR11" s="222"/>
      <c r="AS11" s="222"/>
      <c r="AT11" s="222"/>
      <c r="AU11" s="222"/>
      <c r="AV11" s="222"/>
      <c r="AW11" s="222"/>
      <c r="AX11" s="222"/>
      <c r="AY11" s="222"/>
    </row>
    <row r="12" spans="1:51" ht="18.75" customHeight="1">
      <c r="B12" s="264"/>
      <c r="C12" s="264"/>
      <c r="D12" s="204" t="s">
        <v>175</v>
      </c>
      <c r="E12" s="223">
        <f>+SUM(E9:E11)</f>
        <v>15807</v>
      </c>
      <c r="F12" s="223">
        <f t="shared" ref="F12:P12" si="3">+SUM(F9:F11)</f>
        <v>14544</v>
      </c>
      <c r="G12" s="223">
        <f t="shared" si="3"/>
        <v>18592</v>
      </c>
      <c r="H12" s="223">
        <f t="shared" si="3"/>
        <v>16386</v>
      </c>
      <c r="I12" s="223">
        <f t="shared" si="3"/>
        <v>19272</v>
      </c>
      <c r="J12" s="223">
        <f t="shared" si="3"/>
        <v>17431</v>
      </c>
      <c r="K12" s="223">
        <f t="shared" si="3"/>
        <v>18372</v>
      </c>
      <c r="L12" s="223">
        <f t="shared" si="3"/>
        <v>19683</v>
      </c>
      <c r="M12" s="223">
        <f t="shared" si="3"/>
        <v>18092</v>
      </c>
      <c r="N12" s="223">
        <f t="shared" si="3"/>
        <v>19849</v>
      </c>
      <c r="O12" s="223">
        <f t="shared" si="3"/>
        <v>18601</v>
      </c>
      <c r="P12" s="223">
        <f t="shared" si="3"/>
        <v>14664</v>
      </c>
      <c r="Q12" s="223">
        <f t="shared" si="0"/>
        <v>211293</v>
      </c>
      <c r="R12" s="227">
        <f t="shared" si="1"/>
        <v>37.92</v>
      </c>
      <c r="AH12" s="222"/>
      <c r="AI12" s="222"/>
      <c r="AJ12" s="222"/>
      <c r="AK12" s="222"/>
      <c r="AL12" s="222"/>
      <c r="AM12" s="222"/>
      <c r="AN12" s="222"/>
      <c r="AO12" s="222"/>
      <c r="AP12" s="222"/>
      <c r="AQ12" s="222"/>
      <c r="AR12" s="222"/>
      <c r="AS12" s="222"/>
      <c r="AT12" s="222"/>
      <c r="AU12" s="222"/>
      <c r="AV12" s="222"/>
      <c r="AW12" s="222"/>
      <c r="AX12" s="222"/>
      <c r="AY12" s="222"/>
    </row>
    <row r="13" spans="1:51" ht="18.75" customHeight="1">
      <c r="B13" s="254">
        <v>3</v>
      </c>
      <c r="C13" s="261" t="s">
        <v>219</v>
      </c>
      <c r="D13" s="156" t="s">
        <v>222</v>
      </c>
      <c r="E13" s="225">
        <v>1188</v>
      </c>
      <c r="F13" s="225">
        <v>1712</v>
      </c>
      <c r="G13" s="225">
        <v>2039</v>
      </c>
      <c r="H13" s="225">
        <v>1897</v>
      </c>
      <c r="I13" s="225">
        <v>2097</v>
      </c>
      <c r="J13" s="225">
        <v>2535</v>
      </c>
      <c r="K13" s="225">
        <v>2820</v>
      </c>
      <c r="L13" s="225">
        <v>2646</v>
      </c>
      <c r="M13" s="225">
        <v>2643</v>
      </c>
      <c r="N13" s="225">
        <v>2761</v>
      </c>
      <c r="O13" s="225">
        <v>2674</v>
      </c>
      <c r="P13" s="225">
        <v>3467</v>
      </c>
      <c r="Q13" s="225">
        <f t="shared" si="0"/>
        <v>28479</v>
      </c>
      <c r="R13" s="226">
        <f t="shared" si="1"/>
        <v>5.1100000000000003</v>
      </c>
      <c r="AH13" s="222"/>
      <c r="AI13" s="222"/>
      <c r="AJ13" s="222"/>
      <c r="AK13" s="222"/>
      <c r="AL13" s="222"/>
      <c r="AM13" s="222"/>
      <c r="AN13" s="222"/>
      <c r="AO13" s="222"/>
      <c r="AP13" s="222"/>
      <c r="AQ13" s="222"/>
      <c r="AR13" s="222"/>
      <c r="AS13" s="222"/>
      <c r="AT13" s="222"/>
      <c r="AU13" s="222"/>
      <c r="AV13" s="222"/>
      <c r="AW13" s="222"/>
      <c r="AX13" s="222"/>
      <c r="AY13" s="222"/>
    </row>
    <row r="14" spans="1:51" ht="18.75" customHeight="1">
      <c r="B14" s="255"/>
      <c r="C14" s="262"/>
      <c r="D14" s="156" t="s">
        <v>223</v>
      </c>
      <c r="E14" s="225">
        <v>213</v>
      </c>
      <c r="F14" s="225">
        <v>201</v>
      </c>
      <c r="G14" s="225">
        <v>229</v>
      </c>
      <c r="H14" s="225">
        <v>207</v>
      </c>
      <c r="I14" s="225">
        <v>287</v>
      </c>
      <c r="J14" s="225">
        <v>284</v>
      </c>
      <c r="K14" s="225">
        <v>314</v>
      </c>
      <c r="L14" s="225">
        <v>380</v>
      </c>
      <c r="M14" s="225">
        <v>353</v>
      </c>
      <c r="N14" s="225">
        <v>354</v>
      </c>
      <c r="O14" s="225">
        <v>401</v>
      </c>
      <c r="P14" s="225">
        <v>433</v>
      </c>
      <c r="Q14" s="225">
        <f t="shared" si="0"/>
        <v>3656</v>
      </c>
      <c r="R14" s="226">
        <f t="shared" si="1"/>
        <v>0.66</v>
      </c>
      <c r="AH14" s="222"/>
      <c r="AI14" s="222"/>
      <c r="AJ14" s="222"/>
      <c r="AK14" s="222"/>
      <c r="AL14" s="222"/>
      <c r="AM14" s="222"/>
      <c r="AN14" s="222"/>
      <c r="AO14" s="222"/>
      <c r="AP14" s="222"/>
      <c r="AQ14" s="222"/>
      <c r="AR14" s="222"/>
      <c r="AS14" s="222"/>
      <c r="AT14" s="222"/>
      <c r="AU14" s="222"/>
      <c r="AV14" s="222"/>
      <c r="AW14" s="222"/>
      <c r="AX14" s="222"/>
      <c r="AY14" s="222"/>
    </row>
    <row r="15" spans="1:51" ht="18.75" customHeight="1">
      <c r="B15" s="255"/>
      <c r="C15" s="262"/>
      <c r="D15" s="156" t="s">
        <v>224</v>
      </c>
      <c r="E15" s="225">
        <v>105</v>
      </c>
      <c r="F15" s="225">
        <v>99</v>
      </c>
      <c r="G15" s="225">
        <v>111</v>
      </c>
      <c r="H15" s="225">
        <v>132</v>
      </c>
      <c r="I15" s="225">
        <v>306</v>
      </c>
      <c r="J15" s="225">
        <v>411</v>
      </c>
      <c r="K15" s="225">
        <v>423</v>
      </c>
      <c r="L15" s="225">
        <v>149</v>
      </c>
      <c r="M15" s="225">
        <v>246</v>
      </c>
      <c r="N15" s="225">
        <v>271</v>
      </c>
      <c r="O15" s="225">
        <v>341</v>
      </c>
      <c r="P15" s="225">
        <v>493</v>
      </c>
      <c r="Q15" s="225">
        <f t="shared" si="0"/>
        <v>3087</v>
      </c>
      <c r="R15" s="226">
        <f t="shared" si="1"/>
        <v>0.55000000000000004</v>
      </c>
      <c r="AH15" s="222"/>
      <c r="AI15" s="222"/>
      <c r="AJ15" s="222"/>
      <c r="AK15" s="222"/>
      <c r="AL15" s="222"/>
      <c r="AM15" s="222"/>
      <c r="AN15" s="222"/>
      <c r="AO15" s="222"/>
      <c r="AP15" s="222"/>
      <c r="AQ15" s="222"/>
      <c r="AR15" s="222"/>
      <c r="AS15" s="222"/>
      <c r="AT15" s="222"/>
      <c r="AU15" s="222"/>
      <c r="AV15" s="222"/>
      <c r="AW15" s="222"/>
      <c r="AX15" s="222"/>
      <c r="AY15" s="222"/>
    </row>
    <row r="16" spans="1:51" ht="18.75" customHeight="1">
      <c r="B16" s="264"/>
      <c r="C16" s="263"/>
      <c r="D16" s="204" t="s">
        <v>175</v>
      </c>
      <c r="E16" s="223">
        <f t="shared" ref="E16:P16" si="4">+SUM(E13:E15)</f>
        <v>1506</v>
      </c>
      <c r="F16" s="223">
        <f t="shared" si="4"/>
        <v>2012</v>
      </c>
      <c r="G16" s="223">
        <f t="shared" si="4"/>
        <v>2379</v>
      </c>
      <c r="H16" s="223">
        <f t="shared" si="4"/>
        <v>2236</v>
      </c>
      <c r="I16" s="223">
        <f t="shared" si="4"/>
        <v>2690</v>
      </c>
      <c r="J16" s="223">
        <f t="shared" si="4"/>
        <v>3230</v>
      </c>
      <c r="K16" s="223">
        <f t="shared" si="4"/>
        <v>3557</v>
      </c>
      <c r="L16" s="223">
        <f t="shared" si="4"/>
        <v>3175</v>
      </c>
      <c r="M16" s="223">
        <f t="shared" si="4"/>
        <v>3242</v>
      </c>
      <c r="N16" s="223">
        <f t="shared" si="4"/>
        <v>3386</v>
      </c>
      <c r="O16" s="223">
        <f t="shared" si="4"/>
        <v>3416</v>
      </c>
      <c r="P16" s="223">
        <f t="shared" si="4"/>
        <v>4393</v>
      </c>
      <c r="Q16" s="223">
        <f t="shared" si="0"/>
        <v>35222</v>
      </c>
      <c r="R16" s="227">
        <f t="shared" si="1"/>
        <v>6.32</v>
      </c>
      <c r="AH16" s="222"/>
      <c r="AI16" s="222"/>
      <c r="AJ16" s="222"/>
      <c r="AK16" s="222"/>
      <c r="AL16" s="222"/>
      <c r="AM16" s="222"/>
      <c r="AN16" s="222"/>
      <c r="AO16" s="222"/>
      <c r="AP16" s="222"/>
      <c r="AQ16" s="222"/>
      <c r="AR16" s="222"/>
      <c r="AS16" s="222"/>
      <c r="AT16" s="222"/>
      <c r="AU16" s="222"/>
      <c r="AV16" s="222"/>
      <c r="AW16" s="222"/>
      <c r="AX16" s="222"/>
      <c r="AY16" s="222"/>
    </row>
    <row r="17" spans="2:51" ht="18.75" customHeight="1">
      <c r="B17" s="254">
        <v>4</v>
      </c>
      <c r="C17" s="265" t="s">
        <v>225</v>
      </c>
      <c r="D17" s="156" t="s">
        <v>222</v>
      </c>
      <c r="E17" s="225">
        <v>2764</v>
      </c>
      <c r="F17" s="225">
        <v>2350</v>
      </c>
      <c r="G17" s="225">
        <v>3553</v>
      </c>
      <c r="H17" s="225">
        <v>2787</v>
      </c>
      <c r="I17" s="225">
        <v>2879</v>
      </c>
      <c r="J17" s="225">
        <v>2750</v>
      </c>
      <c r="K17" s="225">
        <v>2578</v>
      </c>
      <c r="L17" s="225">
        <v>2369</v>
      </c>
      <c r="M17" s="225">
        <v>2366</v>
      </c>
      <c r="N17" s="225">
        <v>2483</v>
      </c>
      <c r="O17" s="225">
        <v>2654</v>
      </c>
      <c r="P17" s="225">
        <v>2853</v>
      </c>
      <c r="Q17" s="225">
        <f t="shared" si="0"/>
        <v>32386</v>
      </c>
      <c r="R17" s="226">
        <f t="shared" si="1"/>
        <v>5.81</v>
      </c>
      <c r="AH17" s="222"/>
      <c r="AI17" s="222"/>
      <c r="AJ17" s="222"/>
      <c r="AK17" s="222"/>
      <c r="AL17" s="222"/>
      <c r="AM17" s="222"/>
      <c r="AN17" s="222"/>
      <c r="AO17" s="222"/>
      <c r="AP17" s="222"/>
      <c r="AQ17" s="222"/>
      <c r="AR17" s="222"/>
      <c r="AS17" s="222"/>
      <c r="AT17" s="222"/>
      <c r="AU17" s="222"/>
      <c r="AV17" s="222"/>
      <c r="AW17" s="222"/>
      <c r="AX17" s="222"/>
      <c r="AY17" s="222"/>
    </row>
    <row r="18" spans="2:51" ht="18.75" customHeight="1">
      <c r="B18" s="255"/>
      <c r="C18" s="266"/>
      <c r="D18" s="156" t="s">
        <v>224</v>
      </c>
      <c r="E18" s="225">
        <v>228</v>
      </c>
      <c r="F18" s="225">
        <v>186</v>
      </c>
      <c r="G18" s="225">
        <v>187</v>
      </c>
      <c r="H18" s="225">
        <v>231</v>
      </c>
      <c r="I18" s="225">
        <v>207</v>
      </c>
      <c r="J18" s="225">
        <v>166</v>
      </c>
      <c r="K18" s="225">
        <v>152</v>
      </c>
      <c r="L18" s="225">
        <v>164</v>
      </c>
      <c r="M18" s="225">
        <v>155</v>
      </c>
      <c r="N18" s="225">
        <v>220</v>
      </c>
      <c r="O18" s="225">
        <v>191</v>
      </c>
      <c r="P18" s="225">
        <v>193</v>
      </c>
      <c r="Q18" s="225">
        <f t="shared" si="0"/>
        <v>2280</v>
      </c>
      <c r="R18" s="226">
        <f t="shared" si="1"/>
        <v>0.41</v>
      </c>
      <c r="AH18" s="222"/>
      <c r="AI18" s="222"/>
      <c r="AJ18" s="222"/>
      <c r="AK18" s="222"/>
      <c r="AL18" s="222"/>
      <c r="AM18" s="222"/>
      <c r="AN18" s="222"/>
      <c r="AO18" s="222"/>
      <c r="AP18" s="222"/>
      <c r="AQ18" s="222"/>
      <c r="AR18" s="222"/>
      <c r="AS18" s="222"/>
      <c r="AT18" s="222"/>
      <c r="AU18" s="222"/>
      <c r="AV18" s="222"/>
      <c r="AW18" s="222"/>
      <c r="AX18" s="222"/>
      <c r="AY18" s="222"/>
    </row>
    <row r="19" spans="2:51" ht="18.75" customHeight="1">
      <c r="B19" s="255"/>
      <c r="C19" s="266"/>
      <c r="D19" s="156" t="s">
        <v>223</v>
      </c>
      <c r="E19" s="225">
        <v>28</v>
      </c>
      <c r="F19" s="225">
        <v>67</v>
      </c>
      <c r="G19" s="225">
        <v>64</v>
      </c>
      <c r="H19" s="225">
        <v>66</v>
      </c>
      <c r="I19" s="225">
        <v>110</v>
      </c>
      <c r="J19" s="225">
        <v>81</v>
      </c>
      <c r="K19" s="225">
        <v>88</v>
      </c>
      <c r="L19" s="225">
        <v>139</v>
      </c>
      <c r="M19" s="225">
        <v>88</v>
      </c>
      <c r="N19" s="225">
        <v>46</v>
      </c>
      <c r="O19" s="225">
        <v>34</v>
      </c>
      <c r="P19" s="225">
        <v>24</v>
      </c>
      <c r="Q19" s="225">
        <f t="shared" si="0"/>
        <v>835</v>
      </c>
      <c r="R19" s="226">
        <f t="shared" si="1"/>
        <v>0.15</v>
      </c>
      <c r="AH19" s="222"/>
      <c r="AI19" s="222"/>
      <c r="AJ19" s="222"/>
      <c r="AK19" s="222"/>
      <c r="AL19" s="222"/>
      <c r="AM19" s="222"/>
      <c r="AN19" s="222"/>
      <c r="AO19" s="222"/>
      <c r="AP19" s="222"/>
      <c r="AQ19" s="222"/>
      <c r="AR19" s="222"/>
      <c r="AS19" s="222"/>
      <c r="AT19" s="222"/>
      <c r="AU19" s="222"/>
      <c r="AV19" s="222"/>
      <c r="AW19" s="222"/>
      <c r="AX19" s="222"/>
      <c r="AY19" s="222"/>
    </row>
    <row r="20" spans="2:51" ht="18.75" customHeight="1">
      <c r="B20" s="264"/>
      <c r="C20" s="267"/>
      <c r="D20" s="204" t="s">
        <v>175</v>
      </c>
      <c r="E20" s="223">
        <f t="shared" ref="E20:P20" si="5">+SUM(E17:E19)</f>
        <v>3020</v>
      </c>
      <c r="F20" s="223">
        <f t="shared" si="5"/>
        <v>2603</v>
      </c>
      <c r="G20" s="223">
        <f t="shared" si="5"/>
        <v>3804</v>
      </c>
      <c r="H20" s="223">
        <f t="shared" si="5"/>
        <v>3084</v>
      </c>
      <c r="I20" s="223">
        <f t="shared" si="5"/>
        <v>3196</v>
      </c>
      <c r="J20" s="223">
        <f t="shared" si="5"/>
        <v>2997</v>
      </c>
      <c r="K20" s="223">
        <f t="shared" si="5"/>
        <v>2818</v>
      </c>
      <c r="L20" s="223">
        <f t="shared" si="5"/>
        <v>2672</v>
      </c>
      <c r="M20" s="223">
        <f t="shared" si="5"/>
        <v>2609</v>
      </c>
      <c r="N20" s="223">
        <f t="shared" si="5"/>
        <v>2749</v>
      </c>
      <c r="O20" s="223">
        <f t="shared" si="5"/>
        <v>2879</v>
      </c>
      <c r="P20" s="223">
        <f t="shared" si="5"/>
        <v>3070</v>
      </c>
      <c r="Q20" s="223">
        <f t="shared" si="0"/>
        <v>35501</v>
      </c>
      <c r="R20" s="227">
        <f t="shared" si="1"/>
        <v>6.37</v>
      </c>
      <c r="AH20" s="222"/>
      <c r="AI20" s="222"/>
      <c r="AJ20" s="222"/>
      <c r="AK20" s="222"/>
      <c r="AL20" s="222"/>
      <c r="AM20" s="222"/>
      <c r="AN20" s="222"/>
      <c r="AO20" s="222"/>
      <c r="AP20" s="222"/>
      <c r="AQ20" s="222"/>
      <c r="AR20" s="222"/>
      <c r="AS20" s="222"/>
      <c r="AT20" s="222"/>
      <c r="AU20" s="222"/>
      <c r="AV20" s="222"/>
      <c r="AW20" s="222"/>
      <c r="AX20" s="222"/>
      <c r="AY20" s="222"/>
    </row>
    <row r="21" spans="2:51" ht="18.75" customHeight="1">
      <c r="B21" s="268" t="s">
        <v>52</v>
      </c>
      <c r="C21" s="268"/>
      <c r="D21" s="228" t="s">
        <v>222</v>
      </c>
      <c r="E21" s="229">
        <f>+E9+E5+E17+E13</f>
        <v>36342</v>
      </c>
      <c r="F21" s="229">
        <f t="shared" ref="F21:P21" si="6">+F9+F5+F17+F13</f>
        <v>32732</v>
      </c>
      <c r="G21" s="229">
        <f t="shared" si="6"/>
        <v>44072</v>
      </c>
      <c r="H21" s="229">
        <f t="shared" si="6"/>
        <v>35359</v>
      </c>
      <c r="I21" s="229">
        <f t="shared" si="6"/>
        <v>42119</v>
      </c>
      <c r="J21" s="229">
        <f t="shared" si="6"/>
        <v>39522</v>
      </c>
      <c r="K21" s="229">
        <f t="shared" si="6"/>
        <v>40418</v>
      </c>
      <c r="L21" s="229">
        <f t="shared" si="6"/>
        <v>41445</v>
      </c>
      <c r="M21" s="229">
        <f t="shared" si="6"/>
        <v>40955</v>
      </c>
      <c r="N21" s="229">
        <f t="shared" si="6"/>
        <v>41461</v>
      </c>
      <c r="O21" s="229">
        <f t="shared" si="6"/>
        <v>39361</v>
      </c>
      <c r="P21" s="229">
        <f t="shared" si="6"/>
        <v>33311</v>
      </c>
      <c r="Q21" s="229">
        <f t="shared" si="0"/>
        <v>467097</v>
      </c>
      <c r="R21" s="230">
        <f t="shared" si="1"/>
        <v>83.84</v>
      </c>
      <c r="AH21" s="222"/>
      <c r="AI21" s="222"/>
      <c r="AJ21" s="222"/>
      <c r="AK21" s="222"/>
      <c r="AL21" s="222"/>
      <c r="AM21" s="222"/>
      <c r="AN21" s="222"/>
      <c r="AO21" s="222"/>
      <c r="AP21" s="222"/>
      <c r="AQ21" s="222"/>
      <c r="AR21" s="222"/>
      <c r="AS21" s="222"/>
      <c r="AT21" s="222"/>
      <c r="AU21" s="222"/>
      <c r="AV21" s="222"/>
      <c r="AW21" s="222"/>
      <c r="AX21" s="222"/>
      <c r="AY21" s="222"/>
    </row>
    <row r="22" spans="2:51" ht="18.75" customHeight="1">
      <c r="B22" s="269"/>
      <c r="C22" s="269"/>
      <c r="D22" s="228" t="s">
        <v>223</v>
      </c>
      <c r="E22" s="229">
        <f>+E14+E19+E6+E10</f>
        <v>4360</v>
      </c>
      <c r="F22" s="229">
        <f t="shared" ref="F22:P22" si="7">+F14+F19+F6+F10</f>
        <v>4391</v>
      </c>
      <c r="G22" s="229">
        <f t="shared" si="7"/>
        <v>4907</v>
      </c>
      <c r="H22" s="229">
        <f t="shared" si="7"/>
        <v>3595</v>
      </c>
      <c r="I22" s="229">
        <f t="shared" si="7"/>
        <v>5706</v>
      </c>
      <c r="J22" s="229">
        <f t="shared" si="7"/>
        <v>5123</v>
      </c>
      <c r="K22" s="229">
        <f t="shared" si="7"/>
        <v>5003</v>
      </c>
      <c r="L22" s="229">
        <f t="shared" si="7"/>
        <v>5830</v>
      </c>
      <c r="M22" s="229">
        <f t="shared" si="7"/>
        <v>4754</v>
      </c>
      <c r="N22" s="229">
        <f t="shared" si="7"/>
        <v>5184</v>
      </c>
      <c r="O22" s="229">
        <f t="shared" si="7"/>
        <v>5279</v>
      </c>
      <c r="P22" s="229">
        <f t="shared" si="7"/>
        <v>4434</v>
      </c>
      <c r="Q22" s="229">
        <f t="shared" si="0"/>
        <v>58566</v>
      </c>
      <c r="R22" s="230">
        <f t="shared" si="1"/>
        <v>10.51</v>
      </c>
      <c r="AH22" s="222"/>
      <c r="AI22" s="222"/>
      <c r="AJ22" s="222"/>
      <c r="AK22" s="222"/>
      <c r="AL22" s="222"/>
      <c r="AM22" s="222"/>
      <c r="AN22" s="222"/>
      <c r="AO22" s="222"/>
      <c r="AP22" s="222"/>
      <c r="AQ22" s="222"/>
      <c r="AR22" s="222"/>
      <c r="AS22" s="222"/>
      <c r="AT22" s="222"/>
      <c r="AU22" s="222"/>
      <c r="AV22" s="222"/>
      <c r="AW22" s="222"/>
      <c r="AX22" s="222"/>
      <c r="AY22" s="222"/>
    </row>
    <row r="23" spans="2:51" ht="18.75" customHeight="1">
      <c r="B23" s="269"/>
      <c r="C23" s="269"/>
      <c r="D23" s="228" t="s">
        <v>224</v>
      </c>
      <c r="E23" s="229">
        <f>+E15+E18+E7+E11</f>
        <v>2574</v>
      </c>
      <c r="F23" s="229">
        <f t="shared" ref="F23:P23" si="8">+F15+F18+F7+F11</f>
        <v>2348</v>
      </c>
      <c r="G23" s="229">
        <f t="shared" si="8"/>
        <v>3075</v>
      </c>
      <c r="H23" s="229">
        <f t="shared" si="8"/>
        <v>2423</v>
      </c>
      <c r="I23" s="229">
        <f t="shared" si="8"/>
        <v>3039</v>
      </c>
      <c r="J23" s="229">
        <f t="shared" si="8"/>
        <v>2935</v>
      </c>
      <c r="K23" s="229">
        <f t="shared" si="8"/>
        <v>2718</v>
      </c>
      <c r="L23" s="229">
        <f t="shared" si="8"/>
        <v>2337</v>
      </c>
      <c r="M23" s="229">
        <f t="shared" si="8"/>
        <v>2405</v>
      </c>
      <c r="N23" s="229">
        <f t="shared" si="8"/>
        <v>2541</v>
      </c>
      <c r="O23" s="229">
        <f t="shared" si="8"/>
        <v>2725</v>
      </c>
      <c r="P23" s="229">
        <f t="shared" si="8"/>
        <v>2351</v>
      </c>
      <c r="Q23" s="229">
        <f t="shared" si="0"/>
        <v>31471</v>
      </c>
      <c r="R23" s="230">
        <f t="shared" si="1"/>
        <v>5.65</v>
      </c>
      <c r="AH23" s="222"/>
      <c r="AI23" s="222"/>
      <c r="AJ23" s="222"/>
      <c r="AK23" s="222"/>
      <c r="AL23" s="222"/>
      <c r="AM23" s="222"/>
      <c r="AN23" s="222"/>
      <c r="AO23" s="222"/>
      <c r="AP23" s="222"/>
      <c r="AQ23" s="222"/>
      <c r="AR23" s="222"/>
      <c r="AS23" s="222"/>
      <c r="AT23" s="222"/>
      <c r="AU23" s="222"/>
      <c r="AV23" s="222"/>
      <c r="AW23" s="222"/>
      <c r="AX23" s="222"/>
      <c r="AY23" s="222"/>
    </row>
    <row r="24" spans="2:51" ht="18.75" customHeight="1">
      <c r="B24" s="270"/>
      <c r="C24" s="270"/>
      <c r="D24" s="204" t="s">
        <v>2</v>
      </c>
      <c r="E24" s="223">
        <f>+SUM(E21:E23)</f>
        <v>43276</v>
      </c>
      <c r="F24" s="223">
        <f t="shared" ref="F24:O24" si="9">+SUM(F21:F23)</f>
        <v>39471</v>
      </c>
      <c r="G24" s="223">
        <f t="shared" si="9"/>
        <v>52054</v>
      </c>
      <c r="H24" s="223">
        <f t="shared" si="9"/>
        <v>41377</v>
      </c>
      <c r="I24" s="223">
        <f t="shared" si="9"/>
        <v>50864</v>
      </c>
      <c r="J24" s="223">
        <f t="shared" si="9"/>
        <v>47580</v>
      </c>
      <c r="K24" s="223">
        <f t="shared" si="9"/>
        <v>48139</v>
      </c>
      <c r="L24" s="223">
        <f t="shared" si="9"/>
        <v>49612</v>
      </c>
      <c r="M24" s="223">
        <f t="shared" si="9"/>
        <v>48114</v>
      </c>
      <c r="N24" s="223">
        <f t="shared" si="9"/>
        <v>49186</v>
      </c>
      <c r="O24" s="223">
        <f t="shared" si="9"/>
        <v>47365</v>
      </c>
      <c r="P24" s="223">
        <f>+SUM(P21:P23)</f>
        <v>40096</v>
      </c>
      <c r="Q24" s="223">
        <f t="shared" si="0"/>
        <v>557134</v>
      </c>
      <c r="R24" s="227">
        <f t="shared" si="1"/>
        <v>100</v>
      </c>
      <c r="AH24" s="222"/>
      <c r="AI24" s="222"/>
      <c r="AJ24" s="222"/>
      <c r="AK24" s="222"/>
      <c r="AL24" s="222"/>
      <c r="AM24" s="222"/>
      <c r="AN24" s="222"/>
      <c r="AO24" s="222"/>
      <c r="AP24" s="222"/>
      <c r="AQ24" s="222"/>
      <c r="AR24" s="222"/>
      <c r="AS24" s="222"/>
      <c r="AT24" s="222"/>
      <c r="AU24" s="222"/>
      <c r="AV24" s="222"/>
      <c r="AW24" s="222"/>
      <c r="AX24" s="222"/>
      <c r="AY24" s="222"/>
    </row>
    <row r="25" spans="2:51" ht="12.75" customHeight="1">
      <c r="B25" s="167" t="s">
        <v>226</v>
      </c>
      <c r="C25" s="167"/>
      <c r="S25" s="166"/>
    </row>
    <row r="26" spans="2:51" s="157" customFormat="1" ht="12.75" customHeight="1">
      <c r="B26" s="216" t="s">
        <v>232</v>
      </c>
      <c r="C26" s="216"/>
      <c r="S26" s="231"/>
    </row>
    <row r="27" spans="2:51" ht="12.75" customHeight="1">
      <c r="B27" s="167" t="s">
        <v>228</v>
      </c>
      <c r="C27" s="167"/>
    </row>
    <row r="28" spans="2:51" ht="12.75" customHeight="1">
      <c r="B28" s="167" t="s">
        <v>230</v>
      </c>
      <c r="C28" s="167"/>
      <c r="M28" s="232"/>
    </row>
    <row r="29" spans="2:51" ht="15">
      <c r="L29" s="160"/>
      <c r="M29" s="160"/>
      <c r="N29" s="160"/>
      <c r="O29" s="160"/>
      <c r="P29" s="160"/>
      <c r="Q29" s="160"/>
      <c r="R29" s="160"/>
      <c r="S29" s="160"/>
    </row>
    <row r="30" spans="2:51" ht="15">
      <c r="L30" s="160"/>
      <c r="M30" s="160"/>
      <c r="N30" s="160"/>
      <c r="O30" s="160"/>
      <c r="P30" s="160"/>
      <c r="Q30" s="160"/>
      <c r="R30" s="160"/>
      <c r="S30" s="160"/>
    </row>
  </sheetData>
  <mergeCells count="9">
    <mergeCell ref="B17:B20"/>
    <mergeCell ref="C17:C20"/>
    <mergeCell ref="B21:C24"/>
    <mergeCell ref="B5:B8"/>
    <mergeCell ref="C5:C8"/>
    <mergeCell ref="B9:B12"/>
    <mergeCell ref="C9:C12"/>
    <mergeCell ref="B13:B16"/>
    <mergeCell ref="C13:C16"/>
  </mergeCells>
  <hyperlinks>
    <hyperlink ref="A1" location="'Índice'!A1" display="volver" xr:uid="{822C8F46-43C3-483F-9E3A-03C92F68A785}"/>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41"/>
  <sheetViews>
    <sheetView showGridLines="0" zoomScale="85" zoomScaleNormal="85" workbookViewId="0"/>
  </sheetViews>
  <sheetFormatPr baseColWidth="10" defaultColWidth="11.42578125" defaultRowHeight="12.75"/>
  <cols>
    <col min="1" max="1" width="5.85546875" style="33" bestFit="1" customWidth="1"/>
    <col min="2" max="2" width="28.28515625" style="2" customWidth="1"/>
    <col min="3" max="17" width="9.140625" style="2" customWidth="1"/>
    <col min="18" max="18" width="13.140625" style="2" customWidth="1"/>
    <col min="19" max="19" width="9.140625" style="2" customWidth="1"/>
    <col min="20" max="20" width="16.85546875" style="2" bestFit="1" customWidth="1"/>
    <col min="21" max="21" width="13.85546875" style="2" customWidth="1"/>
    <col min="22" max="33" width="12.7109375" style="2" bestFit="1" customWidth="1"/>
    <col min="34" max="256" width="9.140625" style="2" customWidth="1"/>
    <col min="257" max="16384" width="11.42578125" style="2"/>
  </cols>
  <sheetData>
    <row r="1" spans="1:36">
      <c r="A1" s="151" t="s">
        <v>48</v>
      </c>
      <c r="B1"/>
    </row>
    <row r="2" spans="1:36" ht="15">
      <c r="B2" s="7" t="s">
        <v>240</v>
      </c>
    </row>
    <row r="4" spans="1:36" ht="24" customHeight="1">
      <c r="B4" s="26" t="s">
        <v>0</v>
      </c>
      <c r="C4" s="94" t="s">
        <v>107</v>
      </c>
      <c r="D4" s="94" t="s">
        <v>108</v>
      </c>
      <c r="E4" s="94" t="s">
        <v>109</v>
      </c>
      <c r="F4" s="94" t="s">
        <v>110</v>
      </c>
      <c r="G4" s="94" t="s">
        <v>111</v>
      </c>
      <c r="H4" s="94" t="s">
        <v>112</v>
      </c>
      <c r="I4" s="94" t="s">
        <v>113</v>
      </c>
      <c r="J4" s="94" t="s">
        <v>114</v>
      </c>
      <c r="K4" s="94" t="s">
        <v>115</v>
      </c>
      <c r="L4" s="94" t="s">
        <v>116</v>
      </c>
      <c r="M4" s="94" t="s">
        <v>117</v>
      </c>
      <c r="N4" s="94" t="s">
        <v>106</v>
      </c>
      <c r="O4" s="26" t="s">
        <v>2</v>
      </c>
      <c r="P4" s="22" t="s">
        <v>3</v>
      </c>
    </row>
    <row r="5" spans="1:36">
      <c r="B5" s="32" t="s">
        <v>118</v>
      </c>
      <c r="C5" s="29">
        <v>7617</v>
      </c>
      <c r="D5" s="29">
        <v>5819</v>
      </c>
      <c r="E5" s="29">
        <v>6622</v>
      </c>
      <c r="F5" s="29">
        <v>5116</v>
      </c>
      <c r="G5" s="29">
        <v>7104</v>
      </c>
      <c r="H5" s="29">
        <v>6171</v>
      </c>
      <c r="I5" s="29">
        <v>5841</v>
      </c>
      <c r="J5" s="29">
        <v>5320</v>
      </c>
      <c r="K5" s="29">
        <v>5602</v>
      </c>
      <c r="L5" s="29">
        <v>6219</v>
      </c>
      <c r="M5" s="29">
        <v>5707</v>
      </c>
      <c r="N5" s="29">
        <v>5505</v>
      </c>
      <c r="O5" s="29">
        <f>+SUM(C5:N5)</f>
        <v>72643</v>
      </c>
      <c r="P5" s="95">
        <f>O5/$O$7*100</f>
        <v>63.830553749362949</v>
      </c>
      <c r="S5"/>
      <c r="T5"/>
      <c r="U5"/>
      <c r="V5"/>
      <c r="W5"/>
      <c r="X5"/>
      <c r="Y5"/>
      <c r="Z5"/>
      <c r="AA5"/>
      <c r="AB5"/>
      <c r="AC5"/>
      <c r="AD5"/>
      <c r="AE5"/>
      <c r="AF5"/>
      <c r="AG5"/>
      <c r="AH5"/>
      <c r="AI5"/>
      <c r="AJ5"/>
    </row>
    <row r="6" spans="1:36">
      <c r="B6" s="32" t="s">
        <v>130</v>
      </c>
      <c r="C6" s="29">
        <v>4233</v>
      </c>
      <c r="D6" s="29">
        <v>3565</v>
      </c>
      <c r="E6" s="29">
        <v>3970</v>
      </c>
      <c r="F6" s="29">
        <v>3192</v>
      </c>
      <c r="G6" s="29">
        <v>3746</v>
      </c>
      <c r="H6" s="29">
        <v>3128</v>
      </c>
      <c r="I6" s="29">
        <v>3365</v>
      </c>
      <c r="J6" s="29">
        <v>3191</v>
      </c>
      <c r="K6" s="29">
        <v>3022</v>
      </c>
      <c r="L6" s="29">
        <v>3477</v>
      </c>
      <c r="M6" s="29">
        <v>3422</v>
      </c>
      <c r="N6" s="29">
        <v>2852</v>
      </c>
      <c r="O6" s="29">
        <f t="shared" ref="O6:O7" si="0">+SUM(C6:N6)</f>
        <v>41163</v>
      </c>
      <c r="P6" s="95">
        <f t="shared" ref="P6:P7" si="1">O6/$O$7*100</f>
        <v>36.169446250637051</v>
      </c>
      <c r="S6"/>
      <c r="T6"/>
      <c r="U6"/>
      <c r="V6"/>
      <c r="W6"/>
      <c r="X6"/>
      <c r="Y6"/>
      <c r="Z6"/>
      <c r="AA6"/>
      <c r="AB6"/>
      <c r="AC6"/>
      <c r="AD6"/>
      <c r="AE6"/>
      <c r="AF6"/>
      <c r="AG6"/>
      <c r="AH6"/>
      <c r="AI6"/>
      <c r="AJ6"/>
    </row>
    <row r="7" spans="1:36">
      <c r="B7" s="73" t="s">
        <v>146</v>
      </c>
      <c r="C7" s="74">
        <f>+SUM(C5:C6)</f>
        <v>11850</v>
      </c>
      <c r="D7" s="74">
        <f t="shared" ref="D7:N7" si="2">+SUM(D5:D6)</f>
        <v>9384</v>
      </c>
      <c r="E7" s="74">
        <f t="shared" si="2"/>
        <v>10592</v>
      </c>
      <c r="F7" s="74">
        <f t="shared" si="2"/>
        <v>8308</v>
      </c>
      <c r="G7" s="74">
        <f t="shared" si="2"/>
        <v>10850</v>
      </c>
      <c r="H7" s="74">
        <f t="shared" si="2"/>
        <v>9299</v>
      </c>
      <c r="I7" s="74">
        <f t="shared" si="2"/>
        <v>9206</v>
      </c>
      <c r="J7" s="74">
        <f t="shared" si="2"/>
        <v>8511</v>
      </c>
      <c r="K7" s="74">
        <f t="shared" si="2"/>
        <v>8624</v>
      </c>
      <c r="L7" s="74">
        <f t="shared" si="2"/>
        <v>9696</v>
      </c>
      <c r="M7" s="74">
        <f t="shared" si="2"/>
        <v>9129</v>
      </c>
      <c r="N7" s="74">
        <f t="shared" si="2"/>
        <v>8357</v>
      </c>
      <c r="O7" s="74">
        <f t="shared" si="0"/>
        <v>113806</v>
      </c>
      <c r="P7" s="96">
        <f t="shared" si="1"/>
        <v>100</v>
      </c>
      <c r="S7"/>
      <c r="T7"/>
      <c r="U7"/>
      <c r="V7"/>
      <c r="W7"/>
      <c r="X7"/>
      <c r="Y7"/>
      <c r="Z7"/>
      <c r="AA7"/>
      <c r="AB7"/>
      <c r="AC7"/>
      <c r="AD7"/>
      <c r="AE7"/>
      <c r="AF7"/>
      <c r="AG7"/>
      <c r="AH7"/>
      <c r="AI7"/>
      <c r="AJ7"/>
    </row>
    <row r="8" spans="1:36">
      <c r="O8" s="29"/>
      <c r="S8"/>
      <c r="T8"/>
      <c r="U8"/>
      <c r="V8"/>
      <c r="W8"/>
      <c r="X8"/>
      <c r="Y8"/>
      <c r="Z8"/>
      <c r="AA8"/>
      <c r="AB8"/>
      <c r="AC8"/>
      <c r="AD8"/>
      <c r="AE8"/>
      <c r="AF8"/>
      <c r="AG8"/>
      <c r="AH8"/>
      <c r="AI8"/>
      <c r="AJ8"/>
    </row>
    <row r="9" spans="1:36">
      <c r="S9"/>
      <c r="T9"/>
      <c r="U9"/>
      <c r="V9"/>
      <c r="W9"/>
      <c r="X9"/>
      <c r="Y9"/>
      <c r="Z9"/>
      <c r="AA9"/>
      <c r="AB9"/>
      <c r="AC9"/>
      <c r="AD9"/>
      <c r="AE9"/>
      <c r="AF9"/>
      <c r="AG9"/>
      <c r="AH9"/>
      <c r="AI9"/>
      <c r="AJ9"/>
    </row>
    <row r="10" spans="1:36">
      <c r="S10"/>
      <c r="T10"/>
      <c r="U10"/>
      <c r="V10"/>
      <c r="W10"/>
      <c r="X10"/>
      <c r="Y10"/>
      <c r="Z10"/>
      <c r="AA10"/>
      <c r="AB10"/>
      <c r="AC10"/>
      <c r="AD10"/>
      <c r="AE10"/>
      <c r="AF10"/>
      <c r="AG10"/>
      <c r="AH10"/>
      <c r="AI10"/>
      <c r="AJ10"/>
    </row>
    <row r="37" spans="2:18" ht="21.75" customHeight="1">
      <c r="B37" s="271" t="s">
        <v>160</v>
      </c>
      <c r="C37" s="271"/>
      <c r="D37" s="271"/>
      <c r="E37" s="271"/>
      <c r="F37" s="271"/>
      <c r="G37" s="271"/>
      <c r="H37" s="271"/>
      <c r="I37" s="271"/>
      <c r="J37" s="271"/>
      <c r="K37" s="271"/>
      <c r="L37" s="271"/>
      <c r="M37" s="271"/>
      <c r="N37" s="271"/>
      <c r="O37" s="271"/>
      <c r="P37" s="271"/>
    </row>
    <row r="38" spans="2:18" ht="20.25" customHeight="1">
      <c r="B38" s="271" t="s">
        <v>151</v>
      </c>
      <c r="C38" s="271"/>
      <c r="D38" s="271"/>
      <c r="E38" s="271"/>
      <c r="F38" s="271"/>
      <c r="G38" s="271"/>
      <c r="H38" s="271"/>
      <c r="I38" s="271"/>
      <c r="J38" s="271"/>
      <c r="K38" s="271"/>
      <c r="L38" s="271"/>
      <c r="M38" s="271"/>
      <c r="N38" s="271"/>
      <c r="O38" s="271"/>
      <c r="P38" s="271"/>
      <c r="R38" s="23"/>
    </row>
    <row r="39" spans="2:18" ht="30.75" customHeight="1">
      <c r="B39" s="271" t="s">
        <v>150</v>
      </c>
      <c r="C39" s="271"/>
      <c r="D39" s="271"/>
      <c r="E39" s="271"/>
      <c r="F39" s="271"/>
      <c r="G39" s="271"/>
      <c r="H39" s="271"/>
      <c r="I39" s="271"/>
      <c r="J39" s="271"/>
      <c r="K39" s="271"/>
      <c r="L39" s="271"/>
      <c r="M39" s="271"/>
      <c r="N39" s="271"/>
      <c r="O39" s="271"/>
      <c r="P39" s="271"/>
      <c r="R39" s="11"/>
    </row>
    <row r="40" spans="2:18">
      <c r="B40" s="43" t="s">
        <v>228</v>
      </c>
      <c r="C40" s="43"/>
      <c r="D40" s="43"/>
      <c r="E40"/>
      <c r="F40" s="43"/>
      <c r="G40" s="43"/>
      <c r="H40" s="43"/>
      <c r="I40" s="43"/>
      <c r="J40" s="43"/>
      <c r="K40" s="43"/>
      <c r="L40" s="43"/>
      <c r="M40" s="43"/>
      <c r="N40" s="43"/>
      <c r="O40" s="43"/>
      <c r="P40" s="43"/>
      <c r="R40" s="11"/>
    </row>
    <row r="41" spans="2:18">
      <c r="B41" s="43" t="s">
        <v>230</v>
      </c>
      <c r="C41" s="43"/>
      <c r="D41" s="43"/>
      <c r="E41" s="43"/>
      <c r="F41" s="43"/>
      <c r="G41" s="43"/>
      <c r="H41" s="43"/>
      <c r="I41" s="43"/>
      <c r="J41" s="43"/>
      <c r="K41" s="43"/>
      <c r="L41" s="43"/>
      <c r="M41" s="43"/>
      <c r="N41" s="43"/>
      <c r="O41" s="43"/>
      <c r="P41" s="43"/>
      <c r="R41" s="11"/>
    </row>
  </sheetData>
  <mergeCells count="3">
    <mergeCell ref="B38:P38"/>
    <mergeCell ref="B39:P39"/>
    <mergeCell ref="B37:P37"/>
  </mergeCells>
  <hyperlinks>
    <hyperlink ref="A1" location="ÍNDICE!A1" display="volver" xr:uid="{00000000-0004-0000-0100-000000000000}"/>
  </hyperlinks>
  <pageMargins left="0.75" right="0.75" top="1" bottom="1" header="0.5" footer="0.5"/>
  <pageSetup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Q51"/>
  <sheetViews>
    <sheetView topLeftCell="A28" zoomScale="85" zoomScaleNormal="85" workbookViewId="0">
      <selection activeCell="P23" sqref="P23"/>
    </sheetView>
  </sheetViews>
  <sheetFormatPr baseColWidth="10" defaultColWidth="11.42578125" defaultRowHeight="12.75"/>
  <cols>
    <col min="1" max="1" width="5.5703125" style="9" bestFit="1" customWidth="1"/>
    <col min="2" max="2" width="3.7109375" style="9" customWidth="1"/>
    <col min="3" max="3" width="10.42578125" style="9" customWidth="1"/>
    <col min="4" max="4" width="19.5703125" style="11" customWidth="1"/>
    <col min="5" max="16" width="7.7109375" style="9" customWidth="1"/>
    <col min="17" max="17" width="8.7109375" style="9" customWidth="1"/>
    <col min="18" max="18" width="7.7109375" style="9" customWidth="1"/>
    <col min="19" max="19" width="12.7109375" style="93" customWidth="1"/>
    <col min="20" max="20" width="12.7109375" style="9" customWidth="1"/>
    <col min="21" max="16384" width="11.42578125" style="9"/>
  </cols>
  <sheetData>
    <row r="1" spans="1:121" ht="18.75" customHeight="1">
      <c r="A1" s="151" t="s">
        <v>48</v>
      </c>
    </row>
    <row r="2" spans="1:121" ht="18.75" customHeight="1">
      <c r="B2" s="8" t="s">
        <v>241</v>
      </c>
      <c r="C2" s="8"/>
      <c r="D2" s="9"/>
      <c r="E2" s="10"/>
      <c r="F2" s="10"/>
      <c r="G2" s="10"/>
      <c r="H2" s="10"/>
      <c r="I2" s="10"/>
      <c r="J2" s="10"/>
      <c r="K2" s="10"/>
      <c r="L2" s="10"/>
      <c r="N2" s="10"/>
      <c r="O2" s="10"/>
      <c r="P2" s="10"/>
    </row>
    <row r="4" spans="1:121" s="19" customFormat="1" ht="24" customHeight="1">
      <c r="A4" s="9"/>
      <c r="B4" s="21" t="s">
        <v>176</v>
      </c>
      <c r="C4" s="273" t="s">
        <v>163</v>
      </c>
      <c r="D4" s="273"/>
      <c r="E4" s="94" t="s">
        <v>107</v>
      </c>
      <c r="F4" s="94" t="s">
        <v>108</v>
      </c>
      <c r="G4" s="94" t="s">
        <v>109</v>
      </c>
      <c r="H4" s="94" t="s">
        <v>110</v>
      </c>
      <c r="I4" s="94" t="s">
        <v>111</v>
      </c>
      <c r="J4" s="94" t="s">
        <v>112</v>
      </c>
      <c r="K4" s="94" t="s">
        <v>113</v>
      </c>
      <c r="L4" s="94" t="s">
        <v>114</v>
      </c>
      <c r="M4" s="94" t="s">
        <v>115</v>
      </c>
      <c r="N4" s="94" t="s">
        <v>116</v>
      </c>
      <c r="O4" s="94" t="s">
        <v>117</v>
      </c>
      <c r="P4" s="94" t="s">
        <v>106</v>
      </c>
      <c r="Q4" s="26" t="s">
        <v>2</v>
      </c>
      <c r="R4" s="22" t="s">
        <v>3</v>
      </c>
      <c r="S4" s="93"/>
      <c r="T4" s="66"/>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row>
    <row r="5" spans="1:121" s="17" customFormat="1" ht="18.75" customHeight="1">
      <c r="A5" s="11"/>
      <c r="B5" s="274">
        <v>1</v>
      </c>
      <c r="C5" s="277" t="s">
        <v>66</v>
      </c>
      <c r="D5" s="114" t="s">
        <v>162</v>
      </c>
      <c r="E5" s="139">
        <v>5881</v>
      </c>
      <c r="F5" s="139">
        <v>4185</v>
      </c>
      <c r="G5" s="139">
        <v>5183</v>
      </c>
      <c r="H5" s="139">
        <v>3857</v>
      </c>
      <c r="I5" s="139">
        <v>5354</v>
      </c>
      <c r="J5" s="139">
        <v>4599</v>
      </c>
      <c r="K5" s="139">
        <v>4254</v>
      </c>
      <c r="L5" s="139">
        <v>3886</v>
      </c>
      <c r="M5" s="139">
        <v>4165</v>
      </c>
      <c r="N5" s="139">
        <v>4653</v>
      </c>
      <c r="O5" s="139">
        <v>4387</v>
      </c>
      <c r="P5" s="139">
        <v>4056</v>
      </c>
      <c r="Q5" s="139">
        <f>+SUM(E5:P5)</f>
        <v>54460</v>
      </c>
      <c r="R5" s="24">
        <f>ROUND(+Q5/$Q$44*100,4)</f>
        <v>47.853400000000001</v>
      </c>
      <c r="S5" s="133"/>
      <c r="T5" s="68"/>
    </row>
    <row r="6" spans="1:121" s="17" customFormat="1" ht="18.75" customHeight="1">
      <c r="A6" s="11"/>
      <c r="B6" s="275"/>
      <c r="C6" s="278"/>
      <c r="D6" s="11" t="s">
        <v>1</v>
      </c>
      <c r="E6" s="40">
        <v>834</v>
      </c>
      <c r="F6" s="40">
        <v>893</v>
      </c>
      <c r="G6" s="40">
        <v>523</v>
      </c>
      <c r="H6" s="40">
        <v>528</v>
      </c>
      <c r="I6" s="40">
        <v>701</v>
      </c>
      <c r="J6" s="40">
        <v>591</v>
      </c>
      <c r="K6" s="40">
        <v>705</v>
      </c>
      <c r="L6" s="40">
        <v>646</v>
      </c>
      <c r="M6" s="40">
        <v>606</v>
      </c>
      <c r="N6" s="40">
        <v>779</v>
      </c>
      <c r="O6" s="40">
        <v>556</v>
      </c>
      <c r="P6" s="40">
        <v>658</v>
      </c>
      <c r="Q6" s="139">
        <f t="shared" ref="Q6:Q15" si="0">+SUM(E6:P6)</f>
        <v>8020</v>
      </c>
      <c r="R6" s="24">
        <f t="shared" ref="R6:R23" si="1">ROUND(+Q6/$Q$44*100,4)</f>
        <v>7.0471000000000004</v>
      </c>
      <c r="S6" s="133"/>
    </row>
    <row r="7" spans="1:121" s="17" customFormat="1" ht="25.5">
      <c r="A7" s="11"/>
      <c r="B7" s="275"/>
      <c r="C7" s="278"/>
      <c r="D7" s="11" t="s">
        <v>119</v>
      </c>
      <c r="E7" s="40">
        <v>319</v>
      </c>
      <c r="F7" s="40">
        <v>220</v>
      </c>
      <c r="G7" s="40">
        <v>290</v>
      </c>
      <c r="H7" s="40">
        <v>211</v>
      </c>
      <c r="I7" s="40">
        <v>353</v>
      </c>
      <c r="J7" s="40">
        <v>300</v>
      </c>
      <c r="K7" s="40">
        <v>322</v>
      </c>
      <c r="L7" s="40">
        <v>203</v>
      </c>
      <c r="M7" s="40">
        <v>256</v>
      </c>
      <c r="N7" s="40">
        <v>279</v>
      </c>
      <c r="O7" s="40">
        <v>247</v>
      </c>
      <c r="P7" s="40">
        <v>256</v>
      </c>
      <c r="Q7" s="139">
        <f t="shared" si="0"/>
        <v>3256</v>
      </c>
      <c r="R7" s="24">
        <f t="shared" si="1"/>
        <v>2.8610000000000002</v>
      </c>
      <c r="S7" s="133"/>
    </row>
    <row r="8" spans="1:121" s="17" customFormat="1" ht="25.5">
      <c r="A8" s="11"/>
      <c r="B8" s="275"/>
      <c r="C8" s="278"/>
      <c r="D8" s="34" t="s">
        <v>5</v>
      </c>
      <c r="E8" s="40">
        <v>214</v>
      </c>
      <c r="F8" s="40">
        <v>182</v>
      </c>
      <c r="G8" s="40">
        <v>194</v>
      </c>
      <c r="H8" s="40">
        <v>218</v>
      </c>
      <c r="I8" s="40">
        <v>249</v>
      </c>
      <c r="J8" s="40">
        <v>242</v>
      </c>
      <c r="K8" s="40">
        <v>213</v>
      </c>
      <c r="L8" s="40">
        <v>276</v>
      </c>
      <c r="M8" s="40">
        <v>227</v>
      </c>
      <c r="N8" s="40">
        <v>228</v>
      </c>
      <c r="O8" s="40">
        <v>248</v>
      </c>
      <c r="P8" s="40">
        <v>198</v>
      </c>
      <c r="Q8" s="139">
        <f t="shared" si="0"/>
        <v>2689</v>
      </c>
      <c r="R8" s="24">
        <f t="shared" si="1"/>
        <v>2.3628</v>
      </c>
      <c r="S8" s="18"/>
    </row>
    <row r="9" spans="1:121" s="17" customFormat="1" ht="18.75" customHeight="1">
      <c r="B9" s="275"/>
      <c r="C9" s="278"/>
      <c r="D9" s="11" t="s">
        <v>6</v>
      </c>
      <c r="E9" s="40">
        <v>197</v>
      </c>
      <c r="F9" s="40">
        <v>180</v>
      </c>
      <c r="G9" s="40">
        <v>226</v>
      </c>
      <c r="H9" s="40">
        <v>149</v>
      </c>
      <c r="I9" s="40">
        <v>239</v>
      </c>
      <c r="J9" s="40">
        <v>262</v>
      </c>
      <c r="K9" s="40">
        <v>174</v>
      </c>
      <c r="L9" s="40">
        <v>122</v>
      </c>
      <c r="M9" s="40">
        <v>134</v>
      </c>
      <c r="N9" s="40">
        <v>97</v>
      </c>
      <c r="O9" s="40">
        <v>98</v>
      </c>
      <c r="P9" s="40">
        <v>208</v>
      </c>
      <c r="Q9" s="139">
        <f t="shared" si="0"/>
        <v>2086</v>
      </c>
      <c r="R9" s="24">
        <f t="shared" si="1"/>
        <v>1.8329</v>
      </c>
      <c r="S9" s="133"/>
    </row>
    <row r="10" spans="1:121" s="17" customFormat="1" ht="25.5">
      <c r="A10" s="11"/>
      <c r="B10" s="275"/>
      <c r="C10" s="278"/>
      <c r="D10" s="11" t="s">
        <v>4</v>
      </c>
      <c r="E10" s="40">
        <v>118</v>
      </c>
      <c r="F10" s="40">
        <v>117</v>
      </c>
      <c r="G10" s="40">
        <v>134</v>
      </c>
      <c r="H10" s="40">
        <v>106</v>
      </c>
      <c r="I10" s="40">
        <v>146</v>
      </c>
      <c r="J10" s="40">
        <v>103</v>
      </c>
      <c r="K10" s="40">
        <v>104</v>
      </c>
      <c r="L10" s="40">
        <v>111</v>
      </c>
      <c r="M10" s="40">
        <v>118</v>
      </c>
      <c r="N10" s="40">
        <v>107</v>
      </c>
      <c r="O10" s="40">
        <v>111</v>
      </c>
      <c r="P10" s="40">
        <v>77</v>
      </c>
      <c r="Q10" s="139">
        <f t="shared" si="0"/>
        <v>1352</v>
      </c>
      <c r="R10" s="24">
        <f t="shared" si="1"/>
        <v>1.1879999999999999</v>
      </c>
      <c r="S10" s="133"/>
    </row>
    <row r="11" spans="1:121" s="17" customFormat="1" ht="18.75" customHeight="1">
      <c r="A11" s="11"/>
      <c r="B11" s="275"/>
      <c r="C11" s="278"/>
      <c r="D11" s="11" t="s">
        <v>153</v>
      </c>
      <c r="E11" s="40">
        <v>11</v>
      </c>
      <c r="F11" s="40">
        <v>8</v>
      </c>
      <c r="G11" s="40">
        <v>18</v>
      </c>
      <c r="H11" s="40">
        <v>15</v>
      </c>
      <c r="I11" s="40">
        <v>22</v>
      </c>
      <c r="J11" s="40">
        <v>37</v>
      </c>
      <c r="K11" s="40">
        <v>25</v>
      </c>
      <c r="L11" s="40">
        <v>36</v>
      </c>
      <c r="M11" s="40">
        <v>27</v>
      </c>
      <c r="N11" s="40">
        <v>38</v>
      </c>
      <c r="O11" s="40">
        <v>27</v>
      </c>
      <c r="P11" s="40">
        <v>18</v>
      </c>
      <c r="Q11" s="139">
        <f t="shared" si="0"/>
        <v>282</v>
      </c>
      <c r="R11" s="24">
        <f t="shared" si="1"/>
        <v>0.24779999999999999</v>
      </c>
      <c r="S11" s="133"/>
    </row>
    <row r="12" spans="1:121" s="17" customFormat="1" ht="18.75" customHeight="1">
      <c r="A12" s="11"/>
      <c r="B12" s="275"/>
      <c r="C12" s="278"/>
      <c r="D12" s="11" t="s">
        <v>154</v>
      </c>
      <c r="E12" s="40">
        <v>23</v>
      </c>
      <c r="F12" s="40">
        <v>15</v>
      </c>
      <c r="G12" s="40">
        <v>26</v>
      </c>
      <c r="H12" s="40">
        <v>15</v>
      </c>
      <c r="I12" s="40">
        <v>17</v>
      </c>
      <c r="J12" s="40">
        <v>17</v>
      </c>
      <c r="K12" s="40">
        <v>28</v>
      </c>
      <c r="L12" s="40">
        <v>10</v>
      </c>
      <c r="M12" s="40">
        <v>35</v>
      </c>
      <c r="N12" s="40">
        <v>1</v>
      </c>
      <c r="O12" s="40">
        <v>5</v>
      </c>
      <c r="P12" s="40">
        <v>9</v>
      </c>
      <c r="Q12" s="139">
        <f t="shared" si="0"/>
        <v>201</v>
      </c>
      <c r="R12" s="24">
        <f t="shared" si="1"/>
        <v>0.17660000000000001</v>
      </c>
      <c r="S12" s="133"/>
    </row>
    <row r="13" spans="1:121" s="17" customFormat="1" ht="18.75" customHeight="1">
      <c r="A13" s="11"/>
      <c r="B13" s="275"/>
      <c r="C13" s="278"/>
      <c r="D13" s="11" t="s">
        <v>155</v>
      </c>
      <c r="E13" s="40">
        <v>10</v>
      </c>
      <c r="F13" s="40">
        <v>12</v>
      </c>
      <c r="G13" s="40">
        <v>15</v>
      </c>
      <c r="H13" s="40">
        <v>11</v>
      </c>
      <c r="I13" s="40">
        <v>15</v>
      </c>
      <c r="J13" s="40">
        <v>10</v>
      </c>
      <c r="K13" s="40">
        <v>11</v>
      </c>
      <c r="L13" s="40">
        <v>23</v>
      </c>
      <c r="M13" s="40">
        <v>20</v>
      </c>
      <c r="N13" s="40">
        <v>16</v>
      </c>
      <c r="O13" s="40">
        <v>11</v>
      </c>
      <c r="P13" s="40">
        <v>11</v>
      </c>
      <c r="Q13" s="139">
        <f t="shared" si="0"/>
        <v>165</v>
      </c>
      <c r="R13" s="24">
        <f t="shared" si="1"/>
        <v>0.14499999999999999</v>
      </c>
      <c r="S13" s="133"/>
    </row>
    <row r="14" spans="1:121" s="17" customFormat="1" ht="18.75" customHeight="1">
      <c r="A14" s="11"/>
      <c r="B14" s="275"/>
      <c r="C14" s="278"/>
      <c r="D14" s="11" t="s">
        <v>156</v>
      </c>
      <c r="E14" s="40">
        <v>10</v>
      </c>
      <c r="F14" s="40">
        <v>6</v>
      </c>
      <c r="G14" s="40">
        <v>13</v>
      </c>
      <c r="H14" s="40">
        <v>6</v>
      </c>
      <c r="I14" s="40">
        <v>8</v>
      </c>
      <c r="J14" s="40">
        <v>10</v>
      </c>
      <c r="K14" s="40">
        <v>5</v>
      </c>
      <c r="L14" s="40">
        <v>7</v>
      </c>
      <c r="M14" s="40">
        <v>12</v>
      </c>
      <c r="N14" s="40">
        <v>11</v>
      </c>
      <c r="O14" s="40">
        <v>9</v>
      </c>
      <c r="P14" s="40">
        <v>12</v>
      </c>
      <c r="Q14" s="139">
        <f t="shared" si="0"/>
        <v>109</v>
      </c>
      <c r="R14" s="24">
        <f t="shared" si="1"/>
        <v>9.5799999999999996E-2</v>
      </c>
      <c r="S14" s="133"/>
    </row>
    <row r="15" spans="1:121" s="17" customFormat="1" ht="18.75" customHeight="1">
      <c r="A15" s="11"/>
      <c r="B15" s="275"/>
      <c r="C15" s="278"/>
      <c r="D15" s="11" t="s">
        <v>157</v>
      </c>
      <c r="E15" s="40">
        <v>0</v>
      </c>
      <c r="F15" s="40">
        <v>1</v>
      </c>
      <c r="G15" s="40">
        <v>0</v>
      </c>
      <c r="H15" s="40">
        <v>0</v>
      </c>
      <c r="I15" s="40">
        <v>0</v>
      </c>
      <c r="J15" s="40">
        <v>0</v>
      </c>
      <c r="K15" s="40">
        <v>0</v>
      </c>
      <c r="L15" s="40">
        <v>0</v>
      </c>
      <c r="M15" s="40">
        <v>2</v>
      </c>
      <c r="N15" s="40">
        <v>10</v>
      </c>
      <c r="O15" s="40">
        <v>8</v>
      </c>
      <c r="P15" s="40">
        <v>2</v>
      </c>
      <c r="Q15" s="139">
        <f t="shared" si="0"/>
        <v>23</v>
      </c>
      <c r="R15" s="24">
        <f t="shared" si="1"/>
        <v>2.0199999999999999E-2</v>
      </c>
      <c r="S15" s="133"/>
      <c r="U15" s="38"/>
      <c r="V15" s="38"/>
      <c r="W15" s="38"/>
    </row>
    <row r="16" spans="1:121" s="17" customFormat="1" ht="18.75" customHeight="1">
      <c r="B16" s="276"/>
      <c r="C16" s="279"/>
      <c r="D16" s="16" t="s">
        <v>175</v>
      </c>
      <c r="E16" s="41">
        <f>+SUM(E5:E15)</f>
        <v>7617</v>
      </c>
      <c r="F16" s="41">
        <f t="shared" ref="F16:P16" si="2">+SUM(F5:F15)</f>
        <v>5819</v>
      </c>
      <c r="G16" s="41">
        <f t="shared" si="2"/>
        <v>6622</v>
      </c>
      <c r="H16" s="41">
        <f t="shared" si="2"/>
        <v>5116</v>
      </c>
      <c r="I16" s="41">
        <f t="shared" si="2"/>
        <v>7104</v>
      </c>
      <c r="J16" s="41">
        <f t="shared" si="2"/>
        <v>6171</v>
      </c>
      <c r="K16" s="41">
        <f t="shared" si="2"/>
        <v>5841</v>
      </c>
      <c r="L16" s="41">
        <f t="shared" si="2"/>
        <v>5320</v>
      </c>
      <c r="M16" s="41">
        <f t="shared" si="2"/>
        <v>5602</v>
      </c>
      <c r="N16" s="41">
        <f t="shared" si="2"/>
        <v>6219</v>
      </c>
      <c r="O16" s="41">
        <f t="shared" si="2"/>
        <v>5707</v>
      </c>
      <c r="P16" s="41">
        <f t="shared" si="2"/>
        <v>5505</v>
      </c>
      <c r="Q16" s="41">
        <f t="shared" ref="Q16" si="3">+SUM(E16:P16)</f>
        <v>72643</v>
      </c>
      <c r="R16" s="131">
        <f t="shared" si="1"/>
        <v>63.830599999999997</v>
      </c>
      <c r="S16" s="133"/>
      <c r="U16" s="38"/>
      <c r="V16" s="38"/>
      <c r="W16" s="38"/>
    </row>
    <row r="17" spans="1:121" s="17" customFormat="1" ht="18.75" customHeight="1">
      <c r="A17" s="18"/>
      <c r="B17" s="280">
        <v>2</v>
      </c>
      <c r="C17" s="280" t="s">
        <v>50</v>
      </c>
      <c r="D17" s="11" t="s">
        <v>7</v>
      </c>
      <c r="E17" s="40">
        <v>684</v>
      </c>
      <c r="F17" s="40">
        <v>490</v>
      </c>
      <c r="G17" s="40">
        <v>510</v>
      </c>
      <c r="H17" s="40">
        <v>412</v>
      </c>
      <c r="I17" s="40">
        <v>441</v>
      </c>
      <c r="J17" s="40">
        <v>297</v>
      </c>
      <c r="K17" s="40">
        <v>425</v>
      </c>
      <c r="L17" s="40">
        <v>425</v>
      </c>
      <c r="M17" s="40">
        <v>372</v>
      </c>
      <c r="N17" s="40">
        <v>494</v>
      </c>
      <c r="O17" s="40">
        <v>442</v>
      </c>
      <c r="P17" s="40">
        <v>210</v>
      </c>
      <c r="Q17" s="40">
        <f>+SUM(E17:P17)</f>
        <v>5202</v>
      </c>
      <c r="R17" s="130">
        <f t="shared" si="1"/>
        <v>4.5709</v>
      </c>
      <c r="S17" s="93"/>
      <c r="U17" s="38"/>
      <c r="V17" s="38"/>
      <c r="W17" s="38"/>
    </row>
    <row r="18" spans="1:121" s="17" customFormat="1" ht="18.75" customHeight="1">
      <c r="A18" s="18"/>
      <c r="B18" s="280"/>
      <c r="C18" s="280"/>
      <c r="D18" s="11" t="s">
        <v>120</v>
      </c>
      <c r="E18" s="40">
        <v>410</v>
      </c>
      <c r="F18" s="40">
        <v>454</v>
      </c>
      <c r="G18" s="40">
        <v>420</v>
      </c>
      <c r="H18" s="40">
        <v>453</v>
      </c>
      <c r="I18" s="40">
        <v>383</v>
      </c>
      <c r="J18" s="40">
        <v>492</v>
      </c>
      <c r="K18" s="40">
        <v>418</v>
      </c>
      <c r="L18" s="40">
        <v>386</v>
      </c>
      <c r="M18" s="40">
        <v>358</v>
      </c>
      <c r="N18" s="40">
        <v>342</v>
      </c>
      <c r="O18" s="40">
        <v>323</v>
      </c>
      <c r="P18" s="40">
        <v>389</v>
      </c>
      <c r="Q18" s="40">
        <f t="shared" ref="Q18:Q42" si="4">+SUM(E18:P18)</f>
        <v>4828</v>
      </c>
      <c r="R18" s="24">
        <f t="shared" si="1"/>
        <v>4.2423000000000002</v>
      </c>
      <c r="S18" s="93"/>
      <c r="U18" s="38"/>
      <c r="V18" s="38"/>
      <c r="W18" s="38"/>
    </row>
    <row r="19" spans="1:121" s="17" customFormat="1" ht="18.75" customHeight="1">
      <c r="A19" s="18"/>
      <c r="B19" s="280"/>
      <c r="C19" s="280"/>
      <c r="D19" s="11" t="s">
        <v>9</v>
      </c>
      <c r="E19" s="40">
        <v>405</v>
      </c>
      <c r="F19" s="40">
        <v>331</v>
      </c>
      <c r="G19" s="40">
        <v>436</v>
      </c>
      <c r="H19" s="40">
        <v>302</v>
      </c>
      <c r="I19" s="40">
        <v>350</v>
      </c>
      <c r="J19" s="40">
        <v>239</v>
      </c>
      <c r="K19" s="40">
        <v>291</v>
      </c>
      <c r="L19" s="40">
        <v>329</v>
      </c>
      <c r="M19" s="40">
        <v>288</v>
      </c>
      <c r="N19" s="40">
        <v>298</v>
      </c>
      <c r="O19" s="40">
        <v>315</v>
      </c>
      <c r="P19" s="40">
        <v>279</v>
      </c>
      <c r="Q19" s="40">
        <f t="shared" si="4"/>
        <v>3863</v>
      </c>
      <c r="R19" s="24">
        <f t="shared" si="1"/>
        <v>3.3944000000000001</v>
      </c>
      <c r="S19" s="93"/>
      <c r="U19" s="38"/>
      <c r="V19" s="38"/>
      <c r="W19" s="38"/>
    </row>
    <row r="20" spans="1:121" s="17" customFormat="1" ht="18.75" customHeight="1">
      <c r="A20" s="18"/>
      <c r="B20" s="280"/>
      <c r="C20" s="280"/>
      <c r="D20" s="93" t="s">
        <v>90</v>
      </c>
      <c r="E20" s="40">
        <v>363</v>
      </c>
      <c r="F20" s="40">
        <v>230</v>
      </c>
      <c r="G20" s="40">
        <v>270</v>
      </c>
      <c r="H20" s="40">
        <v>251</v>
      </c>
      <c r="I20" s="40">
        <v>307</v>
      </c>
      <c r="J20" s="40">
        <v>223</v>
      </c>
      <c r="K20" s="40">
        <v>372</v>
      </c>
      <c r="L20" s="40">
        <v>153</v>
      </c>
      <c r="M20" s="40">
        <v>232</v>
      </c>
      <c r="N20" s="40">
        <v>190</v>
      </c>
      <c r="O20" s="40">
        <v>243</v>
      </c>
      <c r="P20" s="40">
        <v>207</v>
      </c>
      <c r="Q20" s="40">
        <f t="shared" si="4"/>
        <v>3041</v>
      </c>
      <c r="R20" s="24">
        <f t="shared" si="1"/>
        <v>2.6720999999999999</v>
      </c>
      <c r="S20" s="18"/>
      <c r="U20" s="38"/>
      <c r="V20" s="38"/>
      <c r="W20" s="38"/>
    </row>
    <row r="21" spans="1:121" s="17" customFormat="1" ht="18.75" customHeight="1">
      <c r="A21" s="18"/>
      <c r="B21" s="280"/>
      <c r="C21" s="280"/>
      <c r="D21" s="11" t="s">
        <v>121</v>
      </c>
      <c r="E21" s="40">
        <v>262</v>
      </c>
      <c r="F21" s="40">
        <v>260</v>
      </c>
      <c r="G21" s="40">
        <v>261</v>
      </c>
      <c r="H21" s="40">
        <v>199</v>
      </c>
      <c r="I21" s="40">
        <v>296</v>
      </c>
      <c r="J21" s="40">
        <v>257</v>
      </c>
      <c r="K21" s="40">
        <v>211</v>
      </c>
      <c r="L21" s="40">
        <v>177</v>
      </c>
      <c r="M21" s="40">
        <v>190</v>
      </c>
      <c r="N21" s="40">
        <v>216</v>
      </c>
      <c r="O21" s="40">
        <v>184</v>
      </c>
      <c r="P21" s="40">
        <v>156</v>
      </c>
      <c r="Q21" s="40">
        <f t="shared" si="4"/>
        <v>2669</v>
      </c>
      <c r="R21" s="24">
        <f t="shared" si="1"/>
        <v>2.3452000000000002</v>
      </c>
      <c r="S21" s="93"/>
      <c r="U21" s="38"/>
      <c r="V21" s="38"/>
      <c r="W21" s="38"/>
    </row>
    <row r="22" spans="1:121" s="17" customFormat="1" ht="18.75" customHeight="1">
      <c r="A22" s="18"/>
      <c r="B22" s="280"/>
      <c r="C22" s="280"/>
      <c r="D22" s="11" t="s">
        <v>10</v>
      </c>
      <c r="E22" s="40">
        <v>297</v>
      </c>
      <c r="F22" s="40">
        <v>266</v>
      </c>
      <c r="G22" s="40">
        <v>202</v>
      </c>
      <c r="H22" s="40">
        <v>188</v>
      </c>
      <c r="I22" s="40">
        <v>247</v>
      </c>
      <c r="J22" s="40">
        <v>145</v>
      </c>
      <c r="K22" s="40">
        <v>182</v>
      </c>
      <c r="L22" s="40">
        <v>201</v>
      </c>
      <c r="M22" s="40">
        <v>190</v>
      </c>
      <c r="N22" s="40">
        <v>293</v>
      </c>
      <c r="O22" s="40">
        <v>234</v>
      </c>
      <c r="P22" s="40">
        <v>203</v>
      </c>
      <c r="Q22" s="40">
        <f t="shared" si="4"/>
        <v>2648</v>
      </c>
      <c r="R22" s="24">
        <f t="shared" si="1"/>
        <v>2.3268</v>
      </c>
      <c r="S22" s="93"/>
      <c r="U22" s="38"/>
      <c r="V22" s="38"/>
      <c r="W22" s="38"/>
    </row>
    <row r="23" spans="1:121" s="17" customFormat="1" ht="18.75" customHeight="1">
      <c r="A23" s="18"/>
      <c r="B23" s="280"/>
      <c r="C23" s="280"/>
      <c r="D23" s="11" t="s">
        <v>12</v>
      </c>
      <c r="E23" s="40">
        <v>212</v>
      </c>
      <c r="F23" s="40">
        <v>225</v>
      </c>
      <c r="G23" s="40">
        <v>224</v>
      </c>
      <c r="H23" s="40">
        <v>145</v>
      </c>
      <c r="I23" s="40">
        <v>142</v>
      </c>
      <c r="J23" s="40">
        <v>131</v>
      </c>
      <c r="K23" s="40">
        <v>182</v>
      </c>
      <c r="L23" s="40">
        <v>193</v>
      </c>
      <c r="M23" s="40">
        <v>159</v>
      </c>
      <c r="N23" s="40">
        <v>168</v>
      </c>
      <c r="O23" s="40">
        <v>264</v>
      </c>
      <c r="P23" s="40">
        <v>182</v>
      </c>
      <c r="Q23" s="40">
        <f t="shared" si="4"/>
        <v>2227</v>
      </c>
      <c r="R23" s="24">
        <f t="shared" si="1"/>
        <v>1.9568000000000001</v>
      </c>
      <c r="S23" s="93"/>
      <c r="U23" s="38"/>
      <c r="V23" s="38"/>
      <c r="W23" s="38"/>
    </row>
    <row r="24" spans="1:121" s="17" customFormat="1" ht="18.75" customHeight="1">
      <c r="A24" s="18"/>
      <c r="B24" s="280"/>
      <c r="C24" s="280"/>
      <c r="D24" s="11" t="s">
        <v>8</v>
      </c>
      <c r="E24" s="40">
        <v>172</v>
      </c>
      <c r="F24" s="40">
        <v>150</v>
      </c>
      <c r="G24" s="40">
        <v>234</v>
      </c>
      <c r="H24" s="40">
        <v>152</v>
      </c>
      <c r="I24" s="40">
        <v>201</v>
      </c>
      <c r="J24" s="40">
        <v>158</v>
      </c>
      <c r="K24" s="40">
        <v>138</v>
      </c>
      <c r="L24" s="40">
        <v>144</v>
      </c>
      <c r="M24" s="40">
        <v>155</v>
      </c>
      <c r="N24" s="40">
        <v>163</v>
      </c>
      <c r="O24" s="40">
        <v>194</v>
      </c>
      <c r="P24" s="40">
        <v>136</v>
      </c>
      <c r="Q24" s="40">
        <f t="shared" si="4"/>
        <v>1997</v>
      </c>
      <c r="R24" s="24">
        <f>ROUND(+Q24/$Q$44*100,4)</f>
        <v>1.7546999999999999</v>
      </c>
      <c r="S24" s="93"/>
      <c r="U24" s="38"/>
      <c r="V24" s="38"/>
      <c r="W24" s="38"/>
    </row>
    <row r="25" spans="1:121" s="17" customFormat="1" ht="18.75" customHeight="1">
      <c r="A25" s="18"/>
      <c r="B25" s="280"/>
      <c r="C25" s="280"/>
      <c r="D25" s="11" t="s">
        <v>11</v>
      </c>
      <c r="E25" s="40">
        <v>177</v>
      </c>
      <c r="F25" s="40">
        <v>96</v>
      </c>
      <c r="G25" s="40">
        <v>134</v>
      </c>
      <c r="H25" s="40">
        <v>118</v>
      </c>
      <c r="I25" s="40">
        <v>184</v>
      </c>
      <c r="J25" s="40">
        <v>165</v>
      </c>
      <c r="K25" s="40">
        <v>123</v>
      </c>
      <c r="L25" s="40">
        <v>104</v>
      </c>
      <c r="M25" s="40">
        <v>120</v>
      </c>
      <c r="N25" s="40">
        <v>106</v>
      </c>
      <c r="O25" s="40">
        <v>175</v>
      </c>
      <c r="P25" s="40">
        <v>97</v>
      </c>
      <c r="Q25" s="40">
        <f t="shared" si="4"/>
        <v>1599</v>
      </c>
      <c r="R25" s="24">
        <f t="shared" ref="R25:R42" si="5">ROUND(+Q25/$Q$44*100,4)</f>
        <v>1.405</v>
      </c>
      <c r="S25" s="93"/>
      <c r="U25" s="38"/>
      <c r="V25" s="38"/>
      <c r="W25" s="38"/>
    </row>
    <row r="26" spans="1:121" s="20" customFormat="1" ht="18.75" customHeight="1">
      <c r="A26" s="18"/>
      <c r="B26" s="280"/>
      <c r="C26" s="280"/>
      <c r="D26" s="11" t="s">
        <v>13</v>
      </c>
      <c r="E26" s="40">
        <v>160</v>
      </c>
      <c r="F26" s="40">
        <v>138</v>
      </c>
      <c r="G26" s="40">
        <v>118</v>
      </c>
      <c r="H26" s="40">
        <v>94</v>
      </c>
      <c r="I26" s="40">
        <v>152</v>
      </c>
      <c r="J26" s="40">
        <v>137</v>
      </c>
      <c r="K26" s="40">
        <v>108</v>
      </c>
      <c r="L26" s="40">
        <v>111</v>
      </c>
      <c r="M26" s="40">
        <v>109</v>
      </c>
      <c r="N26" s="40">
        <v>120</v>
      </c>
      <c r="O26" s="40">
        <v>151</v>
      </c>
      <c r="P26" s="40">
        <v>117</v>
      </c>
      <c r="Q26" s="40">
        <f t="shared" si="4"/>
        <v>1515</v>
      </c>
      <c r="R26" s="24">
        <f t="shared" si="5"/>
        <v>1.3311999999999999</v>
      </c>
      <c r="S26" s="93"/>
      <c r="T26" s="17"/>
      <c r="U26" s="38"/>
      <c r="V26" s="38"/>
      <c r="W26" s="38"/>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row>
    <row r="27" spans="1:121" s="17" customFormat="1" ht="18.75" customHeight="1">
      <c r="A27" s="18"/>
      <c r="B27" s="280"/>
      <c r="C27" s="280"/>
      <c r="D27" s="93" t="s">
        <v>17</v>
      </c>
      <c r="E27" s="40">
        <v>135</v>
      </c>
      <c r="F27" s="40">
        <v>90</v>
      </c>
      <c r="G27" s="40">
        <v>145</v>
      </c>
      <c r="H27" s="40">
        <v>109</v>
      </c>
      <c r="I27" s="40">
        <v>132</v>
      </c>
      <c r="J27" s="40">
        <v>81</v>
      </c>
      <c r="K27" s="40">
        <v>95</v>
      </c>
      <c r="L27" s="40">
        <v>96</v>
      </c>
      <c r="M27" s="40">
        <v>73</v>
      </c>
      <c r="N27" s="40">
        <v>111</v>
      </c>
      <c r="O27" s="40">
        <v>102</v>
      </c>
      <c r="P27" s="40">
        <v>93</v>
      </c>
      <c r="Q27" s="40">
        <f t="shared" si="4"/>
        <v>1262</v>
      </c>
      <c r="R27" s="24">
        <f t="shared" si="5"/>
        <v>1.1089</v>
      </c>
      <c r="S27" s="93"/>
      <c r="U27" s="38"/>
      <c r="V27" s="38"/>
      <c r="W27" s="38"/>
    </row>
    <row r="28" spans="1:121" s="17" customFormat="1" ht="18.75" customHeight="1">
      <c r="A28" s="18"/>
      <c r="B28" s="280"/>
      <c r="C28" s="280"/>
      <c r="D28" s="11" t="s">
        <v>15</v>
      </c>
      <c r="E28" s="40">
        <v>120</v>
      </c>
      <c r="F28" s="40">
        <v>102</v>
      </c>
      <c r="G28" s="40">
        <v>115</v>
      </c>
      <c r="H28" s="40">
        <v>84</v>
      </c>
      <c r="I28" s="40">
        <v>113</v>
      </c>
      <c r="J28" s="40">
        <v>80</v>
      </c>
      <c r="K28" s="40">
        <v>102</v>
      </c>
      <c r="L28" s="40">
        <v>126</v>
      </c>
      <c r="M28" s="40">
        <v>106</v>
      </c>
      <c r="N28" s="40">
        <v>99</v>
      </c>
      <c r="O28" s="40">
        <v>59</v>
      </c>
      <c r="P28" s="40">
        <v>94</v>
      </c>
      <c r="Q28" s="40">
        <f t="shared" si="4"/>
        <v>1200</v>
      </c>
      <c r="R28" s="24">
        <f t="shared" si="5"/>
        <v>1.0544</v>
      </c>
      <c r="S28" s="93"/>
      <c r="U28" s="38"/>
      <c r="V28" s="38"/>
      <c r="W28" s="38"/>
    </row>
    <row r="29" spans="1:121" s="17" customFormat="1" ht="18.75" customHeight="1">
      <c r="A29" s="18"/>
      <c r="B29" s="280"/>
      <c r="C29" s="280"/>
      <c r="D29" s="93" t="s">
        <v>20</v>
      </c>
      <c r="E29" s="40">
        <v>90</v>
      </c>
      <c r="F29" s="40">
        <v>79</v>
      </c>
      <c r="G29" s="40">
        <v>85</v>
      </c>
      <c r="H29" s="40">
        <v>56</v>
      </c>
      <c r="I29" s="40">
        <v>85</v>
      </c>
      <c r="J29" s="40">
        <v>90</v>
      </c>
      <c r="K29" s="40">
        <v>81</v>
      </c>
      <c r="L29" s="40">
        <v>80</v>
      </c>
      <c r="M29" s="40">
        <v>64</v>
      </c>
      <c r="N29" s="40">
        <v>85</v>
      </c>
      <c r="O29" s="40">
        <v>65</v>
      </c>
      <c r="P29" s="40">
        <v>59</v>
      </c>
      <c r="Q29" s="40">
        <f t="shared" si="4"/>
        <v>919</v>
      </c>
      <c r="R29" s="24">
        <f t="shared" si="5"/>
        <v>0.8075</v>
      </c>
      <c r="S29" s="93"/>
      <c r="U29" s="38"/>
      <c r="V29" s="38"/>
      <c r="W29" s="38"/>
    </row>
    <row r="30" spans="1:121" s="17" customFormat="1" ht="18.75" customHeight="1">
      <c r="A30" s="18"/>
      <c r="B30" s="280"/>
      <c r="C30" s="280"/>
      <c r="D30" s="11" t="s">
        <v>18</v>
      </c>
      <c r="E30" s="40">
        <v>68</v>
      </c>
      <c r="F30" s="40">
        <v>56</v>
      </c>
      <c r="G30" s="40">
        <v>60</v>
      </c>
      <c r="H30" s="40">
        <v>66</v>
      </c>
      <c r="I30" s="40">
        <v>92</v>
      </c>
      <c r="J30" s="40">
        <v>83</v>
      </c>
      <c r="K30" s="40">
        <v>62</v>
      </c>
      <c r="L30" s="40">
        <v>85</v>
      </c>
      <c r="M30" s="40">
        <v>58</v>
      </c>
      <c r="N30" s="40">
        <v>96</v>
      </c>
      <c r="O30" s="40">
        <v>86</v>
      </c>
      <c r="P30" s="40">
        <v>75</v>
      </c>
      <c r="Q30" s="40">
        <f t="shared" si="4"/>
        <v>887</v>
      </c>
      <c r="R30" s="24">
        <f t="shared" si="5"/>
        <v>0.77939999999999998</v>
      </c>
      <c r="S30" s="18"/>
      <c r="U30" s="38"/>
      <c r="V30" s="38"/>
      <c r="W30" s="38"/>
    </row>
    <row r="31" spans="1:121" s="17" customFormat="1" ht="18.75" customHeight="1">
      <c r="A31" s="18"/>
      <c r="B31" s="280"/>
      <c r="C31" s="280"/>
      <c r="D31" s="93" t="s">
        <v>91</v>
      </c>
      <c r="E31" s="40">
        <v>85</v>
      </c>
      <c r="F31" s="40">
        <v>82</v>
      </c>
      <c r="G31" s="40">
        <v>85</v>
      </c>
      <c r="H31" s="40">
        <v>67</v>
      </c>
      <c r="I31" s="40">
        <v>78</v>
      </c>
      <c r="J31" s="40">
        <v>77</v>
      </c>
      <c r="K31" s="40">
        <v>63</v>
      </c>
      <c r="L31" s="40">
        <v>70</v>
      </c>
      <c r="M31" s="40">
        <v>60</v>
      </c>
      <c r="N31" s="40">
        <v>74</v>
      </c>
      <c r="O31" s="40">
        <v>70</v>
      </c>
      <c r="P31" s="40">
        <v>54</v>
      </c>
      <c r="Q31" s="40">
        <f t="shared" si="4"/>
        <v>865</v>
      </c>
      <c r="R31" s="24">
        <f t="shared" si="5"/>
        <v>0.7601</v>
      </c>
      <c r="S31" s="93"/>
      <c r="U31" s="38"/>
      <c r="V31" s="38"/>
      <c r="W31" s="38"/>
    </row>
    <row r="32" spans="1:121" s="17" customFormat="1" ht="18.75" customHeight="1">
      <c r="A32" s="18"/>
      <c r="B32" s="280"/>
      <c r="C32" s="280"/>
      <c r="D32" s="11" t="s">
        <v>123</v>
      </c>
      <c r="E32" s="40">
        <v>60</v>
      </c>
      <c r="F32" s="40">
        <v>61</v>
      </c>
      <c r="G32" s="40">
        <v>85</v>
      </c>
      <c r="H32" s="40">
        <v>57</v>
      </c>
      <c r="I32" s="40">
        <v>72</v>
      </c>
      <c r="J32" s="40">
        <v>51</v>
      </c>
      <c r="K32" s="40">
        <v>61</v>
      </c>
      <c r="L32" s="40">
        <v>73</v>
      </c>
      <c r="M32" s="40">
        <v>74</v>
      </c>
      <c r="N32" s="40">
        <v>75</v>
      </c>
      <c r="O32" s="40">
        <v>66</v>
      </c>
      <c r="P32" s="40">
        <v>84</v>
      </c>
      <c r="Q32" s="40">
        <f t="shared" si="4"/>
        <v>819</v>
      </c>
      <c r="R32" s="24">
        <f t="shared" si="5"/>
        <v>0.71960000000000002</v>
      </c>
      <c r="S32" s="93"/>
      <c r="U32" s="38"/>
      <c r="V32" s="38"/>
      <c r="W32" s="38"/>
    </row>
    <row r="33" spans="1:23" s="17" customFormat="1" ht="18.75" customHeight="1">
      <c r="A33" s="18"/>
      <c r="B33" s="280"/>
      <c r="C33" s="280"/>
      <c r="D33" s="11" t="s">
        <v>16</v>
      </c>
      <c r="E33" s="40">
        <v>93</v>
      </c>
      <c r="F33" s="40">
        <v>81</v>
      </c>
      <c r="G33" s="40">
        <v>84</v>
      </c>
      <c r="H33" s="40">
        <v>63</v>
      </c>
      <c r="I33" s="40">
        <v>72</v>
      </c>
      <c r="J33" s="40">
        <v>42</v>
      </c>
      <c r="K33" s="40">
        <v>45</v>
      </c>
      <c r="L33" s="40">
        <v>58</v>
      </c>
      <c r="M33" s="40">
        <v>48</v>
      </c>
      <c r="N33" s="40">
        <v>66</v>
      </c>
      <c r="O33" s="40">
        <v>81</v>
      </c>
      <c r="P33" s="40">
        <v>68</v>
      </c>
      <c r="Q33" s="40">
        <f t="shared" si="4"/>
        <v>801</v>
      </c>
      <c r="R33" s="24">
        <f>ROUND(+Q33/$Q$44*100,4)</f>
        <v>0.70379999999999998</v>
      </c>
    </row>
    <row r="34" spans="1:23" s="17" customFormat="1" ht="18.75" customHeight="1">
      <c r="A34" s="18"/>
      <c r="B34" s="280"/>
      <c r="C34" s="280"/>
      <c r="D34" s="11" t="s">
        <v>122</v>
      </c>
      <c r="E34" s="40">
        <v>66</v>
      </c>
      <c r="F34" s="40">
        <v>62</v>
      </c>
      <c r="G34" s="40">
        <v>90</v>
      </c>
      <c r="H34" s="40">
        <v>52</v>
      </c>
      <c r="I34" s="40">
        <v>53</v>
      </c>
      <c r="J34" s="40">
        <v>74</v>
      </c>
      <c r="K34" s="40">
        <v>59</v>
      </c>
      <c r="L34" s="40">
        <v>67</v>
      </c>
      <c r="M34" s="40">
        <v>76</v>
      </c>
      <c r="N34" s="40">
        <v>84</v>
      </c>
      <c r="O34" s="40">
        <v>59</v>
      </c>
      <c r="P34" s="40">
        <v>58</v>
      </c>
      <c r="Q34" s="40">
        <f t="shared" si="4"/>
        <v>800</v>
      </c>
      <c r="R34" s="24">
        <f>ROUND(+Q34/$Q$44*100,4)</f>
        <v>0.70299999999999996</v>
      </c>
      <c r="S34" s="93"/>
      <c r="U34" s="38"/>
      <c r="V34" s="38"/>
      <c r="W34" s="38"/>
    </row>
    <row r="35" spans="1:23" s="17" customFormat="1" ht="18.75" customHeight="1">
      <c r="A35" s="18"/>
      <c r="B35" s="280"/>
      <c r="C35" s="280"/>
      <c r="D35" s="11" t="s">
        <v>14</v>
      </c>
      <c r="E35" s="40">
        <v>62</v>
      </c>
      <c r="F35" s="40">
        <v>55</v>
      </c>
      <c r="G35" s="40">
        <v>73</v>
      </c>
      <c r="H35" s="40">
        <v>59</v>
      </c>
      <c r="I35" s="40">
        <v>68</v>
      </c>
      <c r="J35" s="40">
        <v>43</v>
      </c>
      <c r="K35" s="40">
        <v>64</v>
      </c>
      <c r="L35" s="40">
        <v>59</v>
      </c>
      <c r="M35" s="40">
        <v>57</v>
      </c>
      <c r="N35" s="40">
        <v>65</v>
      </c>
      <c r="O35" s="40">
        <v>74</v>
      </c>
      <c r="P35" s="40">
        <v>49</v>
      </c>
      <c r="Q35" s="40">
        <f t="shared" si="4"/>
        <v>728</v>
      </c>
      <c r="R35" s="24">
        <f>ROUND(+Q35/$Q$44*100,4)</f>
        <v>0.63970000000000005</v>
      </c>
      <c r="S35" s="93"/>
    </row>
    <row r="36" spans="1:23" s="17" customFormat="1" ht="18.75" customHeight="1">
      <c r="A36" s="18"/>
      <c r="B36" s="280"/>
      <c r="C36" s="280"/>
      <c r="D36" s="11" t="s">
        <v>22</v>
      </c>
      <c r="E36" s="40">
        <v>71</v>
      </c>
      <c r="F36" s="40">
        <v>83</v>
      </c>
      <c r="G36" s="40">
        <v>97</v>
      </c>
      <c r="H36" s="40">
        <v>48</v>
      </c>
      <c r="I36" s="40">
        <v>65</v>
      </c>
      <c r="J36" s="40">
        <v>59</v>
      </c>
      <c r="K36" s="40">
        <v>47</v>
      </c>
      <c r="L36" s="40">
        <v>56</v>
      </c>
      <c r="M36" s="40">
        <v>56</v>
      </c>
      <c r="N36" s="40">
        <v>60</v>
      </c>
      <c r="O36" s="40">
        <v>47</v>
      </c>
      <c r="P36" s="40">
        <v>37</v>
      </c>
      <c r="Q36" s="40">
        <f t="shared" si="4"/>
        <v>726</v>
      </c>
      <c r="R36" s="24">
        <f>ROUND(+Q36/$Q$44*100,4)</f>
        <v>0.63790000000000002</v>
      </c>
      <c r="S36" s="93"/>
      <c r="U36" s="38"/>
      <c r="V36" s="38"/>
      <c r="W36" s="38"/>
    </row>
    <row r="37" spans="1:23" s="17" customFormat="1" ht="18.75" customHeight="1">
      <c r="A37" s="18"/>
      <c r="B37" s="280"/>
      <c r="C37" s="280"/>
      <c r="D37" s="11" t="s">
        <v>19</v>
      </c>
      <c r="E37" s="40">
        <v>50</v>
      </c>
      <c r="F37" s="40">
        <v>50</v>
      </c>
      <c r="G37" s="40">
        <v>67</v>
      </c>
      <c r="H37" s="40">
        <v>60</v>
      </c>
      <c r="I37" s="40">
        <v>70</v>
      </c>
      <c r="J37" s="40">
        <v>71</v>
      </c>
      <c r="K37" s="40">
        <v>70</v>
      </c>
      <c r="L37" s="40">
        <v>47</v>
      </c>
      <c r="M37" s="40">
        <v>60</v>
      </c>
      <c r="N37" s="40">
        <v>63</v>
      </c>
      <c r="O37" s="40">
        <v>56</v>
      </c>
      <c r="P37" s="40">
        <v>39</v>
      </c>
      <c r="Q37" s="40">
        <f t="shared" si="4"/>
        <v>703</v>
      </c>
      <c r="R37" s="24">
        <f t="shared" si="5"/>
        <v>0.61770000000000003</v>
      </c>
      <c r="S37" s="93"/>
      <c r="U37" s="38"/>
      <c r="V37" s="38"/>
      <c r="W37" s="38"/>
    </row>
    <row r="38" spans="1:23" s="17" customFormat="1" ht="18.75" customHeight="1">
      <c r="A38" s="18"/>
      <c r="B38" s="280"/>
      <c r="C38" s="280"/>
      <c r="D38" s="11" t="s">
        <v>21</v>
      </c>
      <c r="E38" s="40">
        <v>60</v>
      </c>
      <c r="F38" s="40">
        <v>47</v>
      </c>
      <c r="G38" s="40">
        <v>60</v>
      </c>
      <c r="H38" s="40">
        <v>61</v>
      </c>
      <c r="I38" s="40">
        <v>62</v>
      </c>
      <c r="J38" s="40">
        <v>44</v>
      </c>
      <c r="K38" s="40">
        <v>64</v>
      </c>
      <c r="L38" s="40">
        <v>72</v>
      </c>
      <c r="M38" s="40">
        <v>53</v>
      </c>
      <c r="N38" s="40">
        <v>42</v>
      </c>
      <c r="O38" s="40">
        <v>49</v>
      </c>
      <c r="P38" s="40">
        <v>63</v>
      </c>
      <c r="Q38" s="40">
        <f t="shared" si="4"/>
        <v>677</v>
      </c>
      <c r="R38" s="24">
        <f t="shared" si="5"/>
        <v>0.59489999999999998</v>
      </c>
      <c r="S38" s="93"/>
      <c r="U38" s="38"/>
      <c r="V38" s="38"/>
      <c r="W38" s="38"/>
    </row>
    <row r="39" spans="1:23" s="17" customFormat="1" ht="18.75" customHeight="1">
      <c r="A39" s="18"/>
      <c r="B39" s="280"/>
      <c r="C39" s="280"/>
      <c r="D39" s="93" t="s">
        <v>98</v>
      </c>
      <c r="E39" s="40">
        <v>57</v>
      </c>
      <c r="F39" s="40">
        <v>33</v>
      </c>
      <c r="G39" s="40">
        <v>62</v>
      </c>
      <c r="H39" s="40">
        <v>50</v>
      </c>
      <c r="I39" s="40">
        <v>33</v>
      </c>
      <c r="J39" s="40">
        <v>48</v>
      </c>
      <c r="K39" s="40">
        <v>34</v>
      </c>
      <c r="L39" s="40">
        <v>37</v>
      </c>
      <c r="M39" s="40">
        <v>24</v>
      </c>
      <c r="N39" s="40">
        <v>37</v>
      </c>
      <c r="O39" s="40">
        <v>35</v>
      </c>
      <c r="P39" s="40">
        <v>52</v>
      </c>
      <c r="Q39" s="40">
        <f t="shared" si="4"/>
        <v>502</v>
      </c>
      <c r="R39" s="24">
        <f t="shared" si="5"/>
        <v>0.44109999999999999</v>
      </c>
      <c r="S39" s="93"/>
      <c r="U39" s="38"/>
      <c r="V39" s="38"/>
      <c r="W39" s="38"/>
    </row>
    <row r="40" spans="1:23" s="17" customFormat="1" ht="18.75" customHeight="1">
      <c r="A40" s="18"/>
      <c r="B40" s="280"/>
      <c r="C40" s="280"/>
      <c r="D40" s="11" t="s">
        <v>127</v>
      </c>
      <c r="E40" s="40">
        <v>43</v>
      </c>
      <c r="F40" s="40">
        <v>23</v>
      </c>
      <c r="G40" s="40">
        <v>29</v>
      </c>
      <c r="H40" s="40">
        <v>19</v>
      </c>
      <c r="I40" s="40">
        <v>26</v>
      </c>
      <c r="J40" s="40">
        <v>28</v>
      </c>
      <c r="K40" s="40">
        <v>36</v>
      </c>
      <c r="L40" s="40">
        <v>17</v>
      </c>
      <c r="M40" s="40">
        <v>12</v>
      </c>
      <c r="N40" s="40">
        <v>97</v>
      </c>
      <c r="O40" s="40">
        <v>26</v>
      </c>
      <c r="P40" s="40">
        <v>23</v>
      </c>
      <c r="Q40" s="40">
        <f t="shared" si="4"/>
        <v>379</v>
      </c>
      <c r="R40" s="24">
        <f t="shared" si="5"/>
        <v>0.33300000000000002</v>
      </c>
      <c r="S40" s="93"/>
    </row>
    <row r="41" spans="1:23" s="17" customFormat="1" ht="18.75" customHeight="1">
      <c r="A41" s="18"/>
      <c r="B41" s="280"/>
      <c r="C41" s="280"/>
      <c r="D41" s="11" t="s">
        <v>23</v>
      </c>
      <c r="E41" s="40">
        <v>19</v>
      </c>
      <c r="F41" s="40">
        <v>15</v>
      </c>
      <c r="G41" s="40">
        <v>19</v>
      </c>
      <c r="H41" s="40">
        <v>20</v>
      </c>
      <c r="I41" s="40">
        <v>16</v>
      </c>
      <c r="J41" s="40">
        <v>5</v>
      </c>
      <c r="K41" s="40">
        <v>22</v>
      </c>
      <c r="L41" s="40">
        <v>13</v>
      </c>
      <c r="M41" s="40">
        <v>16</v>
      </c>
      <c r="N41" s="40">
        <v>23</v>
      </c>
      <c r="O41" s="40">
        <v>17</v>
      </c>
      <c r="P41" s="40">
        <v>15</v>
      </c>
      <c r="Q41" s="40">
        <f t="shared" si="4"/>
        <v>200</v>
      </c>
      <c r="R41" s="24">
        <f t="shared" si="5"/>
        <v>0.1757</v>
      </c>
      <c r="S41" s="93"/>
    </row>
    <row r="42" spans="1:23" s="17" customFormat="1" ht="18.75" customHeight="1">
      <c r="A42" s="18"/>
      <c r="B42" s="280"/>
      <c r="C42" s="280"/>
      <c r="D42" s="11" t="s">
        <v>24</v>
      </c>
      <c r="E42" s="40">
        <v>12</v>
      </c>
      <c r="F42" s="40">
        <v>6</v>
      </c>
      <c r="G42" s="40">
        <v>5</v>
      </c>
      <c r="H42" s="40">
        <v>7</v>
      </c>
      <c r="I42" s="40">
        <v>6</v>
      </c>
      <c r="J42" s="40">
        <v>8</v>
      </c>
      <c r="K42" s="40">
        <v>10</v>
      </c>
      <c r="L42" s="40">
        <v>12</v>
      </c>
      <c r="M42" s="40">
        <v>12</v>
      </c>
      <c r="N42" s="40">
        <v>10</v>
      </c>
      <c r="O42" s="40">
        <v>5</v>
      </c>
      <c r="P42" s="40">
        <v>13</v>
      </c>
      <c r="Q42" s="40">
        <f t="shared" si="4"/>
        <v>106</v>
      </c>
      <c r="R42" s="24">
        <f t="shared" si="5"/>
        <v>9.3100000000000002E-2</v>
      </c>
      <c r="S42" s="93"/>
    </row>
    <row r="43" spans="1:23" s="17" customFormat="1" ht="18.75" customHeight="1">
      <c r="B43" s="281"/>
      <c r="C43" s="281"/>
      <c r="D43" s="16" t="s">
        <v>175</v>
      </c>
      <c r="E43" s="41">
        <f>+SUM(E17:E42)</f>
        <v>4233</v>
      </c>
      <c r="F43" s="41">
        <f>+SUM(F17:F42)</f>
        <v>3565</v>
      </c>
      <c r="G43" s="41">
        <f t="shared" ref="G43:P43" si="6">+SUM(G17:G42)</f>
        <v>3970</v>
      </c>
      <c r="H43" s="41">
        <f t="shared" si="6"/>
        <v>3192</v>
      </c>
      <c r="I43" s="41">
        <f t="shared" si="6"/>
        <v>3746</v>
      </c>
      <c r="J43" s="41">
        <f t="shared" si="6"/>
        <v>3128</v>
      </c>
      <c r="K43" s="41">
        <f t="shared" si="6"/>
        <v>3365</v>
      </c>
      <c r="L43" s="41">
        <f t="shared" si="6"/>
        <v>3191</v>
      </c>
      <c r="M43" s="41">
        <f t="shared" si="6"/>
        <v>3022</v>
      </c>
      <c r="N43" s="41">
        <f t="shared" si="6"/>
        <v>3477</v>
      </c>
      <c r="O43" s="41">
        <f t="shared" si="6"/>
        <v>3422</v>
      </c>
      <c r="P43" s="41">
        <f t="shared" si="6"/>
        <v>2852</v>
      </c>
      <c r="Q43" s="41">
        <f t="shared" ref="Q43" si="7">+SUM(Q17:Q42)</f>
        <v>41163</v>
      </c>
      <c r="R43" s="131">
        <f>ROUND(+Q43/$Q$44*100,4)</f>
        <v>36.169400000000003</v>
      </c>
      <c r="S43" s="18"/>
    </row>
    <row r="44" spans="1:23" ht="18.75" customHeight="1">
      <c r="B44" s="272" t="s">
        <v>49</v>
      </c>
      <c r="C44" s="272"/>
      <c r="D44" s="272"/>
      <c r="E44" s="41">
        <f>+E16+E43</f>
        <v>11850</v>
      </c>
      <c r="F44" s="41">
        <f t="shared" ref="F44:Q44" si="8">+F16+F43</f>
        <v>9384</v>
      </c>
      <c r="G44" s="41">
        <f t="shared" si="8"/>
        <v>10592</v>
      </c>
      <c r="H44" s="41">
        <f t="shared" si="8"/>
        <v>8308</v>
      </c>
      <c r="I44" s="41">
        <f t="shared" si="8"/>
        <v>10850</v>
      </c>
      <c r="J44" s="41">
        <f t="shared" si="8"/>
        <v>9299</v>
      </c>
      <c r="K44" s="41">
        <f t="shared" si="8"/>
        <v>9206</v>
      </c>
      <c r="L44" s="41">
        <f t="shared" si="8"/>
        <v>8511</v>
      </c>
      <c r="M44" s="41">
        <f t="shared" si="8"/>
        <v>8624</v>
      </c>
      <c r="N44" s="41">
        <f t="shared" si="8"/>
        <v>9696</v>
      </c>
      <c r="O44" s="41">
        <f t="shared" si="8"/>
        <v>9129</v>
      </c>
      <c r="P44" s="41">
        <f t="shared" si="8"/>
        <v>8357</v>
      </c>
      <c r="Q44" s="41">
        <f t="shared" si="8"/>
        <v>113806</v>
      </c>
      <c r="R44" s="132">
        <f>ROUND(+Q44/$Q$44*100,4)</f>
        <v>100</v>
      </c>
      <c r="T44" s="17"/>
    </row>
    <row r="45" spans="1:23" s="17" customFormat="1" ht="12.75" customHeight="1">
      <c r="B45" s="43" t="s">
        <v>170</v>
      </c>
      <c r="C45" s="76"/>
      <c r="D45" s="77"/>
      <c r="S45" s="18"/>
    </row>
    <row r="46" spans="1:23" s="17" customFormat="1" ht="12.75" customHeight="1">
      <c r="B46" s="43" t="s">
        <v>167</v>
      </c>
      <c r="C46" s="44"/>
      <c r="D46" s="78"/>
      <c r="S46" s="18"/>
    </row>
    <row r="47" spans="1:23" s="17" customFormat="1" ht="12.75" customHeight="1">
      <c r="B47" s="43" t="s">
        <v>168</v>
      </c>
      <c r="C47" s="76"/>
      <c r="D47" s="77"/>
      <c r="S47" s="18"/>
    </row>
    <row r="48" spans="1:23" ht="12.75" customHeight="1">
      <c r="B48" s="43" t="s">
        <v>169</v>
      </c>
      <c r="C48" s="76"/>
      <c r="D48" s="77"/>
      <c r="T48" s="17"/>
    </row>
    <row r="49" spans="2:20" ht="12.75" customHeight="1">
      <c r="B49" s="43" t="s">
        <v>228</v>
      </c>
      <c r="C49" s="17"/>
      <c r="D49" s="34"/>
      <c r="T49" s="17"/>
    </row>
    <row r="50" spans="2:20" ht="12.75" customHeight="1">
      <c r="B50" s="43" t="s">
        <v>230</v>
      </c>
      <c r="T50" s="17"/>
    </row>
    <row r="51" spans="2:20">
      <c r="B51" s="17"/>
    </row>
  </sheetData>
  <sortState xmlns:xlrd2="http://schemas.microsoft.com/office/spreadsheetml/2017/richdata2" ref="U15:W39">
    <sortCondition descending="1" ref="W15:W39"/>
  </sortState>
  <mergeCells count="6">
    <mergeCell ref="B44:D44"/>
    <mergeCell ref="C4:D4"/>
    <mergeCell ref="B5:B16"/>
    <mergeCell ref="C5:C16"/>
    <mergeCell ref="B17:B43"/>
    <mergeCell ref="C17:C43"/>
  </mergeCells>
  <hyperlinks>
    <hyperlink ref="A1" location="ÍNDICE!A1" display="volver" xr:uid="{D9CD38DA-38A6-47FF-B743-5C94F229A452}"/>
  </hyperlinks>
  <pageMargins left="0.7" right="0.7" top="0.75" bottom="0.75" header="0.3" footer="0.3"/>
  <pageSetup paperSize="9" orientation="portrait" r:id="rId1"/>
  <ignoredErrors>
    <ignoredError sqref="Q16 Q43"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DF573-C43C-4CE1-A9ED-E7F5EFB88AD1}">
  <dimension ref="A1:EB40"/>
  <sheetViews>
    <sheetView topLeftCell="A19" zoomScale="85" zoomScaleNormal="85" workbookViewId="0">
      <selection activeCell="C3" sqref="C3"/>
    </sheetView>
  </sheetViews>
  <sheetFormatPr baseColWidth="10" defaultColWidth="11.42578125" defaultRowHeight="12.75"/>
  <cols>
    <col min="1" max="1" width="5.85546875" style="9" bestFit="1" customWidth="1"/>
    <col min="2" max="2" width="3.7109375" style="9" customWidth="1"/>
    <col min="3" max="3" width="11" style="11" customWidth="1"/>
    <col min="4" max="4" width="20.140625" style="9" customWidth="1"/>
    <col min="5" max="16" width="7.7109375" style="9" customWidth="1"/>
    <col min="17" max="17" width="8.7109375" style="9" customWidth="1"/>
    <col min="18" max="18" width="7.7109375" style="9" customWidth="1"/>
    <col min="19" max="20" width="7" style="9" customWidth="1"/>
    <col min="21" max="16384" width="11.42578125" style="9"/>
  </cols>
  <sheetData>
    <row r="1" spans="1:132" ht="18.75" customHeight="1">
      <c r="A1" s="151" t="s">
        <v>48</v>
      </c>
      <c r="C1" s="99"/>
    </row>
    <row r="2" spans="1:132" ht="18.75" customHeight="1">
      <c r="B2" s="8" t="s">
        <v>242</v>
      </c>
      <c r="C2" s="17"/>
      <c r="D2" s="38"/>
      <c r="E2" s="38"/>
      <c r="F2" s="38"/>
      <c r="G2" s="38"/>
      <c r="H2" s="38"/>
      <c r="I2" s="38"/>
      <c r="J2" s="38"/>
      <c r="K2" s="38"/>
      <c r="L2" s="38"/>
      <c r="M2" s="38"/>
      <c r="N2" s="10"/>
      <c r="O2" s="10"/>
    </row>
    <row r="3" spans="1:132">
      <c r="B3" s="17"/>
      <c r="C3" s="32"/>
      <c r="D3" s="34"/>
      <c r="E3" s="17"/>
      <c r="F3" s="17"/>
      <c r="G3" s="17"/>
      <c r="H3" s="17"/>
      <c r="I3" s="17"/>
      <c r="J3" s="17"/>
      <c r="K3" s="17"/>
      <c r="L3" s="17"/>
      <c r="M3" s="17"/>
    </row>
    <row r="4" spans="1:132" s="19" customFormat="1" ht="28.15" customHeight="1">
      <c r="A4" s="9"/>
      <c r="B4" s="21" t="s">
        <v>176</v>
      </c>
      <c r="C4" s="12" t="s">
        <v>45</v>
      </c>
      <c r="D4" s="12" t="s">
        <v>75</v>
      </c>
      <c r="E4" s="94" t="s">
        <v>107</v>
      </c>
      <c r="F4" s="94" t="s">
        <v>108</v>
      </c>
      <c r="G4" s="94" t="s">
        <v>109</v>
      </c>
      <c r="H4" s="94" t="s">
        <v>110</v>
      </c>
      <c r="I4" s="94" t="s">
        <v>111</v>
      </c>
      <c r="J4" s="94" t="s">
        <v>112</v>
      </c>
      <c r="K4" s="94" t="s">
        <v>113</v>
      </c>
      <c r="L4" s="94" t="s">
        <v>114</v>
      </c>
      <c r="M4" s="94" t="s">
        <v>115</v>
      </c>
      <c r="N4" s="94" t="s">
        <v>116</v>
      </c>
      <c r="O4" s="94" t="s">
        <v>117</v>
      </c>
      <c r="P4" s="94" t="s">
        <v>106</v>
      </c>
      <c r="Q4" s="26" t="s">
        <v>2</v>
      </c>
      <c r="R4" s="13" t="s">
        <v>3</v>
      </c>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row>
    <row r="5" spans="1:132" s="17" customFormat="1" ht="18.75" customHeight="1">
      <c r="B5" s="275">
        <v>1</v>
      </c>
      <c r="C5" s="275" t="s">
        <v>133</v>
      </c>
      <c r="D5" s="50" t="s">
        <v>87</v>
      </c>
      <c r="E5" s="45">
        <v>5066</v>
      </c>
      <c r="F5" s="45">
        <v>3353</v>
      </c>
      <c r="G5" s="45">
        <v>4358</v>
      </c>
      <c r="H5" s="45">
        <v>3217</v>
      </c>
      <c r="I5" s="45">
        <v>4553</v>
      </c>
      <c r="J5" s="45">
        <v>3714</v>
      </c>
      <c r="K5" s="45">
        <v>3412</v>
      </c>
      <c r="L5" s="45">
        <v>2603</v>
      </c>
      <c r="M5" s="45">
        <v>2806</v>
      </c>
      <c r="N5" s="45">
        <v>3243</v>
      </c>
      <c r="O5" s="45">
        <v>3181</v>
      </c>
      <c r="P5" s="45">
        <v>3335</v>
      </c>
      <c r="Q5" s="45">
        <f t="shared" ref="Q5:Q22" si="0">+SUM(E5:P5)</f>
        <v>42841</v>
      </c>
      <c r="R5" s="79">
        <f>ROUND(+Q5/$Q$34*100,4)</f>
        <v>37.643900000000002</v>
      </c>
    </row>
    <row r="6" spans="1:132" s="17" customFormat="1" ht="18.75" customHeight="1">
      <c r="B6" s="275"/>
      <c r="C6" s="275"/>
      <c r="D6" s="50" t="s">
        <v>78</v>
      </c>
      <c r="E6" s="45">
        <v>235</v>
      </c>
      <c r="F6" s="45">
        <v>250</v>
      </c>
      <c r="G6" s="45">
        <v>229</v>
      </c>
      <c r="H6" s="45">
        <v>152</v>
      </c>
      <c r="I6" s="45">
        <v>284</v>
      </c>
      <c r="J6" s="45">
        <v>396</v>
      </c>
      <c r="K6" s="45">
        <v>369</v>
      </c>
      <c r="L6" s="45">
        <v>590</v>
      </c>
      <c r="M6" s="45">
        <v>657</v>
      </c>
      <c r="N6" s="45">
        <v>658</v>
      </c>
      <c r="O6" s="45">
        <v>626</v>
      </c>
      <c r="P6" s="45">
        <v>361</v>
      </c>
      <c r="Q6" s="45">
        <f t="shared" si="0"/>
        <v>4807</v>
      </c>
      <c r="R6" s="79">
        <f t="shared" ref="R6:R34" si="1">ROUND(+Q6/$Q$34*100,4)</f>
        <v>4.2239000000000004</v>
      </c>
    </row>
    <row r="7" spans="1:132" s="17" customFormat="1" ht="18.75" customHeight="1">
      <c r="B7" s="275"/>
      <c r="C7" s="275"/>
      <c r="D7" s="50" t="s">
        <v>76</v>
      </c>
      <c r="E7" s="45">
        <v>290</v>
      </c>
      <c r="F7" s="45">
        <v>322</v>
      </c>
      <c r="G7" s="45">
        <v>374</v>
      </c>
      <c r="H7" s="45">
        <v>237</v>
      </c>
      <c r="I7" s="45">
        <v>329</v>
      </c>
      <c r="J7" s="45">
        <v>264</v>
      </c>
      <c r="K7" s="45">
        <v>304</v>
      </c>
      <c r="L7" s="45">
        <v>330</v>
      </c>
      <c r="M7" s="45">
        <v>294</v>
      </c>
      <c r="N7" s="45">
        <v>351</v>
      </c>
      <c r="O7" s="45">
        <v>303</v>
      </c>
      <c r="P7" s="45">
        <v>237</v>
      </c>
      <c r="Q7" s="45">
        <f t="shared" si="0"/>
        <v>3635</v>
      </c>
      <c r="R7" s="79">
        <f t="shared" si="1"/>
        <v>3.194</v>
      </c>
    </row>
    <row r="8" spans="1:132" s="17" customFormat="1" ht="18.75" customHeight="1">
      <c r="B8" s="275"/>
      <c r="C8" s="275"/>
      <c r="D8" s="51" t="s">
        <v>77</v>
      </c>
      <c r="E8" s="45">
        <v>288</v>
      </c>
      <c r="F8" s="45">
        <v>258</v>
      </c>
      <c r="G8" s="45">
        <v>217</v>
      </c>
      <c r="H8" s="45">
        <v>248</v>
      </c>
      <c r="I8" s="45">
        <v>185</v>
      </c>
      <c r="J8" s="45">
        <v>220</v>
      </c>
      <c r="K8" s="45">
        <v>166</v>
      </c>
      <c r="L8" s="45">
        <v>360</v>
      </c>
      <c r="M8" s="45">
        <v>405</v>
      </c>
      <c r="N8" s="45">
        <v>398</v>
      </c>
      <c r="O8" s="45">
        <v>276</v>
      </c>
      <c r="P8" s="45">
        <v>122</v>
      </c>
      <c r="Q8" s="45">
        <f t="shared" si="0"/>
        <v>3143</v>
      </c>
      <c r="R8" s="79">
        <f t="shared" si="1"/>
        <v>2.7616999999999998</v>
      </c>
    </row>
    <row r="9" spans="1:132" s="17" customFormat="1" ht="18.75" customHeight="1">
      <c r="B9" s="275"/>
      <c r="C9" s="275"/>
      <c r="D9" s="34" t="s">
        <v>92</v>
      </c>
      <c r="E9" s="45">
        <v>2</v>
      </c>
      <c r="F9" s="45">
        <v>2</v>
      </c>
      <c r="G9" s="45">
        <v>5</v>
      </c>
      <c r="H9" s="45">
        <v>3</v>
      </c>
      <c r="I9" s="45">
        <v>3</v>
      </c>
      <c r="J9" s="45">
        <v>5</v>
      </c>
      <c r="K9" s="45">
        <v>3</v>
      </c>
      <c r="L9" s="45">
        <v>3</v>
      </c>
      <c r="M9" s="45">
        <v>3</v>
      </c>
      <c r="N9" s="45">
        <v>3</v>
      </c>
      <c r="O9" s="45">
        <v>1</v>
      </c>
      <c r="P9" s="45">
        <v>1</v>
      </c>
      <c r="Q9" s="45">
        <f t="shared" si="0"/>
        <v>34</v>
      </c>
      <c r="R9" s="79">
        <f t="shared" si="1"/>
        <v>2.9899999999999999E-2</v>
      </c>
    </row>
    <row r="10" spans="1:132" s="17" customFormat="1" ht="18.75" customHeight="1">
      <c r="B10" s="276"/>
      <c r="C10" s="276"/>
      <c r="D10" s="46" t="s">
        <v>175</v>
      </c>
      <c r="E10" s="47">
        <f t="shared" ref="E10:P10" si="2">+SUM(E5:E9)</f>
        <v>5881</v>
      </c>
      <c r="F10" s="47">
        <f t="shared" si="2"/>
        <v>4185</v>
      </c>
      <c r="G10" s="47">
        <f t="shared" si="2"/>
        <v>5183</v>
      </c>
      <c r="H10" s="47">
        <f t="shared" si="2"/>
        <v>3857</v>
      </c>
      <c r="I10" s="47">
        <f t="shared" si="2"/>
        <v>5354</v>
      </c>
      <c r="J10" s="47">
        <f t="shared" si="2"/>
        <v>4599</v>
      </c>
      <c r="K10" s="47">
        <f t="shared" si="2"/>
        <v>4254</v>
      </c>
      <c r="L10" s="47">
        <f t="shared" si="2"/>
        <v>3886</v>
      </c>
      <c r="M10" s="47">
        <f t="shared" si="2"/>
        <v>4165</v>
      </c>
      <c r="N10" s="47">
        <f t="shared" si="2"/>
        <v>4653</v>
      </c>
      <c r="O10" s="47">
        <f t="shared" si="2"/>
        <v>4387</v>
      </c>
      <c r="P10" s="47">
        <f t="shared" si="2"/>
        <v>4056</v>
      </c>
      <c r="Q10" s="47">
        <f t="shared" si="0"/>
        <v>54460</v>
      </c>
      <c r="R10" s="80">
        <f t="shared" si="1"/>
        <v>47.853400000000001</v>
      </c>
    </row>
    <row r="11" spans="1:132" s="17" customFormat="1" ht="18.75" customHeight="1">
      <c r="B11" s="285">
        <v>2</v>
      </c>
      <c r="C11" s="285" t="s">
        <v>50</v>
      </c>
      <c r="D11" s="50" t="s">
        <v>87</v>
      </c>
      <c r="E11" s="45">
        <v>2906</v>
      </c>
      <c r="F11" s="45">
        <v>2290</v>
      </c>
      <c r="G11" s="45">
        <v>2398</v>
      </c>
      <c r="H11" s="45">
        <v>1909</v>
      </c>
      <c r="I11" s="45">
        <v>2251</v>
      </c>
      <c r="J11" s="45">
        <v>1800</v>
      </c>
      <c r="K11" s="45">
        <v>2042</v>
      </c>
      <c r="L11" s="45">
        <v>1538</v>
      </c>
      <c r="M11" s="45">
        <v>1523</v>
      </c>
      <c r="N11" s="45">
        <v>1831</v>
      </c>
      <c r="O11" s="45">
        <v>1978</v>
      </c>
      <c r="P11" s="45">
        <v>1631</v>
      </c>
      <c r="Q11" s="45">
        <f t="shared" si="0"/>
        <v>24097</v>
      </c>
      <c r="R11" s="79">
        <f t="shared" si="1"/>
        <v>21.1738</v>
      </c>
      <c r="S11" s="69"/>
    </row>
    <row r="12" spans="1:132" s="17" customFormat="1" ht="18.75" customHeight="1">
      <c r="B12" s="280"/>
      <c r="C12" s="280"/>
      <c r="D12" s="50" t="s">
        <v>76</v>
      </c>
      <c r="E12" s="45">
        <v>1155</v>
      </c>
      <c r="F12" s="45">
        <v>1087</v>
      </c>
      <c r="G12" s="45">
        <v>1365</v>
      </c>
      <c r="H12" s="45">
        <v>1056</v>
      </c>
      <c r="I12" s="45">
        <v>1287</v>
      </c>
      <c r="J12" s="45">
        <v>1105</v>
      </c>
      <c r="K12" s="45">
        <v>1112</v>
      </c>
      <c r="L12" s="45">
        <v>1380</v>
      </c>
      <c r="M12" s="45">
        <v>1247</v>
      </c>
      <c r="N12" s="45">
        <v>1303</v>
      </c>
      <c r="O12" s="45">
        <v>1218</v>
      </c>
      <c r="P12" s="45">
        <v>1048</v>
      </c>
      <c r="Q12" s="45">
        <f t="shared" si="0"/>
        <v>14363</v>
      </c>
      <c r="R12" s="79">
        <f t="shared" si="1"/>
        <v>12.6206</v>
      </c>
      <c r="S12" s="69"/>
    </row>
    <row r="13" spans="1:132" s="17" customFormat="1" ht="18.75" customHeight="1">
      <c r="B13" s="280"/>
      <c r="C13" s="280"/>
      <c r="D13" s="50" t="s">
        <v>78</v>
      </c>
      <c r="E13" s="45">
        <v>117</v>
      </c>
      <c r="F13" s="45">
        <v>123</v>
      </c>
      <c r="G13" s="45">
        <v>151</v>
      </c>
      <c r="H13" s="45">
        <v>171</v>
      </c>
      <c r="I13" s="45">
        <v>150</v>
      </c>
      <c r="J13" s="45">
        <v>169</v>
      </c>
      <c r="K13" s="45">
        <v>132</v>
      </c>
      <c r="L13" s="45">
        <v>137</v>
      </c>
      <c r="M13" s="45">
        <v>157</v>
      </c>
      <c r="N13" s="45">
        <v>247</v>
      </c>
      <c r="O13" s="45">
        <v>160</v>
      </c>
      <c r="P13" s="45">
        <v>115</v>
      </c>
      <c r="Q13" s="45">
        <f t="shared" si="0"/>
        <v>1829</v>
      </c>
      <c r="R13" s="79">
        <f t="shared" si="1"/>
        <v>1.6071</v>
      </c>
    </row>
    <row r="14" spans="1:132" s="17" customFormat="1" ht="18.75" customHeight="1">
      <c r="B14" s="280"/>
      <c r="C14" s="280"/>
      <c r="D14" s="51" t="s">
        <v>77</v>
      </c>
      <c r="E14" s="45">
        <v>21</v>
      </c>
      <c r="F14" s="45">
        <v>29</v>
      </c>
      <c r="G14" s="45">
        <v>24</v>
      </c>
      <c r="H14" s="45">
        <v>34</v>
      </c>
      <c r="I14" s="45">
        <v>29</v>
      </c>
      <c r="J14" s="45">
        <v>27</v>
      </c>
      <c r="K14" s="45">
        <v>42</v>
      </c>
      <c r="L14" s="45">
        <v>76</v>
      </c>
      <c r="M14" s="45">
        <v>58</v>
      </c>
      <c r="N14" s="45">
        <v>58</v>
      </c>
      <c r="O14" s="45">
        <v>27</v>
      </c>
      <c r="P14" s="45">
        <v>33</v>
      </c>
      <c r="Q14" s="45">
        <f t="shared" si="0"/>
        <v>458</v>
      </c>
      <c r="R14" s="79">
        <f t="shared" si="1"/>
        <v>0.40239999999999998</v>
      </c>
    </row>
    <row r="15" spans="1:132" s="17" customFormat="1" ht="18.75" customHeight="1">
      <c r="B15" s="280"/>
      <c r="C15" s="280"/>
      <c r="D15" s="34" t="s">
        <v>93</v>
      </c>
      <c r="E15" s="45">
        <v>34</v>
      </c>
      <c r="F15" s="45">
        <v>36</v>
      </c>
      <c r="G15" s="45">
        <v>32</v>
      </c>
      <c r="H15" s="45">
        <v>22</v>
      </c>
      <c r="I15" s="45">
        <v>29</v>
      </c>
      <c r="J15" s="45">
        <v>27</v>
      </c>
      <c r="K15" s="45">
        <v>37</v>
      </c>
      <c r="L15" s="45">
        <v>60</v>
      </c>
      <c r="M15" s="45">
        <v>37</v>
      </c>
      <c r="N15" s="45">
        <v>38</v>
      </c>
      <c r="O15" s="45">
        <v>39</v>
      </c>
      <c r="P15" s="45">
        <v>25</v>
      </c>
      <c r="Q15" s="45">
        <f t="shared" si="0"/>
        <v>416</v>
      </c>
      <c r="R15" s="79">
        <f t="shared" si="1"/>
        <v>0.36549999999999999</v>
      </c>
    </row>
    <row r="16" spans="1:132" s="17" customFormat="1" ht="18.75" customHeight="1">
      <c r="B16" s="281"/>
      <c r="C16" s="281"/>
      <c r="D16" s="16" t="s">
        <v>175</v>
      </c>
      <c r="E16" s="47">
        <f t="shared" ref="E16:P16" si="3">+SUM(E11:E15)</f>
        <v>4233</v>
      </c>
      <c r="F16" s="47">
        <f t="shared" si="3"/>
        <v>3565</v>
      </c>
      <c r="G16" s="47">
        <f t="shared" si="3"/>
        <v>3970</v>
      </c>
      <c r="H16" s="47">
        <f t="shared" si="3"/>
        <v>3192</v>
      </c>
      <c r="I16" s="47">
        <f t="shared" si="3"/>
        <v>3746</v>
      </c>
      <c r="J16" s="47">
        <f t="shared" si="3"/>
        <v>3128</v>
      </c>
      <c r="K16" s="47">
        <f t="shared" si="3"/>
        <v>3365</v>
      </c>
      <c r="L16" s="47">
        <f t="shared" si="3"/>
        <v>3191</v>
      </c>
      <c r="M16" s="47">
        <f t="shared" si="3"/>
        <v>3022</v>
      </c>
      <c r="N16" s="47">
        <f t="shared" si="3"/>
        <v>3477</v>
      </c>
      <c r="O16" s="47">
        <f t="shared" si="3"/>
        <v>3422</v>
      </c>
      <c r="P16" s="47">
        <f t="shared" si="3"/>
        <v>2852</v>
      </c>
      <c r="Q16" s="47">
        <f t="shared" si="0"/>
        <v>41163</v>
      </c>
      <c r="R16" s="80">
        <f t="shared" si="1"/>
        <v>36.169400000000003</v>
      </c>
    </row>
    <row r="17" spans="2:19" s="17" customFormat="1" ht="18.75" customHeight="1">
      <c r="B17" s="289">
        <v>3</v>
      </c>
      <c r="C17" s="286" t="s">
        <v>102</v>
      </c>
      <c r="D17" s="50" t="s">
        <v>87</v>
      </c>
      <c r="E17" s="45">
        <v>754</v>
      </c>
      <c r="F17" s="45">
        <v>596</v>
      </c>
      <c r="G17" s="45">
        <v>729</v>
      </c>
      <c r="H17" s="45">
        <v>615</v>
      </c>
      <c r="I17" s="45">
        <v>863</v>
      </c>
      <c r="J17" s="45">
        <v>807</v>
      </c>
      <c r="K17" s="45">
        <v>706</v>
      </c>
      <c r="L17" s="45">
        <v>587</v>
      </c>
      <c r="M17" s="45">
        <v>605</v>
      </c>
      <c r="N17" s="45">
        <v>605</v>
      </c>
      <c r="O17" s="45">
        <v>569</v>
      </c>
      <c r="P17" s="45">
        <v>596</v>
      </c>
      <c r="Q17" s="45">
        <f t="shared" si="0"/>
        <v>8032</v>
      </c>
      <c r="R17" s="79">
        <f t="shared" si="1"/>
        <v>7.0575999999999999</v>
      </c>
    </row>
    <row r="18" spans="2:19" s="17" customFormat="1" ht="18.75" customHeight="1">
      <c r="B18" s="275"/>
      <c r="C18" s="287"/>
      <c r="D18" s="50" t="s">
        <v>76</v>
      </c>
      <c r="E18" s="45">
        <v>126</v>
      </c>
      <c r="F18" s="45">
        <v>119</v>
      </c>
      <c r="G18" s="45">
        <v>150</v>
      </c>
      <c r="H18" s="45">
        <v>97</v>
      </c>
      <c r="I18" s="45">
        <v>171</v>
      </c>
      <c r="J18" s="45">
        <v>155</v>
      </c>
      <c r="K18" s="45">
        <v>141</v>
      </c>
      <c r="L18" s="45">
        <v>171</v>
      </c>
      <c r="M18" s="45">
        <v>161</v>
      </c>
      <c r="N18" s="45">
        <v>150</v>
      </c>
      <c r="O18" s="45">
        <v>161</v>
      </c>
      <c r="P18" s="45">
        <v>169</v>
      </c>
      <c r="Q18" s="45">
        <f t="shared" si="0"/>
        <v>1771</v>
      </c>
      <c r="R18" s="79">
        <f t="shared" si="1"/>
        <v>1.5562</v>
      </c>
    </row>
    <row r="19" spans="2:19" s="17" customFormat="1" ht="18.75" customHeight="1">
      <c r="B19" s="275"/>
      <c r="C19" s="287"/>
      <c r="D19" s="51" t="s">
        <v>78</v>
      </c>
      <c r="E19" s="45">
        <v>15</v>
      </c>
      <c r="F19" s="45">
        <v>14</v>
      </c>
      <c r="G19" s="45">
        <v>14</v>
      </c>
      <c r="H19" s="45">
        <v>12</v>
      </c>
      <c r="I19" s="45">
        <v>6</v>
      </c>
      <c r="J19" s="45">
        <v>8</v>
      </c>
      <c r="K19" s="45">
        <v>9</v>
      </c>
      <c r="L19" s="45">
        <v>5</v>
      </c>
      <c r="M19" s="45">
        <v>28</v>
      </c>
      <c r="N19" s="45">
        <v>18</v>
      </c>
      <c r="O19" s="45">
        <v>26</v>
      </c>
      <c r="P19" s="45">
        <v>18</v>
      </c>
      <c r="Q19" s="45">
        <f t="shared" si="0"/>
        <v>173</v>
      </c>
      <c r="R19" s="79">
        <f t="shared" si="1"/>
        <v>0.152</v>
      </c>
    </row>
    <row r="20" spans="2:19" s="17" customFormat="1" ht="18.75" customHeight="1">
      <c r="B20" s="275"/>
      <c r="C20" s="287"/>
      <c r="D20" s="50" t="s">
        <v>77</v>
      </c>
      <c r="E20" s="45">
        <v>6</v>
      </c>
      <c r="F20" s="45">
        <v>4</v>
      </c>
      <c r="G20" s="45">
        <v>14</v>
      </c>
      <c r="H20" s="45">
        <v>5</v>
      </c>
      <c r="I20" s="45">
        <v>7</v>
      </c>
      <c r="J20" s="45">
        <v>8</v>
      </c>
      <c r="K20" s="45">
        <v>12</v>
      </c>
      <c r="L20" s="45">
        <v>19</v>
      </c>
      <c r="M20" s="45">
        <v>29</v>
      </c>
      <c r="N20" s="45">
        <v>11</v>
      </c>
      <c r="O20" s="45">
        <v>6</v>
      </c>
      <c r="P20" s="45">
        <v>8</v>
      </c>
      <c r="Q20" s="45">
        <f t="shared" si="0"/>
        <v>129</v>
      </c>
      <c r="R20" s="79">
        <f t="shared" si="1"/>
        <v>0.1134</v>
      </c>
      <c r="S20" s="69"/>
    </row>
    <row r="21" spans="2:19" s="17" customFormat="1" ht="18.75" customHeight="1">
      <c r="B21" s="275"/>
      <c r="C21" s="287"/>
      <c r="D21" s="34" t="s">
        <v>93</v>
      </c>
      <c r="E21" s="45">
        <v>1</v>
      </c>
      <c r="F21" s="45">
        <v>8</v>
      </c>
      <c r="G21" s="45">
        <v>9</v>
      </c>
      <c r="H21" s="45">
        <v>2</v>
      </c>
      <c r="I21" s="45">
        <v>2</v>
      </c>
      <c r="J21" s="45">
        <v>3</v>
      </c>
      <c r="K21" s="45">
        <v>14</v>
      </c>
      <c r="L21" s="45">
        <v>6</v>
      </c>
      <c r="M21" s="45">
        <v>8</v>
      </c>
      <c r="N21" s="45">
        <v>3</v>
      </c>
      <c r="O21" s="45">
        <v>2</v>
      </c>
      <c r="P21" s="45">
        <v>0</v>
      </c>
      <c r="Q21" s="45">
        <f t="shared" si="0"/>
        <v>58</v>
      </c>
      <c r="R21" s="79">
        <f t="shared" si="1"/>
        <v>5.0999999999999997E-2</v>
      </c>
    </row>
    <row r="22" spans="2:19" s="17" customFormat="1" ht="18.75" customHeight="1">
      <c r="B22" s="276"/>
      <c r="C22" s="288"/>
      <c r="D22" s="46" t="s">
        <v>175</v>
      </c>
      <c r="E22" s="47">
        <f t="shared" ref="E22:P22" si="4">+SUM(E17:E21)</f>
        <v>902</v>
      </c>
      <c r="F22" s="47">
        <f t="shared" si="4"/>
        <v>741</v>
      </c>
      <c r="G22" s="47">
        <f t="shared" si="4"/>
        <v>916</v>
      </c>
      <c r="H22" s="47">
        <f t="shared" si="4"/>
        <v>731</v>
      </c>
      <c r="I22" s="47">
        <f t="shared" si="4"/>
        <v>1049</v>
      </c>
      <c r="J22" s="47">
        <f t="shared" si="4"/>
        <v>981</v>
      </c>
      <c r="K22" s="47">
        <f t="shared" si="4"/>
        <v>882</v>
      </c>
      <c r="L22" s="47">
        <f t="shared" si="4"/>
        <v>788</v>
      </c>
      <c r="M22" s="47">
        <f t="shared" si="4"/>
        <v>831</v>
      </c>
      <c r="N22" s="47">
        <f t="shared" si="4"/>
        <v>787</v>
      </c>
      <c r="O22" s="47">
        <f t="shared" si="4"/>
        <v>764</v>
      </c>
      <c r="P22" s="47">
        <f t="shared" si="4"/>
        <v>791</v>
      </c>
      <c r="Q22" s="47">
        <f t="shared" si="0"/>
        <v>10163</v>
      </c>
      <c r="R22" s="80">
        <f t="shared" si="1"/>
        <v>8.9300999999999995</v>
      </c>
    </row>
    <row r="23" spans="2:19" s="17" customFormat="1" ht="18.75" customHeight="1">
      <c r="B23" s="289">
        <v>4</v>
      </c>
      <c r="C23" s="286" t="s">
        <v>103</v>
      </c>
      <c r="D23" s="50" t="s">
        <v>87</v>
      </c>
      <c r="E23" s="45">
        <v>755</v>
      </c>
      <c r="F23" s="45">
        <v>809</v>
      </c>
      <c r="G23" s="45">
        <v>432</v>
      </c>
      <c r="H23" s="45">
        <v>448</v>
      </c>
      <c r="I23" s="45">
        <v>599</v>
      </c>
      <c r="J23" s="45">
        <v>482</v>
      </c>
      <c r="K23" s="45">
        <v>613</v>
      </c>
      <c r="L23" s="45">
        <v>529</v>
      </c>
      <c r="M23" s="45">
        <v>498</v>
      </c>
      <c r="N23" s="45">
        <v>647</v>
      </c>
      <c r="O23" s="45">
        <v>431</v>
      </c>
      <c r="P23" s="45">
        <v>563</v>
      </c>
      <c r="Q23" s="45">
        <f t="shared" ref="Q23:Q28" si="5">+SUM(E23:P23)</f>
        <v>6806</v>
      </c>
      <c r="R23" s="79">
        <f t="shared" si="1"/>
        <v>5.9804000000000004</v>
      </c>
    </row>
    <row r="24" spans="2:19" s="17" customFormat="1" ht="18.75" customHeight="1">
      <c r="B24" s="275"/>
      <c r="C24" s="287"/>
      <c r="D24" s="50" t="s">
        <v>76</v>
      </c>
      <c r="E24" s="45">
        <v>69</v>
      </c>
      <c r="F24" s="45">
        <v>74</v>
      </c>
      <c r="G24" s="45">
        <v>90</v>
      </c>
      <c r="H24" s="45">
        <v>74</v>
      </c>
      <c r="I24" s="45">
        <v>87</v>
      </c>
      <c r="J24" s="45">
        <v>101</v>
      </c>
      <c r="K24" s="45">
        <v>82</v>
      </c>
      <c r="L24" s="45">
        <v>109</v>
      </c>
      <c r="M24" s="45">
        <v>98</v>
      </c>
      <c r="N24" s="45">
        <v>127</v>
      </c>
      <c r="O24" s="45">
        <v>118</v>
      </c>
      <c r="P24" s="45">
        <v>86</v>
      </c>
      <c r="Q24" s="45">
        <f t="shared" si="5"/>
        <v>1115</v>
      </c>
      <c r="R24" s="79">
        <f t="shared" si="1"/>
        <v>0.97970000000000002</v>
      </c>
    </row>
    <row r="25" spans="2:19" s="17" customFormat="1" ht="18.75" customHeight="1">
      <c r="B25" s="275"/>
      <c r="C25" s="287"/>
      <c r="D25" s="51" t="s">
        <v>78</v>
      </c>
      <c r="E25" s="45">
        <v>2</v>
      </c>
      <c r="F25" s="45">
        <v>7</v>
      </c>
      <c r="G25" s="45">
        <v>0</v>
      </c>
      <c r="H25" s="45">
        <v>2</v>
      </c>
      <c r="I25" s="45">
        <v>6</v>
      </c>
      <c r="J25" s="45">
        <v>1</v>
      </c>
      <c r="K25" s="45">
        <v>4</v>
      </c>
      <c r="L25" s="45">
        <v>3</v>
      </c>
      <c r="M25" s="45">
        <v>5</v>
      </c>
      <c r="N25" s="45">
        <v>1</v>
      </c>
      <c r="O25" s="45">
        <v>2</v>
      </c>
      <c r="P25" s="45">
        <v>5</v>
      </c>
      <c r="Q25" s="45">
        <f t="shared" si="5"/>
        <v>38</v>
      </c>
      <c r="R25" s="79">
        <f t="shared" si="1"/>
        <v>3.3399999999999999E-2</v>
      </c>
    </row>
    <row r="26" spans="2:19" s="17" customFormat="1" ht="18.75" customHeight="1">
      <c r="B26" s="275"/>
      <c r="C26" s="287"/>
      <c r="D26" s="50" t="s">
        <v>77</v>
      </c>
      <c r="E26" s="45">
        <v>0</v>
      </c>
      <c r="F26" s="45">
        <v>0</v>
      </c>
      <c r="G26" s="45">
        <v>0</v>
      </c>
      <c r="H26" s="45">
        <v>0</v>
      </c>
      <c r="I26" s="45">
        <v>0</v>
      </c>
      <c r="J26" s="45">
        <v>1</v>
      </c>
      <c r="K26" s="45">
        <v>1</v>
      </c>
      <c r="L26" s="45">
        <v>1</v>
      </c>
      <c r="M26" s="45">
        <v>4</v>
      </c>
      <c r="N26" s="45">
        <v>2</v>
      </c>
      <c r="O26" s="45">
        <v>3</v>
      </c>
      <c r="P26" s="45">
        <v>3</v>
      </c>
      <c r="Q26" s="45">
        <f t="shared" si="5"/>
        <v>15</v>
      </c>
      <c r="R26" s="79">
        <f t="shared" si="1"/>
        <v>1.32E-2</v>
      </c>
      <c r="S26" s="69"/>
    </row>
    <row r="27" spans="2:19" s="17" customFormat="1" ht="18.75" customHeight="1">
      <c r="B27" s="275"/>
      <c r="C27" s="287"/>
      <c r="D27" s="34" t="s">
        <v>93</v>
      </c>
      <c r="E27" s="45">
        <v>8</v>
      </c>
      <c r="F27" s="45">
        <v>3</v>
      </c>
      <c r="G27" s="45">
        <v>1</v>
      </c>
      <c r="H27" s="45">
        <v>4</v>
      </c>
      <c r="I27" s="45">
        <v>9</v>
      </c>
      <c r="J27" s="45">
        <v>6</v>
      </c>
      <c r="K27" s="45">
        <v>5</v>
      </c>
      <c r="L27" s="45">
        <v>4</v>
      </c>
      <c r="M27" s="45">
        <v>1</v>
      </c>
      <c r="N27" s="45">
        <v>2</v>
      </c>
      <c r="O27" s="45">
        <v>2</v>
      </c>
      <c r="P27" s="45">
        <v>1</v>
      </c>
      <c r="Q27" s="45">
        <f t="shared" si="5"/>
        <v>46</v>
      </c>
      <c r="R27" s="79">
        <f t="shared" si="1"/>
        <v>4.0399999999999998E-2</v>
      </c>
    </row>
    <row r="28" spans="2:19" s="17" customFormat="1" ht="18.75" customHeight="1">
      <c r="B28" s="276"/>
      <c r="C28" s="288"/>
      <c r="D28" s="46" t="s">
        <v>175</v>
      </c>
      <c r="E28" s="47">
        <f t="shared" ref="E28:P28" si="6">+SUM(E23:E27)</f>
        <v>834</v>
      </c>
      <c r="F28" s="47">
        <f t="shared" si="6"/>
        <v>893</v>
      </c>
      <c r="G28" s="47">
        <f t="shared" si="6"/>
        <v>523</v>
      </c>
      <c r="H28" s="47">
        <f t="shared" si="6"/>
        <v>528</v>
      </c>
      <c r="I28" s="47">
        <f t="shared" si="6"/>
        <v>701</v>
      </c>
      <c r="J28" s="47">
        <f t="shared" si="6"/>
        <v>591</v>
      </c>
      <c r="K28" s="47">
        <f t="shared" si="6"/>
        <v>705</v>
      </c>
      <c r="L28" s="47">
        <f t="shared" si="6"/>
        <v>646</v>
      </c>
      <c r="M28" s="47">
        <f t="shared" si="6"/>
        <v>606</v>
      </c>
      <c r="N28" s="47">
        <f t="shared" si="6"/>
        <v>779</v>
      </c>
      <c r="O28" s="47">
        <f t="shared" si="6"/>
        <v>556</v>
      </c>
      <c r="P28" s="47">
        <f t="shared" si="6"/>
        <v>658</v>
      </c>
      <c r="Q28" s="47">
        <f t="shared" si="5"/>
        <v>8020</v>
      </c>
      <c r="R28" s="80">
        <f t="shared" si="1"/>
        <v>7.0471000000000004</v>
      </c>
    </row>
    <row r="29" spans="2:19" s="17" customFormat="1" ht="18.75" customHeight="1">
      <c r="B29" s="282" t="s">
        <v>52</v>
      </c>
      <c r="C29" s="282"/>
      <c r="D29" s="53" t="s">
        <v>87</v>
      </c>
      <c r="E29" s="49">
        <f>+E17+E23+E11+E5</f>
        <v>9481</v>
      </c>
      <c r="F29" s="49">
        <f t="shared" ref="F29:P29" si="7">+F17+F23+F11+F5</f>
        <v>7048</v>
      </c>
      <c r="G29" s="49">
        <f t="shared" si="7"/>
        <v>7917</v>
      </c>
      <c r="H29" s="49">
        <f t="shared" si="7"/>
        <v>6189</v>
      </c>
      <c r="I29" s="49">
        <f t="shared" si="7"/>
        <v>8266</v>
      </c>
      <c r="J29" s="49">
        <f t="shared" si="7"/>
        <v>6803</v>
      </c>
      <c r="K29" s="49">
        <f t="shared" si="7"/>
        <v>6773</v>
      </c>
      <c r="L29" s="49">
        <f t="shared" si="7"/>
        <v>5257</v>
      </c>
      <c r="M29" s="49">
        <f t="shared" si="7"/>
        <v>5432</v>
      </c>
      <c r="N29" s="49">
        <f t="shared" si="7"/>
        <v>6326</v>
      </c>
      <c r="O29" s="49">
        <f t="shared" si="7"/>
        <v>6159</v>
      </c>
      <c r="P29" s="49">
        <f t="shared" si="7"/>
        <v>6125</v>
      </c>
      <c r="Q29" s="49">
        <f>+SUM(E29:P29)</f>
        <v>81776</v>
      </c>
      <c r="R29" s="155">
        <f t="shared" si="1"/>
        <v>71.855599999999995</v>
      </c>
    </row>
    <row r="30" spans="2:19" s="17" customFormat="1" ht="18.75" customHeight="1">
      <c r="B30" s="283"/>
      <c r="C30" s="283"/>
      <c r="D30" s="53" t="s">
        <v>76</v>
      </c>
      <c r="E30" s="49">
        <f>E7+E12+E18+E24</f>
        <v>1640</v>
      </c>
      <c r="F30" s="49">
        <f t="shared" ref="F30:P30" si="8">F7+F12+F18+F24</f>
        <v>1602</v>
      </c>
      <c r="G30" s="49">
        <f t="shared" si="8"/>
        <v>1979</v>
      </c>
      <c r="H30" s="49">
        <f t="shared" si="8"/>
        <v>1464</v>
      </c>
      <c r="I30" s="49">
        <f t="shared" si="8"/>
        <v>1874</v>
      </c>
      <c r="J30" s="49">
        <f t="shared" si="8"/>
        <v>1625</v>
      </c>
      <c r="K30" s="49">
        <f t="shared" si="8"/>
        <v>1639</v>
      </c>
      <c r="L30" s="49">
        <f t="shared" si="8"/>
        <v>1990</v>
      </c>
      <c r="M30" s="49">
        <f t="shared" si="8"/>
        <v>1800</v>
      </c>
      <c r="N30" s="49">
        <f t="shared" si="8"/>
        <v>1931</v>
      </c>
      <c r="O30" s="49">
        <f t="shared" si="8"/>
        <v>1800</v>
      </c>
      <c r="P30" s="49">
        <f t="shared" si="8"/>
        <v>1540</v>
      </c>
      <c r="Q30" s="49">
        <f t="shared" ref="Q30:Q33" si="9">+SUM(E30:P30)</f>
        <v>20884</v>
      </c>
      <c r="R30" s="155">
        <f t="shared" si="1"/>
        <v>18.3505</v>
      </c>
    </row>
    <row r="31" spans="2:19" s="17" customFormat="1" ht="18.75" customHeight="1">
      <c r="B31" s="283"/>
      <c r="C31" s="283"/>
      <c r="D31" s="53" t="s">
        <v>78</v>
      </c>
      <c r="E31" s="49">
        <f>+E19+E25+E13+E6</f>
        <v>369</v>
      </c>
      <c r="F31" s="49">
        <f t="shared" ref="F31:P31" si="10">+F19+F25+F13+F6</f>
        <v>394</v>
      </c>
      <c r="G31" s="49">
        <f t="shared" si="10"/>
        <v>394</v>
      </c>
      <c r="H31" s="49">
        <f t="shared" si="10"/>
        <v>337</v>
      </c>
      <c r="I31" s="49">
        <f t="shared" si="10"/>
        <v>446</v>
      </c>
      <c r="J31" s="49">
        <f t="shared" si="10"/>
        <v>574</v>
      </c>
      <c r="K31" s="49">
        <f t="shared" si="10"/>
        <v>514</v>
      </c>
      <c r="L31" s="49">
        <f t="shared" si="10"/>
        <v>735</v>
      </c>
      <c r="M31" s="49">
        <f t="shared" si="10"/>
        <v>847</v>
      </c>
      <c r="N31" s="49">
        <f t="shared" si="10"/>
        <v>924</v>
      </c>
      <c r="O31" s="49">
        <f t="shared" si="10"/>
        <v>814</v>
      </c>
      <c r="P31" s="49">
        <f t="shared" si="10"/>
        <v>499</v>
      </c>
      <c r="Q31" s="49">
        <f t="shared" si="9"/>
        <v>6847</v>
      </c>
      <c r="R31" s="155">
        <f t="shared" si="1"/>
        <v>6.0164</v>
      </c>
      <c r="S31" s="69"/>
    </row>
    <row r="32" spans="2:19" s="17" customFormat="1" ht="18.75" customHeight="1">
      <c r="B32" s="283"/>
      <c r="C32" s="283"/>
      <c r="D32" s="52" t="s">
        <v>77</v>
      </c>
      <c r="E32" s="49">
        <f>+E20+E26+E14+E8</f>
        <v>315</v>
      </c>
      <c r="F32" s="49">
        <f t="shared" ref="F32:P32" si="11">+F20+F26+F14+F8</f>
        <v>291</v>
      </c>
      <c r="G32" s="49">
        <f t="shared" si="11"/>
        <v>255</v>
      </c>
      <c r="H32" s="49">
        <f t="shared" si="11"/>
        <v>287</v>
      </c>
      <c r="I32" s="49">
        <f t="shared" si="11"/>
        <v>221</v>
      </c>
      <c r="J32" s="49">
        <f t="shared" si="11"/>
        <v>256</v>
      </c>
      <c r="K32" s="49">
        <f t="shared" si="11"/>
        <v>221</v>
      </c>
      <c r="L32" s="49">
        <f t="shared" si="11"/>
        <v>456</v>
      </c>
      <c r="M32" s="49">
        <f t="shared" si="11"/>
        <v>496</v>
      </c>
      <c r="N32" s="49">
        <f t="shared" si="11"/>
        <v>469</v>
      </c>
      <c r="O32" s="49">
        <f t="shared" si="11"/>
        <v>312</v>
      </c>
      <c r="P32" s="49">
        <f t="shared" si="11"/>
        <v>166</v>
      </c>
      <c r="Q32" s="49">
        <f t="shared" si="9"/>
        <v>3745</v>
      </c>
      <c r="R32" s="155">
        <f t="shared" si="1"/>
        <v>3.2907000000000002</v>
      </c>
    </row>
    <row r="33" spans="2:19" s="17" customFormat="1" ht="18.75" customHeight="1">
      <c r="B33" s="283"/>
      <c r="C33" s="283"/>
      <c r="D33" s="48" t="s">
        <v>93</v>
      </c>
      <c r="E33" s="49">
        <f>+E21+E27+E15+E9</f>
        <v>45</v>
      </c>
      <c r="F33" s="49">
        <f t="shared" ref="F33:P33" si="12">+F21+F27+F15+F9</f>
        <v>49</v>
      </c>
      <c r="G33" s="49">
        <f t="shared" si="12"/>
        <v>47</v>
      </c>
      <c r="H33" s="49">
        <f t="shared" si="12"/>
        <v>31</v>
      </c>
      <c r="I33" s="49">
        <f t="shared" si="12"/>
        <v>43</v>
      </c>
      <c r="J33" s="49">
        <f t="shared" si="12"/>
        <v>41</v>
      </c>
      <c r="K33" s="49">
        <f t="shared" si="12"/>
        <v>59</v>
      </c>
      <c r="L33" s="49">
        <f t="shared" si="12"/>
        <v>73</v>
      </c>
      <c r="M33" s="49">
        <f t="shared" si="12"/>
        <v>49</v>
      </c>
      <c r="N33" s="49">
        <f t="shared" si="12"/>
        <v>46</v>
      </c>
      <c r="O33" s="49">
        <f t="shared" si="12"/>
        <v>44</v>
      </c>
      <c r="P33" s="49">
        <f t="shared" si="12"/>
        <v>27</v>
      </c>
      <c r="Q33" s="49">
        <f t="shared" si="9"/>
        <v>554</v>
      </c>
      <c r="R33" s="155">
        <f t="shared" si="1"/>
        <v>0.48680000000000001</v>
      </c>
    </row>
    <row r="34" spans="2:19" s="17" customFormat="1" ht="18.75" customHeight="1">
      <c r="B34" s="284"/>
      <c r="C34" s="284"/>
      <c r="D34" s="46" t="s">
        <v>2</v>
      </c>
      <c r="E34" s="47">
        <f>+SUM(E29:E33)</f>
        <v>11850</v>
      </c>
      <c r="F34" s="47">
        <f t="shared" ref="F34:P34" si="13">+SUM(F29:F33)</f>
        <v>9384</v>
      </c>
      <c r="G34" s="47">
        <f t="shared" si="13"/>
        <v>10592</v>
      </c>
      <c r="H34" s="47">
        <f t="shared" si="13"/>
        <v>8308</v>
      </c>
      <c r="I34" s="47">
        <f t="shared" si="13"/>
        <v>10850</v>
      </c>
      <c r="J34" s="47">
        <f t="shared" si="13"/>
        <v>9299</v>
      </c>
      <c r="K34" s="47">
        <f t="shared" si="13"/>
        <v>9206</v>
      </c>
      <c r="L34" s="47">
        <f t="shared" si="13"/>
        <v>8511</v>
      </c>
      <c r="M34" s="47">
        <f t="shared" si="13"/>
        <v>8624</v>
      </c>
      <c r="N34" s="47">
        <f t="shared" si="13"/>
        <v>9696</v>
      </c>
      <c r="O34" s="47">
        <f t="shared" si="13"/>
        <v>9129</v>
      </c>
      <c r="P34" s="47">
        <f t="shared" si="13"/>
        <v>8357</v>
      </c>
      <c r="Q34" s="47">
        <f>+SUM(E34:P34)</f>
        <v>113806</v>
      </c>
      <c r="R34" s="80">
        <f t="shared" si="1"/>
        <v>100</v>
      </c>
    </row>
    <row r="35" spans="2:19" ht="12.75" customHeight="1">
      <c r="B35" s="75" t="s">
        <v>88</v>
      </c>
      <c r="C35" s="78"/>
      <c r="D35" s="44"/>
      <c r="E35" s="44"/>
      <c r="F35" s="44"/>
      <c r="G35" s="69"/>
    </row>
    <row r="36" spans="2:19" ht="12.75" customHeight="1">
      <c r="B36" s="104" t="s">
        <v>233</v>
      </c>
      <c r="C36" s="78"/>
      <c r="D36" s="44"/>
      <c r="E36" s="44"/>
      <c r="F36" s="44"/>
      <c r="G36" s="97"/>
      <c r="H36" s="44"/>
      <c r="I36" s="44"/>
      <c r="J36" s="44"/>
      <c r="K36" s="44"/>
      <c r="L36" s="44"/>
      <c r="M36" s="44"/>
      <c r="N36" s="44"/>
      <c r="O36" s="44"/>
      <c r="P36" s="44"/>
      <c r="Q36" s="44"/>
      <c r="R36" s="44"/>
      <c r="S36" s="93"/>
    </row>
    <row r="37" spans="2:19" ht="12.75" customHeight="1">
      <c r="B37" s="43" t="s">
        <v>228</v>
      </c>
      <c r="C37" s="76"/>
      <c r="D37" s="77"/>
      <c r="E37" s="17"/>
    </row>
    <row r="38" spans="2:19">
      <c r="B38" s="43" t="s">
        <v>230</v>
      </c>
      <c r="C38" s="17"/>
      <c r="D38" s="34"/>
      <c r="E38" s="17"/>
    </row>
    <row r="39" spans="2:19">
      <c r="C39" s="54"/>
      <c r="K39" s="98"/>
    </row>
    <row r="40" spans="2:19">
      <c r="C40" s="54"/>
    </row>
  </sheetData>
  <mergeCells count="9">
    <mergeCell ref="B29:C34"/>
    <mergeCell ref="C11:C16"/>
    <mergeCell ref="B11:B16"/>
    <mergeCell ref="C5:C10"/>
    <mergeCell ref="B5:B10"/>
    <mergeCell ref="C17:C22"/>
    <mergeCell ref="B17:B22"/>
    <mergeCell ref="C23:C28"/>
    <mergeCell ref="B23:B28"/>
  </mergeCells>
  <hyperlinks>
    <hyperlink ref="A1" location="ÍNDICE!A1" display="volver" xr:uid="{68B2FAA2-BDCF-47C1-8F52-8ED932E8C7D5}"/>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22</vt:i4>
      </vt:variant>
    </vt:vector>
  </HeadingPairs>
  <TitlesOfParts>
    <vt:vector size="22" baseType="lpstr">
      <vt:lpstr>ÍNDICE</vt:lpstr>
      <vt:lpstr>1.1</vt:lpstr>
      <vt:lpstr>1.2</vt:lpstr>
      <vt:lpstr>1.3</vt:lpstr>
      <vt:lpstr>1.4</vt:lpstr>
      <vt:lpstr>1.5</vt:lpstr>
      <vt:lpstr>1.6</vt:lpstr>
      <vt:lpstr>1.7</vt:lpstr>
      <vt:lpstr>1.8 </vt:lpstr>
      <vt:lpstr>1.9</vt:lpstr>
      <vt:lpstr>1.10</vt:lpstr>
      <vt:lpstr>1.11</vt:lpstr>
      <vt:lpstr>1.12</vt:lpstr>
      <vt:lpstr>1.13</vt:lpstr>
      <vt:lpstr>1.14</vt:lpstr>
      <vt:lpstr>1.15</vt:lpstr>
      <vt:lpstr>1.16</vt:lpstr>
      <vt:lpstr>1.17</vt:lpstr>
      <vt:lpstr>1.18</vt:lpstr>
      <vt:lpstr>1.19</vt:lpstr>
      <vt:lpstr>1.20</vt:lpstr>
      <vt:lpstr>1.21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Eventos Publico</dc:creator>
  <cp:lastModifiedBy>OEE Apoyo 2</cp:lastModifiedBy>
  <dcterms:created xsi:type="dcterms:W3CDTF">2019-04-01T15:58:58Z</dcterms:created>
  <dcterms:modified xsi:type="dcterms:W3CDTF">2024-08-15T22:15:49Z</dcterms:modified>
</cp:coreProperties>
</file>