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8_{D0E02C67-ACB3-4847-8658-ADFBA92DE909}" xr6:coauthVersionLast="47" xr6:coauthVersionMax="47" xr10:uidLastSave="{00000000-0000-0000-0000-000000000000}"/>
  <bookViews>
    <workbookView xWindow="-120" yWindow="-120" windowWidth="29040" windowHeight="15840" tabRatio="743" xr2:uid="{F6C6CC07-398B-4A61-9612-106B6349F9F1}"/>
  </bookViews>
  <sheets>
    <sheet name="Indice" sheetId="29" r:id="rId1"/>
    <sheet name="8.1" sheetId="27" r:id="rId2"/>
    <sheet name="8.2" sheetId="11" r:id="rId3"/>
    <sheet name="8.3" sheetId="30" r:id="rId4"/>
    <sheet name="8.4" sheetId="21" r:id="rId5"/>
    <sheet name="8.5" sheetId="2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22" l="1"/>
  <c r="P16" i="21"/>
  <c r="O16" i="21"/>
  <c r="N16" i="21"/>
  <c r="M16" i="21"/>
  <c r="L16" i="21"/>
  <c r="K16" i="21"/>
  <c r="J16" i="21"/>
  <c r="I16" i="21"/>
  <c r="H16" i="21"/>
  <c r="G16" i="21"/>
  <c r="F16" i="21"/>
  <c r="F17" i="21"/>
  <c r="E16" i="21"/>
  <c r="Q15" i="21"/>
  <c r="Q8" i="30"/>
  <c r="Q13" i="21"/>
  <c r="O4" i="22"/>
  <c r="N4" i="22"/>
  <c r="M4" i="22"/>
  <c r="L4" i="22"/>
  <c r="K4" i="22"/>
  <c r="J4" i="22"/>
  <c r="I4" i="22"/>
  <c r="H4" i="22"/>
  <c r="G4" i="22"/>
  <c r="F4" i="22"/>
  <c r="E4" i="22"/>
  <c r="D4" i="22"/>
  <c r="P4" i="21"/>
  <c r="O4" i="21"/>
  <c r="N4" i="21"/>
  <c r="M4" i="21"/>
  <c r="L4" i="21"/>
  <c r="K4" i="21"/>
  <c r="J4" i="21"/>
  <c r="I4" i="21"/>
  <c r="H4" i="21"/>
  <c r="G4" i="21"/>
  <c r="F4" i="21"/>
  <c r="E4" i="21"/>
  <c r="P4" i="30"/>
  <c r="O4" i="30"/>
  <c r="N4" i="30"/>
  <c r="M4" i="30"/>
  <c r="L4" i="30"/>
  <c r="K4" i="30"/>
  <c r="J4" i="30"/>
  <c r="I4" i="30"/>
  <c r="H4" i="30"/>
  <c r="G4" i="30"/>
  <c r="F4" i="30"/>
  <c r="E4" i="30"/>
  <c r="P4" i="11"/>
  <c r="O4" i="11"/>
  <c r="N4" i="11"/>
  <c r="M4" i="11"/>
  <c r="L4" i="11"/>
  <c r="K4" i="11"/>
  <c r="J4" i="11"/>
  <c r="I4" i="11"/>
  <c r="H4" i="11"/>
  <c r="G4" i="11"/>
  <c r="F4" i="11"/>
  <c r="E4" i="11"/>
  <c r="O4" i="27"/>
  <c r="N4" i="27"/>
  <c r="M4" i="27"/>
  <c r="L4" i="27"/>
  <c r="K4" i="27"/>
  <c r="J4" i="27"/>
  <c r="I4" i="27"/>
  <c r="H4" i="27"/>
  <c r="G4" i="27"/>
  <c r="F4" i="27"/>
  <c r="E4" i="27"/>
  <c r="D4" i="27"/>
  <c r="F10" i="21"/>
  <c r="G10" i="21"/>
  <c r="H10" i="21"/>
  <c r="I10" i="21"/>
  <c r="J10" i="21"/>
  <c r="J17" i="21"/>
  <c r="K10" i="21"/>
  <c r="K17" i="21"/>
  <c r="L10" i="21"/>
  <c r="L17" i="21"/>
  <c r="M10" i="21"/>
  <c r="N10" i="21"/>
  <c r="O10" i="21"/>
  <c r="P10" i="21"/>
  <c r="E10" i="21"/>
  <c r="Q10" i="21"/>
  <c r="F7" i="21"/>
  <c r="G7" i="21"/>
  <c r="H7" i="21"/>
  <c r="I7" i="21"/>
  <c r="J7" i="21"/>
  <c r="Q7" i="21"/>
  <c r="K7" i="21"/>
  <c r="L7" i="21"/>
  <c r="M7" i="21"/>
  <c r="N7" i="21"/>
  <c r="O7" i="21"/>
  <c r="P7" i="21"/>
  <c r="E7" i="21"/>
  <c r="Q6" i="21"/>
  <c r="Q5" i="21"/>
  <c r="Q9" i="21"/>
  <c r="Q7" i="30"/>
  <c r="Q6" i="30"/>
  <c r="Q11" i="30"/>
  <c r="Q10" i="30"/>
  <c r="Q14" i="30"/>
  <c r="Q9" i="30"/>
  <c r="Q17" i="30"/>
  <c r="Q15" i="30"/>
  <c r="E21" i="30"/>
  <c r="F21" i="30"/>
  <c r="G21" i="30"/>
  <c r="G22" i="30"/>
  <c r="H21" i="30"/>
  <c r="I21" i="30"/>
  <c r="J21" i="30"/>
  <c r="K21" i="30"/>
  <c r="L21" i="30"/>
  <c r="M21" i="30"/>
  <c r="N21" i="30"/>
  <c r="O21" i="30"/>
  <c r="P21" i="30"/>
  <c r="Q20" i="30"/>
  <c r="F8" i="11"/>
  <c r="G8" i="11"/>
  <c r="H8" i="11"/>
  <c r="I8" i="11"/>
  <c r="J8" i="11"/>
  <c r="K8" i="11"/>
  <c r="L8" i="11"/>
  <c r="M8" i="11"/>
  <c r="N8" i="11"/>
  <c r="O8" i="11"/>
  <c r="P8" i="11"/>
  <c r="E8" i="11"/>
  <c r="Q5" i="11"/>
  <c r="Q13" i="30"/>
  <c r="Q19" i="30"/>
  <c r="Q12" i="30"/>
  <c r="B9" i="29"/>
  <c r="B10" i="29"/>
  <c r="P19" i="30"/>
  <c r="P22" i="30"/>
  <c r="O19" i="30"/>
  <c r="O22" i="30"/>
  <c r="N19" i="30"/>
  <c r="N22" i="30"/>
  <c r="M19" i="30"/>
  <c r="M22" i="30"/>
  <c r="L19" i="30"/>
  <c r="L22" i="30"/>
  <c r="K19" i="30"/>
  <c r="K22" i="30"/>
  <c r="J19" i="30"/>
  <c r="J22" i="30"/>
  <c r="I19" i="30"/>
  <c r="I22" i="30"/>
  <c r="H19" i="30"/>
  <c r="H22" i="30"/>
  <c r="G19" i="30"/>
  <c r="F19" i="30"/>
  <c r="F22" i="30"/>
  <c r="E19" i="30"/>
  <c r="E22" i="30"/>
  <c r="Q18" i="30"/>
  <c r="Q16" i="30"/>
  <c r="Q5" i="30"/>
  <c r="Q8" i="21"/>
  <c r="P14" i="21"/>
  <c r="O14" i="21"/>
  <c r="N14" i="21"/>
  <c r="N17" i="21"/>
  <c r="M14" i="21"/>
  <c r="L14" i="21"/>
  <c r="K14" i="21"/>
  <c r="Q14" i="21"/>
  <c r="J14" i="21"/>
  <c r="I14" i="21"/>
  <c r="H14" i="21"/>
  <c r="G14" i="21"/>
  <c r="F14" i="21"/>
  <c r="E14" i="21"/>
  <c r="Q11" i="21"/>
  <c r="Q12" i="21"/>
  <c r="O8" i="22"/>
  <c r="N8" i="22"/>
  <c r="M8" i="22"/>
  <c r="L8" i="22"/>
  <c r="K8" i="22"/>
  <c r="J8" i="22"/>
  <c r="I8" i="22"/>
  <c r="H8" i="22"/>
  <c r="G8" i="22"/>
  <c r="F8" i="22"/>
  <c r="E8" i="22"/>
  <c r="D8" i="22"/>
  <c r="P7" i="22"/>
  <c r="P5" i="22"/>
  <c r="P8" i="22"/>
  <c r="P6" i="27"/>
  <c r="P5" i="27"/>
  <c r="Q6" i="11"/>
  <c r="Q7" i="11"/>
  <c r="B11" i="29"/>
  <c r="B8" i="29"/>
  <c r="B5" i="29"/>
  <c r="Q21" i="30"/>
  <c r="Q7" i="22"/>
  <c r="Q5" i="22"/>
  <c r="Q8" i="22"/>
  <c r="Q6" i="22"/>
  <c r="H17" i="21"/>
  <c r="E17" i="21"/>
  <c r="O17" i="21"/>
  <c r="P17" i="21"/>
  <c r="M17" i="21"/>
  <c r="I17" i="21"/>
  <c r="Q22" i="30"/>
  <c r="R19" i="30"/>
  <c r="R13" i="30"/>
  <c r="Q8" i="11"/>
  <c r="R7" i="11"/>
  <c r="R8" i="30"/>
  <c r="R18" i="30"/>
  <c r="R14" i="30"/>
  <c r="R16" i="30"/>
  <c r="R6" i="30"/>
  <c r="R11" i="30"/>
  <c r="R12" i="30"/>
  <c r="R9" i="30"/>
  <c r="R17" i="30"/>
  <c r="R20" i="30"/>
  <c r="R10" i="30"/>
  <c r="R15" i="30"/>
  <c r="R21" i="30"/>
  <c r="R22" i="30"/>
  <c r="R7" i="30"/>
  <c r="R5" i="30"/>
  <c r="R6" i="11"/>
  <c r="R5" i="11"/>
  <c r="R8" i="11"/>
  <c r="Q16" i="21"/>
  <c r="Q17" i="21"/>
  <c r="R16" i="21"/>
  <c r="G17" i="21"/>
  <c r="R11" i="21"/>
  <c r="R10" i="21"/>
  <c r="R13" i="21"/>
  <c r="R15" i="21"/>
  <c r="R12" i="21"/>
  <c r="R8" i="21"/>
  <c r="R14" i="21"/>
  <c r="R7" i="21"/>
  <c r="R6" i="21"/>
  <c r="R5" i="21"/>
  <c r="R9" i="21"/>
  <c r="R17" i="21"/>
</calcChain>
</file>

<file path=xl/sharedStrings.xml><?xml version="1.0" encoding="utf-8"?>
<sst xmlns="http://schemas.openxmlformats.org/spreadsheetml/2006/main" count="97" uniqueCount="56">
  <si>
    <t>Total</t>
  </si>
  <si>
    <t>Abuso de posición de dominio</t>
  </si>
  <si>
    <t>Tipo de inicio</t>
  </si>
  <si>
    <t>De parte</t>
  </si>
  <si>
    <t>De oficio</t>
  </si>
  <si>
    <t>%</t>
  </si>
  <si>
    <t>volver</t>
  </si>
  <si>
    <t>Tipo de conducta</t>
  </si>
  <si>
    <t>Iniciadas</t>
  </si>
  <si>
    <t>Concluidas</t>
  </si>
  <si>
    <t>Investigaciones preliminares</t>
  </si>
  <si>
    <t>A. INVESTIGACIONES PRELIMINARES</t>
  </si>
  <si>
    <t>B. PROCEDIMIENTOS INICIADOS</t>
  </si>
  <si>
    <t>Tipo de conclusión</t>
  </si>
  <si>
    <t>Fundada</t>
  </si>
  <si>
    <t>Control de concentraciones</t>
  </si>
  <si>
    <t xml:space="preserve"> Total</t>
  </si>
  <si>
    <t>Región</t>
  </si>
  <si>
    <t>Sector</t>
  </si>
  <si>
    <t>Nacional</t>
  </si>
  <si>
    <t>Construcción</t>
  </si>
  <si>
    <t>Subtotal</t>
  </si>
  <si>
    <t>Autorizar sin condiciones</t>
  </si>
  <si>
    <t>1/ Corresponde a dos prácticas colusorias horizontales.</t>
  </si>
  <si>
    <t>8. DIRECCIÓN NACIONAL DE INVESTIGACIÓN Y PROMOCIÓN DE LA LIBRE COMPETENCIA</t>
  </si>
  <si>
    <t>Medios de pago</t>
  </si>
  <si>
    <t>Minería</t>
  </si>
  <si>
    <t>Lima</t>
  </si>
  <si>
    <t>Prácticas colusorias horizontales</t>
  </si>
  <si>
    <t>Tipo de procedimiento</t>
  </si>
  <si>
    <t>Procedimiento administrativo sancionador</t>
  </si>
  <si>
    <t>Eléctrico</t>
  </si>
  <si>
    <t>Inmobiliario</t>
  </si>
  <si>
    <t>Improcedente</t>
  </si>
  <si>
    <t>Desistimiento</t>
  </si>
  <si>
    <t>-</t>
  </si>
  <si>
    <t>Infundada</t>
  </si>
  <si>
    <t>Agrícola</t>
  </si>
  <si>
    <t>Comercialización de alimentos</t>
  </si>
  <si>
    <t>Maquinaria minera</t>
  </si>
  <si>
    <t>Salud</t>
  </si>
  <si>
    <t>Operadores logísticos marítimos</t>
  </si>
  <si>
    <t>Telecomunicaciones</t>
  </si>
  <si>
    <t>Insumos mineros</t>
  </si>
  <si>
    <t>Cal y cemento</t>
  </si>
  <si>
    <t>Pesca</t>
  </si>
  <si>
    <t>Obstrucción</t>
  </si>
  <si>
    <t>Prácticas colusorias 1/</t>
  </si>
  <si>
    <t>n.°</t>
  </si>
  <si>
    <t>8.1	 DLC: INVESTIGACIONES PRELIMINARES INICIADAS Y CONCLUIDAS, ENERO-DICIEMBRE 2023</t>
  </si>
  <si>
    <t>8.2	 DLC: PROCEDIMIENTOS INICIADOS, SEGÚN TIPO DE PROCEDIMIENTO Y TIPO DE INICIO, ENERO-DICIEMBRE 2023</t>
  </si>
  <si>
    <t>8.3	 DLC: PROCEDIMIENTOS INICIADOS, SEGÚN REGIÓN Y SECTOR ANALIZADO, ENERO-DICIEMBRE 2023</t>
  </si>
  <si>
    <t>8.4 	DLC: PROCEDIMIENTOS CONCLUIDOS, SEGÚN TIPO DE CONDUCTA Y TIPO DE CONCLUSIÓN, ENERO-DICIEMBRE 2023</t>
  </si>
  <si>
    <t>8.5	 DLC: PROCEDIMIENTOS DECLARADOS FUNDADOS, SEGÚN TIPO DE CONDUCTA, ENERO-DICIEMBRE 2023</t>
  </si>
  <si>
    <t>Fuente: Dirección Nacional de Investigación y Promoción de la Libre Competencia</t>
  </si>
  <si>
    <t>Elaboración: Oficina de Estudios Económicos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</si>
</sst>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5" formatCode="_ * #,##0_ ;_ * \-#,##0_ ;_ * &quot;-&quot;_ ;_ @_ "/>
    <numFmt numFmtId="177" formatCode="_ * #,##0.00_ ;_ * \-#,##0.00_ ;_ * &quot;-&quot;??_ ;_ @_ "/>
    <numFmt numFmtId="197" formatCode="_(* #,##0_);_(* \(#,##0\);_(* &quot;-&quot;_);_(@_)"/>
    <numFmt numFmtId="199" formatCode="_(* #,##0.00_);_(* \(#,##0.00\);_(* &quot;-&quot;??_);_(@_)"/>
    <numFmt numFmtId="201" formatCode="_ * #,##0.00_ ;_ * \-#,##0.00_ ;_ * &quot;-&quot;_ ;_ @_ "/>
    <numFmt numFmtId="206" formatCode="[$-C0A]mmm/yy;@"/>
    <numFmt numFmtId="210" formatCode="_(* #,##0.00_);_(* \(#,##0.00\);_(* &quot;-&quot;_);_(@_)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u/>
      <sz val="7.7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7.5"/>
      <color indexed="8"/>
      <name val="Arial"/>
      <family val="2"/>
    </font>
    <font>
      <b/>
      <sz val="7.5"/>
      <color indexed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theme="0"/>
      <name val="Arial"/>
      <family val="2"/>
    </font>
    <font>
      <b/>
      <sz val="10"/>
      <color rgb="FF990033"/>
      <name val="Arial"/>
      <family val="2"/>
    </font>
    <font>
      <b/>
      <sz val="11"/>
      <color rgb="FF990033"/>
      <name val="Arial"/>
      <family val="2"/>
    </font>
    <font>
      <u/>
      <sz val="11"/>
      <color theme="10"/>
      <name val="Arial"/>
      <family val="2"/>
    </font>
    <font>
      <u/>
      <sz val="11"/>
      <color theme="5" tint="-0.249977111117893"/>
      <name val="Arial"/>
      <family val="2"/>
    </font>
    <font>
      <u/>
      <sz val="11"/>
      <color rgb="FF990033"/>
      <name val="Arial"/>
      <family val="2"/>
    </font>
    <font>
      <b/>
      <sz val="12"/>
      <color rgb="FF00B050"/>
      <name val="Arial"/>
      <family val="2"/>
    </font>
    <font>
      <b/>
      <sz val="10"/>
      <color rgb="FF00B050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9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2" borderId="0" xfId="0" applyFont="1" applyFill="1"/>
    <xf numFmtId="0" fontId="3" fillId="3" borderId="0" xfId="0" applyFont="1" applyFill="1" applyAlignment="1">
      <alignment horizontal="center" vertical="center"/>
    </xf>
    <xf numFmtId="0" fontId="1" fillId="2" borderId="0" xfId="0" applyFont="1" applyFill="1"/>
    <xf numFmtId="17" fontId="3" fillId="3" borderId="0" xfId="0" applyNumberFormat="1" applyFont="1" applyFill="1" applyAlignment="1">
      <alignment horizontal="center" vertical="center"/>
    </xf>
    <xf numFmtId="201" fontId="17" fillId="4" borderId="0" xfId="3" applyNumberFormat="1" applyFont="1" applyFill="1" applyAlignment="1">
      <alignment horizontal="right" vertical="center" wrapText="1"/>
    </xf>
    <xf numFmtId="0" fontId="18" fillId="5" borderId="0" xfId="0" applyFont="1" applyFill="1" applyAlignment="1">
      <alignment horizontal="left" vertical="center"/>
    </xf>
    <xf numFmtId="0" fontId="6" fillId="5" borderId="0" xfId="2" applyFont="1" applyFill="1" applyAlignment="1" applyProtection="1">
      <alignment vertical="center"/>
    </xf>
    <xf numFmtId="0" fontId="7" fillId="2" borderId="0" xfId="0" applyFont="1" applyFill="1"/>
    <xf numFmtId="0" fontId="3" fillId="3" borderId="0" xfId="0" applyFont="1" applyFill="1" applyAlignment="1">
      <alignment horizontal="center" vertical="center" wrapText="1" shrinkToFi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9" fillId="5" borderId="0" xfId="2" applyFont="1" applyFill="1" applyAlignment="1" applyProtection="1"/>
    <xf numFmtId="0" fontId="19" fillId="5" borderId="0" xfId="0" applyFont="1" applyFill="1" applyAlignment="1">
      <alignment horizontal="left" vertical="center"/>
    </xf>
    <xf numFmtId="0" fontId="8" fillId="5" borderId="0" xfId="0" applyFont="1" applyFill="1"/>
    <xf numFmtId="9" fontId="8" fillId="5" borderId="0" xfId="13" applyFont="1" applyFill="1"/>
    <xf numFmtId="0" fontId="20" fillId="5" borderId="0" xfId="1" applyFont="1" applyFill="1" applyAlignment="1" applyProtection="1"/>
    <xf numFmtId="0" fontId="21" fillId="5" borderId="0" xfId="1" applyFont="1" applyFill="1" applyAlignment="1" applyProtection="1"/>
    <xf numFmtId="0" fontId="22" fillId="2" borderId="0" xfId="2" applyFont="1" applyFill="1" applyAlignment="1" applyProtection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3" fillId="5" borderId="0" xfId="0" applyFont="1" applyFill="1"/>
    <xf numFmtId="201" fontId="4" fillId="2" borderId="0" xfId="0" applyNumberFormat="1" applyFont="1" applyFill="1"/>
    <xf numFmtId="197" fontId="3" fillId="3" borderId="0" xfId="0" applyNumberFormat="1" applyFont="1" applyFill="1" applyAlignment="1">
      <alignment horizontal="right" vertical="center" wrapText="1"/>
    </xf>
    <xf numFmtId="0" fontId="24" fillId="5" borderId="0" xfId="0" applyFont="1" applyFill="1" applyAlignment="1">
      <alignment horizontal="center" vertical="center"/>
    </xf>
    <xf numFmtId="0" fontId="9" fillId="5" borderId="0" xfId="0" applyFont="1" applyFill="1"/>
    <xf numFmtId="0" fontId="3" fillId="3" borderId="0" xfId="0" applyFont="1" applyFill="1" applyAlignment="1">
      <alignment horizontal="center" vertical="center" wrapText="1"/>
    </xf>
    <xf numFmtId="175" fontId="7" fillId="5" borderId="1" xfId="0" applyNumberFormat="1" applyFont="1" applyFill="1" applyBorder="1" applyAlignment="1">
      <alignment horizontal="right" vertical="center"/>
    </xf>
    <xf numFmtId="175" fontId="7" fillId="5" borderId="1" xfId="0" applyNumberFormat="1" applyFont="1" applyFill="1" applyBorder="1" applyAlignment="1">
      <alignment vertical="center"/>
    </xf>
    <xf numFmtId="175" fontId="7" fillId="5" borderId="0" xfId="0" applyNumberFormat="1" applyFont="1" applyFill="1" applyAlignment="1">
      <alignment horizontal="right" vertical="center"/>
    </xf>
    <xf numFmtId="175" fontId="7" fillId="5" borderId="0" xfId="0" applyNumberFormat="1" applyFont="1" applyFill="1" applyAlignment="1">
      <alignment vertical="center"/>
    </xf>
    <xf numFmtId="175" fontId="7" fillId="5" borderId="0" xfId="0" applyNumberFormat="1" applyFont="1" applyFill="1" applyAlignment="1">
      <alignment horizontal="right" vertical="center" wrapText="1"/>
    </xf>
    <xf numFmtId="175" fontId="7" fillId="5" borderId="0" xfId="0" applyNumberFormat="1" applyFont="1" applyFill="1" applyAlignment="1">
      <alignment vertical="center" wrapText="1"/>
    </xf>
    <xf numFmtId="0" fontId="8" fillId="0" borderId="0" xfId="0" applyFont="1"/>
    <xf numFmtId="0" fontId="4" fillId="0" borderId="0" xfId="0" applyFont="1"/>
    <xf numFmtId="0" fontId="22" fillId="5" borderId="0" xfId="2" applyFont="1" applyFill="1" applyAlignment="1" applyProtection="1"/>
    <xf numFmtId="0" fontId="25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vertical="center"/>
    </xf>
    <xf numFmtId="2" fontId="7" fillId="5" borderId="0" xfId="0" applyNumberFormat="1" applyFont="1" applyFill="1" applyAlignment="1">
      <alignment vertical="center"/>
    </xf>
    <xf numFmtId="0" fontId="2" fillId="5" borderId="0" xfId="0" quotePrefix="1" applyFont="1" applyFill="1" applyAlignment="1">
      <alignment vertical="center"/>
    </xf>
    <xf numFmtId="0" fontId="0" fillId="0" borderId="0" xfId="0" applyFill="1"/>
    <xf numFmtId="0" fontId="22" fillId="2" borderId="0" xfId="1" applyFont="1" applyFill="1" applyAlignment="1" applyProtection="1"/>
    <xf numFmtId="0" fontId="7" fillId="5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175" fontId="9" fillId="2" borderId="1" xfId="0" applyNumberFormat="1" applyFont="1" applyFill="1" applyBorder="1" applyAlignment="1">
      <alignment horizontal="right" vertical="center" wrapText="1"/>
    </xf>
    <xf numFmtId="201" fontId="9" fillId="2" borderId="1" xfId="0" applyNumberFormat="1" applyFont="1" applyFill="1" applyBorder="1" applyAlignment="1">
      <alignment horizontal="right" vertical="center" wrapText="1"/>
    </xf>
    <xf numFmtId="201" fontId="7" fillId="5" borderId="0" xfId="3" applyNumberFormat="1" applyFont="1" applyFill="1" applyAlignment="1">
      <alignment horizontal="right" vertical="center" wrapText="1"/>
    </xf>
    <xf numFmtId="0" fontId="7" fillId="5" borderId="0" xfId="0" applyFont="1" applyFill="1" applyAlignment="1">
      <alignment horizontal="left" vertical="center" wrapText="1"/>
    </xf>
    <xf numFmtId="175" fontId="3" fillId="4" borderId="0" xfId="0" applyNumberFormat="1" applyFont="1" applyFill="1" applyBorder="1" applyAlignment="1">
      <alignment horizontal="right" vertical="center" wrapText="1"/>
    </xf>
    <xf numFmtId="201" fontId="3" fillId="4" borderId="0" xfId="0" applyNumberFormat="1" applyFont="1" applyFill="1" applyBorder="1" applyAlignment="1">
      <alignment horizontal="right" vertical="center" wrapText="1"/>
    </xf>
    <xf numFmtId="175" fontId="7" fillId="5" borderId="0" xfId="3" applyNumberFormat="1" applyFont="1" applyFill="1" applyAlignment="1">
      <alignment horizontal="right" vertical="center" wrapText="1"/>
    </xf>
    <xf numFmtId="0" fontId="1" fillId="0" borderId="0" xfId="12"/>
    <xf numFmtId="201" fontId="7" fillId="2" borderId="0" xfId="6" applyNumberFormat="1" applyFont="1" applyFill="1" applyBorder="1" applyAlignment="1">
      <alignment horizontal="right" vertical="center" wrapText="1"/>
    </xf>
    <xf numFmtId="0" fontId="9" fillId="2" borderId="1" xfId="12" applyFont="1" applyFill="1" applyBorder="1" applyAlignment="1">
      <alignment horizontal="left" vertical="center"/>
    </xf>
    <xf numFmtId="175" fontId="9" fillId="5" borderId="1" xfId="12" applyNumberFormat="1" applyFont="1" applyFill="1" applyBorder="1" applyAlignment="1">
      <alignment horizontal="right" vertical="center" wrapText="1"/>
    </xf>
    <xf numFmtId="197" fontId="9" fillId="5" borderId="1" xfId="12" applyNumberFormat="1" applyFont="1" applyFill="1" applyBorder="1" applyAlignment="1">
      <alignment horizontal="right" vertical="center" wrapText="1"/>
    </xf>
    <xf numFmtId="201" fontId="11" fillId="2" borderId="1" xfId="6" applyNumberFormat="1" applyFont="1" applyFill="1" applyBorder="1" applyAlignment="1">
      <alignment horizontal="right" vertical="center" wrapText="1"/>
    </xf>
    <xf numFmtId="201" fontId="17" fillId="4" borderId="0" xfId="6" applyNumberFormat="1" applyFont="1" applyFill="1" applyBorder="1" applyAlignment="1">
      <alignment horizontal="right" vertical="center" wrapText="1"/>
    </xf>
    <xf numFmtId="197" fontId="3" fillId="3" borderId="0" xfId="12" applyNumberFormat="1" applyFont="1" applyFill="1" applyBorder="1" applyAlignment="1">
      <alignment horizontal="right" vertical="center" wrapText="1"/>
    </xf>
    <xf numFmtId="175" fontId="7" fillId="0" borderId="0" xfId="3" applyNumberFormat="1" applyFont="1" applyFill="1" applyAlignment="1">
      <alignment horizontal="righ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210" fontId="3" fillId="3" borderId="0" xfId="0" applyNumberFormat="1" applyFont="1" applyFill="1" applyAlignment="1">
      <alignment horizontal="right" vertical="center" wrapText="1"/>
    </xf>
    <xf numFmtId="175" fontId="1" fillId="2" borderId="0" xfId="0" applyNumberFormat="1" applyFont="1" applyFill="1" applyBorder="1" applyAlignment="1">
      <alignment horizontal="right" vertical="center" wrapText="1"/>
    </xf>
    <xf numFmtId="201" fontId="1" fillId="2" borderId="0" xfId="0" applyNumberFormat="1" applyFont="1" applyFill="1" applyBorder="1" applyAlignment="1">
      <alignment horizontal="right" vertical="center" wrapText="1"/>
    </xf>
    <xf numFmtId="206" fontId="3" fillId="4" borderId="0" xfId="0" applyNumberFormat="1" applyFont="1" applyFill="1" applyBorder="1" applyAlignment="1">
      <alignment horizontal="center" vertical="center" wrapText="1"/>
    </xf>
    <xf numFmtId="17" fontId="3" fillId="3" borderId="0" xfId="0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175" fontId="17" fillId="4" borderId="0" xfId="3" applyNumberFormat="1" applyFont="1" applyFill="1" applyAlignment="1">
      <alignment horizontal="right" vertical="center" wrapText="1"/>
    </xf>
    <xf numFmtId="175" fontId="17" fillId="4" borderId="0" xfId="0" applyNumberFormat="1" applyFont="1" applyFill="1" applyAlignment="1">
      <alignment vertical="center" wrapText="1"/>
    </xf>
    <xf numFmtId="175" fontId="1" fillId="2" borderId="2" xfId="0" applyNumberFormat="1" applyFont="1" applyFill="1" applyBorder="1" applyAlignment="1">
      <alignment horizontal="right" vertical="center" wrapText="1"/>
    </xf>
    <xf numFmtId="201" fontId="1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3" fontId="3" fillId="4" borderId="0" xfId="0" applyNumberFormat="1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2" fillId="2" borderId="0" xfId="0" applyFont="1" applyFill="1"/>
    <xf numFmtId="0" fontId="13" fillId="5" borderId="0" xfId="0" applyFont="1" applyFill="1" applyAlignment="1">
      <alignment vertical="center"/>
    </xf>
    <xf numFmtId="17" fontId="14" fillId="5" borderId="0" xfId="0" applyNumberFormat="1" applyFont="1" applyFill="1" applyAlignment="1">
      <alignment horizontal="center" vertical="center"/>
    </xf>
    <xf numFmtId="0" fontId="12" fillId="5" borderId="0" xfId="0" applyFont="1" applyFill="1"/>
    <xf numFmtId="201" fontId="12" fillId="2" borderId="0" xfId="0" applyNumberFormat="1" applyFont="1" applyFill="1"/>
    <xf numFmtId="0" fontId="17" fillId="4" borderId="0" xfId="12" applyFont="1" applyFill="1" applyBorder="1" applyAlignment="1">
      <alignment horizontal="center" vertical="center"/>
    </xf>
    <xf numFmtId="17" fontId="3" fillId="4" borderId="0" xfId="12" applyNumberFormat="1" applyFont="1" applyFill="1" applyBorder="1" applyAlignment="1">
      <alignment horizontal="center" vertical="center"/>
    </xf>
    <xf numFmtId="0" fontId="9" fillId="2" borderId="0" xfId="12" applyFont="1" applyFill="1" applyBorder="1" applyAlignment="1">
      <alignment horizontal="left" vertical="center"/>
    </xf>
    <xf numFmtId="197" fontId="9" fillId="5" borderId="0" xfId="12" applyNumberFormat="1" applyFont="1" applyFill="1" applyBorder="1" applyAlignment="1">
      <alignment horizontal="right" vertical="center" wrapText="1"/>
    </xf>
    <xf numFmtId="201" fontId="11" fillId="2" borderId="0" xfId="6" applyNumberFormat="1" applyFont="1" applyFill="1" applyBorder="1" applyAlignment="1">
      <alignment horizontal="right" vertical="center" wrapText="1"/>
    </xf>
    <xf numFmtId="0" fontId="13" fillId="5" borderId="0" xfId="0" applyFont="1" applyFill="1" applyBorder="1"/>
    <xf numFmtId="0" fontId="12" fillId="5" borderId="0" xfId="12" applyFont="1" applyFill="1" applyBorder="1"/>
    <xf numFmtId="0" fontId="12" fillId="5" borderId="0" xfId="12" applyFont="1" applyFill="1"/>
    <xf numFmtId="0" fontId="12" fillId="0" borderId="0" xfId="12" applyFont="1"/>
    <xf numFmtId="0" fontId="13" fillId="0" borderId="0" xfId="0" applyFont="1" applyFill="1" applyBorder="1"/>
    <xf numFmtId="0" fontId="12" fillId="0" borderId="0" xfId="12" applyFont="1" applyFill="1" applyBorder="1"/>
    <xf numFmtId="0" fontId="9" fillId="2" borderId="0" xfId="0" applyFont="1" applyFill="1" applyBorder="1" applyAlignment="1">
      <alignment horizontal="left" vertical="center" wrapText="1"/>
    </xf>
    <xf numFmtId="175" fontId="9" fillId="2" borderId="0" xfId="0" applyNumberFormat="1" applyFont="1" applyFill="1" applyBorder="1" applyAlignment="1">
      <alignment horizontal="right" vertical="center" wrapText="1"/>
    </xf>
    <xf numFmtId="201" fontId="9" fillId="2" borderId="0" xfId="0" applyNumberFormat="1" applyFont="1" applyFill="1" applyBorder="1" applyAlignment="1">
      <alignment horizontal="right" vertical="center" wrapText="1"/>
    </xf>
    <xf numFmtId="0" fontId="13" fillId="5" borderId="0" xfId="0" applyFont="1" applyFill="1"/>
    <xf numFmtId="0" fontId="12" fillId="5" borderId="0" xfId="0" quotePrefix="1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201" fontId="1" fillId="5" borderId="0" xfId="0" applyNumberFormat="1" applyFont="1" applyFill="1" applyAlignment="1">
      <alignment horizontal="right" vertical="center" wrapText="1"/>
    </xf>
    <xf numFmtId="0" fontId="1" fillId="2" borderId="0" xfId="12" applyFont="1" applyFill="1" applyBorder="1" applyAlignment="1">
      <alignment horizontal="left" vertical="center"/>
    </xf>
    <xf numFmtId="175" fontId="1" fillId="5" borderId="0" xfId="12" applyNumberFormat="1" applyFont="1" applyFill="1" applyBorder="1" applyAlignment="1">
      <alignment horizontal="right" vertical="center" wrapText="1"/>
    </xf>
    <xf numFmtId="197" fontId="1" fillId="5" borderId="0" xfId="12" applyNumberFormat="1" applyFont="1" applyFill="1" applyBorder="1" applyAlignment="1">
      <alignment horizontal="right" vertical="center" wrapText="1"/>
    </xf>
    <xf numFmtId="0" fontId="1" fillId="2" borderId="0" xfId="12" applyFont="1" applyFill="1" applyBorder="1" applyAlignment="1">
      <alignment horizontal="left" vertical="center" wrapText="1"/>
    </xf>
    <xf numFmtId="0" fontId="1" fillId="0" borderId="0" xfId="12" applyFont="1" applyBorder="1" applyAlignment="1">
      <alignment vertical="center"/>
    </xf>
    <xf numFmtId="0" fontId="3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12" applyFont="1" applyFill="1" applyBorder="1" applyAlignment="1">
      <alignment horizontal="center" vertical="center"/>
    </xf>
    <xf numFmtId="0" fontId="1" fillId="2" borderId="1" xfId="12" applyFont="1" applyFill="1" applyBorder="1" applyAlignment="1">
      <alignment horizontal="center" vertical="center"/>
    </xf>
    <xf numFmtId="0" fontId="1" fillId="2" borderId="0" xfId="12" applyFont="1" applyFill="1" applyBorder="1" applyAlignment="1">
      <alignment horizontal="center" vertical="center" wrapText="1"/>
    </xf>
    <xf numFmtId="0" fontId="3" fillId="3" borderId="0" xfId="12" applyFont="1" applyFill="1" applyBorder="1" applyAlignment="1">
      <alignment horizontal="center" vertical="center"/>
    </xf>
    <xf numFmtId="3" fontId="3" fillId="4" borderId="0" xfId="0" applyNumberFormat="1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 wrapText="1"/>
    </xf>
  </cellXfs>
  <cellStyles count="14">
    <cellStyle name="Hipervínculo" xfId="1" builtinId="8"/>
    <cellStyle name="Hipervínculo 2" xfId="2" xr:uid="{3FC2411E-B6DF-4C27-A0F7-81D20B4B7FF0}"/>
    <cellStyle name="Millares" xfId="3" builtinId="3"/>
    <cellStyle name="Millares 2" xfId="4" xr:uid="{3605A81F-66BC-4D26-B48E-CB26BEAA1B89}"/>
    <cellStyle name="Millares 2 2" xfId="5" xr:uid="{83F405BB-2F7F-42E7-9E84-20AEAFC032E7}"/>
    <cellStyle name="Millares 4" xfId="6" xr:uid="{4964C523-8BF0-464F-A297-BB1D48CEEB46}"/>
    <cellStyle name="Millares 4 2" xfId="7" xr:uid="{01D42778-E3E3-45F8-AA76-7637E4328D3E}"/>
    <cellStyle name="Millares 4 2 2" xfId="8" xr:uid="{EFBFBDCC-F8E4-4EC2-A869-F5A1FCA424D4}"/>
    <cellStyle name="Millares 4 3" xfId="9" xr:uid="{53213061-7DB8-4910-8ED7-A24E9CF83AA6}"/>
    <cellStyle name="Millares 4 3 2" xfId="10" xr:uid="{3C96B25B-5389-4CC7-9C22-B58A27CE923F}"/>
    <cellStyle name="Millares 4 4" xfId="11" xr:uid="{7F56DCAF-6C3C-4701-B08F-B0217C1E356C}"/>
    <cellStyle name="Normal" xfId="0" builtinId="0"/>
    <cellStyle name="Normal 2" xfId="12" xr:uid="{F0CB26E3-0B4D-46B5-A81A-D2EC0014829A}"/>
    <cellStyle name="Porcentaje" xfId="1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B9AD-B215-4245-AA5D-5670B1660A2A}">
  <dimension ref="B2:M29"/>
  <sheetViews>
    <sheetView tabSelected="1" zoomScale="90" zoomScaleNormal="90" workbookViewId="0">
      <selection activeCell="P16" sqref="P16"/>
    </sheetView>
  </sheetViews>
  <sheetFormatPr baseColWidth="10" defaultRowHeight="15" customHeight="1" x14ac:dyDescent="0.2"/>
  <cols>
    <col min="1" max="1" width="4.85546875" style="14" customWidth="1"/>
    <col min="2" max="16384" width="11.42578125" style="14"/>
  </cols>
  <sheetData>
    <row r="2" spans="2:8" ht="15" customHeight="1" x14ac:dyDescent="0.2">
      <c r="B2" s="13" t="s">
        <v>24</v>
      </c>
    </row>
    <row r="4" spans="2:8" ht="15" customHeight="1" x14ac:dyDescent="0.25">
      <c r="B4" s="12" t="s">
        <v>11</v>
      </c>
      <c r="D4" s="15"/>
    </row>
    <row r="5" spans="2:8" ht="15" customHeight="1" x14ac:dyDescent="0.2">
      <c r="B5" s="43" t="str">
        <f>+'8.1'!B2</f>
        <v>8.1	 DLC: INVESTIGACIONES PRELIMINARES INICIADAS Y CONCLUIDAS, ENERO-DICIEMBRE 2023</v>
      </c>
      <c r="C5" s="42"/>
      <c r="D5" s="42"/>
      <c r="E5" s="42"/>
      <c r="F5" s="42"/>
      <c r="G5" s="42"/>
    </row>
    <row r="7" spans="2:8" ht="15" customHeight="1" x14ac:dyDescent="0.25">
      <c r="B7" s="12" t="s">
        <v>12</v>
      </c>
    </row>
    <row r="8" spans="2:8" ht="15" customHeight="1" x14ac:dyDescent="0.2">
      <c r="B8" s="43" t="str">
        <f>'8.2'!B2</f>
        <v>8.2	 DLC: PROCEDIMIENTOS INICIADOS, SEGÚN TIPO DE PROCEDIMIENTO Y TIPO DE INICIO, ENERO-DICIEMBRE 2023</v>
      </c>
      <c r="C8" s="16"/>
      <c r="D8" s="16"/>
      <c r="E8" s="16"/>
      <c r="F8" s="16"/>
      <c r="G8" s="16"/>
    </row>
    <row r="9" spans="2:8" ht="15" customHeight="1" x14ac:dyDescent="0.2">
      <c r="B9" s="43" t="str">
        <f>+'8.3'!B2</f>
        <v>8.3	 DLC: PROCEDIMIENTOS INICIADOS, SEGÚN REGIÓN Y SECTOR ANALIZADO, ENERO-DICIEMBRE 2023</v>
      </c>
      <c r="C9" s="16"/>
      <c r="D9" s="16"/>
      <c r="E9" s="16"/>
      <c r="F9" s="16"/>
      <c r="G9" s="16"/>
    </row>
    <row r="10" spans="2:8" ht="15" customHeight="1" x14ac:dyDescent="0.2">
      <c r="B10" s="43" t="str">
        <f>+'8.4'!B2</f>
        <v>8.4 	DLC: PROCEDIMIENTOS CONCLUIDOS, SEGÚN TIPO DE CONDUCTA Y TIPO DE CONCLUSIÓN, ENERO-DICIEMBRE 2023</v>
      </c>
      <c r="C10" s="42"/>
      <c r="D10" s="42"/>
      <c r="E10" s="42"/>
      <c r="F10" s="42"/>
      <c r="G10" s="42"/>
    </row>
    <row r="11" spans="2:8" ht="15" customHeight="1" x14ac:dyDescent="0.2">
      <c r="B11" s="43" t="str">
        <f>'8.5'!B2</f>
        <v>8.5	 DLC: PROCEDIMIENTOS DECLARADOS FUNDADOS, SEGÚN TIPO DE CONDUCTA, ENERO-DICIEMBRE 2023</v>
      </c>
    </row>
    <row r="12" spans="2:8" ht="15" customHeight="1" x14ac:dyDescent="0.25">
      <c r="B12" s="12"/>
    </row>
    <row r="13" spans="2:8" ht="15" customHeight="1" x14ac:dyDescent="0.2">
      <c r="B13" s="35"/>
      <c r="C13" s="17"/>
      <c r="D13" s="17"/>
      <c r="E13" s="17"/>
      <c r="F13" s="17"/>
      <c r="G13" s="17"/>
    </row>
    <row r="14" spans="2:8" ht="15" customHeight="1" x14ac:dyDescent="0.2">
      <c r="B14" s="35"/>
      <c r="C14" s="17"/>
      <c r="D14" s="17"/>
      <c r="E14" s="17"/>
      <c r="F14" s="17"/>
      <c r="G14" s="17"/>
      <c r="H14" s="17"/>
    </row>
    <row r="16" spans="2:8" ht="15" customHeight="1" x14ac:dyDescent="0.25">
      <c r="B16" s="12"/>
    </row>
    <row r="17" spans="2:13" ht="15" customHeight="1" x14ac:dyDescent="0.2">
      <c r="B17" s="18"/>
      <c r="C17" s="16"/>
      <c r="D17" s="16"/>
      <c r="E17" s="16"/>
      <c r="F17" s="16"/>
    </row>
    <row r="20" spans="2:13" ht="15" customHeight="1" x14ac:dyDescent="0.2">
      <c r="M20" s="24"/>
    </row>
    <row r="25" spans="2:13" ht="15" customHeight="1" x14ac:dyDescent="0.25">
      <c r="C25" s="21"/>
    </row>
    <row r="29" spans="2:13" ht="15" customHeight="1" x14ac:dyDescent="0.2">
      <c r="E29" s="33"/>
    </row>
  </sheetData>
  <hyperlinks>
    <hyperlink ref="B5" location="'8.1'!A1" display="'8.1'!A1" xr:uid="{07855BF9-B220-4E77-A7C6-896DA452D597}"/>
    <hyperlink ref="B8" location="'8.2'!A1" display="'8.2'!A1" xr:uid="{EAEE018F-5318-4011-A077-0E2C0C4736EA}"/>
    <hyperlink ref="B10" location="'8.3'!A1" display="'8.3'!A1" xr:uid="{356F22F7-F2EA-49E2-95CB-37175E52AAD2}"/>
    <hyperlink ref="B11" location="'8.4'!A1" display="'8.4'!A1" xr:uid="{0F28C8FE-CBC5-40A9-8B80-2B10E09AA301}"/>
    <hyperlink ref="B9" location="'8.3'!A1" display="'8.3'!A1" xr:uid="{1D07B8CF-CB4F-4E9E-8D6B-CE0A5157A44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C96F6-610B-4F50-BC90-EC4A999CDD9B}">
  <dimension ref="A1:Q29"/>
  <sheetViews>
    <sheetView zoomScale="85" zoomScaleNormal="85" workbookViewId="0">
      <selection activeCell="D32" sqref="D32"/>
    </sheetView>
  </sheetViews>
  <sheetFormatPr baseColWidth="10" defaultRowHeight="15" customHeight="1" x14ac:dyDescent="0.2"/>
  <cols>
    <col min="1" max="1" width="5.42578125" style="1" customWidth="1"/>
    <col min="2" max="2" width="3.7109375" style="1" customWidth="1"/>
    <col min="3" max="3" width="16.42578125" style="1" customWidth="1"/>
    <col min="4" max="16" width="6.7109375" style="1" customWidth="1"/>
    <col min="17" max="17" width="11.42578125" style="1" customWidth="1"/>
    <col min="18" max="16384" width="11.42578125" style="1"/>
  </cols>
  <sheetData>
    <row r="1" spans="1:17" ht="15.95" customHeight="1" x14ac:dyDescent="0.2">
      <c r="A1" s="7" t="s">
        <v>6</v>
      </c>
    </row>
    <row r="2" spans="1:17" ht="15.95" customHeight="1" x14ac:dyDescent="0.2">
      <c r="B2" s="6" t="s">
        <v>49</v>
      </c>
    </row>
    <row r="3" spans="1:17" ht="15.95" customHeight="1" x14ac:dyDescent="0.2"/>
    <row r="4" spans="1:17" ht="27.95" customHeight="1" x14ac:dyDescent="0.2">
      <c r="B4" s="2" t="s">
        <v>48</v>
      </c>
      <c r="C4" s="26" t="s">
        <v>10</v>
      </c>
      <c r="D4" s="4" t="str">
        <f>+"Ene-23"</f>
        <v>Ene-23</v>
      </c>
      <c r="E4" s="4" t="str">
        <f>+"Feb-23"</f>
        <v>Feb-23</v>
      </c>
      <c r="F4" s="4" t="str">
        <f>+"Mar-23"</f>
        <v>Mar-23</v>
      </c>
      <c r="G4" s="4" t="str">
        <f>+"Abr-23"</f>
        <v>Abr-23</v>
      </c>
      <c r="H4" s="4" t="str">
        <f>+"May-23"</f>
        <v>May-23</v>
      </c>
      <c r="I4" s="4" t="str">
        <f>+"Jun-23"</f>
        <v>Jun-23</v>
      </c>
      <c r="J4" s="4" t="str">
        <f>+"Jul-23"</f>
        <v>Jul-23</v>
      </c>
      <c r="K4" s="4" t="str">
        <f>+"Ago-23"</f>
        <v>Ago-23</v>
      </c>
      <c r="L4" s="4" t="str">
        <f>+"Sep-23"</f>
        <v>Sep-23</v>
      </c>
      <c r="M4" s="4" t="str">
        <f>+"Oct-23"</f>
        <v>Oct-23</v>
      </c>
      <c r="N4" s="4" t="str">
        <f>+"Nov-23"</f>
        <v>Nov-23</v>
      </c>
      <c r="O4" s="4" t="str">
        <f>+"Dic-23"</f>
        <v>Dic-23</v>
      </c>
      <c r="P4" s="4" t="s">
        <v>0</v>
      </c>
    </row>
    <row r="5" spans="1:17" ht="18.75" customHeight="1" x14ac:dyDescent="0.2">
      <c r="B5" s="10">
        <v>1</v>
      </c>
      <c r="C5" s="11" t="s">
        <v>8</v>
      </c>
      <c r="D5" s="29">
        <v>3</v>
      </c>
      <c r="E5" s="29" t="s">
        <v>35</v>
      </c>
      <c r="F5" s="29">
        <v>0</v>
      </c>
      <c r="G5" s="30">
        <v>0</v>
      </c>
      <c r="H5" s="30" t="s">
        <v>35</v>
      </c>
      <c r="I5" s="30">
        <v>0</v>
      </c>
      <c r="J5" s="30">
        <v>2</v>
      </c>
      <c r="K5" s="30">
        <v>2</v>
      </c>
      <c r="L5" s="30">
        <v>1</v>
      </c>
      <c r="M5" s="30">
        <v>0</v>
      </c>
      <c r="N5" s="30">
        <v>0</v>
      </c>
      <c r="O5" s="30">
        <v>0</v>
      </c>
      <c r="P5" s="30">
        <f>+SUM(D5:O5)</f>
        <v>8</v>
      </c>
    </row>
    <row r="6" spans="1:17" ht="18.75" customHeight="1" x14ac:dyDescent="0.2">
      <c r="B6" s="19">
        <v>2</v>
      </c>
      <c r="C6" s="20" t="s">
        <v>9</v>
      </c>
      <c r="D6" s="27">
        <v>0</v>
      </c>
      <c r="E6" s="27">
        <v>0</v>
      </c>
      <c r="F6" s="27">
        <v>1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1</v>
      </c>
      <c r="N6" s="28">
        <v>0</v>
      </c>
      <c r="O6" s="28">
        <v>1</v>
      </c>
      <c r="P6" s="28">
        <f>+SUM(D6:O6)</f>
        <v>3</v>
      </c>
    </row>
    <row r="7" spans="1:17" s="79" customFormat="1" ht="12.75" customHeight="1" x14ac:dyDescent="0.15">
      <c r="B7" s="80" t="s">
        <v>54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2"/>
    </row>
    <row r="8" spans="1:17" s="79" customFormat="1" ht="12.75" customHeight="1" x14ac:dyDescent="0.15">
      <c r="B8" s="80" t="s">
        <v>55</v>
      </c>
    </row>
    <row r="16" spans="1:17" ht="15" customHeight="1" x14ac:dyDescent="0.2">
      <c r="E16" s="34"/>
    </row>
    <row r="29" spans="9:9" ht="15" customHeight="1" x14ac:dyDescent="0.2">
      <c r="I29" s="25"/>
    </row>
  </sheetData>
  <hyperlinks>
    <hyperlink ref="A1" location="Indice!A1" display="volver" xr:uid="{06E65020-3FC5-406D-BE71-8EADAAE6CB9F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C47C5-6CA4-4F3E-B15A-844C0D6C4A31}">
  <dimension ref="A1:S10"/>
  <sheetViews>
    <sheetView zoomScale="85" zoomScaleNormal="85" workbookViewId="0">
      <selection activeCell="D32" sqref="D32"/>
    </sheetView>
  </sheetViews>
  <sheetFormatPr baseColWidth="10" defaultRowHeight="15" customHeight="1" x14ac:dyDescent="0.2"/>
  <cols>
    <col min="1" max="1" width="5.42578125" style="1" customWidth="1"/>
    <col min="2" max="2" width="3.7109375" style="1" customWidth="1"/>
    <col min="3" max="3" width="26" style="1" customWidth="1"/>
    <col min="4" max="4" width="8.5703125" style="1" customWidth="1"/>
    <col min="5" max="17" width="6.7109375" style="1" customWidth="1"/>
    <col min="18" max="18" width="7.7109375" style="1" customWidth="1"/>
    <col min="19" max="19" width="11.42578125" style="1" customWidth="1"/>
    <col min="20" max="16384" width="11.42578125" style="1"/>
  </cols>
  <sheetData>
    <row r="1" spans="1:19" s="3" customFormat="1" ht="15.95" customHeight="1" x14ac:dyDescent="0.2">
      <c r="A1" s="7" t="s">
        <v>6</v>
      </c>
    </row>
    <row r="2" spans="1:19" ht="15.95" customHeight="1" x14ac:dyDescent="0.2">
      <c r="A2" s="3"/>
      <c r="B2" s="6" t="s">
        <v>50</v>
      </c>
      <c r="C2" s="6"/>
    </row>
    <row r="3" spans="1:19" ht="15.95" customHeight="1" x14ac:dyDescent="0.2"/>
    <row r="4" spans="1:19" ht="27" customHeight="1" x14ac:dyDescent="0.2">
      <c r="B4" s="2" t="s">
        <v>48</v>
      </c>
      <c r="C4" s="26" t="s">
        <v>29</v>
      </c>
      <c r="D4" s="26" t="s">
        <v>2</v>
      </c>
      <c r="E4" s="4" t="str">
        <f>+"Ene-23"</f>
        <v>Ene-23</v>
      </c>
      <c r="F4" s="4" t="str">
        <f>+"Feb-23"</f>
        <v>Feb-23</v>
      </c>
      <c r="G4" s="4" t="str">
        <f>+"Mar-23"</f>
        <v>Mar-23</v>
      </c>
      <c r="H4" s="4" t="str">
        <f>+"Abr-23"</f>
        <v>Abr-23</v>
      </c>
      <c r="I4" s="4" t="str">
        <f>+"May-23"</f>
        <v>May-23</v>
      </c>
      <c r="J4" s="4" t="str">
        <f>+"Jun-23"</f>
        <v>Jun-23</v>
      </c>
      <c r="K4" s="4" t="str">
        <f>+"Jul-23"</f>
        <v>Jul-23</v>
      </c>
      <c r="L4" s="4" t="str">
        <f>+"Ago-23"</f>
        <v>Ago-23</v>
      </c>
      <c r="M4" s="4" t="str">
        <f>+"Sep-23"</f>
        <v>Sep-23</v>
      </c>
      <c r="N4" s="4" t="str">
        <f>+"Oct-23"</f>
        <v>Oct-23</v>
      </c>
      <c r="O4" s="4" t="str">
        <f>+"Nov-23"</f>
        <v>Nov-23</v>
      </c>
      <c r="P4" s="4" t="str">
        <f>+"Dic-23"</f>
        <v>Dic-23</v>
      </c>
      <c r="Q4" s="4" t="s">
        <v>0</v>
      </c>
      <c r="R4" s="4" t="s">
        <v>5</v>
      </c>
    </row>
    <row r="5" spans="1:19" ht="18.75" customHeight="1" x14ac:dyDescent="0.2">
      <c r="B5" s="100">
        <v>1</v>
      </c>
      <c r="C5" s="63" t="s">
        <v>15</v>
      </c>
      <c r="D5" s="101" t="s">
        <v>3</v>
      </c>
      <c r="E5" s="31">
        <v>0</v>
      </c>
      <c r="F5" s="31">
        <v>2</v>
      </c>
      <c r="G5" s="31">
        <v>1</v>
      </c>
      <c r="H5" s="31">
        <v>2</v>
      </c>
      <c r="I5" s="31">
        <v>1</v>
      </c>
      <c r="J5" s="31">
        <v>3</v>
      </c>
      <c r="K5" s="31">
        <v>2</v>
      </c>
      <c r="L5" s="31">
        <v>1</v>
      </c>
      <c r="M5" s="31">
        <v>3</v>
      </c>
      <c r="N5" s="31">
        <v>0</v>
      </c>
      <c r="O5" s="31">
        <v>2</v>
      </c>
      <c r="P5" s="31">
        <v>6</v>
      </c>
      <c r="Q5" s="31">
        <f>SUM(E5:P5)</f>
        <v>23</v>
      </c>
      <c r="R5" s="102">
        <f>+Q5/Q8*100</f>
        <v>82.142857142857139</v>
      </c>
    </row>
    <row r="6" spans="1:19" ht="18.75" customHeight="1" x14ac:dyDescent="0.2">
      <c r="B6" s="109">
        <v>2</v>
      </c>
      <c r="C6" s="110" t="s">
        <v>30</v>
      </c>
      <c r="D6" s="101" t="s">
        <v>3</v>
      </c>
      <c r="E6" s="31">
        <v>2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1</v>
      </c>
      <c r="L6" s="31">
        <v>0</v>
      </c>
      <c r="M6" s="31">
        <v>0</v>
      </c>
      <c r="N6" s="31">
        <v>0</v>
      </c>
      <c r="O6" s="31">
        <v>0</v>
      </c>
      <c r="P6" s="31">
        <v>1</v>
      </c>
      <c r="Q6" s="31">
        <f>SUM(E6:P6)</f>
        <v>4</v>
      </c>
      <c r="R6" s="102">
        <f>+Q6/Q8*100</f>
        <v>14.285714285714285</v>
      </c>
      <c r="S6" s="22"/>
    </row>
    <row r="7" spans="1:19" ht="18.75" customHeight="1" x14ac:dyDescent="0.2">
      <c r="B7" s="109"/>
      <c r="C7" s="110"/>
      <c r="D7" s="101" t="s">
        <v>4</v>
      </c>
      <c r="E7" s="31">
        <v>0</v>
      </c>
      <c r="F7" s="31">
        <v>0</v>
      </c>
      <c r="G7" s="31">
        <v>1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f>SUM(E7:P7)</f>
        <v>1</v>
      </c>
      <c r="R7" s="102">
        <f>+Q7/Q8*100</f>
        <v>3.5714285714285712</v>
      </c>
      <c r="S7" s="22"/>
    </row>
    <row r="8" spans="1:19" ht="18.75" customHeight="1" x14ac:dyDescent="0.2">
      <c r="B8" s="108" t="s">
        <v>0</v>
      </c>
      <c r="C8" s="108"/>
      <c r="D8" s="108"/>
      <c r="E8" s="23">
        <f t="shared" ref="E8:R8" si="0">SUM(E5:E7)</f>
        <v>2</v>
      </c>
      <c r="F8" s="23">
        <f t="shared" si="0"/>
        <v>2</v>
      </c>
      <c r="G8" s="23">
        <f t="shared" si="0"/>
        <v>2</v>
      </c>
      <c r="H8" s="23">
        <f t="shared" si="0"/>
        <v>2</v>
      </c>
      <c r="I8" s="23">
        <f t="shared" si="0"/>
        <v>1</v>
      </c>
      <c r="J8" s="23">
        <f t="shared" si="0"/>
        <v>3</v>
      </c>
      <c r="K8" s="23">
        <f t="shared" si="0"/>
        <v>3</v>
      </c>
      <c r="L8" s="23">
        <f t="shared" si="0"/>
        <v>1</v>
      </c>
      <c r="M8" s="23">
        <f t="shared" si="0"/>
        <v>3</v>
      </c>
      <c r="N8" s="23">
        <f t="shared" si="0"/>
        <v>0</v>
      </c>
      <c r="O8" s="23">
        <f t="shared" si="0"/>
        <v>2</v>
      </c>
      <c r="P8" s="23">
        <f t="shared" si="0"/>
        <v>7</v>
      </c>
      <c r="Q8" s="23">
        <f t="shared" si="0"/>
        <v>28</v>
      </c>
      <c r="R8" s="64">
        <f t="shared" si="0"/>
        <v>99.999999999999986</v>
      </c>
      <c r="S8" s="22"/>
    </row>
    <row r="9" spans="1:19" s="79" customFormat="1" ht="12.75" customHeight="1" x14ac:dyDescent="0.15">
      <c r="B9" s="80" t="s">
        <v>54</v>
      </c>
      <c r="C9" s="80"/>
      <c r="S9" s="83"/>
    </row>
    <row r="10" spans="1:19" s="79" customFormat="1" ht="12.75" customHeight="1" x14ac:dyDescent="0.15">
      <c r="B10" s="80" t="s">
        <v>55</v>
      </c>
      <c r="C10" s="80"/>
      <c r="N10" s="82"/>
      <c r="O10" s="82"/>
      <c r="P10" s="82"/>
      <c r="Q10" s="82"/>
      <c r="R10" s="82"/>
      <c r="S10" s="83"/>
    </row>
  </sheetData>
  <mergeCells count="3">
    <mergeCell ref="B8:D8"/>
    <mergeCell ref="B6:B7"/>
    <mergeCell ref="C6:C7"/>
  </mergeCells>
  <phoneticPr fontId="2" type="noConversion"/>
  <hyperlinks>
    <hyperlink ref="A1" location="Indice!A1" display="volver" xr:uid="{F27F8946-3F7D-429C-877C-70A2B1C60802}"/>
  </hyperlinks>
  <pageMargins left="0.75" right="0.75" top="1" bottom="1" header="0" footer="0"/>
  <pageSetup paperSize="9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76AE9-F16D-40F5-BD4E-ABDC01635381}">
  <dimension ref="A1:R24"/>
  <sheetViews>
    <sheetView showGridLines="0" zoomScale="85" zoomScaleNormal="85" workbookViewId="0">
      <selection activeCell="D32" sqref="D32"/>
    </sheetView>
  </sheetViews>
  <sheetFormatPr baseColWidth="10" defaultRowHeight="15" customHeight="1" x14ac:dyDescent="0.2"/>
  <cols>
    <col min="1" max="1" width="5.42578125" style="53" customWidth="1"/>
    <col min="2" max="2" width="3.7109375" style="53" customWidth="1"/>
    <col min="3" max="3" width="10" style="53" customWidth="1"/>
    <col min="4" max="4" width="28.140625" style="53" bestFit="1" customWidth="1"/>
    <col min="5" max="17" width="6.7109375" style="53" customWidth="1"/>
    <col min="18" max="18" width="7.7109375" style="53" customWidth="1"/>
    <col min="19" max="16384" width="11.42578125" style="53"/>
  </cols>
  <sheetData>
    <row r="1" spans="1:18" ht="15.95" customHeight="1" x14ac:dyDescent="0.2">
      <c r="A1" s="7" t="s">
        <v>6</v>
      </c>
    </row>
    <row r="2" spans="1:18" ht="15.95" customHeight="1" x14ac:dyDescent="0.2">
      <c r="B2" s="6" t="s">
        <v>51</v>
      </c>
    </row>
    <row r="3" spans="1:18" ht="15.95" customHeight="1" x14ac:dyDescent="0.2">
      <c r="B3" s="6"/>
    </row>
    <row r="4" spans="1:18" ht="24" customHeight="1" x14ac:dyDescent="0.2">
      <c r="B4" s="2" t="s">
        <v>48</v>
      </c>
      <c r="C4" s="84" t="s">
        <v>17</v>
      </c>
      <c r="D4" s="84" t="s">
        <v>18</v>
      </c>
      <c r="E4" s="68" t="str">
        <f>+"Ene-23"</f>
        <v>Ene-23</v>
      </c>
      <c r="F4" s="68" t="str">
        <f>+"Feb-23"</f>
        <v>Feb-23</v>
      </c>
      <c r="G4" s="68" t="str">
        <f>+"Mar-23"</f>
        <v>Mar-23</v>
      </c>
      <c r="H4" s="68" t="str">
        <f>+"Abr-23"</f>
        <v>Abr-23</v>
      </c>
      <c r="I4" s="68" t="str">
        <f>+"May-23"</f>
        <v>May-23</v>
      </c>
      <c r="J4" s="68" t="str">
        <f>+"Jun-23"</f>
        <v>Jun-23</v>
      </c>
      <c r="K4" s="68" t="str">
        <f>+"Jul-23"</f>
        <v>Jul-23</v>
      </c>
      <c r="L4" s="68" t="str">
        <f>+"Ago-23"</f>
        <v>Ago-23</v>
      </c>
      <c r="M4" s="68" t="str">
        <f>+"Sep-23"</f>
        <v>Sep-23</v>
      </c>
      <c r="N4" s="68" t="str">
        <f>+"Oct-23"</f>
        <v>Oct-23</v>
      </c>
      <c r="O4" s="68" t="str">
        <f>+"Nov-23"</f>
        <v>Nov-23</v>
      </c>
      <c r="P4" s="68" t="str">
        <f>+"Dic-23"</f>
        <v>Dic-23</v>
      </c>
      <c r="Q4" s="85" t="s">
        <v>0</v>
      </c>
      <c r="R4" s="85" t="s">
        <v>5</v>
      </c>
    </row>
    <row r="5" spans="1:18" ht="18.75" customHeight="1" x14ac:dyDescent="0.2">
      <c r="B5" s="111">
        <v>1</v>
      </c>
      <c r="C5" s="111" t="s">
        <v>19</v>
      </c>
      <c r="D5" s="103" t="s">
        <v>31</v>
      </c>
      <c r="E5" s="104">
        <v>0</v>
      </c>
      <c r="F5" s="104">
        <v>1</v>
      </c>
      <c r="G5" s="104">
        <v>0</v>
      </c>
      <c r="H5" s="104">
        <v>2</v>
      </c>
      <c r="I5" s="104">
        <v>0</v>
      </c>
      <c r="J5" s="104">
        <v>2</v>
      </c>
      <c r="K5" s="104">
        <v>0</v>
      </c>
      <c r="L5" s="104">
        <v>1</v>
      </c>
      <c r="M5" s="104">
        <v>1</v>
      </c>
      <c r="N5" s="104">
        <v>0</v>
      </c>
      <c r="O5" s="104">
        <v>0</v>
      </c>
      <c r="P5" s="104">
        <v>4</v>
      </c>
      <c r="Q5" s="105">
        <f t="shared" ref="Q5:Q18" si="0">+SUM(E5:P5)</f>
        <v>11</v>
      </c>
      <c r="R5" s="54">
        <f t="shared" ref="R5:R21" si="1">+Q5/$Q$22*100</f>
        <v>39.285714285714285</v>
      </c>
    </row>
    <row r="6" spans="1:18" ht="18.75" customHeight="1" x14ac:dyDescent="0.2">
      <c r="B6" s="111"/>
      <c r="C6" s="111"/>
      <c r="D6" s="103" t="s">
        <v>37</v>
      </c>
      <c r="E6" s="104">
        <v>0</v>
      </c>
      <c r="F6" s="104">
        <v>0</v>
      </c>
      <c r="G6" s="104">
        <v>0</v>
      </c>
      <c r="H6" s="104">
        <v>0</v>
      </c>
      <c r="I6" s="104">
        <v>0</v>
      </c>
      <c r="J6" s="104">
        <v>0</v>
      </c>
      <c r="K6" s="104">
        <v>1</v>
      </c>
      <c r="L6" s="104">
        <v>0</v>
      </c>
      <c r="M6" s="104">
        <v>1</v>
      </c>
      <c r="N6" s="104">
        <v>0</v>
      </c>
      <c r="O6" s="104">
        <v>0</v>
      </c>
      <c r="P6" s="104">
        <v>0</v>
      </c>
      <c r="Q6" s="105">
        <f t="shared" si="0"/>
        <v>2</v>
      </c>
      <c r="R6" s="54">
        <f t="shared" si="1"/>
        <v>7.1428571428571423</v>
      </c>
    </row>
    <row r="7" spans="1:18" ht="18.75" customHeight="1" x14ac:dyDescent="0.2">
      <c r="B7" s="111"/>
      <c r="C7" s="111"/>
      <c r="D7" s="106" t="s">
        <v>25</v>
      </c>
      <c r="E7" s="104">
        <v>1</v>
      </c>
      <c r="F7" s="104">
        <v>0</v>
      </c>
      <c r="G7" s="104">
        <v>0</v>
      </c>
      <c r="H7" s="104">
        <v>0</v>
      </c>
      <c r="I7" s="104">
        <v>0</v>
      </c>
      <c r="J7" s="104">
        <v>0</v>
      </c>
      <c r="K7" s="104">
        <v>0</v>
      </c>
      <c r="L7" s="104">
        <v>0</v>
      </c>
      <c r="M7" s="104">
        <v>0</v>
      </c>
      <c r="N7" s="104">
        <v>0</v>
      </c>
      <c r="O7" s="104">
        <v>0</v>
      </c>
      <c r="P7" s="104">
        <v>1</v>
      </c>
      <c r="Q7" s="105">
        <f t="shared" si="0"/>
        <v>2</v>
      </c>
      <c r="R7" s="54">
        <f t="shared" si="1"/>
        <v>7.1428571428571423</v>
      </c>
    </row>
    <row r="8" spans="1:18" ht="18.75" customHeight="1" x14ac:dyDescent="0.2">
      <c r="B8" s="111"/>
      <c r="C8" s="111"/>
      <c r="D8" s="103" t="s">
        <v>26</v>
      </c>
      <c r="E8" s="104">
        <v>0</v>
      </c>
      <c r="F8" s="104">
        <v>0</v>
      </c>
      <c r="G8" s="104">
        <v>0</v>
      </c>
      <c r="H8" s="104">
        <v>0</v>
      </c>
      <c r="I8" s="104">
        <v>1</v>
      </c>
      <c r="J8" s="104">
        <v>1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5">
        <f t="shared" si="0"/>
        <v>2</v>
      </c>
      <c r="R8" s="54">
        <f t="shared" si="1"/>
        <v>7.1428571428571423</v>
      </c>
    </row>
    <row r="9" spans="1:18" ht="18.75" customHeight="1" x14ac:dyDescent="0.2">
      <c r="B9" s="111"/>
      <c r="C9" s="111"/>
      <c r="D9" s="103" t="s">
        <v>44</v>
      </c>
      <c r="E9" s="104">
        <v>0</v>
      </c>
      <c r="F9" s="104">
        <v>0</v>
      </c>
      <c r="G9" s="104">
        <v>1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0</v>
      </c>
      <c r="O9" s="104">
        <v>0</v>
      </c>
      <c r="P9" s="104">
        <v>0</v>
      </c>
      <c r="Q9" s="105">
        <f t="shared" si="0"/>
        <v>1</v>
      </c>
      <c r="R9" s="54">
        <f t="shared" si="1"/>
        <v>3.5714285714285712</v>
      </c>
    </row>
    <row r="10" spans="1:18" ht="18.75" customHeight="1" x14ac:dyDescent="0.2">
      <c r="B10" s="111"/>
      <c r="C10" s="111"/>
      <c r="D10" s="107" t="s">
        <v>38</v>
      </c>
      <c r="E10" s="104">
        <v>0</v>
      </c>
      <c r="F10" s="104">
        <v>1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5">
        <f t="shared" si="0"/>
        <v>1</v>
      </c>
      <c r="R10" s="54">
        <f t="shared" si="1"/>
        <v>3.5714285714285712</v>
      </c>
    </row>
    <row r="11" spans="1:18" ht="18.75" customHeight="1" x14ac:dyDescent="0.2">
      <c r="B11" s="111"/>
      <c r="C11" s="111"/>
      <c r="D11" s="103" t="s">
        <v>20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  <c r="J11" s="104">
        <v>0</v>
      </c>
      <c r="K11" s="104">
        <v>0</v>
      </c>
      <c r="L11" s="104">
        <v>0</v>
      </c>
      <c r="M11" s="104">
        <v>0</v>
      </c>
      <c r="N11" s="104">
        <v>0</v>
      </c>
      <c r="O11" s="104">
        <v>1</v>
      </c>
      <c r="P11" s="104">
        <v>0</v>
      </c>
      <c r="Q11" s="105">
        <f t="shared" si="0"/>
        <v>1</v>
      </c>
      <c r="R11" s="54">
        <f t="shared" si="1"/>
        <v>3.5714285714285712</v>
      </c>
    </row>
    <row r="12" spans="1:18" ht="18.75" customHeight="1" x14ac:dyDescent="0.2">
      <c r="B12" s="111"/>
      <c r="C12" s="111"/>
      <c r="D12" s="103" t="s">
        <v>32</v>
      </c>
      <c r="E12" s="104">
        <v>0</v>
      </c>
      <c r="F12" s="104">
        <v>0</v>
      </c>
      <c r="G12" s="104">
        <v>1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5">
        <f t="shared" si="0"/>
        <v>1</v>
      </c>
      <c r="R12" s="54">
        <f t="shared" si="1"/>
        <v>3.5714285714285712</v>
      </c>
    </row>
    <row r="13" spans="1:18" ht="18.75" customHeight="1" x14ac:dyDescent="0.2">
      <c r="B13" s="111"/>
      <c r="C13" s="111"/>
      <c r="D13" s="106" t="s">
        <v>43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1</v>
      </c>
      <c r="L13" s="104">
        <v>0</v>
      </c>
      <c r="M13" s="104">
        <v>0</v>
      </c>
      <c r="N13" s="104">
        <v>0</v>
      </c>
      <c r="O13" s="104">
        <v>0</v>
      </c>
      <c r="P13" s="104">
        <v>0</v>
      </c>
      <c r="Q13" s="105">
        <f t="shared" si="0"/>
        <v>1</v>
      </c>
      <c r="R13" s="54">
        <f t="shared" si="1"/>
        <v>3.5714285714285712</v>
      </c>
    </row>
    <row r="14" spans="1:18" ht="18.75" customHeight="1" x14ac:dyDescent="0.2">
      <c r="B14" s="111"/>
      <c r="C14" s="111"/>
      <c r="D14" s="103" t="s">
        <v>39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1</v>
      </c>
      <c r="L14" s="104">
        <v>0</v>
      </c>
      <c r="M14" s="104">
        <v>0</v>
      </c>
      <c r="N14" s="104">
        <v>0</v>
      </c>
      <c r="O14" s="104">
        <v>0</v>
      </c>
      <c r="P14" s="104">
        <v>0</v>
      </c>
      <c r="Q14" s="105">
        <f t="shared" si="0"/>
        <v>1</v>
      </c>
      <c r="R14" s="54">
        <f t="shared" si="1"/>
        <v>3.5714285714285712</v>
      </c>
    </row>
    <row r="15" spans="1:18" ht="18.75" customHeight="1" x14ac:dyDescent="0.2">
      <c r="B15" s="111"/>
      <c r="C15" s="111"/>
      <c r="D15" s="103" t="s">
        <v>41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1</v>
      </c>
      <c r="P15" s="104">
        <v>0</v>
      </c>
      <c r="Q15" s="105">
        <f t="shared" si="0"/>
        <v>1</v>
      </c>
      <c r="R15" s="54">
        <f t="shared" si="1"/>
        <v>3.5714285714285712</v>
      </c>
    </row>
    <row r="16" spans="1:18" ht="18.75" customHeight="1" x14ac:dyDescent="0.2">
      <c r="B16" s="111"/>
      <c r="C16" s="111"/>
      <c r="D16" s="106" t="s">
        <v>45</v>
      </c>
      <c r="E16" s="104">
        <v>1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5">
        <f t="shared" si="0"/>
        <v>1</v>
      </c>
      <c r="R16" s="54">
        <f t="shared" si="1"/>
        <v>3.5714285714285712</v>
      </c>
    </row>
    <row r="17" spans="2:18" ht="18.75" customHeight="1" x14ac:dyDescent="0.2">
      <c r="B17" s="111"/>
      <c r="C17" s="111"/>
      <c r="D17" s="103" t="s">
        <v>40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1</v>
      </c>
      <c r="Q17" s="105">
        <f t="shared" si="0"/>
        <v>1</v>
      </c>
      <c r="R17" s="54">
        <f t="shared" si="1"/>
        <v>3.5714285714285712</v>
      </c>
    </row>
    <row r="18" spans="2:18" ht="18.75" customHeight="1" x14ac:dyDescent="0.2">
      <c r="B18" s="111"/>
      <c r="C18" s="111"/>
      <c r="D18" s="103" t="s">
        <v>42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4">
        <v>0</v>
      </c>
      <c r="L18" s="104">
        <v>0</v>
      </c>
      <c r="M18" s="104">
        <v>1</v>
      </c>
      <c r="N18" s="104">
        <v>0</v>
      </c>
      <c r="O18" s="104">
        <v>0</v>
      </c>
      <c r="P18" s="104">
        <v>0</v>
      </c>
      <c r="Q18" s="105">
        <f t="shared" si="0"/>
        <v>1</v>
      </c>
      <c r="R18" s="54">
        <f t="shared" si="1"/>
        <v>3.5714285714285712</v>
      </c>
    </row>
    <row r="19" spans="2:18" ht="18.75" customHeight="1" x14ac:dyDescent="0.2">
      <c r="B19" s="112"/>
      <c r="C19" s="112"/>
      <c r="D19" s="55" t="s">
        <v>21</v>
      </c>
      <c r="E19" s="56">
        <f t="shared" ref="E19:Q19" si="2">SUM(E5:E18)</f>
        <v>2</v>
      </c>
      <c r="F19" s="56">
        <f t="shared" si="2"/>
        <v>2</v>
      </c>
      <c r="G19" s="56">
        <f t="shared" si="2"/>
        <v>2</v>
      </c>
      <c r="H19" s="56">
        <f t="shared" si="2"/>
        <v>2</v>
      </c>
      <c r="I19" s="56">
        <f t="shared" si="2"/>
        <v>1</v>
      </c>
      <c r="J19" s="56">
        <f t="shared" si="2"/>
        <v>3</v>
      </c>
      <c r="K19" s="56">
        <f t="shared" si="2"/>
        <v>3</v>
      </c>
      <c r="L19" s="56">
        <f t="shared" si="2"/>
        <v>1</v>
      </c>
      <c r="M19" s="56">
        <f t="shared" si="2"/>
        <v>3</v>
      </c>
      <c r="N19" s="56">
        <f t="shared" si="2"/>
        <v>0</v>
      </c>
      <c r="O19" s="56">
        <f t="shared" si="2"/>
        <v>2</v>
      </c>
      <c r="P19" s="56">
        <f t="shared" si="2"/>
        <v>6</v>
      </c>
      <c r="Q19" s="57">
        <f t="shared" si="2"/>
        <v>27</v>
      </c>
      <c r="R19" s="58">
        <f t="shared" si="1"/>
        <v>96.428571428571431</v>
      </c>
    </row>
    <row r="20" spans="2:18" ht="18.75" customHeight="1" x14ac:dyDescent="0.2">
      <c r="B20" s="113">
        <v>2</v>
      </c>
      <c r="C20" s="113" t="s">
        <v>27</v>
      </c>
      <c r="D20" s="106" t="s">
        <v>32</v>
      </c>
      <c r="E20" s="104">
        <v>0</v>
      </c>
      <c r="F20" s="104">
        <v>0</v>
      </c>
      <c r="G20" s="104">
        <v>0</v>
      </c>
      <c r="H20" s="104">
        <v>0</v>
      </c>
      <c r="I20" s="104">
        <v>0</v>
      </c>
      <c r="J20" s="104">
        <v>0</v>
      </c>
      <c r="K20" s="104">
        <v>0</v>
      </c>
      <c r="L20" s="104">
        <v>0</v>
      </c>
      <c r="M20" s="104">
        <v>0</v>
      </c>
      <c r="N20" s="104">
        <v>0</v>
      </c>
      <c r="O20" s="104">
        <v>0</v>
      </c>
      <c r="P20" s="104">
        <v>1</v>
      </c>
      <c r="Q20" s="105">
        <f>+SUM(E20:P20)</f>
        <v>1</v>
      </c>
      <c r="R20" s="54">
        <f t="shared" si="1"/>
        <v>3.5714285714285712</v>
      </c>
    </row>
    <row r="21" spans="2:18" ht="18.75" customHeight="1" x14ac:dyDescent="0.2">
      <c r="B21" s="113"/>
      <c r="C21" s="113"/>
      <c r="D21" s="86" t="s">
        <v>21</v>
      </c>
      <c r="E21" s="87">
        <f t="shared" ref="E21:Q21" si="3">SUM(E20:E20)</f>
        <v>0</v>
      </c>
      <c r="F21" s="87">
        <f t="shared" si="3"/>
        <v>0</v>
      </c>
      <c r="G21" s="87">
        <f t="shared" si="3"/>
        <v>0</v>
      </c>
      <c r="H21" s="87">
        <f t="shared" si="3"/>
        <v>0</v>
      </c>
      <c r="I21" s="87">
        <f t="shared" si="3"/>
        <v>0</v>
      </c>
      <c r="J21" s="87">
        <f t="shared" si="3"/>
        <v>0</v>
      </c>
      <c r="K21" s="87">
        <f t="shared" si="3"/>
        <v>0</v>
      </c>
      <c r="L21" s="87">
        <f t="shared" si="3"/>
        <v>0</v>
      </c>
      <c r="M21" s="87">
        <f t="shared" si="3"/>
        <v>0</v>
      </c>
      <c r="N21" s="87">
        <f t="shared" si="3"/>
        <v>0</v>
      </c>
      <c r="O21" s="87">
        <f t="shared" si="3"/>
        <v>0</v>
      </c>
      <c r="P21" s="87">
        <f t="shared" si="3"/>
        <v>1</v>
      </c>
      <c r="Q21" s="87">
        <f t="shared" si="3"/>
        <v>1</v>
      </c>
      <c r="R21" s="88">
        <f t="shared" si="1"/>
        <v>3.5714285714285712</v>
      </c>
    </row>
    <row r="22" spans="2:18" ht="18.75" customHeight="1" x14ac:dyDescent="0.2">
      <c r="B22" s="114" t="s">
        <v>0</v>
      </c>
      <c r="C22" s="114"/>
      <c r="D22" s="114"/>
      <c r="E22" s="60">
        <f>+E19+E21</f>
        <v>2</v>
      </c>
      <c r="F22" s="60">
        <f t="shared" ref="F22:N22" si="4">+F19+F21</f>
        <v>2</v>
      </c>
      <c r="G22" s="60">
        <f t="shared" si="4"/>
        <v>2</v>
      </c>
      <c r="H22" s="60">
        <f t="shared" si="4"/>
        <v>2</v>
      </c>
      <c r="I22" s="60">
        <f t="shared" si="4"/>
        <v>1</v>
      </c>
      <c r="J22" s="60">
        <f t="shared" si="4"/>
        <v>3</v>
      </c>
      <c r="K22" s="60">
        <f t="shared" si="4"/>
        <v>3</v>
      </c>
      <c r="L22" s="60">
        <f t="shared" si="4"/>
        <v>1</v>
      </c>
      <c r="M22" s="60">
        <f t="shared" si="4"/>
        <v>3</v>
      </c>
      <c r="N22" s="60">
        <f t="shared" si="4"/>
        <v>0</v>
      </c>
      <c r="O22" s="60">
        <f>+O19+O21</f>
        <v>2</v>
      </c>
      <c r="P22" s="60">
        <f>+P19+P21</f>
        <v>7</v>
      </c>
      <c r="Q22" s="60">
        <f>+Q19+Q21</f>
        <v>28</v>
      </c>
      <c r="R22" s="59">
        <f>+R19+R21</f>
        <v>100</v>
      </c>
    </row>
    <row r="23" spans="2:18" s="92" customFormat="1" ht="12.75" customHeight="1" x14ac:dyDescent="0.15">
      <c r="B23" s="80" t="s">
        <v>54</v>
      </c>
      <c r="C23" s="89"/>
      <c r="D23" s="90"/>
      <c r="E23" s="90"/>
      <c r="F23" s="90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</row>
    <row r="24" spans="2:18" s="92" customFormat="1" ht="12.75" customHeight="1" x14ac:dyDescent="0.15">
      <c r="B24" s="80" t="s">
        <v>55</v>
      </c>
      <c r="C24" s="93"/>
      <c r="D24" s="94"/>
      <c r="E24" s="94"/>
      <c r="F24" s="94"/>
    </row>
  </sheetData>
  <mergeCells count="5">
    <mergeCell ref="B5:B19"/>
    <mergeCell ref="C5:C19"/>
    <mergeCell ref="B20:B21"/>
    <mergeCell ref="C20:C21"/>
    <mergeCell ref="B22:D22"/>
  </mergeCells>
  <hyperlinks>
    <hyperlink ref="A1" location="Indice!A1" display="volver" xr:uid="{C02E2603-17E3-4720-9888-BE74B955537A}"/>
  </hyperlinks>
  <pageMargins left="0.7" right="0.7" top="0.75" bottom="0.75" header="0.3" footer="0.3"/>
  <pageSetup paperSize="9" orientation="portrait" r:id="rId1"/>
  <ignoredErrors>
    <ignoredError sqref="Q19 Q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5FB19-CB70-407A-A5F4-7BA6D63F830B}">
  <dimension ref="A1:R20"/>
  <sheetViews>
    <sheetView zoomScale="85" zoomScaleNormal="85" workbookViewId="0">
      <selection activeCell="D32" sqref="D32"/>
    </sheetView>
  </sheetViews>
  <sheetFormatPr baseColWidth="10" defaultRowHeight="15" customHeight="1" x14ac:dyDescent="0.2"/>
  <cols>
    <col min="1" max="1" width="5.42578125" style="8" customWidth="1"/>
    <col min="2" max="2" width="3.7109375" style="8" customWidth="1"/>
    <col min="3" max="3" width="17.140625" style="8" customWidth="1"/>
    <col min="4" max="4" width="18.28515625" style="8" bestFit="1" customWidth="1"/>
    <col min="5" max="17" width="6.7109375" style="8" customWidth="1"/>
    <col min="18" max="18" width="7.7109375" style="8" customWidth="1"/>
    <col min="19" max="16384" width="11.42578125" style="8"/>
  </cols>
  <sheetData>
    <row r="1" spans="1:18" ht="15.95" customHeight="1" x14ac:dyDescent="0.2">
      <c r="A1" s="7" t="s">
        <v>6</v>
      </c>
    </row>
    <row r="2" spans="1:18" ht="15.95" customHeight="1" x14ac:dyDescent="0.2">
      <c r="B2" s="6" t="s">
        <v>52</v>
      </c>
    </row>
    <row r="3" spans="1:18" ht="15.95" customHeight="1" x14ac:dyDescent="0.2"/>
    <row r="4" spans="1:18" ht="24" customHeight="1" x14ac:dyDescent="0.2">
      <c r="B4" s="2" t="s">
        <v>48</v>
      </c>
      <c r="C4" s="67" t="s">
        <v>7</v>
      </c>
      <c r="D4" s="67" t="s">
        <v>13</v>
      </c>
      <c r="E4" s="68" t="str">
        <f>+"Ene-23"</f>
        <v>Ene-23</v>
      </c>
      <c r="F4" s="68" t="str">
        <f>+"Feb-23"</f>
        <v>Feb-23</v>
      </c>
      <c r="G4" s="68" t="str">
        <f>+"Mar-23"</f>
        <v>Mar-23</v>
      </c>
      <c r="H4" s="68" t="str">
        <f>+"Abr-23"</f>
        <v>Abr-23</v>
      </c>
      <c r="I4" s="68" t="str">
        <f>+"May-23"</f>
        <v>May-23</v>
      </c>
      <c r="J4" s="68" t="str">
        <f>+"Jun-23"</f>
        <v>Jun-23</v>
      </c>
      <c r="K4" s="68" t="str">
        <f>+"Jul-23"</f>
        <v>Jul-23</v>
      </c>
      <c r="L4" s="68" t="str">
        <f>+"Ago-23"</f>
        <v>Ago-23</v>
      </c>
      <c r="M4" s="68" t="str">
        <f>+"Sep-23"</f>
        <v>Sep-23</v>
      </c>
      <c r="N4" s="68" t="str">
        <f>+"Oct-23"</f>
        <v>Oct-23</v>
      </c>
      <c r="O4" s="68" t="str">
        <f>+"Nov-23"</f>
        <v>Nov-23</v>
      </c>
      <c r="P4" s="68" t="str">
        <f>+"Dic-23"</f>
        <v>Dic-23</v>
      </c>
      <c r="Q4" s="68" t="s">
        <v>0</v>
      </c>
      <c r="R4" s="68" t="s">
        <v>5</v>
      </c>
    </row>
    <row r="5" spans="1:18" ht="25.5" x14ac:dyDescent="0.2">
      <c r="B5" s="119">
        <v>1</v>
      </c>
      <c r="C5" s="117" t="s">
        <v>15</v>
      </c>
      <c r="D5" s="62" t="s">
        <v>22</v>
      </c>
      <c r="E5" s="65">
        <v>3</v>
      </c>
      <c r="F5" s="65">
        <v>0</v>
      </c>
      <c r="G5" s="65">
        <v>1</v>
      </c>
      <c r="H5" s="65">
        <v>2</v>
      </c>
      <c r="I5" s="65">
        <v>0</v>
      </c>
      <c r="J5" s="65">
        <v>1</v>
      </c>
      <c r="K5" s="65">
        <v>0</v>
      </c>
      <c r="L5" s="65">
        <v>2</v>
      </c>
      <c r="M5" s="65">
        <v>2</v>
      </c>
      <c r="N5" s="65">
        <v>1</v>
      </c>
      <c r="O5" s="65">
        <v>2</v>
      </c>
      <c r="P5" s="65">
        <v>0</v>
      </c>
      <c r="Q5" s="65">
        <f t="shared" ref="Q5:Q16" si="0">SUM(E5:P5)</f>
        <v>14</v>
      </c>
      <c r="R5" s="66">
        <f t="shared" ref="R5:R16" si="1">Q5/$Q$17*100</f>
        <v>50</v>
      </c>
    </row>
    <row r="6" spans="1:18" ht="18.75" customHeight="1" x14ac:dyDescent="0.2">
      <c r="B6" s="119"/>
      <c r="C6" s="117"/>
      <c r="D6" s="77" t="s">
        <v>34</v>
      </c>
      <c r="E6" s="65">
        <v>0</v>
      </c>
      <c r="F6" s="65">
        <v>0</v>
      </c>
      <c r="G6" s="65">
        <v>0</v>
      </c>
      <c r="H6" s="65">
        <v>0</v>
      </c>
      <c r="I6" s="65">
        <v>1</v>
      </c>
      <c r="J6" s="65">
        <v>0</v>
      </c>
      <c r="K6" s="65">
        <v>0</v>
      </c>
      <c r="L6" s="65">
        <v>1</v>
      </c>
      <c r="M6" s="65">
        <v>0</v>
      </c>
      <c r="N6" s="65">
        <v>0</v>
      </c>
      <c r="O6" s="65">
        <v>0</v>
      </c>
      <c r="P6" s="65">
        <v>0</v>
      </c>
      <c r="Q6" s="65">
        <f t="shared" si="0"/>
        <v>2</v>
      </c>
      <c r="R6" s="66">
        <f t="shared" si="1"/>
        <v>7.1428571428571423</v>
      </c>
    </row>
    <row r="7" spans="1:18" ht="18.75" customHeight="1" x14ac:dyDescent="0.2">
      <c r="B7" s="121"/>
      <c r="C7" s="118"/>
      <c r="D7" s="45" t="s">
        <v>21</v>
      </c>
      <c r="E7" s="46">
        <f t="shared" ref="E7:P7" si="2">SUM(E5:E6)</f>
        <v>3</v>
      </c>
      <c r="F7" s="46">
        <f t="shared" si="2"/>
        <v>0</v>
      </c>
      <c r="G7" s="46">
        <f t="shared" si="2"/>
        <v>1</v>
      </c>
      <c r="H7" s="46">
        <f t="shared" si="2"/>
        <v>2</v>
      </c>
      <c r="I7" s="46">
        <f t="shared" si="2"/>
        <v>1</v>
      </c>
      <c r="J7" s="46">
        <f t="shared" si="2"/>
        <v>1</v>
      </c>
      <c r="K7" s="46">
        <f t="shared" si="2"/>
        <v>0</v>
      </c>
      <c r="L7" s="46">
        <f t="shared" si="2"/>
        <v>3</v>
      </c>
      <c r="M7" s="46">
        <f t="shared" si="2"/>
        <v>2</v>
      </c>
      <c r="N7" s="46">
        <f t="shared" si="2"/>
        <v>1</v>
      </c>
      <c r="O7" s="46">
        <f t="shared" si="2"/>
        <v>2</v>
      </c>
      <c r="P7" s="46">
        <f t="shared" si="2"/>
        <v>0</v>
      </c>
      <c r="Q7" s="46">
        <f t="shared" si="0"/>
        <v>16</v>
      </c>
      <c r="R7" s="47">
        <f t="shared" si="1"/>
        <v>57.142857142857139</v>
      </c>
    </row>
    <row r="8" spans="1:18" ht="18.75" customHeight="1" x14ac:dyDescent="0.2">
      <c r="B8" s="122">
        <v>2</v>
      </c>
      <c r="C8" s="116" t="s">
        <v>47</v>
      </c>
      <c r="D8" s="76" t="s">
        <v>14</v>
      </c>
      <c r="E8" s="72">
        <v>0</v>
      </c>
      <c r="F8" s="72">
        <v>0</v>
      </c>
      <c r="G8" s="72">
        <v>1</v>
      </c>
      <c r="H8" s="72">
        <v>0</v>
      </c>
      <c r="I8" s="72">
        <v>1</v>
      </c>
      <c r="J8" s="72">
        <v>0</v>
      </c>
      <c r="K8" s="72">
        <v>1</v>
      </c>
      <c r="L8" s="72">
        <v>0</v>
      </c>
      <c r="M8" s="72">
        <v>0</v>
      </c>
      <c r="N8" s="72">
        <v>1</v>
      </c>
      <c r="O8" s="72">
        <v>1</v>
      </c>
      <c r="P8" s="72">
        <v>0</v>
      </c>
      <c r="Q8" s="72">
        <f t="shared" si="0"/>
        <v>5</v>
      </c>
      <c r="R8" s="73">
        <f t="shared" si="1"/>
        <v>17.857142857142858</v>
      </c>
    </row>
    <row r="9" spans="1:18" ht="18.75" customHeight="1" x14ac:dyDescent="0.2">
      <c r="B9" s="119"/>
      <c r="C9" s="117"/>
      <c r="D9" s="74" t="s">
        <v>33</v>
      </c>
      <c r="E9" s="65">
        <v>0</v>
      </c>
      <c r="F9" s="65">
        <v>0</v>
      </c>
      <c r="G9" s="65">
        <v>1</v>
      </c>
      <c r="H9" s="65">
        <v>0</v>
      </c>
      <c r="I9" s="65">
        <v>0</v>
      </c>
      <c r="J9" s="65">
        <v>0</v>
      </c>
      <c r="K9" s="65">
        <v>1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f t="shared" si="0"/>
        <v>2</v>
      </c>
      <c r="R9" s="66">
        <f t="shared" si="1"/>
        <v>7.1428571428571423</v>
      </c>
    </row>
    <row r="10" spans="1:18" ht="18.75" customHeight="1" x14ac:dyDescent="0.2">
      <c r="B10" s="121"/>
      <c r="C10" s="120"/>
      <c r="D10" s="45" t="s">
        <v>21</v>
      </c>
      <c r="E10" s="46">
        <f>SUM(E8:E9)</f>
        <v>0</v>
      </c>
      <c r="F10" s="46">
        <f t="shared" ref="F10:P10" si="3">SUM(F8:F9)</f>
        <v>0</v>
      </c>
      <c r="G10" s="46">
        <f t="shared" si="3"/>
        <v>2</v>
      </c>
      <c r="H10" s="46">
        <f t="shared" si="3"/>
        <v>0</v>
      </c>
      <c r="I10" s="46">
        <f t="shared" si="3"/>
        <v>1</v>
      </c>
      <c r="J10" s="46">
        <f t="shared" si="3"/>
        <v>0</v>
      </c>
      <c r="K10" s="46">
        <f t="shared" si="3"/>
        <v>2</v>
      </c>
      <c r="L10" s="46">
        <f t="shared" si="3"/>
        <v>0</v>
      </c>
      <c r="M10" s="46">
        <f t="shared" si="3"/>
        <v>0</v>
      </c>
      <c r="N10" s="46">
        <f t="shared" si="3"/>
        <v>1</v>
      </c>
      <c r="O10" s="46">
        <f t="shared" si="3"/>
        <v>1</v>
      </c>
      <c r="P10" s="46">
        <f t="shared" si="3"/>
        <v>0</v>
      </c>
      <c r="Q10" s="46">
        <f t="shared" si="0"/>
        <v>7</v>
      </c>
      <c r="R10" s="47">
        <f t="shared" si="1"/>
        <v>25</v>
      </c>
    </row>
    <row r="11" spans="1:18" ht="18.75" customHeight="1" x14ac:dyDescent="0.2">
      <c r="B11" s="122">
        <v>3</v>
      </c>
      <c r="C11" s="116" t="s">
        <v>1</v>
      </c>
      <c r="D11" s="78" t="s">
        <v>14</v>
      </c>
      <c r="E11" s="72">
        <v>0</v>
      </c>
      <c r="F11" s="72">
        <v>0</v>
      </c>
      <c r="G11" s="72">
        <v>0</v>
      </c>
      <c r="H11" s="72">
        <v>0</v>
      </c>
      <c r="I11" s="72">
        <v>1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f t="shared" si="0"/>
        <v>1</v>
      </c>
      <c r="R11" s="73">
        <f t="shared" si="1"/>
        <v>3.5714285714285712</v>
      </c>
    </row>
    <row r="12" spans="1:18" ht="18.75" customHeight="1" x14ac:dyDescent="0.2">
      <c r="B12" s="119"/>
      <c r="C12" s="117"/>
      <c r="D12" s="77" t="s">
        <v>33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1</v>
      </c>
      <c r="P12" s="65">
        <v>0</v>
      </c>
      <c r="Q12" s="65">
        <f t="shared" si="0"/>
        <v>1</v>
      </c>
      <c r="R12" s="66">
        <f t="shared" si="1"/>
        <v>3.5714285714285712</v>
      </c>
    </row>
    <row r="13" spans="1:18" ht="18.75" customHeight="1" x14ac:dyDescent="0.2">
      <c r="B13" s="119"/>
      <c r="C13" s="117"/>
      <c r="D13" s="77" t="s">
        <v>36</v>
      </c>
      <c r="E13" s="65"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65">
        <v>1</v>
      </c>
      <c r="M13" s="65">
        <v>0</v>
      </c>
      <c r="N13" s="65">
        <v>0</v>
      </c>
      <c r="O13" s="65">
        <v>0</v>
      </c>
      <c r="P13" s="65">
        <v>0</v>
      </c>
      <c r="Q13" s="65">
        <f t="shared" si="0"/>
        <v>1</v>
      </c>
      <c r="R13" s="66">
        <f t="shared" si="1"/>
        <v>3.5714285714285712</v>
      </c>
    </row>
    <row r="14" spans="1:18" ht="18.75" customHeight="1" x14ac:dyDescent="0.2">
      <c r="B14" s="121"/>
      <c r="C14" s="118"/>
      <c r="D14" s="45" t="s">
        <v>21</v>
      </c>
      <c r="E14" s="46">
        <f t="shared" ref="E14:P14" si="4">SUM(E11:E13)</f>
        <v>0</v>
      </c>
      <c r="F14" s="46">
        <f t="shared" si="4"/>
        <v>0</v>
      </c>
      <c r="G14" s="46">
        <f t="shared" si="4"/>
        <v>0</v>
      </c>
      <c r="H14" s="46">
        <f t="shared" si="4"/>
        <v>0</v>
      </c>
      <c r="I14" s="46">
        <f t="shared" si="4"/>
        <v>1</v>
      </c>
      <c r="J14" s="46">
        <f t="shared" si="4"/>
        <v>0</v>
      </c>
      <c r="K14" s="46">
        <f t="shared" si="4"/>
        <v>0</v>
      </c>
      <c r="L14" s="46">
        <f t="shared" si="4"/>
        <v>1</v>
      </c>
      <c r="M14" s="46">
        <f t="shared" si="4"/>
        <v>0</v>
      </c>
      <c r="N14" s="46">
        <f t="shared" si="4"/>
        <v>0</v>
      </c>
      <c r="O14" s="46">
        <f t="shared" si="4"/>
        <v>1</v>
      </c>
      <c r="P14" s="46">
        <f t="shared" si="4"/>
        <v>0</v>
      </c>
      <c r="Q14" s="46">
        <f t="shared" si="0"/>
        <v>3</v>
      </c>
      <c r="R14" s="47">
        <f t="shared" si="1"/>
        <v>10.714285714285714</v>
      </c>
    </row>
    <row r="15" spans="1:18" ht="18.75" customHeight="1" x14ac:dyDescent="0.2">
      <c r="B15" s="119">
        <v>4</v>
      </c>
      <c r="C15" s="117" t="s">
        <v>46</v>
      </c>
      <c r="D15" s="77" t="s">
        <v>14</v>
      </c>
      <c r="E15" s="65">
        <v>0</v>
      </c>
      <c r="F15" s="65">
        <v>1</v>
      </c>
      <c r="G15" s="65">
        <v>0</v>
      </c>
      <c r="H15" s="65">
        <v>1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5">
        <f t="shared" si="0"/>
        <v>2</v>
      </c>
      <c r="R15" s="66">
        <f t="shared" si="1"/>
        <v>7.1428571428571423</v>
      </c>
    </row>
    <row r="16" spans="1:18" ht="18.75" customHeight="1" x14ac:dyDescent="0.2">
      <c r="B16" s="119"/>
      <c r="C16" s="117"/>
      <c r="D16" s="95" t="s">
        <v>21</v>
      </c>
      <c r="E16" s="96">
        <f t="shared" ref="E16:P16" si="5">SUM(E15:E15)</f>
        <v>0</v>
      </c>
      <c r="F16" s="96">
        <f t="shared" si="5"/>
        <v>1</v>
      </c>
      <c r="G16" s="96">
        <f t="shared" si="5"/>
        <v>0</v>
      </c>
      <c r="H16" s="96">
        <f t="shared" si="5"/>
        <v>1</v>
      </c>
      <c r="I16" s="96">
        <f t="shared" si="5"/>
        <v>0</v>
      </c>
      <c r="J16" s="96">
        <f t="shared" si="5"/>
        <v>0</v>
      </c>
      <c r="K16" s="96">
        <f t="shared" si="5"/>
        <v>0</v>
      </c>
      <c r="L16" s="96">
        <f t="shared" si="5"/>
        <v>0</v>
      </c>
      <c r="M16" s="96">
        <f t="shared" si="5"/>
        <v>0</v>
      </c>
      <c r="N16" s="96">
        <f t="shared" si="5"/>
        <v>0</v>
      </c>
      <c r="O16" s="96">
        <f t="shared" si="5"/>
        <v>0</v>
      </c>
      <c r="P16" s="96">
        <f t="shared" si="5"/>
        <v>0</v>
      </c>
      <c r="Q16" s="96">
        <f t="shared" si="0"/>
        <v>2</v>
      </c>
      <c r="R16" s="97">
        <f t="shared" si="1"/>
        <v>7.1428571428571423</v>
      </c>
    </row>
    <row r="17" spans="2:18" ht="18.75" customHeight="1" x14ac:dyDescent="0.2">
      <c r="B17" s="115" t="s">
        <v>16</v>
      </c>
      <c r="C17" s="115"/>
      <c r="D17" s="75"/>
      <c r="E17" s="50">
        <f t="shared" ref="E17:R17" si="6">+E10+E14+E7+E16</f>
        <v>3</v>
      </c>
      <c r="F17" s="50">
        <f t="shared" si="6"/>
        <v>1</v>
      </c>
      <c r="G17" s="50">
        <f t="shared" si="6"/>
        <v>3</v>
      </c>
      <c r="H17" s="50">
        <f t="shared" si="6"/>
        <v>3</v>
      </c>
      <c r="I17" s="50">
        <f t="shared" si="6"/>
        <v>3</v>
      </c>
      <c r="J17" s="50">
        <f t="shared" si="6"/>
        <v>1</v>
      </c>
      <c r="K17" s="50">
        <f t="shared" si="6"/>
        <v>2</v>
      </c>
      <c r="L17" s="50">
        <f t="shared" si="6"/>
        <v>4</v>
      </c>
      <c r="M17" s="50">
        <f t="shared" si="6"/>
        <v>2</v>
      </c>
      <c r="N17" s="50">
        <f t="shared" si="6"/>
        <v>2</v>
      </c>
      <c r="O17" s="50">
        <f t="shared" si="6"/>
        <v>4</v>
      </c>
      <c r="P17" s="50">
        <f t="shared" si="6"/>
        <v>0</v>
      </c>
      <c r="Q17" s="50">
        <f t="shared" si="6"/>
        <v>28</v>
      </c>
      <c r="R17" s="51">
        <f t="shared" si="6"/>
        <v>100</v>
      </c>
    </row>
    <row r="18" spans="2:18" s="98" customFormat="1" ht="12.75" customHeight="1" x14ac:dyDescent="0.15">
      <c r="B18" s="80" t="s">
        <v>23</v>
      </c>
    </row>
    <row r="19" spans="2:18" s="98" customFormat="1" ht="12.75" customHeight="1" x14ac:dyDescent="0.15">
      <c r="B19" s="80" t="s">
        <v>54</v>
      </c>
    </row>
    <row r="20" spans="2:18" s="98" customFormat="1" ht="12.75" customHeight="1" x14ac:dyDescent="0.15">
      <c r="B20" s="80" t="s">
        <v>55</v>
      </c>
    </row>
  </sheetData>
  <mergeCells count="9">
    <mergeCell ref="B17:C17"/>
    <mergeCell ref="C11:C14"/>
    <mergeCell ref="B15:B16"/>
    <mergeCell ref="C8:C10"/>
    <mergeCell ref="B5:B7"/>
    <mergeCell ref="C5:C7"/>
    <mergeCell ref="B8:B10"/>
    <mergeCell ref="B11:B14"/>
    <mergeCell ref="C15:C16"/>
  </mergeCells>
  <phoneticPr fontId="0" type="noConversion"/>
  <hyperlinks>
    <hyperlink ref="A1" location="Indice!A1" display="volver" xr:uid="{5251FEFF-CF55-4201-80E6-11EB5BD2559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84E4-F985-4B74-9A7A-C9200E596418}">
  <dimension ref="A1:V10"/>
  <sheetViews>
    <sheetView zoomScale="85" zoomScaleNormal="85" workbookViewId="0">
      <selection activeCell="D32" sqref="D32"/>
    </sheetView>
  </sheetViews>
  <sheetFormatPr baseColWidth="10" defaultRowHeight="15" customHeight="1" x14ac:dyDescent="0.2"/>
  <cols>
    <col min="1" max="1" width="5.42578125" style="39" customWidth="1"/>
    <col min="2" max="2" width="3.7109375" style="39" customWidth="1"/>
    <col min="3" max="3" width="29.140625" style="39" customWidth="1"/>
    <col min="4" max="16" width="6.7109375" style="39" customWidth="1"/>
    <col min="17" max="17" width="7.7109375" style="39" customWidth="1"/>
    <col min="18" max="22" width="11.42578125" style="39" customWidth="1"/>
    <col min="23" max="16384" width="11.42578125" style="39"/>
  </cols>
  <sheetData>
    <row r="1" spans="1:22" ht="15.95" customHeight="1" x14ac:dyDescent="0.2">
      <c r="A1" s="7" t="s">
        <v>6</v>
      </c>
    </row>
    <row r="2" spans="1:22" ht="15.95" customHeight="1" x14ac:dyDescent="0.2">
      <c r="B2" s="6" t="s">
        <v>53</v>
      </c>
      <c r="R2" s="36"/>
      <c r="T2" s="124"/>
      <c r="U2" s="124"/>
      <c r="V2" s="124"/>
    </row>
    <row r="3" spans="1:22" ht="15.95" customHeight="1" x14ac:dyDescent="0.2">
      <c r="C3" s="44"/>
      <c r="D3" s="44"/>
      <c r="E3" s="44"/>
      <c r="F3" s="44"/>
      <c r="T3" s="124"/>
      <c r="U3" s="124"/>
      <c r="V3" s="124"/>
    </row>
    <row r="4" spans="1:22" ht="24" customHeight="1" x14ac:dyDescent="0.2">
      <c r="B4" s="2" t="s">
        <v>48</v>
      </c>
      <c r="C4" s="9" t="s">
        <v>7</v>
      </c>
      <c r="D4" s="4" t="str">
        <f>+"Ene-23"</f>
        <v>Ene-23</v>
      </c>
      <c r="E4" s="4" t="str">
        <f>+"Feb-23"</f>
        <v>Feb-23</v>
      </c>
      <c r="F4" s="4" t="str">
        <f>+"Mar-23"</f>
        <v>Mar-23</v>
      </c>
      <c r="G4" s="4" t="str">
        <f>+"Abr-23"</f>
        <v>Abr-23</v>
      </c>
      <c r="H4" s="4" t="str">
        <f>+"May-23"</f>
        <v>May-23</v>
      </c>
      <c r="I4" s="4" t="str">
        <f>+"Jun-23"</f>
        <v>Jun-23</v>
      </c>
      <c r="J4" s="4" t="str">
        <f>+"Jul-23"</f>
        <v>Jul-23</v>
      </c>
      <c r="K4" s="4" t="str">
        <f>+"Ago-23"</f>
        <v>Ago-23</v>
      </c>
      <c r="L4" s="4" t="str">
        <f>+"Sep-23"</f>
        <v>Sep-23</v>
      </c>
      <c r="M4" s="4" t="str">
        <f>+"Oct-23"</f>
        <v>Oct-23</v>
      </c>
      <c r="N4" s="4" t="str">
        <f>+"Nov-23"</f>
        <v>Nov-23</v>
      </c>
      <c r="O4" s="4" t="str">
        <f>+"Dic-23"</f>
        <v>Dic-23</v>
      </c>
      <c r="P4" s="4" t="s">
        <v>0</v>
      </c>
      <c r="Q4" s="4" t="s">
        <v>5</v>
      </c>
      <c r="T4" s="124"/>
      <c r="U4" s="124"/>
      <c r="V4" s="124"/>
    </row>
    <row r="5" spans="1:22" ht="18.75" customHeight="1" x14ac:dyDescent="0.2">
      <c r="B5" s="10">
        <v>1</v>
      </c>
      <c r="C5" s="49" t="s">
        <v>28</v>
      </c>
      <c r="D5" s="32">
        <v>0</v>
      </c>
      <c r="E5" s="32">
        <v>0</v>
      </c>
      <c r="F5" s="32">
        <v>1</v>
      </c>
      <c r="G5" s="32">
        <v>0</v>
      </c>
      <c r="H5" s="32">
        <v>1</v>
      </c>
      <c r="I5" s="32">
        <v>0</v>
      </c>
      <c r="J5" s="32">
        <v>1</v>
      </c>
      <c r="K5" s="32">
        <v>0</v>
      </c>
      <c r="L5" s="32">
        <v>0</v>
      </c>
      <c r="M5" s="32">
        <v>1</v>
      </c>
      <c r="N5" s="32">
        <v>1</v>
      </c>
      <c r="O5" s="32">
        <v>0</v>
      </c>
      <c r="P5" s="52">
        <f>SUM(D5:O5)</f>
        <v>5</v>
      </c>
      <c r="Q5" s="48">
        <f>+P5/P8*100</f>
        <v>62.5</v>
      </c>
      <c r="R5" s="40"/>
      <c r="S5" s="37"/>
      <c r="T5" s="38"/>
    </row>
    <row r="6" spans="1:22" s="44" customFormat="1" ht="18.75" customHeight="1" x14ac:dyDescent="0.2">
      <c r="B6" s="10">
        <v>2</v>
      </c>
      <c r="C6" s="69" t="s">
        <v>46</v>
      </c>
      <c r="D6" s="32">
        <v>0</v>
      </c>
      <c r="E6" s="32">
        <v>1</v>
      </c>
      <c r="F6" s="32">
        <v>0</v>
      </c>
      <c r="G6" s="32">
        <v>1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52">
        <f>SUM(D6:O6)</f>
        <v>2</v>
      </c>
      <c r="Q6" s="48">
        <f>+P6/P8*100</f>
        <v>25</v>
      </c>
      <c r="R6" s="40"/>
      <c r="S6" s="37"/>
      <c r="T6" s="38"/>
    </row>
    <row r="7" spans="1:22" s="44" customFormat="1" ht="18.75" customHeight="1" x14ac:dyDescent="0.2">
      <c r="B7" s="10">
        <v>3</v>
      </c>
      <c r="C7" s="11" t="s">
        <v>1</v>
      </c>
      <c r="D7" s="32">
        <v>0</v>
      </c>
      <c r="E7" s="32">
        <v>0</v>
      </c>
      <c r="F7" s="32">
        <v>0</v>
      </c>
      <c r="G7" s="32">
        <v>0</v>
      </c>
      <c r="H7" s="32">
        <v>1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61">
        <f>SUM(D7:O7)</f>
        <v>1</v>
      </c>
      <c r="Q7" s="48">
        <f>+P7/P8*100</f>
        <v>12.5</v>
      </c>
      <c r="R7" s="40"/>
      <c r="S7" s="37"/>
      <c r="T7" s="38"/>
    </row>
    <row r="8" spans="1:22" ht="18.75" customHeight="1" x14ac:dyDescent="0.2">
      <c r="B8" s="123" t="s">
        <v>0</v>
      </c>
      <c r="C8" s="123"/>
      <c r="D8" s="71">
        <f t="shared" ref="D8:P8" si="0">SUM(D5:D7)</f>
        <v>0</v>
      </c>
      <c r="E8" s="71">
        <f t="shared" si="0"/>
        <v>1</v>
      </c>
      <c r="F8" s="71">
        <f t="shared" si="0"/>
        <v>1</v>
      </c>
      <c r="G8" s="71">
        <f t="shared" si="0"/>
        <v>1</v>
      </c>
      <c r="H8" s="71">
        <f t="shared" si="0"/>
        <v>2</v>
      </c>
      <c r="I8" s="71">
        <f t="shared" si="0"/>
        <v>0</v>
      </c>
      <c r="J8" s="71">
        <f t="shared" si="0"/>
        <v>1</v>
      </c>
      <c r="K8" s="71">
        <f t="shared" si="0"/>
        <v>0</v>
      </c>
      <c r="L8" s="71">
        <f t="shared" si="0"/>
        <v>0</v>
      </c>
      <c r="M8" s="71">
        <f t="shared" si="0"/>
        <v>1</v>
      </c>
      <c r="N8" s="71">
        <f t="shared" si="0"/>
        <v>1</v>
      </c>
      <c r="O8" s="71">
        <f t="shared" si="0"/>
        <v>0</v>
      </c>
      <c r="P8" s="70">
        <f t="shared" si="0"/>
        <v>8</v>
      </c>
      <c r="Q8" s="5">
        <f>SUM(Q5:Q7)</f>
        <v>100</v>
      </c>
      <c r="T8" s="41"/>
    </row>
    <row r="9" spans="1:22" s="80" customFormat="1" ht="12.75" customHeight="1" x14ac:dyDescent="0.2">
      <c r="B9" s="80" t="s">
        <v>54</v>
      </c>
    </row>
    <row r="10" spans="1:22" s="80" customFormat="1" ht="12.75" customHeight="1" x14ac:dyDescent="0.2">
      <c r="B10" s="80" t="s">
        <v>55</v>
      </c>
      <c r="T10" s="99"/>
    </row>
  </sheetData>
  <mergeCells count="2">
    <mergeCell ref="B8:C8"/>
    <mergeCell ref="T2:V4"/>
  </mergeCells>
  <phoneticPr fontId="0" type="noConversion"/>
  <hyperlinks>
    <hyperlink ref="A1" location="Indice!A1" display="volver" xr:uid="{F76846C2-FDD4-4FC9-9344-412907650E98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Indice</vt:lpstr>
      <vt:lpstr>8.1</vt:lpstr>
      <vt:lpstr>8.2</vt:lpstr>
      <vt:lpstr>8.3</vt:lpstr>
      <vt:lpstr>8.4</vt:lpstr>
      <vt:lpstr>8.5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5_CLC</dc:title>
  <dc:creator>Gerencia de Estudios Económicos del Indecopi</dc:creator>
  <cp:lastModifiedBy>Josep Carmelo Cerron Solano</cp:lastModifiedBy>
  <cp:lastPrinted>2022-03-04T19:53:10Z</cp:lastPrinted>
  <dcterms:created xsi:type="dcterms:W3CDTF">2010-08-27T20:37:50Z</dcterms:created>
  <dcterms:modified xsi:type="dcterms:W3CDTF">2024-08-16T00:39:51Z</dcterms:modified>
</cp:coreProperties>
</file>