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mirandac\Documents\asesorpech\OBRAS DE ARTE FASE2\"/>
    </mc:Choice>
  </mc:AlternateContent>
  <bookViews>
    <workbookView xWindow="0" yWindow="0" windowWidth="11808" windowHeight="8784" activeTab="2"/>
  </bookViews>
  <sheets>
    <sheet name="TARIFA EXP TEC (2)" sheetId="7" r:id="rId1"/>
    <sheet name="TARIFA EXP TEC" sheetId="1" r:id="rId2"/>
    <sheet name="GG (2)" sheetId="8" r:id="rId3"/>
    <sheet name="GG" sheetId="5" r:id="rId4"/>
    <sheet name="EQUIPAMIENTO" sheetId="2" r:id="rId5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5" i="8" l="1"/>
  <c r="H32" i="8"/>
  <c r="H31" i="8" s="1"/>
  <c r="H26" i="8"/>
  <c r="H23" i="8"/>
  <c r="H22" i="8"/>
  <c r="H19" i="8"/>
  <c r="H12" i="8"/>
  <c r="H11" i="8" s="1"/>
  <c r="H39" i="8" s="1"/>
  <c r="M39" i="7"/>
  <c r="M38" i="7" s="1"/>
  <c r="M37" i="7"/>
  <c r="M35" i="7" s="1"/>
  <c r="M34" i="7"/>
  <c r="M31" i="7" s="1"/>
  <c r="M30" i="7"/>
  <c r="M29" i="7"/>
  <c r="M28" i="7"/>
  <c r="M26" i="7" s="1"/>
  <c r="M24" i="7"/>
  <c r="M23" i="7"/>
  <c r="M22" i="7"/>
  <c r="M21" i="7"/>
  <c r="M19" i="7"/>
  <c r="M18" i="7"/>
  <c r="M17" i="7"/>
  <c r="M16" i="7"/>
  <c r="J15" i="7"/>
  <c r="M15" i="7" s="1"/>
  <c r="H21" i="8" l="1"/>
  <c r="H18" i="8"/>
  <c r="H17" i="8" s="1"/>
  <c r="H40" i="8" s="1"/>
  <c r="M13" i="7"/>
  <c r="M25" i="7"/>
  <c r="M37" i="1"/>
  <c r="M35" i="1" s="1"/>
  <c r="M23" i="1"/>
  <c r="M24" i="1"/>
  <c r="M22" i="1"/>
  <c r="M21" i="1"/>
  <c r="H41" i="8" l="1"/>
  <c r="M40" i="7"/>
  <c r="M41" i="7" s="1"/>
  <c r="M45" i="7" s="1"/>
  <c r="M46" i="7" s="1"/>
  <c r="G34" i="5"/>
  <c r="G33" i="5"/>
  <c r="G27" i="5"/>
  <c r="H26" i="5" s="1"/>
  <c r="G24" i="5"/>
  <c r="H23" i="5" s="1"/>
  <c r="G22" i="5"/>
  <c r="H22" i="5" s="1"/>
  <c r="G20" i="5"/>
  <c r="G16" i="5"/>
  <c r="G15" i="5"/>
  <c r="G14" i="5"/>
  <c r="G13" i="5"/>
  <c r="M47" i="7" l="1"/>
  <c r="M48" i="7" s="1"/>
  <c r="H32" i="5"/>
  <c r="H31" i="5" s="1"/>
  <c r="H19" i="5"/>
  <c r="H12" i="5"/>
  <c r="H11" i="5" s="1"/>
  <c r="H39" i="5" s="1"/>
  <c r="M43" i="1" s="1"/>
  <c r="H21" i="5" l="1"/>
  <c r="H18" i="5" s="1"/>
  <c r="M16" i="1" l="1"/>
  <c r="M17" i="1"/>
  <c r="M18" i="1"/>
  <c r="M19" i="1"/>
  <c r="J15" i="1"/>
  <c r="M15" i="1" s="1"/>
  <c r="M34" i="1"/>
  <c r="M31" i="1" s="1"/>
  <c r="M30" i="1"/>
  <c r="M39" i="1" l="1"/>
  <c r="M38" i="1" s="1"/>
  <c r="M29" i="1"/>
  <c r="M28" i="1"/>
  <c r="M26" i="1" l="1"/>
  <c r="M13" i="1" l="1"/>
  <c r="M25" i="1"/>
  <c r="M40" i="1" l="1"/>
  <c r="M41" i="1" s="1"/>
  <c r="H7" i="5" l="1"/>
  <c r="M45" i="1"/>
  <c r="H36" i="5" l="1"/>
  <c r="F39" i="5"/>
  <c r="H35" i="5" l="1"/>
  <c r="H17" i="5" s="1"/>
  <c r="H40" i="5" s="1"/>
  <c r="F40" i="5" s="1"/>
  <c r="H41" i="5" l="1"/>
  <c r="M42" i="1" s="1"/>
  <c r="M44" i="1"/>
  <c r="F41" i="5" l="1"/>
  <c r="M46" i="1"/>
  <c r="M47" i="1" s="1"/>
  <c r="M48" i="1" s="1"/>
</calcChain>
</file>

<file path=xl/sharedStrings.xml><?xml version="1.0" encoding="utf-8"?>
<sst xmlns="http://schemas.openxmlformats.org/spreadsheetml/2006/main" count="303" uniqueCount="131">
  <si>
    <t>Chao</t>
  </si>
  <si>
    <t>Virú</t>
  </si>
  <si>
    <t>La Libertad</t>
  </si>
  <si>
    <t>LOCALIDAD</t>
  </si>
  <si>
    <t>DISTRITO</t>
  </si>
  <si>
    <t>PROVINCIA</t>
  </si>
  <si>
    <t>DEPARTAMENTO</t>
  </si>
  <si>
    <t>FECHA</t>
  </si>
  <si>
    <t>:</t>
  </si>
  <si>
    <t xml:space="preserve">A. </t>
  </si>
  <si>
    <t>UND</t>
  </si>
  <si>
    <t>METRADO</t>
  </si>
  <si>
    <t>P. U.</t>
  </si>
  <si>
    <t>PARCIAL</t>
  </si>
  <si>
    <t>A.1</t>
  </si>
  <si>
    <t>día</t>
  </si>
  <si>
    <t>A.2</t>
  </si>
  <si>
    <t>Alquiler de vehículo (1), 4x2 o 4x4 pick up, con una antigüedad no mayor a 5 años</t>
  </si>
  <si>
    <t>Alquiler de equipos de telefonía celular, incluye servicio telefónico con conexión a internet ilimitado, con cámara fotográfica incorporada con 15 megapíxeles como mínimo.</t>
  </si>
  <si>
    <t>Gastos Generales Fijos (%)</t>
  </si>
  <si>
    <t>Gastos Generales Variables (%)</t>
  </si>
  <si>
    <t>Alquiler de Computadora Core i5 o similar</t>
  </si>
  <si>
    <t xml:space="preserve">ITEM </t>
  </si>
  <si>
    <t xml:space="preserve">DESCRIPCIÓN DE EQUIPAMIENTO </t>
  </si>
  <si>
    <t>CANTIDAD</t>
  </si>
  <si>
    <t>Camioneta doble cabina, 4x2 o 4x4 pick up, con una antigüedad no mayor a cinco años.</t>
  </si>
  <si>
    <t>Computadora Core i5 o similar.</t>
  </si>
  <si>
    <t>Equipo de telefonía celular inteligente (Smartphone) con conexión a internet ilimitado, con cámara fotográfica incorporada con 15 megapíxeles como mínimo.</t>
  </si>
  <si>
    <t xml:space="preserve"> </t>
  </si>
  <si>
    <t>INFRAESTRUCTURA</t>
  </si>
  <si>
    <t>INCIDENCIA</t>
  </si>
  <si>
    <t>UTILIDADES (%)</t>
  </si>
  <si>
    <t>GASTOS GENERALES</t>
  </si>
  <si>
    <t>CD</t>
  </si>
  <si>
    <t>GG (%CD)</t>
  </si>
  <si>
    <t>UTI (%CD)</t>
  </si>
  <si>
    <t xml:space="preserve">ST </t>
  </si>
  <si>
    <t xml:space="preserve">I.G.V. </t>
  </si>
  <si>
    <t>IGV (ST*18%)</t>
  </si>
  <si>
    <t>(ST+I.G.V.)</t>
  </si>
  <si>
    <t>Alquiler de oficina en el lugar obra, incluye luz, agua, internet, mobiliario y todo costo necesario.</t>
  </si>
  <si>
    <t>ITEM</t>
  </si>
  <si>
    <t>CANT.</t>
  </si>
  <si>
    <t>Alquiler de Computadoras Core i5 o similar</t>
  </si>
  <si>
    <t>Oficina en Virú o lugar de la obra, incluye acceso a internet.</t>
  </si>
  <si>
    <t>SUBTOTAL</t>
  </si>
  <si>
    <t xml:space="preserve">COSTO TOTAL </t>
  </si>
  <si>
    <t>ELABORACIÓN DE EXPEDIENTE TÉCNICO (60 D.C)</t>
  </si>
  <si>
    <t>1.- Ingeniero Jefe de Proyecto</t>
  </si>
  <si>
    <t>Oficina periodo de Gabinete</t>
  </si>
  <si>
    <t>Personal Clave (incluye honorarios profesionales, Leyes Sociales, Laborales, viáticos, seguros SCTR y vida)</t>
  </si>
  <si>
    <t>Equipos de telefonía celular periodo de elaboración de ET</t>
  </si>
  <si>
    <t>Vehículo periodo de Elaboración de ET</t>
  </si>
  <si>
    <t xml:space="preserve">COSTO DE ELABORACIÓN DE EXPEDIENTE TÉCNICO </t>
  </si>
  <si>
    <t>PLAZO TOTAL</t>
  </si>
  <si>
    <t>días calendario</t>
  </si>
  <si>
    <t>“CONSTRUCCION DE OBRAS DE ARTE; EN EL(LA) SISTEMA DE RIEGO CHAVIMOCHIC I Y II ETAPA DISTRITO DE CHAO, PROVINCIA VIRU, DEPARTAMENTO LA LIBERTAD”, CUI: 2593295, ITEM 02 COMPONENTE OBRAS HIDROMECÁNICAS Y ELECTROMECÁNICAS”.</t>
  </si>
  <si>
    <t>Chao y Virú</t>
  </si>
  <si>
    <t>ESTRUCTURA DE COSTOS</t>
  </si>
  <si>
    <t>EXP TEC Y OBRA</t>
  </si>
  <si>
    <t>3.- Ing. Especialista Ambiental</t>
  </si>
  <si>
    <t>4.- Ing. Especialista en Evaluación de Riesgos de Desastres</t>
  </si>
  <si>
    <t>COSTO DIRECTO</t>
  </si>
  <si>
    <t>DESCRIPCION</t>
  </si>
  <si>
    <t>UNIDAD</t>
  </si>
  <si>
    <t>UNITARIO</t>
  </si>
  <si>
    <t>TOTAL</t>
  </si>
  <si>
    <t>mes</t>
  </si>
  <si>
    <t>TOTAL GASTOS GENERALES</t>
  </si>
  <si>
    <t>dias calendario</t>
  </si>
  <si>
    <t>ANALISIS DE GASTOS GENERALES</t>
  </si>
  <si>
    <t>Tiempo de ejecución=</t>
  </si>
  <si>
    <t>C.D.</t>
  </si>
  <si>
    <t>COSTO (SOLES)</t>
  </si>
  <si>
    <t>GASTOS GENERALES FIJOS</t>
  </si>
  <si>
    <t>Otros gastos</t>
  </si>
  <si>
    <t>Gastos de instalación</t>
  </si>
  <si>
    <t>Gastos de licitación</t>
  </si>
  <si>
    <t>Gastos legales y notariales</t>
  </si>
  <si>
    <t>Elaboración de Propuesta</t>
  </si>
  <si>
    <t>m-h</t>
  </si>
  <si>
    <t>Secretaria</t>
  </si>
  <si>
    <t>Utiles de escritorio</t>
  </si>
  <si>
    <t>GASTOS GENERALES VARIABLES</t>
  </si>
  <si>
    <t>Personal</t>
  </si>
  <si>
    <t>Técnico y Administrativo</t>
  </si>
  <si>
    <t>Leyes sociales y otros 35%</t>
  </si>
  <si>
    <t>Gastos de alimentación</t>
  </si>
  <si>
    <t>Gastos varios</t>
  </si>
  <si>
    <t>Implementos de seguridad individual</t>
  </si>
  <si>
    <t>Personal directivo</t>
  </si>
  <si>
    <t>Gerente General</t>
  </si>
  <si>
    <t>Abogado</t>
  </si>
  <si>
    <t>Gastos financieros, fianzas,pólizas</t>
  </si>
  <si>
    <t>Garantía de fiel cumplimiento (10%)</t>
  </si>
  <si>
    <t>Gastos Generales Fijos</t>
  </si>
  <si>
    <t>Gastos Generales Variables</t>
  </si>
  <si>
    <t>Servicio de Impresiones</t>
  </si>
  <si>
    <t>Impresiones del Entregable N° 01</t>
  </si>
  <si>
    <t>Impresiones del Entregable N° 02</t>
  </si>
  <si>
    <t>Permisos y licencias</t>
  </si>
  <si>
    <t>Persmisos y licencias ante entidades publicas y/o privadas</t>
  </si>
  <si>
    <t>Glb</t>
  </si>
  <si>
    <t>glb</t>
  </si>
  <si>
    <t>2.- Ing. Especialista Electromecanico</t>
  </si>
  <si>
    <t>5.- Ing. Especialista en Estructuras</t>
  </si>
  <si>
    <t>1.- Especialista en Costos y Presupuestos</t>
  </si>
  <si>
    <t>2.-Especialista en seguridad y salud en el trabajo</t>
  </si>
  <si>
    <t>3.- Autocadista</t>
  </si>
  <si>
    <t>3.-Topógrafo</t>
  </si>
  <si>
    <t>A.3</t>
  </si>
  <si>
    <t>Otros costos</t>
  </si>
  <si>
    <t>A.3.1</t>
  </si>
  <si>
    <t>A.3.2</t>
  </si>
  <si>
    <t>A.3.3</t>
  </si>
  <si>
    <t>A.3.4</t>
  </si>
  <si>
    <t>A.3.5</t>
  </si>
  <si>
    <t>Estudio de Mecanica de Suelos y Geotecnia</t>
  </si>
  <si>
    <t xml:space="preserve">Estudio de Mecanica de Suelos y Geotecnia, incluye ensayos </t>
  </si>
  <si>
    <t>estimado</t>
  </si>
  <si>
    <t>Gastos de sede central ( 10 % )</t>
  </si>
  <si>
    <t>RESUMEN</t>
  </si>
  <si>
    <t>(A1+A2+A3)</t>
  </si>
  <si>
    <t>Personal de Apoyo (incluye honorarios profesionales, Leyes Sociales, Laborales, viáticos, seguros SCTR y vida)</t>
  </si>
  <si>
    <t>UTILIDADES (5%)</t>
  </si>
  <si>
    <t>Gastos Generales Fijos (2.71%)</t>
  </si>
  <si>
    <t>Gastos Generales Variables (11.62%)</t>
  </si>
  <si>
    <t>4.- Autocadista</t>
  </si>
  <si>
    <t>Leyes sociales y otros</t>
  </si>
  <si>
    <t>ESTRUCTURA DE COSTOS - ELABORACION DEL EXPEDIENTE TECNICO</t>
  </si>
  <si>
    <t>ESTRUCTURA DE GASTOS GENERALES (elaboracion expediente tecnico)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</si>
</sst>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-&quot;S/&quot;\ * #,##0.00_-;\-&quot;S/&quot;\ * #,##0.00_-;_-&quot;S/&quot;\ * &quot;-&quot;??_-;_-@_-"/>
    <numFmt numFmtId="165" formatCode="_-* #,##0.00_-;\-* #,##0.00_-;_-* &quot;-&quot;??_-;_-@_-"/>
    <numFmt numFmtId="166" formatCode="_(* #,##0.00_);_(* \(#,##0.00\);_(* &quot;-&quot;??_);_(@_)"/>
    <numFmt numFmtId="167" formatCode="0.0"/>
    <numFmt numFmtId="168" formatCode="#,##0.00_);\-#,##0.00"/>
    <numFmt numFmtId="169" formatCode="0.00000"/>
  </numFmts>
  <fonts count="2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Bahnschrift"/>
      <family val="2"/>
    </font>
    <font>
      <b/>
      <sz val="9"/>
      <color theme="1"/>
      <name val="Bahnschrift"/>
      <family val="2"/>
    </font>
    <font>
      <sz val="8"/>
      <name val="Calibri"/>
      <family val="2"/>
      <scheme val="minor"/>
    </font>
    <font>
      <sz val="9"/>
      <color theme="1"/>
      <name val="Arial"/>
      <family val="2"/>
    </font>
    <font>
      <sz val="9"/>
      <name val="Arial"/>
      <family val="2"/>
    </font>
    <font>
      <b/>
      <sz val="9"/>
      <color theme="1"/>
      <name val="Arial"/>
      <family val="2"/>
    </font>
    <font>
      <b/>
      <sz val="9"/>
      <name val="Arial"/>
      <family val="2"/>
    </font>
    <font>
      <b/>
      <sz val="8"/>
      <color theme="1"/>
      <name val="Arial"/>
      <family val="2"/>
    </font>
    <font>
      <b/>
      <sz val="8"/>
      <name val="Arial"/>
      <family val="2"/>
    </font>
    <font>
      <b/>
      <sz val="8.5"/>
      <color theme="1"/>
      <name val="Arial"/>
      <family val="2"/>
    </font>
    <font>
      <sz val="8.5"/>
      <color theme="1"/>
      <name val="Arial"/>
      <family val="2"/>
    </font>
    <font>
      <sz val="9"/>
      <color rgb="FF0000FF"/>
      <name val="Arial"/>
      <family val="2"/>
    </font>
    <font>
      <sz val="10"/>
      <name val="Arial"/>
      <family val="2"/>
    </font>
    <font>
      <b/>
      <sz val="14"/>
      <name val="Arial Narrow"/>
      <family val="2"/>
    </font>
    <font>
      <b/>
      <sz val="11"/>
      <name val="Arial"/>
      <family val="2"/>
    </font>
    <font>
      <b/>
      <sz val="12"/>
      <name val="Arial Narrow"/>
      <family val="2"/>
    </font>
    <font>
      <sz val="8"/>
      <name val="Arial"/>
      <family val="2"/>
    </font>
    <font>
      <b/>
      <sz val="10"/>
      <name val="Arial"/>
      <family val="2"/>
    </font>
    <font>
      <b/>
      <sz val="9"/>
      <name val="Arial Narrow"/>
      <family val="2"/>
    </font>
    <font>
      <sz val="9"/>
      <name val="Arial Narrow"/>
      <family val="2"/>
    </font>
    <font>
      <sz val="11"/>
      <name val="Arial"/>
      <family val="2"/>
    </font>
    <font>
      <b/>
      <i/>
      <sz val="9"/>
      <name val="Arial Narrow"/>
      <family val="2"/>
    </font>
    <font>
      <u/>
      <sz val="9"/>
      <name val="Arial Narrow"/>
      <family val="2"/>
    </font>
    <font>
      <sz val="9"/>
      <color theme="4" tint="-0.499984740745262"/>
      <name val="Arial Narrow"/>
      <family val="2"/>
    </font>
    <font>
      <sz val="8.5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0000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8" fillId="0" borderId="0">
      <alignment vertical="center"/>
    </xf>
    <xf numFmtId="0" fontId="18" fillId="0" borderId="0">
      <alignment vertical="center"/>
    </xf>
  </cellStyleXfs>
  <cellXfs count="247">
    <xf numFmtId="0" fontId="0" fillId="0" borderId="0" xfId="0"/>
    <xf numFmtId="0" fontId="2" fillId="2" borderId="0" xfId="0" applyFont="1" applyFill="1"/>
    <xf numFmtId="0" fontId="2" fillId="2" borderId="9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/>
    </xf>
    <xf numFmtId="0" fontId="3" fillId="3" borderId="9" xfId="0" applyFont="1" applyFill="1" applyBorder="1"/>
    <xf numFmtId="0" fontId="5" fillId="2" borderId="0" xfId="0" applyFont="1" applyFill="1"/>
    <xf numFmtId="0" fontId="6" fillId="2" borderId="0" xfId="0" applyFont="1" applyFill="1"/>
    <xf numFmtId="0" fontId="7" fillId="4" borderId="34" xfId="0" applyFont="1" applyFill="1" applyBorder="1" applyAlignment="1">
      <alignment horizontal="center"/>
    </xf>
    <xf numFmtId="0" fontId="7" fillId="2" borderId="12" xfId="0" applyFont="1" applyFill="1" applyBorder="1"/>
    <xf numFmtId="0" fontId="7" fillId="2" borderId="0" xfId="0" applyFont="1" applyFill="1"/>
    <xf numFmtId="0" fontId="7" fillId="2" borderId="12" xfId="0" applyFont="1" applyFill="1" applyBorder="1" applyAlignment="1">
      <alignment horizontal="left"/>
    </xf>
    <xf numFmtId="0" fontId="7" fillId="2" borderId="0" xfId="0" applyFont="1" applyFill="1" applyAlignment="1">
      <alignment horizontal="right"/>
    </xf>
    <xf numFmtId="0" fontId="6" fillId="2" borderId="38" xfId="0" applyFont="1" applyFill="1" applyBorder="1"/>
    <xf numFmtId="0" fontId="5" fillId="2" borderId="0" xfId="0" applyFont="1" applyFill="1" applyAlignment="1">
      <alignment horizontal="right"/>
    </xf>
    <xf numFmtId="0" fontId="7" fillId="4" borderId="34" xfId="0" applyFont="1" applyFill="1" applyBorder="1"/>
    <xf numFmtId="0" fontId="8" fillId="4" borderId="37" xfId="0" applyFont="1" applyFill="1" applyBorder="1"/>
    <xf numFmtId="0" fontId="9" fillId="5" borderId="1" xfId="0" applyFont="1" applyFill="1" applyBorder="1" applyAlignment="1">
      <alignment horizontal="right"/>
    </xf>
    <xf numFmtId="0" fontId="9" fillId="5" borderId="2" xfId="0" applyFont="1" applyFill="1" applyBorder="1"/>
    <xf numFmtId="0" fontId="9" fillId="5" borderId="3" xfId="0" applyFont="1" applyFill="1" applyBorder="1" applyAlignment="1">
      <alignment horizontal="center"/>
    </xf>
    <xf numFmtId="0" fontId="10" fillId="5" borderId="6" xfId="0" applyFont="1" applyFill="1" applyBorder="1" applyAlignment="1">
      <alignment horizontal="center"/>
    </xf>
    <xf numFmtId="0" fontId="7" fillId="2" borderId="21" xfId="0" applyFont="1" applyFill="1" applyBorder="1" applyAlignment="1">
      <alignment horizontal="center" vertical="center" wrapText="1"/>
    </xf>
    <xf numFmtId="0" fontId="7" fillId="2" borderId="24" xfId="0" applyFont="1" applyFill="1" applyBorder="1" applyAlignment="1">
      <alignment horizontal="center" vertical="center" wrapText="1"/>
    </xf>
    <xf numFmtId="9" fontId="5" fillId="2" borderId="10" xfId="2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2" fontId="5" fillId="2" borderId="9" xfId="0" applyNumberFormat="1" applyFont="1" applyFill="1" applyBorder="1" applyAlignment="1">
      <alignment horizontal="center"/>
    </xf>
    <xf numFmtId="164" fontId="6" fillId="2" borderId="11" xfId="1" applyFont="1" applyFill="1" applyBorder="1"/>
    <xf numFmtId="2" fontId="5" fillId="2" borderId="0" xfId="0" applyNumberFormat="1" applyFont="1" applyFill="1"/>
    <xf numFmtId="0" fontId="7" fillId="0" borderId="10" xfId="0" applyFont="1" applyBorder="1" applyAlignment="1">
      <alignment horizontal="center" vertical="center"/>
    </xf>
    <xf numFmtId="164" fontId="8" fillId="0" borderId="11" xfId="1" applyFont="1" applyFill="1" applyBorder="1" applyAlignment="1">
      <alignment horizontal="center" vertical="center"/>
    </xf>
    <xf numFmtId="0" fontId="5" fillId="0" borderId="10" xfId="0" applyFont="1" applyBorder="1" applyAlignment="1">
      <alignment horizontal="left"/>
    </xf>
    <xf numFmtId="0" fontId="5" fillId="0" borderId="9" xfId="0" applyFont="1" applyBorder="1" applyAlignment="1">
      <alignment horizontal="center"/>
    </xf>
    <xf numFmtId="164" fontId="6" fillId="0" borderId="11" xfId="1" applyFont="1" applyFill="1" applyBorder="1"/>
    <xf numFmtId="0" fontId="7" fillId="0" borderId="21" xfId="0" applyFont="1" applyBorder="1" applyAlignment="1">
      <alignment horizontal="left" vertical="top" wrapText="1"/>
    </xf>
    <xf numFmtId="164" fontId="8" fillId="0" borderId="26" xfId="0" applyNumberFormat="1" applyFont="1" applyBorder="1" applyAlignment="1">
      <alignment horizontal="center" vertical="center"/>
    </xf>
    <xf numFmtId="0" fontId="5" fillId="0" borderId="21" xfId="0" applyFont="1" applyBorder="1" applyAlignment="1">
      <alignment horizontal="left"/>
    </xf>
    <xf numFmtId="0" fontId="5" fillId="0" borderId="30" xfId="0" applyFont="1" applyBorder="1" applyAlignment="1">
      <alignment horizontal="center"/>
    </xf>
    <xf numFmtId="164" fontId="6" fillId="0" borderId="26" xfId="1" applyFont="1" applyFill="1" applyBorder="1"/>
    <xf numFmtId="2" fontId="7" fillId="2" borderId="0" xfId="0" applyNumberFormat="1" applyFont="1" applyFill="1"/>
    <xf numFmtId="0" fontId="7" fillId="6" borderId="31" xfId="0" applyFont="1" applyFill="1" applyBorder="1" applyAlignment="1">
      <alignment horizontal="right"/>
    </xf>
    <xf numFmtId="164" fontId="8" fillId="6" borderId="35" xfId="0" applyNumberFormat="1" applyFont="1" applyFill="1" applyBorder="1"/>
    <xf numFmtId="0" fontId="7" fillId="2" borderId="31" xfId="0" applyFont="1" applyFill="1" applyBorder="1" applyAlignment="1">
      <alignment horizontal="left" vertical="top"/>
    </xf>
    <xf numFmtId="164" fontId="8" fillId="2" borderId="35" xfId="0" applyNumberFormat="1" applyFont="1" applyFill="1" applyBorder="1"/>
    <xf numFmtId="0" fontId="7" fillId="2" borderId="12" xfId="0" applyFont="1" applyFill="1" applyBorder="1" applyAlignment="1">
      <alignment horizontal="left" vertical="top"/>
    </xf>
    <xf numFmtId="0" fontId="5" fillId="2" borderId="0" xfId="0" applyFont="1" applyFill="1" applyAlignment="1">
      <alignment horizontal="left"/>
    </xf>
    <xf numFmtId="164" fontId="6" fillId="2" borderId="27" xfId="1" applyFont="1" applyFill="1" applyBorder="1"/>
    <xf numFmtId="0" fontId="7" fillId="2" borderId="39" xfId="0" applyFont="1" applyFill="1" applyBorder="1" applyAlignment="1">
      <alignment horizontal="left" vertical="top"/>
    </xf>
    <xf numFmtId="0" fontId="7" fillId="2" borderId="31" xfId="0" applyFont="1" applyFill="1" applyBorder="1" applyAlignment="1">
      <alignment horizontal="left"/>
    </xf>
    <xf numFmtId="164" fontId="8" fillId="2" borderId="35" xfId="1" applyFont="1" applyFill="1" applyBorder="1"/>
    <xf numFmtId="0" fontId="7" fillId="4" borderId="31" xfId="0" applyFont="1" applyFill="1" applyBorder="1" applyAlignment="1">
      <alignment horizontal="left"/>
    </xf>
    <xf numFmtId="164" fontId="8" fillId="4" borderId="35" xfId="0" applyNumberFormat="1" applyFont="1" applyFill="1" applyBorder="1"/>
    <xf numFmtId="0" fontId="7" fillId="2" borderId="0" xfId="0" applyFont="1" applyFill="1" applyAlignment="1">
      <alignment horizontal="left" vertical="top" wrapText="1"/>
    </xf>
    <xf numFmtId="0" fontId="5" fillId="2" borderId="0" xfId="0" applyFont="1" applyFill="1" applyAlignment="1">
      <alignment horizontal="center"/>
    </xf>
    <xf numFmtId="164" fontId="8" fillId="2" borderId="0" xfId="0" applyNumberFormat="1" applyFont="1" applyFill="1" applyAlignment="1">
      <alignment horizontal="center" vertical="center"/>
    </xf>
    <xf numFmtId="164" fontId="6" fillId="2" borderId="0" xfId="1" applyFont="1" applyFill="1" applyBorder="1"/>
    <xf numFmtId="0" fontId="7" fillId="2" borderId="0" xfId="0" applyFont="1" applyFill="1" applyAlignment="1">
      <alignment horizontal="left" wrapText="1"/>
    </xf>
    <xf numFmtId="0" fontId="7" fillId="2" borderId="0" xfId="0" applyFont="1" applyFill="1" applyAlignment="1">
      <alignment horizontal="left"/>
    </xf>
    <xf numFmtId="164" fontId="8" fillId="2" borderId="0" xfId="0" applyNumberFormat="1" applyFont="1" applyFill="1"/>
    <xf numFmtId="164" fontId="8" fillId="2" borderId="0" xfId="1" applyFont="1" applyFill="1" applyBorder="1"/>
    <xf numFmtId="0" fontId="11" fillId="5" borderId="3" xfId="0" applyFont="1" applyFill="1" applyBorder="1"/>
    <xf numFmtId="0" fontId="11" fillId="5" borderId="4" xfId="0" applyFont="1" applyFill="1" applyBorder="1"/>
    <xf numFmtId="0" fontId="11" fillId="5" borderId="5" xfId="0" applyFont="1" applyFill="1" applyBorder="1"/>
    <xf numFmtId="0" fontId="11" fillId="5" borderId="2" xfId="0" applyFont="1" applyFill="1" applyBorder="1"/>
    <xf numFmtId="164" fontId="13" fillId="2" borderId="9" xfId="1" applyFont="1" applyFill="1" applyBorder="1" applyAlignment="1">
      <alignment horizontal="center"/>
    </xf>
    <xf numFmtId="164" fontId="13" fillId="0" borderId="9" xfId="1" applyFont="1" applyFill="1" applyBorder="1"/>
    <xf numFmtId="164" fontId="13" fillId="0" borderId="30" xfId="1" applyFont="1" applyFill="1" applyBorder="1"/>
    <xf numFmtId="0" fontId="7" fillId="4" borderId="31" xfId="0" applyFont="1" applyFill="1" applyBorder="1" applyAlignment="1">
      <alignment horizontal="right" vertical="top"/>
    </xf>
    <xf numFmtId="0" fontId="7" fillId="4" borderId="32" xfId="0" applyFont="1" applyFill="1" applyBorder="1" applyAlignment="1">
      <alignment horizontal="right" vertical="top"/>
    </xf>
    <xf numFmtId="0" fontId="11" fillId="4" borderId="36" xfId="0" applyFont="1" applyFill="1" applyBorder="1" applyAlignment="1">
      <alignment horizontal="left"/>
    </xf>
    <xf numFmtId="0" fontId="11" fillId="4" borderId="33" xfId="0" applyFont="1" applyFill="1" applyBorder="1" applyAlignment="1">
      <alignment horizontal="left"/>
    </xf>
    <xf numFmtId="0" fontId="11" fillId="4" borderId="34" xfId="0" applyFont="1" applyFill="1" applyBorder="1" applyAlignment="1">
      <alignment horizontal="left"/>
    </xf>
    <xf numFmtId="164" fontId="8" fillId="4" borderId="35" xfId="1" applyFont="1" applyFill="1" applyBorder="1"/>
    <xf numFmtId="0" fontId="14" fillId="0" borderId="0" xfId="0" applyFont="1"/>
    <xf numFmtId="4" fontId="16" fillId="0" borderId="0" xfId="0" applyNumberFormat="1" applyFont="1" applyAlignment="1">
      <alignment horizontal="center" vertical="center"/>
    </xf>
    <xf numFmtId="4" fontId="8" fillId="0" borderId="0" xfId="4" applyNumberFormat="1" applyFont="1" applyAlignment="1">
      <alignment vertical="top"/>
    </xf>
    <xf numFmtId="0" fontId="19" fillId="0" borderId="0" xfId="0" applyFont="1" applyAlignment="1">
      <alignment horizontal="center"/>
    </xf>
    <xf numFmtId="10" fontId="14" fillId="0" borderId="0" xfId="2" applyNumberFormat="1" applyFont="1" applyFill="1" applyBorder="1"/>
    <xf numFmtId="49" fontId="20" fillId="0" borderId="0" xfId="0" applyNumberFormat="1" applyFont="1"/>
    <xf numFmtId="4" fontId="20" fillId="0" borderId="0" xfId="0" applyNumberFormat="1" applyFont="1" applyAlignment="1">
      <alignment horizontal="right"/>
    </xf>
    <xf numFmtId="0" fontId="20" fillId="0" borderId="0" xfId="0" applyFont="1" applyAlignment="1">
      <alignment horizontal="center"/>
    </xf>
    <xf numFmtId="4" fontId="20" fillId="0" borderId="0" xfId="0" applyNumberFormat="1" applyFont="1"/>
    <xf numFmtId="165" fontId="14" fillId="0" borderId="0" xfId="3" applyFont="1" applyFill="1" applyBorder="1"/>
    <xf numFmtId="4" fontId="21" fillId="0" borderId="0" xfId="0" applyNumberFormat="1" applyFont="1" applyAlignment="1">
      <alignment horizontal="center" vertical="center"/>
    </xf>
    <xf numFmtId="9" fontId="6" fillId="0" borderId="0" xfId="0" quotePrefix="1" applyNumberFormat="1" applyFont="1"/>
    <xf numFmtId="4" fontId="22" fillId="0" borderId="0" xfId="0" applyNumberFormat="1" applyFont="1"/>
    <xf numFmtId="166" fontId="14" fillId="0" borderId="0" xfId="0" applyNumberFormat="1" applyFont="1"/>
    <xf numFmtId="9" fontId="14" fillId="0" borderId="0" xfId="0" applyNumberFormat="1" applyFont="1"/>
    <xf numFmtId="0" fontId="19" fillId="0" borderId="0" xfId="0" applyFont="1" applyAlignment="1">
      <alignment horizontal="right"/>
    </xf>
    <xf numFmtId="4" fontId="14" fillId="0" borderId="0" xfId="0" applyNumberFormat="1" applyFont="1"/>
    <xf numFmtId="166" fontId="14" fillId="0" borderId="0" xfId="0" applyNumberFormat="1" applyFont="1" applyAlignment="1">
      <alignment wrapText="1"/>
    </xf>
    <xf numFmtId="0" fontId="8" fillId="0" borderId="42" xfId="0" applyFont="1" applyBorder="1" applyAlignment="1">
      <alignment horizontal="center"/>
    </xf>
    <xf numFmtId="0" fontId="21" fillId="0" borderId="47" xfId="0" applyFont="1" applyBorder="1"/>
    <xf numFmtId="0" fontId="21" fillId="0" borderId="48" xfId="0" applyFont="1" applyBorder="1"/>
    <xf numFmtId="167" fontId="20" fillId="0" borderId="48" xfId="0" applyNumberFormat="1" applyFont="1" applyBorder="1"/>
    <xf numFmtId="0" fontId="20" fillId="0" borderId="48" xfId="0" applyFont="1" applyBorder="1"/>
    <xf numFmtId="4" fontId="21" fillId="0" borderId="48" xfId="0" applyNumberFormat="1" applyFont="1" applyBorder="1"/>
    <xf numFmtId="4" fontId="20" fillId="0" borderId="48" xfId="0" applyNumberFormat="1" applyFont="1" applyBorder="1"/>
    <xf numFmtId="0" fontId="21" fillId="0" borderId="48" xfId="0" applyFont="1" applyBorder="1" applyAlignment="1">
      <alignment horizontal="center"/>
    </xf>
    <xf numFmtId="0" fontId="23" fillId="0" borderId="48" xfId="0" applyFont="1" applyBorder="1"/>
    <xf numFmtId="4" fontId="23" fillId="0" borderId="48" xfId="0" applyNumberFormat="1" applyFont="1" applyBorder="1"/>
    <xf numFmtId="0" fontId="24" fillId="0" borderId="48" xfId="0" applyFont="1" applyBorder="1"/>
    <xf numFmtId="2" fontId="21" fillId="0" borderId="48" xfId="0" applyNumberFormat="1" applyFont="1" applyBorder="1"/>
    <xf numFmtId="0" fontId="23" fillId="0" borderId="48" xfId="0" applyFont="1" applyBorder="1" applyAlignment="1">
      <alignment horizontal="center"/>
    </xf>
    <xf numFmtId="4" fontId="25" fillId="0" borderId="48" xfId="0" applyNumberFormat="1" applyFont="1" applyBorder="1"/>
    <xf numFmtId="2" fontId="25" fillId="0" borderId="48" xfId="0" quotePrefix="1" applyNumberFormat="1" applyFont="1" applyBorder="1"/>
    <xf numFmtId="168" fontId="19" fillId="0" borderId="0" xfId="0" applyNumberFormat="1" applyFont="1" applyAlignment="1">
      <alignment horizontal="right" vertical="center"/>
    </xf>
    <xf numFmtId="0" fontId="21" fillId="0" borderId="49" xfId="0" applyFont="1" applyBorder="1"/>
    <xf numFmtId="0" fontId="21" fillId="0" borderId="50" xfId="0" applyFont="1" applyBorder="1"/>
    <xf numFmtId="4" fontId="21" fillId="0" borderId="47" xfId="0" applyNumberFormat="1" applyFont="1" applyBorder="1"/>
    <xf numFmtId="10" fontId="21" fillId="0" borderId="48" xfId="0" applyNumberFormat="1" applyFont="1" applyBorder="1" applyAlignment="1">
      <alignment horizontal="center"/>
    </xf>
    <xf numFmtId="168" fontId="20" fillId="0" borderId="0" xfId="0" applyNumberFormat="1" applyFont="1" applyAlignment="1">
      <alignment horizontal="right" vertical="center"/>
    </xf>
    <xf numFmtId="4" fontId="6" fillId="0" borderId="0" xfId="5" applyNumberFormat="1" applyFont="1" applyAlignment="1">
      <alignment vertical="top"/>
    </xf>
    <xf numFmtId="0" fontId="21" fillId="0" borderId="51" xfId="0" applyFont="1" applyBorder="1"/>
    <xf numFmtId="10" fontId="20" fillId="0" borderId="48" xfId="2" applyNumberFormat="1" applyFont="1" applyFill="1" applyBorder="1" applyAlignment="1">
      <alignment horizontal="center"/>
    </xf>
    <xf numFmtId="169" fontId="14" fillId="0" borderId="0" xfId="0" applyNumberFormat="1" applyFont="1"/>
    <xf numFmtId="4" fontId="19" fillId="0" borderId="0" xfId="0" applyNumberFormat="1" applyFont="1" applyAlignment="1">
      <alignment horizontal="center"/>
    </xf>
    <xf numFmtId="0" fontId="19" fillId="0" borderId="0" xfId="0" applyFont="1"/>
    <xf numFmtId="4" fontId="19" fillId="0" borderId="0" xfId="0" applyNumberFormat="1" applyFont="1"/>
    <xf numFmtId="164" fontId="5" fillId="2" borderId="0" xfId="0" applyNumberFormat="1" applyFont="1" applyFill="1"/>
    <xf numFmtId="0" fontId="7" fillId="2" borderId="12" xfId="0" applyFont="1" applyFill="1" applyBorder="1" applyAlignment="1">
      <alignment horizontal="right" vertical="top"/>
    </xf>
    <xf numFmtId="0" fontId="7" fillId="2" borderId="13" xfId="0" applyFont="1" applyFill="1" applyBorder="1" applyAlignment="1">
      <alignment horizontal="right" vertical="top"/>
    </xf>
    <xf numFmtId="0" fontId="7" fillId="0" borderId="30" xfId="0" applyFont="1" applyBorder="1" applyAlignment="1">
      <alignment horizontal="center" vertical="top" wrapText="1"/>
    </xf>
    <xf numFmtId="164" fontId="8" fillId="0" borderId="26" xfId="0" applyNumberFormat="1" applyFont="1" applyBorder="1" applyAlignment="1">
      <alignment horizontal="center" vertical="center"/>
    </xf>
    <xf numFmtId="0" fontId="7" fillId="2" borderId="0" xfId="0" applyFont="1" applyFill="1" applyAlignment="1">
      <alignment horizontal="left"/>
    </xf>
    <xf numFmtId="0" fontId="5" fillId="2" borderId="0" xfId="0" applyFont="1" applyFill="1" applyAlignment="1">
      <alignment horizontal="center"/>
    </xf>
    <xf numFmtId="0" fontId="7" fillId="2" borderId="0" xfId="0" applyFont="1" applyFill="1" applyAlignment="1">
      <alignment horizontal="right"/>
    </xf>
    <xf numFmtId="0" fontId="5" fillId="2" borderId="0" xfId="0" applyFont="1" applyFill="1" applyAlignment="1">
      <alignment horizontal="left"/>
    </xf>
    <xf numFmtId="0" fontId="7" fillId="2" borderId="0" xfId="0" applyFont="1" applyFill="1" applyAlignment="1">
      <alignment horizontal="left" wrapText="1"/>
    </xf>
    <xf numFmtId="164" fontId="8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horizontal="left" vertical="top" wrapText="1"/>
    </xf>
    <xf numFmtId="164" fontId="8" fillId="0" borderId="26" xfId="0" applyNumberFormat="1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top" wrapText="1"/>
    </xf>
    <xf numFmtId="164" fontId="8" fillId="0" borderId="11" xfId="1" applyFont="1" applyFill="1" applyBorder="1" applyAlignment="1">
      <alignment horizontal="center" vertical="center"/>
    </xf>
    <xf numFmtId="0" fontId="7" fillId="4" borderId="34" xfId="0" applyFont="1" applyFill="1" applyBorder="1" applyAlignment="1">
      <alignment horizontal="center"/>
    </xf>
    <xf numFmtId="0" fontId="7" fillId="2" borderId="12" xfId="0" applyFont="1" applyFill="1" applyBorder="1" applyAlignment="1">
      <alignment horizontal="right" vertical="top"/>
    </xf>
    <xf numFmtId="0" fontId="7" fillId="2" borderId="13" xfId="0" applyFont="1" applyFill="1" applyBorder="1" applyAlignment="1">
      <alignment horizontal="right" vertical="top"/>
    </xf>
    <xf numFmtId="9" fontId="6" fillId="2" borderId="10" xfId="2" applyFont="1" applyFill="1" applyBorder="1" applyAlignment="1">
      <alignment horizontal="center"/>
    </xf>
    <xf numFmtId="0" fontId="20" fillId="0" borderId="47" xfId="0" applyFont="1" applyBorder="1"/>
    <xf numFmtId="0" fontId="7" fillId="4" borderId="31" xfId="0" applyFont="1" applyFill="1" applyBorder="1" applyAlignment="1">
      <alignment horizontal="center"/>
    </xf>
    <xf numFmtId="0" fontId="7" fillId="4" borderId="34" xfId="0" applyFont="1" applyFill="1" applyBorder="1" applyAlignment="1">
      <alignment horizontal="center"/>
    </xf>
    <xf numFmtId="0" fontId="7" fillId="4" borderId="37" xfId="0" applyFont="1" applyFill="1" applyBorder="1" applyAlignment="1">
      <alignment horizontal="center"/>
    </xf>
    <xf numFmtId="0" fontId="7" fillId="2" borderId="0" xfId="0" applyFont="1" applyFill="1" applyAlignment="1">
      <alignment horizontal="center" wrapText="1"/>
    </xf>
    <xf numFmtId="0" fontId="7" fillId="2" borderId="38" xfId="0" applyFont="1" applyFill="1" applyBorder="1" applyAlignment="1">
      <alignment horizontal="center" wrapText="1"/>
    </xf>
    <xf numFmtId="0" fontId="7" fillId="2" borderId="12" xfId="0" applyFont="1" applyFill="1" applyBorder="1" applyAlignment="1">
      <alignment horizontal="left" wrapText="1"/>
    </xf>
    <xf numFmtId="0" fontId="11" fillId="2" borderId="9" xfId="0" applyFont="1" applyFill="1" applyBorder="1" applyAlignment="1">
      <alignment horizontal="left" vertical="center" wrapText="1"/>
    </xf>
    <xf numFmtId="0" fontId="11" fillId="2" borderId="10" xfId="0" applyFont="1" applyFill="1" applyBorder="1" applyAlignment="1">
      <alignment horizontal="left" vertical="center" wrapText="1"/>
    </xf>
    <xf numFmtId="0" fontId="5" fillId="2" borderId="21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24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164" fontId="8" fillId="2" borderId="26" xfId="1" applyFont="1" applyFill="1" applyBorder="1" applyAlignment="1">
      <alignment horizontal="center" vertical="center"/>
    </xf>
    <xf numFmtId="164" fontId="8" fillId="2" borderId="27" xfId="1" applyFont="1" applyFill="1" applyBorder="1" applyAlignment="1">
      <alignment horizontal="center" vertical="center"/>
    </xf>
    <xf numFmtId="164" fontId="8" fillId="0" borderId="11" xfId="1" applyFont="1" applyFill="1" applyBorder="1" applyAlignment="1">
      <alignment horizontal="center" vertical="center"/>
    </xf>
    <xf numFmtId="0" fontId="12" fillId="0" borderId="9" xfId="0" applyFont="1" applyBorder="1" applyAlignment="1">
      <alignment horizontal="left"/>
    </xf>
    <xf numFmtId="0" fontId="12" fillId="0" borderId="10" xfId="0" applyFont="1" applyBorder="1" applyAlignment="1">
      <alignment horizontal="left"/>
    </xf>
    <xf numFmtId="0" fontId="7" fillId="0" borderId="7" xfId="0" applyFont="1" applyBorder="1" applyAlignment="1">
      <alignment horizontal="right" vertical="top"/>
    </xf>
    <xf numFmtId="0" fontId="7" fillId="0" borderId="8" xfId="0" applyFont="1" applyBorder="1" applyAlignment="1">
      <alignment horizontal="right" vertical="top"/>
    </xf>
    <xf numFmtId="0" fontId="7" fillId="0" borderId="12" xfId="0" applyFont="1" applyBorder="1" applyAlignment="1">
      <alignment horizontal="right" vertical="top"/>
    </xf>
    <xf numFmtId="0" fontId="7" fillId="0" borderId="13" xfId="0" applyFont="1" applyBorder="1" applyAlignment="1">
      <alignment horizontal="right" vertical="top"/>
    </xf>
    <xf numFmtId="0" fontId="11" fillId="0" borderId="9" xfId="0" applyFont="1" applyBorder="1" applyAlignment="1">
      <alignment horizontal="left" vertical="top" wrapText="1"/>
    </xf>
    <xf numFmtId="0" fontId="11" fillId="0" borderId="10" xfId="0" applyFont="1" applyBorder="1" applyAlignment="1">
      <alignment horizontal="left" vertical="top" wrapText="1"/>
    </xf>
    <xf numFmtId="0" fontId="11" fillId="2" borderId="9" xfId="0" applyFont="1" applyFill="1" applyBorder="1" applyAlignment="1">
      <alignment horizontal="left"/>
    </xf>
    <xf numFmtId="0" fontId="12" fillId="2" borderId="9" xfId="0" applyFont="1" applyFill="1" applyBorder="1" applyAlignment="1">
      <alignment horizontal="left"/>
    </xf>
    <xf numFmtId="0" fontId="12" fillId="2" borderId="10" xfId="0" applyFont="1" applyFill="1" applyBorder="1" applyAlignment="1">
      <alignment horizontal="left"/>
    </xf>
    <xf numFmtId="0" fontId="5" fillId="0" borderId="10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7" fillId="0" borderId="30" xfId="0" applyFont="1" applyBorder="1" applyAlignment="1">
      <alignment horizontal="center" vertical="top" wrapText="1"/>
    </xf>
    <xf numFmtId="0" fontId="7" fillId="0" borderId="41" xfId="0" applyFont="1" applyBorder="1" applyAlignment="1">
      <alignment horizontal="center" vertical="top" wrapText="1"/>
    </xf>
    <xf numFmtId="0" fontId="5" fillId="0" borderId="24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7" fillId="2" borderId="33" xfId="0" applyFont="1" applyFill="1" applyBorder="1" applyAlignment="1">
      <alignment horizontal="left"/>
    </xf>
    <xf numFmtId="0" fontId="7" fillId="2" borderId="34" xfId="0" applyFont="1" applyFill="1" applyBorder="1" applyAlignment="1">
      <alignment horizontal="left"/>
    </xf>
    <xf numFmtId="0" fontId="7" fillId="2" borderId="32" xfId="0" applyFont="1" applyFill="1" applyBorder="1" applyAlignment="1">
      <alignment horizontal="left"/>
    </xf>
    <xf numFmtId="0" fontId="5" fillId="2" borderId="23" xfId="0" applyFont="1" applyFill="1" applyBorder="1" applyAlignment="1">
      <alignment horizontal="left"/>
    </xf>
    <xf numFmtId="0" fontId="5" fillId="2" borderId="0" xfId="0" applyFont="1" applyFill="1" applyAlignment="1">
      <alignment horizontal="left"/>
    </xf>
    <xf numFmtId="0" fontId="5" fillId="2" borderId="13" xfId="0" applyFont="1" applyFill="1" applyBorder="1" applyAlignment="1">
      <alignment horizontal="left"/>
    </xf>
    <xf numFmtId="0" fontId="7" fillId="0" borderId="14" xfId="0" applyFont="1" applyBorder="1" applyAlignment="1">
      <alignment horizontal="right" vertical="top"/>
    </xf>
    <xf numFmtId="0" fontId="7" fillId="0" borderId="15" xfId="0" applyFont="1" applyBorder="1" applyAlignment="1">
      <alignment horizontal="right" vertical="top"/>
    </xf>
    <xf numFmtId="0" fontId="11" fillId="0" borderId="21" xfId="0" applyFont="1" applyBorder="1" applyAlignment="1">
      <alignment horizontal="left" wrapText="1"/>
    </xf>
    <xf numFmtId="0" fontId="11" fillId="0" borderId="22" xfId="0" applyFont="1" applyBorder="1" applyAlignment="1">
      <alignment horizontal="left" wrapText="1"/>
    </xf>
    <xf numFmtId="0" fontId="11" fillId="0" borderId="8" xfId="0" applyFont="1" applyBorder="1" applyAlignment="1">
      <alignment horizontal="left" wrapText="1"/>
    </xf>
    <xf numFmtId="0" fontId="11" fillId="0" borderId="23" xfId="0" applyFont="1" applyBorder="1" applyAlignment="1">
      <alignment horizontal="left" wrapText="1"/>
    </xf>
    <xf numFmtId="0" fontId="11" fillId="0" borderId="0" xfId="0" applyFont="1" applyAlignment="1">
      <alignment horizontal="left" wrapText="1"/>
    </xf>
    <xf numFmtId="0" fontId="11" fillId="0" borderId="13" xfId="0" applyFont="1" applyBorder="1" applyAlignment="1">
      <alignment horizontal="left" wrapText="1"/>
    </xf>
    <xf numFmtId="0" fontId="11" fillId="0" borderId="24" xfId="0" applyFont="1" applyBorder="1" applyAlignment="1">
      <alignment horizontal="left" wrapText="1"/>
    </xf>
    <xf numFmtId="0" fontId="11" fillId="0" borderId="25" xfId="0" applyFont="1" applyBorder="1" applyAlignment="1">
      <alignment horizontal="left" wrapText="1"/>
    </xf>
    <xf numFmtId="0" fontId="11" fillId="0" borderId="15" xfId="0" applyFont="1" applyBorder="1" applyAlignment="1">
      <alignment horizontal="left" wrapText="1"/>
    </xf>
    <xf numFmtId="0" fontId="7" fillId="0" borderId="30" xfId="0" applyFont="1" applyBorder="1" applyAlignment="1">
      <alignment horizontal="center" wrapText="1"/>
    </xf>
    <xf numFmtId="0" fontId="7" fillId="0" borderId="40" xfId="0" applyFont="1" applyBorder="1" applyAlignment="1">
      <alignment horizontal="center" wrapText="1"/>
    </xf>
    <xf numFmtId="0" fontId="7" fillId="0" borderId="41" xfId="0" applyFont="1" applyBorder="1" applyAlignment="1">
      <alignment horizontal="center" wrapText="1"/>
    </xf>
    <xf numFmtId="0" fontId="5" fillId="0" borderId="23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13" xfId="0" applyFont="1" applyBorder="1" applyAlignment="1">
      <alignment horizontal="center"/>
    </xf>
    <xf numFmtId="0" fontId="7" fillId="6" borderId="33" xfId="0" applyFont="1" applyFill="1" applyBorder="1" applyAlignment="1">
      <alignment horizontal="center"/>
    </xf>
    <xf numFmtId="0" fontId="7" fillId="6" borderId="34" xfId="0" applyFont="1" applyFill="1" applyBorder="1" applyAlignment="1">
      <alignment horizontal="center"/>
    </xf>
    <xf numFmtId="0" fontId="7" fillId="6" borderId="32" xfId="0" applyFont="1" applyFill="1" applyBorder="1" applyAlignment="1">
      <alignment horizontal="center"/>
    </xf>
    <xf numFmtId="0" fontId="12" fillId="0" borderId="30" xfId="0" applyFont="1" applyBorder="1" applyAlignment="1">
      <alignment horizontal="left"/>
    </xf>
    <xf numFmtId="0" fontId="12" fillId="0" borderId="21" xfId="0" applyFont="1" applyBorder="1" applyAlignment="1">
      <alignment horizontal="left"/>
    </xf>
    <xf numFmtId="0" fontId="7" fillId="4" borderId="34" xfId="0" applyFont="1" applyFill="1" applyBorder="1" applyAlignment="1">
      <alignment horizontal="left"/>
    </xf>
    <xf numFmtId="0" fontId="7" fillId="4" borderId="32" xfId="0" applyFont="1" applyFill="1" applyBorder="1" applyAlignment="1">
      <alignment horizontal="left"/>
    </xf>
    <xf numFmtId="0" fontId="5" fillId="2" borderId="19" xfId="0" applyFont="1" applyFill="1" applyBorder="1" applyAlignment="1">
      <alignment horizontal="left"/>
    </xf>
    <xf numFmtId="0" fontId="5" fillId="2" borderId="20" xfId="0" applyFont="1" applyFill="1" applyBorder="1" applyAlignment="1">
      <alignment horizontal="left"/>
    </xf>
    <xf numFmtId="0" fontId="5" fillId="2" borderId="18" xfId="0" applyFont="1" applyFill="1" applyBorder="1" applyAlignment="1">
      <alignment horizontal="left"/>
    </xf>
    <xf numFmtId="0" fontId="7" fillId="2" borderId="0" xfId="0" applyFont="1" applyFill="1" applyAlignment="1">
      <alignment horizontal="left" vertical="top" wrapText="1"/>
    </xf>
    <xf numFmtId="0" fontId="8" fillId="4" borderId="33" xfId="0" applyFont="1" applyFill="1" applyBorder="1" applyAlignment="1">
      <alignment horizontal="left"/>
    </xf>
    <xf numFmtId="0" fontId="8" fillId="4" borderId="34" xfId="0" applyFont="1" applyFill="1" applyBorder="1" applyAlignment="1">
      <alignment horizontal="left"/>
    </xf>
    <xf numFmtId="0" fontId="8" fillId="4" borderId="32" xfId="0" applyFont="1" applyFill="1" applyBorder="1" applyAlignment="1">
      <alignment horizontal="left"/>
    </xf>
    <xf numFmtId="0" fontId="7" fillId="2" borderId="0" xfId="0" applyFont="1" applyFill="1" applyAlignment="1">
      <alignment horizontal="right" vertical="top"/>
    </xf>
    <xf numFmtId="0" fontId="5" fillId="2" borderId="0" xfId="0" applyFont="1" applyFill="1" applyAlignment="1">
      <alignment horizontal="center"/>
    </xf>
    <xf numFmtId="0" fontId="7" fillId="2" borderId="7" xfId="0" applyFont="1" applyFill="1" applyBorder="1" applyAlignment="1">
      <alignment horizontal="right" vertical="top"/>
    </xf>
    <xf numFmtId="0" fontId="7" fillId="2" borderId="8" xfId="0" applyFont="1" applyFill="1" applyBorder="1" applyAlignment="1">
      <alignment horizontal="right" vertical="top"/>
    </xf>
    <xf numFmtId="0" fontId="7" fillId="2" borderId="12" xfId="0" applyFont="1" applyFill="1" applyBorder="1" applyAlignment="1">
      <alignment horizontal="right" vertical="top"/>
    </xf>
    <xf numFmtId="0" fontId="7" fillId="2" borderId="13" xfId="0" applyFont="1" applyFill="1" applyBorder="1" applyAlignment="1">
      <alignment horizontal="right" vertical="top"/>
    </xf>
    <xf numFmtId="0" fontId="7" fillId="0" borderId="16" xfId="0" applyFont="1" applyBorder="1" applyAlignment="1">
      <alignment horizontal="right" vertical="center"/>
    </xf>
    <xf numFmtId="0" fontId="7" fillId="0" borderId="17" xfId="0" applyFont="1" applyBorder="1" applyAlignment="1">
      <alignment horizontal="right" vertical="center"/>
    </xf>
    <xf numFmtId="0" fontId="12" fillId="2" borderId="10" xfId="0" applyFont="1" applyFill="1" applyBorder="1" applyAlignment="1">
      <alignment horizontal="left" wrapText="1"/>
    </xf>
    <xf numFmtId="0" fontId="12" fillId="2" borderId="29" xfId="0" applyFont="1" applyFill="1" applyBorder="1" applyAlignment="1">
      <alignment horizontal="left" wrapText="1"/>
    </xf>
    <xf numFmtId="0" fontId="12" fillId="2" borderId="17" xfId="0" applyFont="1" applyFill="1" applyBorder="1" applyAlignment="1">
      <alignment horizontal="left" wrapText="1"/>
    </xf>
    <xf numFmtId="0" fontId="26" fillId="2" borderId="9" xfId="0" applyFont="1" applyFill="1" applyBorder="1" applyAlignment="1">
      <alignment horizontal="left"/>
    </xf>
    <xf numFmtId="0" fontId="26" fillId="2" borderId="10" xfId="0" applyFont="1" applyFill="1" applyBorder="1" applyAlignment="1">
      <alignment horizontal="left"/>
    </xf>
    <xf numFmtId="0" fontId="11" fillId="0" borderId="9" xfId="0" applyFont="1" applyBorder="1" applyAlignment="1">
      <alignment horizontal="left" vertical="center" wrapText="1"/>
    </xf>
    <xf numFmtId="0" fontId="11" fillId="0" borderId="10" xfId="0" applyFont="1" applyBorder="1" applyAlignment="1">
      <alignment horizontal="left" vertical="center" wrapText="1"/>
    </xf>
    <xf numFmtId="164" fontId="8" fillId="0" borderId="26" xfId="0" applyNumberFormat="1" applyFont="1" applyBorder="1" applyAlignment="1">
      <alignment horizontal="center" vertical="center"/>
    </xf>
    <xf numFmtId="164" fontId="8" fillId="0" borderId="28" xfId="0" applyNumberFormat="1" applyFont="1" applyBorder="1" applyAlignment="1">
      <alignment horizontal="center" vertical="center"/>
    </xf>
    <xf numFmtId="164" fontId="8" fillId="0" borderId="27" xfId="0" applyNumberFormat="1" applyFont="1" applyBorder="1" applyAlignment="1">
      <alignment horizontal="center" vertical="center"/>
    </xf>
    <xf numFmtId="0" fontId="7" fillId="2" borderId="0" xfId="0" applyFont="1" applyFill="1" applyAlignment="1">
      <alignment horizontal="left" wrapText="1"/>
    </xf>
    <xf numFmtId="164" fontId="8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horizontal="right"/>
    </xf>
    <xf numFmtId="0" fontId="7" fillId="2" borderId="0" xfId="0" applyFont="1" applyFill="1" applyAlignment="1">
      <alignment horizontal="left"/>
    </xf>
    <xf numFmtId="0" fontId="15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8" fillId="0" borderId="43" xfId="0" applyFont="1" applyBorder="1" applyAlignment="1">
      <alignment horizontal="center" vertical="center"/>
    </xf>
    <xf numFmtId="0" fontId="8" fillId="0" borderId="46" xfId="0" applyFont="1" applyBorder="1" applyAlignment="1">
      <alignment horizontal="center" vertical="center"/>
    </xf>
    <xf numFmtId="0" fontId="8" fillId="0" borderId="44" xfId="0" applyFont="1" applyBorder="1" applyAlignment="1">
      <alignment horizontal="center" vertical="center"/>
    </xf>
    <xf numFmtId="0" fontId="8" fillId="0" borderId="45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 wrapText="1"/>
    </xf>
    <xf numFmtId="0" fontId="3" fillId="3" borderId="9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left"/>
    </xf>
    <xf numFmtId="0" fontId="2" fillId="2" borderId="9" xfId="0" applyFont="1" applyFill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left" wrapText="1"/>
    </xf>
  </cellXfs>
  <cellStyles count="6">
    <cellStyle name="Millares" xfId="3" builtinId="3"/>
    <cellStyle name="Moneda" xfId="1" builtinId="4"/>
    <cellStyle name="Normal" xfId="0" builtinId="0"/>
    <cellStyle name="Normal 2" xfId="4"/>
    <cellStyle name="Normal 4" xfId="5"/>
    <cellStyle name="Porcentaje" xfId="2" builtinId="5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66"/>
  <sheetViews>
    <sheetView zoomScale="110" zoomScaleNormal="110" workbookViewId="0">
      <selection activeCell="B2" sqref="B2:M48"/>
    </sheetView>
  </sheetViews>
  <sheetFormatPr baseColWidth="10" defaultColWidth="11.5546875" defaultRowHeight="11.4"/>
  <cols>
    <col min="1" max="1" width="6.33203125" style="5" customWidth="1"/>
    <col min="2" max="2" width="11.44140625" style="5" customWidth="1"/>
    <col min="3" max="3" width="1.33203125" style="5" bestFit="1" customWidth="1"/>
    <col min="4" max="6" width="11.5546875" style="5"/>
    <col min="7" max="7" width="13.88671875" style="5" customWidth="1"/>
    <col min="8" max="8" width="11.109375" style="5" customWidth="1"/>
    <col min="9" max="9" width="9.109375" style="5" customWidth="1"/>
    <col min="10" max="10" width="5.44140625" style="5" bestFit="1" customWidth="1"/>
    <col min="11" max="11" width="9.6640625" style="5" bestFit="1" customWidth="1"/>
    <col min="12" max="12" width="11.33203125" style="5" customWidth="1"/>
    <col min="13" max="13" width="13" style="6" bestFit="1" customWidth="1"/>
    <col min="14" max="14" width="13" style="5" bestFit="1" customWidth="1"/>
    <col min="15" max="16384" width="11.5546875" style="5"/>
  </cols>
  <sheetData>
    <row r="1" spans="2:15" ht="12" thickBot="1"/>
    <row r="2" spans="2:15" ht="14.4" customHeight="1" thickBot="1">
      <c r="B2" s="137" t="s">
        <v>129</v>
      </c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9"/>
    </row>
    <row r="3" spans="2:15" ht="15" customHeight="1">
      <c r="B3" s="8"/>
      <c r="C3" s="9"/>
      <c r="D3" s="140" t="s">
        <v>56</v>
      </c>
      <c r="E3" s="140"/>
      <c r="F3" s="140"/>
      <c r="G3" s="140"/>
      <c r="H3" s="140"/>
      <c r="I3" s="140"/>
      <c r="J3" s="140"/>
      <c r="K3" s="140"/>
      <c r="L3" s="140"/>
      <c r="M3" s="141"/>
    </row>
    <row r="4" spans="2:15" ht="15.6" customHeight="1">
      <c r="B4" s="142" t="s">
        <v>59</v>
      </c>
      <c r="C4" s="124" t="s">
        <v>8</v>
      </c>
      <c r="D4" s="140"/>
      <c r="E4" s="140"/>
      <c r="F4" s="140"/>
      <c r="G4" s="140"/>
      <c r="H4" s="140"/>
      <c r="I4" s="140"/>
      <c r="J4" s="140"/>
      <c r="K4" s="140"/>
      <c r="L4" s="140"/>
      <c r="M4" s="141"/>
    </row>
    <row r="5" spans="2:15" ht="15.6" customHeight="1">
      <c r="B5" s="142"/>
      <c r="C5" s="124"/>
      <c r="D5" s="140"/>
      <c r="E5" s="140"/>
      <c r="F5" s="140"/>
      <c r="G5" s="140"/>
      <c r="H5" s="140"/>
      <c r="I5" s="140"/>
      <c r="J5" s="140"/>
      <c r="K5" s="140"/>
      <c r="L5" s="140"/>
      <c r="M5" s="141"/>
    </row>
    <row r="6" spans="2:15" ht="12">
      <c r="B6" s="10" t="s">
        <v>3</v>
      </c>
      <c r="C6" s="124" t="s">
        <v>8</v>
      </c>
      <c r="D6" s="5" t="s">
        <v>0</v>
      </c>
      <c r="M6" s="12"/>
    </row>
    <row r="7" spans="2:15" ht="12">
      <c r="B7" s="10" t="s">
        <v>4</v>
      </c>
      <c r="C7" s="124" t="s">
        <v>8</v>
      </c>
      <c r="D7" s="5" t="s">
        <v>57</v>
      </c>
      <c r="M7" s="12"/>
    </row>
    <row r="8" spans="2:15" ht="12">
      <c r="B8" s="10" t="s">
        <v>5</v>
      </c>
      <c r="C8" s="124" t="s">
        <v>8</v>
      </c>
      <c r="D8" s="5" t="s">
        <v>1</v>
      </c>
      <c r="M8" s="12"/>
    </row>
    <row r="9" spans="2:15" ht="12">
      <c r="B9" s="10" t="s">
        <v>6</v>
      </c>
      <c r="C9" s="124" t="s">
        <v>8</v>
      </c>
      <c r="D9" s="5" t="s">
        <v>2</v>
      </c>
      <c r="M9" s="12"/>
    </row>
    <row r="10" spans="2:15" ht="15" customHeight="1" thickBot="1">
      <c r="B10" s="10" t="s">
        <v>7</v>
      </c>
      <c r="C10" s="124" t="s">
        <v>8</v>
      </c>
      <c r="M10" s="12"/>
      <c r="O10" s="13"/>
    </row>
    <row r="11" spans="2:15" ht="15" customHeight="1" thickBot="1">
      <c r="B11" s="137" t="s">
        <v>54</v>
      </c>
      <c r="C11" s="138"/>
      <c r="D11" s="138"/>
      <c r="E11" s="138"/>
      <c r="F11" s="138"/>
      <c r="G11" s="138"/>
      <c r="H11" s="132" t="s">
        <v>8</v>
      </c>
      <c r="I11" s="14">
        <v>60</v>
      </c>
      <c r="J11" s="14"/>
      <c r="K11" s="14" t="s">
        <v>55</v>
      </c>
      <c r="L11" s="14"/>
      <c r="M11" s="15"/>
      <c r="O11" s="13"/>
    </row>
    <row r="12" spans="2:15">
      <c r="B12" s="16" t="s">
        <v>9</v>
      </c>
      <c r="C12" s="17" t="s">
        <v>47</v>
      </c>
      <c r="D12" s="58"/>
      <c r="E12" s="59"/>
      <c r="F12" s="60"/>
      <c r="G12" s="61"/>
      <c r="H12" s="17" t="s">
        <v>30</v>
      </c>
      <c r="I12" s="18" t="s">
        <v>10</v>
      </c>
      <c r="J12" s="18" t="s">
        <v>42</v>
      </c>
      <c r="K12" s="18" t="s">
        <v>11</v>
      </c>
      <c r="L12" s="18" t="s">
        <v>12</v>
      </c>
      <c r="M12" s="19" t="s">
        <v>13</v>
      </c>
    </row>
    <row r="13" spans="2:15" ht="20.25" customHeight="1">
      <c r="B13" s="215" t="s">
        <v>14</v>
      </c>
      <c r="C13" s="216"/>
      <c r="D13" s="143" t="s">
        <v>50</v>
      </c>
      <c r="E13" s="143"/>
      <c r="F13" s="143"/>
      <c r="G13" s="144"/>
      <c r="H13" s="20"/>
      <c r="I13" s="145"/>
      <c r="J13" s="146"/>
      <c r="K13" s="146"/>
      <c r="L13" s="147"/>
      <c r="M13" s="151">
        <f>SUM(M15:M19)</f>
        <v>0</v>
      </c>
    </row>
    <row r="14" spans="2:15" ht="22.5" customHeight="1">
      <c r="B14" s="217"/>
      <c r="C14" s="218"/>
      <c r="D14" s="143"/>
      <c r="E14" s="143"/>
      <c r="F14" s="143"/>
      <c r="G14" s="144"/>
      <c r="H14" s="21"/>
      <c r="I14" s="148"/>
      <c r="J14" s="149"/>
      <c r="K14" s="149"/>
      <c r="L14" s="150"/>
      <c r="M14" s="152"/>
    </row>
    <row r="15" spans="2:15">
      <c r="B15" s="217"/>
      <c r="C15" s="218"/>
      <c r="D15" s="163" t="s">
        <v>48</v>
      </c>
      <c r="E15" s="163"/>
      <c r="F15" s="163"/>
      <c r="G15" s="164"/>
      <c r="H15" s="22">
        <v>1</v>
      </c>
      <c r="I15" s="23" t="s">
        <v>15</v>
      </c>
      <c r="J15" s="23">
        <f>1*H15</f>
        <v>1</v>
      </c>
      <c r="K15" s="24">
        <v>60</v>
      </c>
      <c r="L15" s="62"/>
      <c r="M15" s="25">
        <f>+ROUND(J15*K15*L15*H15,2)</f>
        <v>0</v>
      </c>
      <c r="O15" s="26"/>
    </row>
    <row r="16" spans="2:15">
      <c r="B16" s="217"/>
      <c r="C16" s="218"/>
      <c r="D16" s="221" t="s">
        <v>104</v>
      </c>
      <c r="E16" s="222"/>
      <c r="F16" s="222"/>
      <c r="G16" s="223"/>
      <c r="H16" s="22">
        <v>1</v>
      </c>
      <c r="I16" s="23" t="s">
        <v>15</v>
      </c>
      <c r="J16" s="23">
        <v>1</v>
      </c>
      <c r="K16" s="24">
        <v>60</v>
      </c>
      <c r="L16" s="62"/>
      <c r="M16" s="25">
        <f t="shared" ref="M16:M24" si="0">+ROUND(J16*K16*L16*H16,2)</f>
        <v>0</v>
      </c>
      <c r="O16" s="26"/>
    </row>
    <row r="17" spans="2:15">
      <c r="B17" s="217"/>
      <c r="C17" s="218"/>
      <c r="D17" s="163" t="s">
        <v>60</v>
      </c>
      <c r="E17" s="163"/>
      <c r="F17" s="163"/>
      <c r="G17" s="164"/>
      <c r="H17" s="22">
        <v>0.5</v>
      </c>
      <c r="I17" s="23" t="s">
        <v>15</v>
      </c>
      <c r="J17" s="23">
        <v>1</v>
      </c>
      <c r="K17" s="24">
        <v>60</v>
      </c>
      <c r="L17" s="62"/>
      <c r="M17" s="25">
        <f t="shared" si="0"/>
        <v>0</v>
      </c>
      <c r="O17" s="26"/>
    </row>
    <row r="18" spans="2:15">
      <c r="B18" s="217"/>
      <c r="C18" s="218"/>
      <c r="D18" s="163" t="s">
        <v>61</v>
      </c>
      <c r="E18" s="163"/>
      <c r="F18" s="163"/>
      <c r="G18" s="164"/>
      <c r="H18" s="22">
        <v>0.5</v>
      </c>
      <c r="I18" s="23" t="s">
        <v>15</v>
      </c>
      <c r="J18" s="23">
        <v>1</v>
      </c>
      <c r="K18" s="24">
        <v>60</v>
      </c>
      <c r="L18" s="62"/>
      <c r="M18" s="25">
        <f t="shared" si="0"/>
        <v>0</v>
      </c>
      <c r="O18" s="26"/>
    </row>
    <row r="19" spans="2:15">
      <c r="B19" s="217"/>
      <c r="C19" s="218"/>
      <c r="D19" s="224" t="s">
        <v>105</v>
      </c>
      <c r="E19" s="224"/>
      <c r="F19" s="224"/>
      <c r="G19" s="225"/>
      <c r="H19" s="135">
        <v>0.75</v>
      </c>
      <c r="I19" s="23" t="s">
        <v>15</v>
      </c>
      <c r="J19" s="23">
        <v>1</v>
      </c>
      <c r="K19" s="24">
        <v>60</v>
      </c>
      <c r="L19" s="62"/>
      <c r="M19" s="25">
        <f t="shared" si="0"/>
        <v>0</v>
      </c>
      <c r="O19" s="26"/>
    </row>
    <row r="20" spans="2:15" ht="25.8" customHeight="1">
      <c r="B20" s="219" t="s">
        <v>16</v>
      </c>
      <c r="C20" s="220"/>
      <c r="D20" s="226" t="s">
        <v>123</v>
      </c>
      <c r="E20" s="226"/>
      <c r="F20" s="226"/>
      <c r="G20" s="227"/>
      <c r="H20" s="22"/>
      <c r="I20" s="23"/>
      <c r="J20" s="23"/>
      <c r="K20" s="24"/>
      <c r="L20" s="62"/>
      <c r="M20" s="25"/>
      <c r="O20" s="26"/>
    </row>
    <row r="21" spans="2:15" ht="12">
      <c r="B21" s="133"/>
      <c r="C21" s="134"/>
      <c r="D21" s="163" t="s">
        <v>106</v>
      </c>
      <c r="E21" s="163"/>
      <c r="F21" s="163"/>
      <c r="G21" s="164"/>
      <c r="H21" s="22">
        <v>0.75</v>
      </c>
      <c r="I21" s="23" t="s">
        <v>15</v>
      </c>
      <c r="J21" s="23">
        <v>1</v>
      </c>
      <c r="K21" s="24">
        <v>60</v>
      </c>
      <c r="L21" s="62"/>
      <c r="M21" s="25">
        <f t="shared" si="0"/>
        <v>0</v>
      </c>
      <c r="O21" s="26"/>
    </row>
    <row r="22" spans="2:15" ht="12">
      <c r="B22" s="133"/>
      <c r="C22" s="134"/>
      <c r="D22" s="221" t="s">
        <v>107</v>
      </c>
      <c r="E22" s="222"/>
      <c r="F22" s="222"/>
      <c r="G22" s="223"/>
      <c r="H22" s="22">
        <v>0.3</v>
      </c>
      <c r="I22" s="23" t="s">
        <v>15</v>
      </c>
      <c r="J22" s="23">
        <v>1</v>
      </c>
      <c r="K22" s="24">
        <v>60</v>
      </c>
      <c r="L22" s="62"/>
      <c r="M22" s="25">
        <f t="shared" si="0"/>
        <v>0</v>
      </c>
      <c r="O22" s="26"/>
    </row>
    <row r="23" spans="2:15" ht="12">
      <c r="B23" s="133"/>
      <c r="C23" s="134"/>
      <c r="D23" s="221" t="s">
        <v>109</v>
      </c>
      <c r="E23" s="222"/>
      <c r="F23" s="222"/>
      <c r="G23" s="223"/>
      <c r="H23" s="22">
        <v>0.5</v>
      </c>
      <c r="I23" s="23" t="s">
        <v>15</v>
      </c>
      <c r="J23" s="23">
        <v>1</v>
      </c>
      <c r="K23" s="24">
        <v>60</v>
      </c>
      <c r="L23" s="62"/>
      <c r="M23" s="25">
        <f t="shared" si="0"/>
        <v>0</v>
      </c>
      <c r="O23" s="26"/>
    </row>
    <row r="24" spans="2:15" ht="12">
      <c r="B24" s="133"/>
      <c r="C24" s="134"/>
      <c r="D24" s="163" t="s">
        <v>127</v>
      </c>
      <c r="E24" s="163"/>
      <c r="F24" s="163"/>
      <c r="G24" s="164"/>
      <c r="H24" s="22">
        <v>0.5</v>
      </c>
      <c r="I24" s="23" t="s">
        <v>15</v>
      </c>
      <c r="J24" s="23">
        <v>1</v>
      </c>
      <c r="K24" s="24">
        <v>60</v>
      </c>
      <c r="L24" s="62"/>
      <c r="M24" s="25">
        <f t="shared" si="0"/>
        <v>0</v>
      </c>
      <c r="O24" s="26"/>
    </row>
    <row r="25" spans="2:15" ht="12">
      <c r="B25" s="219" t="s">
        <v>110</v>
      </c>
      <c r="C25" s="220"/>
      <c r="D25" s="162" t="s">
        <v>111</v>
      </c>
      <c r="E25" s="163"/>
      <c r="F25" s="163"/>
      <c r="G25" s="164"/>
      <c r="H25" s="27"/>
      <c r="I25" s="165"/>
      <c r="J25" s="166"/>
      <c r="K25" s="166"/>
      <c r="L25" s="167"/>
      <c r="M25" s="131">
        <f>+M26+M29+M31+M38</f>
        <v>0</v>
      </c>
      <c r="O25" s="26"/>
    </row>
    <row r="26" spans="2:15" ht="14.4" customHeight="1">
      <c r="B26" s="156" t="s">
        <v>112</v>
      </c>
      <c r="C26" s="157"/>
      <c r="D26" s="160" t="s">
        <v>17</v>
      </c>
      <c r="E26" s="160"/>
      <c r="F26" s="160"/>
      <c r="G26" s="161"/>
      <c r="H26" s="171"/>
      <c r="I26" s="168"/>
      <c r="J26" s="169"/>
      <c r="K26" s="169"/>
      <c r="L26" s="170"/>
      <c r="M26" s="153">
        <f>SUM(M28:M28)</f>
        <v>0</v>
      </c>
      <c r="O26" s="26"/>
    </row>
    <row r="27" spans="2:15" ht="14.4" customHeight="1">
      <c r="B27" s="158"/>
      <c r="C27" s="159"/>
      <c r="D27" s="160"/>
      <c r="E27" s="160"/>
      <c r="F27" s="160"/>
      <c r="G27" s="161"/>
      <c r="H27" s="172"/>
      <c r="I27" s="173"/>
      <c r="J27" s="174"/>
      <c r="K27" s="174"/>
      <c r="L27" s="175"/>
      <c r="M27" s="153"/>
      <c r="O27" s="26"/>
    </row>
    <row r="28" spans="2:15">
      <c r="B28" s="158"/>
      <c r="C28" s="159"/>
      <c r="D28" s="154" t="s">
        <v>52</v>
      </c>
      <c r="E28" s="154"/>
      <c r="F28" s="154"/>
      <c r="G28" s="155"/>
      <c r="H28" s="29"/>
      <c r="I28" s="30" t="s">
        <v>15</v>
      </c>
      <c r="J28" s="30">
        <v>1</v>
      </c>
      <c r="K28" s="30">
        <v>60</v>
      </c>
      <c r="L28" s="63"/>
      <c r="M28" s="31">
        <f>+ROUND(K28*L28,2)</f>
        <v>0</v>
      </c>
      <c r="O28" s="26"/>
    </row>
    <row r="29" spans="2:15" ht="14.4" customHeight="1">
      <c r="B29" s="156" t="s">
        <v>113</v>
      </c>
      <c r="C29" s="157"/>
      <c r="D29" s="160" t="s">
        <v>21</v>
      </c>
      <c r="E29" s="160"/>
      <c r="F29" s="160"/>
      <c r="G29" s="161"/>
      <c r="H29" s="32"/>
      <c r="I29" s="168"/>
      <c r="J29" s="169"/>
      <c r="K29" s="169"/>
      <c r="L29" s="170"/>
      <c r="M29" s="129">
        <f>SUM(M30:M30)</f>
        <v>0</v>
      </c>
      <c r="O29" s="26"/>
    </row>
    <row r="30" spans="2:15">
      <c r="B30" s="158"/>
      <c r="C30" s="159"/>
      <c r="D30" s="154" t="s">
        <v>43</v>
      </c>
      <c r="E30" s="154"/>
      <c r="F30" s="154"/>
      <c r="G30" s="155"/>
      <c r="H30" s="29"/>
      <c r="I30" s="30" t="s">
        <v>15</v>
      </c>
      <c r="J30" s="30">
        <v>6</v>
      </c>
      <c r="K30" s="30">
        <v>60</v>
      </c>
      <c r="L30" s="63"/>
      <c r="M30" s="31">
        <f>+ROUND(J30*K30*L30,2)</f>
        <v>0</v>
      </c>
      <c r="O30" s="26"/>
    </row>
    <row r="31" spans="2:15" ht="14.4" customHeight="1">
      <c r="B31" s="156" t="s">
        <v>114</v>
      </c>
      <c r="C31" s="157"/>
      <c r="D31" s="184" t="s">
        <v>18</v>
      </c>
      <c r="E31" s="185"/>
      <c r="F31" s="185"/>
      <c r="G31" s="186"/>
      <c r="H31" s="193"/>
      <c r="I31" s="168"/>
      <c r="J31" s="169"/>
      <c r="K31" s="169"/>
      <c r="L31" s="170"/>
      <c r="M31" s="228">
        <f>SUM(M34)</f>
        <v>0</v>
      </c>
      <c r="O31" s="26"/>
    </row>
    <row r="32" spans="2:15" ht="14.4" customHeight="1">
      <c r="B32" s="158"/>
      <c r="C32" s="159"/>
      <c r="D32" s="187"/>
      <c r="E32" s="188"/>
      <c r="F32" s="188"/>
      <c r="G32" s="189"/>
      <c r="H32" s="194"/>
      <c r="I32" s="196"/>
      <c r="J32" s="197"/>
      <c r="K32" s="197"/>
      <c r="L32" s="198"/>
      <c r="M32" s="229"/>
      <c r="O32" s="26"/>
    </row>
    <row r="33" spans="2:15" ht="18" customHeight="1">
      <c r="B33" s="158"/>
      <c r="C33" s="159"/>
      <c r="D33" s="190"/>
      <c r="E33" s="191"/>
      <c r="F33" s="191"/>
      <c r="G33" s="192"/>
      <c r="H33" s="195"/>
      <c r="I33" s="173"/>
      <c r="J33" s="174"/>
      <c r="K33" s="174"/>
      <c r="L33" s="175"/>
      <c r="M33" s="230"/>
      <c r="O33" s="26"/>
    </row>
    <row r="34" spans="2:15" ht="14.25" customHeight="1">
      <c r="B34" s="182"/>
      <c r="C34" s="183"/>
      <c r="D34" s="202" t="s">
        <v>51</v>
      </c>
      <c r="E34" s="202"/>
      <c r="F34" s="202"/>
      <c r="G34" s="203"/>
      <c r="H34" s="34"/>
      <c r="I34" s="35" t="s">
        <v>15</v>
      </c>
      <c r="J34" s="35">
        <v>6</v>
      </c>
      <c r="K34" s="35">
        <v>60</v>
      </c>
      <c r="L34" s="64"/>
      <c r="M34" s="36">
        <f>+ROUND(J34*K34*L34,2)</f>
        <v>0</v>
      </c>
      <c r="O34" s="26"/>
    </row>
    <row r="35" spans="2:15" ht="14.25" customHeight="1">
      <c r="B35" s="156" t="s">
        <v>115</v>
      </c>
      <c r="C35" s="157"/>
      <c r="D35" s="160" t="s">
        <v>40</v>
      </c>
      <c r="E35" s="160"/>
      <c r="F35" s="160"/>
      <c r="G35" s="161"/>
      <c r="H35" s="171"/>
      <c r="I35" s="168"/>
      <c r="J35" s="169"/>
      <c r="K35" s="169"/>
      <c r="L35" s="170"/>
      <c r="M35" s="228">
        <f>SUM(M37:M37)</f>
        <v>0</v>
      </c>
      <c r="O35" s="26"/>
    </row>
    <row r="36" spans="2:15" ht="14.25" customHeight="1">
      <c r="B36" s="158"/>
      <c r="C36" s="159"/>
      <c r="D36" s="160"/>
      <c r="E36" s="160"/>
      <c r="F36" s="160"/>
      <c r="G36" s="161"/>
      <c r="H36" s="172"/>
      <c r="I36" s="173"/>
      <c r="J36" s="174"/>
      <c r="K36" s="174"/>
      <c r="L36" s="175"/>
      <c r="M36" s="230"/>
      <c r="O36" s="26"/>
    </row>
    <row r="37" spans="2:15" ht="14.25" customHeight="1">
      <c r="B37" s="158"/>
      <c r="C37" s="159"/>
      <c r="D37" s="202" t="s">
        <v>49</v>
      </c>
      <c r="E37" s="202"/>
      <c r="F37" s="202"/>
      <c r="G37" s="203"/>
      <c r="H37" s="34"/>
      <c r="I37" s="35" t="s">
        <v>15</v>
      </c>
      <c r="J37" s="35">
        <v>1</v>
      </c>
      <c r="K37" s="35">
        <v>60</v>
      </c>
      <c r="L37" s="64"/>
      <c r="M37" s="36">
        <f>+ROUND(K37*L37,2)</f>
        <v>0</v>
      </c>
      <c r="O37" s="26"/>
    </row>
    <row r="38" spans="2:15" ht="14.4" customHeight="1">
      <c r="B38" s="156" t="s">
        <v>116</v>
      </c>
      <c r="C38" s="157"/>
      <c r="D38" s="160" t="s">
        <v>117</v>
      </c>
      <c r="E38" s="160"/>
      <c r="F38" s="160"/>
      <c r="G38" s="161"/>
      <c r="H38" s="130"/>
      <c r="I38" s="168"/>
      <c r="J38" s="169"/>
      <c r="K38" s="169"/>
      <c r="L38" s="170"/>
      <c r="M38" s="129">
        <f>SUM(M39:M39)</f>
        <v>0</v>
      </c>
      <c r="O38" s="26"/>
    </row>
    <row r="39" spans="2:15" ht="12" thickBot="1">
      <c r="B39" s="158"/>
      <c r="C39" s="159"/>
      <c r="D39" s="202" t="s">
        <v>118</v>
      </c>
      <c r="E39" s="202"/>
      <c r="F39" s="202"/>
      <c r="G39" s="203"/>
      <c r="H39" s="34"/>
      <c r="I39" s="35" t="s">
        <v>119</v>
      </c>
      <c r="J39" s="35">
        <v>1</v>
      </c>
      <c r="K39" s="35">
        <v>1</v>
      </c>
      <c r="L39" s="64"/>
      <c r="M39" s="36">
        <f>+ROUND(K39*L39,2)</f>
        <v>0</v>
      </c>
      <c r="O39" s="26"/>
    </row>
    <row r="40" spans="2:15" s="9" customFormat="1" ht="12.6" thickBot="1">
      <c r="B40" s="65"/>
      <c r="C40" s="66"/>
      <c r="D40" s="67" t="s">
        <v>53</v>
      </c>
      <c r="E40" s="68"/>
      <c r="F40" s="69"/>
      <c r="G40" s="69"/>
      <c r="H40" s="204" t="s">
        <v>122</v>
      </c>
      <c r="I40" s="204"/>
      <c r="J40" s="204"/>
      <c r="K40" s="204"/>
      <c r="L40" s="205"/>
      <c r="M40" s="70">
        <f>SUM(M13+M25)</f>
        <v>0</v>
      </c>
      <c r="O40" s="37"/>
    </row>
    <row r="41" spans="2:15" ht="14.4" customHeight="1" thickBot="1">
      <c r="B41" s="38" t="s">
        <v>33</v>
      </c>
      <c r="C41" s="199" t="s">
        <v>62</v>
      </c>
      <c r="D41" s="200"/>
      <c r="E41" s="200"/>
      <c r="F41" s="200"/>
      <c r="G41" s="200"/>
      <c r="H41" s="200"/>
      <c r="I41" s="200"/>
      <c r="J41" s="200"/>
      <c r="K41" s="200"/>
      <c r="L41" s="201"/>
      <c r="M41" s="39">
        <f>M40</f>
        <v>0</v>
      </c>
    </row>
    <row r="42" spans="2:15" ht="14.4" customHeight="1" thickBot="1">
      <c r="B42" s="40" t="s">
        <v>34</v>
      </c>
      <c r="C42" s="176" t="s">
        <v>32</v>
      </c>
      <c r="D42" s="177"/>
      <c r="E42" s="177"/>
      <c r="F42" s="177"/>
      <c r="G42" s="177"/>
      <c r="H42" s="177"/>
      <c r="I42" s="177"/>
      <c r="J42" s="177"/>
      <c r="K42" s="177"/>
      <c r="L42" s="178"/>
      <c r="M42" s="41"/>
    </row>
    <row r="43" spans="2:15" ht="12">
      <c r="B43" s="42"/>
      <c r="C43" s="179" t="s">
        <v>19</v>
      </c>
      <c r="D43" s="180"/>
      <c r="E43" s="180"/>
      <c r="F43" s="180"/>
      <c r="G43" s="180"/>
      <c r="H43" s="180"/>
      <c r="I43" s="180"/>
      <c r="J43" s="180"/>
      <c r="K43" s="180"/>
      <c r="L43" s="181"/>
      <c r="M43" s="44"/>
    </row>
    <row r="44" spans="2:15" ht="12.6" thickBot="1">
      <c r="B44" s="45"/>
      <c r="C44" s="206" t="s">
        <v>20</v>
      </c>
      <c r="D44" s="207"/>
      <c r="E44" s="207"/>
      <c r="F44" s="207"/>
      <c r="G44" s="207"/>
      <c r="H44" s="207"/>
      <c r="I44" s="207"/>
      <c r="J44" s="207"/>
      <c r="K44" s="207"/>
      <c r="L44" s="208"/>
      <c r="M44" s="44"/>
    </row>
    <row r="45" spans="2:15" ht="14.4" customHeight="1" thickBot="1">
      <c r="B45" s="45" t="s">
        <v>35</v>
      </c>
      <c r="C45" s="176" t="s">
        <v>31</v>
      </c>
      <c r="D45" s="177"/>
      <c r="E45" s="177"/>
      <c r="F45" s="177"/>
      <c r="G45" s="177"/>
      <c r="H45" s="177"/>
      <c r="I45" s="177"/>
      <c r="J45" s="177"/>
      <c r="K45" s="177"/>
      <c r="L45" s="178"/>
      <c r="M45" s="41">
        <f>+(M41)*0.05</f>
        <v>0</v>
      </c>
    </row>
    <row r="46" spans="2:15" ht="14.4" customHeight="1" thickBot="1">
      <c r="B46" s="46" t="s">
        <v>36</v>
      </c>
      <c r="C46" s="176" t="s">
        <v>45</v>
      </c>
      <c r="D46" s="177"/>
      <c r="E46" s="177"/>
      <c r="F46" s="177"/>
      <c r="G46" s="177"/>
      <c r="H46" s="177"/>
      <c r="I46" s="177"/>
      <c r="J46" s="177"/>
      <c r="K46" s="177"/>
      <c r="L46" s="178"/>
      <c r="M46" s="41">
        <f>+M41+M42+M45</f>
        <v>0</v>
      </c>
    </row>
    <row r="47" spans="2:15" ht="14.4" customHeight="1" thickBot="1">
      <c r="B47" s="46" t="s">
        <v>38</v>
      </c>
      <c r="C47" s="176" t="s">
        <v>37</v>
      </c>
      <c r="D47" s="177"/>
      <c r="E47" s="177"/>
      <c r="F47" s="177"/>
      <c r="G47" s="177"/>
      <c r="H47" s="177"/>
      <c r="I47" s="177"/>
      <c r="J47" s="177"/>
      <c r="K47" s="177"/>
      <c r="L47" s="178"/>
      <c r="M47" s="47">
        <f>+ROUND(M46*0.18,2)</f>
        <v>0</v>
      </c>
    </row>
    <row r="48" spans="2:15" ht="12.6" thickBot="1">
      <c r="B48" s="48" t="s">
        <v>39</v>
      </c>
      <c r="C48" s="210" t="s">
        <v>46</v>
      </c>
      <c r="D48" s="211"/>
      <c r="E48" s="211"/>
      <c r="F48" s="211"/>
      <c r="G48" s="211"/>
      <c r="H48" s="211"/>
      <c r="I48" s="211"/>
      <c r="J48" s="211"/>
      <c r="K48" s="211"/>
      <c r="L48" s="212"/>
      <c r="M48" s="49">
        <f>+M46+M47</f>
        <v>0</v>
      </c>
      <c r="N48" s="117"/>
    </row>
    <row r="49" spans="2:13" ht="11.4" customHeight="1">
      <c r="B49" s="213"/>
      <c r="C49" s="213"/>
      <c r="D49" s="209"/>
      <c r="E49" s="209"/>
      <c r="F49" s="209"/>
      <c r="G49" s="209"/>
      <c r="H49" s="128"/>
      <c r="I49" s="214"/>
      <c r="J49" s="214"/>
      <c r="K49" s="214"/>
      <c r="L49" s="214"/>
      <c r="M49" s="127"/>
    </row>
    <row r="50" spans="2:13">
      <c r="B50" s="213"/>
      <c r="C50" s="213"/>
      <c r="D50" s="180"/>
      <c r="E50" s="180"/>
      <c r="F50" s="180"/>
      <c r="G50" s="180"/>
      <c r="H50" s="125"/>
      <c r="I50" s="123"/>
      <c r="J50" s="123"/>
      <c r="K50" s="123"/>
      <c r="L50" s="53"/>
      <c r="M50" s="53"/>
    </row>
    <row r="51" spans="2:13" ht="12">
      <c r="B51" s="213"/>
      <c r="C51" s="213"/>
      <c r="D51" s="231"/>
      <c r="E51" s="231"/>
      <c r="F51" s="231"/>
      <c r="G51" s="231"/>
      <c r="H51" s="126"/>
      <c r="I51" s="214"/>
      <c r="J51" s="214"/>
      <c r="K51" s="214"/>
      <c r="L51" s="214"/>
      <c r="M51" s="232"/>
    </row>
    <row r="52" spans="2:13" ht="12">
      <c r="B52" s="213"/>
      <c r="C52" s="213"/>
      <c r="D52" s="231"/>
      <c r="E52" s="231"/>
      <c r="F52" s="231"/>
      <c r="G52" s="231"/>
      <c r="H52" s="126"/>
      <c r="I52" s="214"/>
      <c r="J52" s="214"/>
      <c r="K52" s="214"/>
      <c r="L52" s="214"/>
      <c r="M52" s="232"/>
    </row>
    <row r="53" spans="2:13" ht="11.4" customHeight="1">
      <c r="B53" s="213"/>
      <c r="C53" s="213"/>
      <c r="D53" s="180"/>
      <c r="E53" s="180"/>
      <c r="F53" s="180"/>
      <c r="G53" s="180"/>
      <c r="H53" s="125"/>
      <c r="I53" s="123"/>
      <c r="J53" s="123"/>
      <c r="K53" s="123"/>
      <c r="L53" s="53"/>
      <c r="M53" s="53"/>
    </row>
    <row r="54" spans="2:13" ht="11.4" customHeight="1">
      <c r="B54" s="213"/>
      <c r="C54" s="213"/>
      <c r="D54" s="209"/>
      <c r="E54" s="209"/>
      <c r="F54" s="209"/>
      <c r="G54" s="209"/>
      <c r="H54" s="128"/>
      <c r="I54" s="214"/>
      <c r="J54" s="214"/>
      <c r="K54" s="214"/>
      <c r="L54" s="214"/>
      <c r="M54" s="232"/>
    </row>
    <row r="55" spans="2:13" ht="12">
      <c r="B55" s="213"/>
      <c r="C55" s="213"/>
      <c r="D55" s="209"/>
      <c r="E55" s="209"/>
      <c r="F55" s="209"/>
      <c r="G55" s="209"/>
      <c r="H55" s="128"/>
      <c r="I55" s="214"/>
      <c r="J55" s="214"/>
      <c r="K55" s="214"/>
      <c r="L55" s="214"/>
      <c r="M55" s="232"/>
    </row>
    <row r="56" spans="2:13">
      <c r="B56" s="213"/>
      <c r="C56" s="213"/>
      <c r="D56" s="180"/>
      <c r="E56" s="180"/>
      <c r="F56" s="180"/>
      <c r="G56" s="180"/>
      <c r="H56" s="125"/>
      <c r="I56" s="123"/>
      <c r="J56" s="123"/>
      <c r="K56" s="123"/>
      <c r="L56" s="53"/>
      <c r="M56" s="53"/>
    </row>
    <row r="57" spans="2:13" ht="12">
      <c r="B57" s="233"/>
      <c r="C57" s="233"/>
      <c r="D57" s="234"/>
      <c r="E57" s="234"/>
      <c r="F57" s="234"/>
      <c r="G57" s="234"/>
      <c r="H57" s="234"/>
      <c r="I57" s="234"/>
      <c r="J57" s="234"/>
      <c r="K57" s="234"/>
      <c r="L57" s="234"/>
      <c r="M57" s="56"/>
    </row>
    <row r="58" spans="2:13" ht="12">
      <c r="B58" s="233"/>
      <c r="C58" s="233"/>
      <c r="D58" s="234"/>
      <c r="E58" s="234"/>
      <c r="F58" s="234"/>
      <c r="G58" s="234"/>
      <c r="H58" s="234"/>
      <c r="I58" s="234"/>
      <c r="J58" s="234"/>
      <c r="K58" s="234"/>
      <c r="L58" s="234"/>
      <c r="M58" s="56"/>
    </row>
    <row r="59" spans="2:13" ht="12">
      <c r="B59" s="213"/>
      <c r="C59" s="213"/>
      <c r="D59" s="234"/>
      <c r="E59" s="234"/>
      <c r="F59" s="234"/>
      <c r="G59" s="234"/>
      <c r="H59" s="122"/>
      <c r="I59" s="214"/>
      <c r="J59" s="214"/>
      <c r="K59" s="214"/>
      <c r="L59" s="214"/>
      <c r="M59" s="56"/>
    </row>
    <row r="60" spans="2:13">
      <c r="B60" s="213"/>
      <c r="C60" s="213"/>
      <c r="D60" s="180"/>
      <c r="E60" s="180"/>
      <c r="F60" s="180"/>
      <c r="G60" s="180"/>
      <c r="H60" s="125"/>
      <c r="I60" s="214"/>
      <c r="J60" s="214"/>
      <c r="K60" s="214"/>
      <c r="L60" s="214"/>
      <c r="M60" s="53"/>
    </row>
    <row r="61" spans="2:13">
      <c r="B61" s="213"/>
      <c r="C61" s="213"/>
      <c r="D61" s="180"/>
      <c r="E61" s="180"/>
      <c r="F61" s="180"/>
      <c r="G61" s="180"/>
      <c r="H61" s="125"/>
      <c r="I61" s="214"/>
      <c r="J61" s="214"/>
      <c r="K61" s="214"/>
      <c r="L61" s="214"/>
      <c r="M61" s="53"/>
    </row>
    <row r="62" spans="2:13" ht="12">
      <c r="B62" s="233"/>
      <c r="C62" s="233"/>
      <c r="D62" s="234"/>
      <c r="E62" s="234"/>
      <c r="F62" s="234"/>
      <c r="G62" s="234"/>
      <c r="H62" s="122"/>
      <c r="I62" s="214"/>
      <c r="J62" s="214"/>
      <c r="K62" s="214"/>
      <c r="L62" s="214"/>
      <c r="M62" s="56"/>
    </row>
    <row r="63" spans="2:13" ht="12">
      <c r="B63" s="124"/>
      <c r="C63" s="234"/>
      <c r="D63" s="234"/>
      <c r="E63" s="234"/>
      <c r="F63" s="234"/>
      <c r="G63" s="234"/>
      <c r="H63" s="122"/>
      <c r="I63" s="214"/>
      <c r="J63" s="214"/>
      <c r="K63" s="214"/>
      <c r="L63" s="214"/>
      <c r="M63" s="56"/>
    </row>
    <row r="64" spans="2:13" ht="12">
      <c r="B64" s="124"/>
      <c r="C64" s="234"/>
      <c r="D64" s="234"/>
      <c r="E64" s="234"/>
      <c r="F64" s="234"/>
      <c r="G64" s="234"/>
      <c r="H64" s="122"/>
      <c r="I64" s="214"/>
      <c r="J64" s="214"/>
      <c r="K64" s="214"/>
      <c r="L64" s="214"/>
      <c r="M64" s="57"/>
    </row>
    <row r="65" spans="2:13" ht="12">
      <c r="B65" s="124"/>
      <c r="C65" s="234"/>
      <c r="D65" s="234"/>
      <c r="E65" s="234"/>
      <c r="F65" s="234"/>
      <c r="G65" s="234"/>
      <c r="H65" s="122"/>
      <c r="I65" s="9"/>
      <c r="J65" s="9"/>
      <c r="K65" s="9"/>
      <c r="L65" s="9"/>
      <c r="M65" s="57"/>
    </row>
    <row r="66" spans="2:13" ht="12">
      <c r="C66" s="234"/>
      <c r="D66" s="234"/>
      <c r="E66" s="234"/>
      <c r="F66" s="234"/>
      <c r="G66" s="234"/>
      <c r="H66" s="122"/>
      <c r="L66" s="6"/>
      <c r="M66" s="57"/>
    </row>
  </sheetData>
  <mergeCells count="91">
    <mergeCell ref="C64:G64"/>
    <mergeCell ref="I64:L64"/>
    <mergeCell ref="C65:G65"/>
    <mergeCell ref="C66:G66"/>
    <mergeCell ref="B62:C62"/>
    <mergeCell ref="D62:G62"/>
    <mergeCell ref="I62:L62"/>
    <mergeCell ref="C63:G63"/>
    <mergeCell ref="I63:L63"/>
    <mergeCell ref="B57:C57"/>
    <mergeCell ref="D57:L57"/>
    <mergeCell ref="B58:C58"/>
    <mergeCell ref="D58:L58"/>
    <mergeCell ref="B59:C61"/>
    <mergeCell ref="D59:G59"/>
    <mergeCell ref="I59:L59"/>
    <mergeCell ref="D60:G60"/>
    <mergeCell ref="I60:L60"/>
    <mergeCell ref="D61:G61"/>
    <mergeCell ref="I61:L61"/>
    <mergeCell ref="B51:C53"/>
    <mergeCell ref="D51:G52"/>
    <mergeCell ref="I51:L52"/>
    <mergeCell ref="M51:M52"/>
    <mergeCell ref="B54:C56"/>
    <mergeCell ref="D54:G55"/>
    <mergeCell ref="I54:L55"/>
    <mergeCell ref="M54:M55"/>
    <mergeCell ref="D56:G56"/>
    <mergeCell ref="D53:G53"/>
    <mergeCell ref="M31:M33"/>
    <mergeCell ref="D34:G34"/>
    <mergeCell ref="B35:C37"/>
    <mergeCell ref="D35:G36"/>
    <mergeCell ref="H35:H36"/>
    <mergeCell ref="I35:L36"/>
    <mergeCell ref="M35:M36"/>
    <mergeCell ref="D37:G37"/>
    <mergeCell ref="B20:C20"/>
    <mergeCell ref="D22:G22"/>
    <mergeCell ref="D23:G23"/>
    <mergeCell ref="B25:C25"/>
    <mergeCell ref="D19:G19"/>
    <mergeCell ref="D24:G24"/>
    <mergeCell ref="D20:G20"/>
    <mergeCell ref="D21:G21"/>
    <mergeCell ref="C44:L44"/>
    <mergeCell ref="C45:L45"/>
    <mergeCell ref="C46:L46"/>
    <mergeCell ref="D49:G49"/>
    <mergeCell ref="C47:L47"/>
    <mergeCell ref="C48:L48"/>
    <mergeCell ref="B49:C50"/>
    <mergeCell ref="I49:L49"/>
    <mergeCell ref="D50:G50"/>
    <mergeCell ref="C42:L42"/>
    <mergeCell ref="C43:L43"/>
    <mergeCell ref="B31:C34"/>
    <mergeCell ref="D31:G33"/>
    <mergeCell ref="H31:H33"/>
    <mergeCell ref="I31:L33"/>
    <mergeCell ref="C41:L41"/>
    <mergeCell ref="B38:C39"/>
    <mergeCell ref="D38:G38"/>
    <mergeCell ref="I38:L38"/>
    <mergeCell ref="D39:G39"/>
    <mergeCell ref="H40:L40"/>
    <mergeCell ref="M26:M27"/>
    <mergeCell ref="D28:G28"/>
    <mergeCell ref="B29:C30"/>
    <mergeCell ref="D29:G29"/>
    <mergeCell ref="D25:G25"/>
    <mergeCell ref="I25:L25"/>
    <mergeCell ref="I29:L29"/>
    <mergeCell ref="D30:G30"/>
    <mergeCell ref="B26:C28"/>
    <mergeCell ref="D26:G27"/>
    <mergeCell ref="H26:H27"/>
    <mergeCell ref="I26:L27"/>
    <mergeCell ref="B2:M2"/>
    <mergeCell ref="D3:M5"/>
    <mergeCell ref="B4:B5"/>
    <mergeCell ref="B11:G11"/>
    <mergeCell ref="D13:G14"/>
    <mergeCell ref="I13:L14"/>
    <mergeCell ref="M13:M14"/>
    <mergeCell ref="B13:C19"/>
    <mergeCell ref="D15:G15"/>
    <mergeCell ref="D16:G16"/>
    <mergeCell ref="D17:G17"/>
    <mergeCell ref="D18:G1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66"/>
  <sheetViews>
    <sheetView topLeftCell="A22" zoomScale="120" zoomScaleNormal="120" workbookViewId="0">
      <selection activeCell="O28" sqref="O28"/>
    </sheetView>
  </sheetViews>
  <sheetFormatPr baseColWidth="10" defaultColWidth="11.5546875" defaultRowHeight="11.4"/>
  <cols>
    <col min="1" max="1" width="6.33203125" style="5" customWidth="1"/>
    <col min="2" max="2" width="11.44140625" style="5" customWidth="1"/>
    <col min="3" max="3" width="1.33203125" style="5" bestFit="1" customWidth="1"/>
    <col min="4" max="6" width="11.5546875" style="5"/>
    <col min="7" max="7" width="13.88671875" style="5" customWidth="1"/>
    <col min="8" max="8" width="11.109375" style="5" customWidth="1"/>
    <col min="9" max="9" width="9.109375" style="5" customWidth="1"/>
    <col min="10" max="10" width="5.44140625" style="5" bestFit="1" customWidth="1"/>
    <col min="11" max="11" width="9.6640625" style="5" bestFit="1" customWidth="1"/>
    <col min="12" max="12" width="11.33203125" style="5" customWidth="1"/>
    <col min="13" max="13" width="13" style="6" bestFit="1" customWidth="1"/>
    <col min="14" max="14" width="13" style="5" bestFit="1" customWidth="1"/>
    <col min="15" max="16384" width="11.5546875" style="5"/>
  </cols>
  <sheetData>
    <row r="1" spans="2:15" ht="12" thickBot="1"/>
    <row r="2" spans="2:15" ht="14.4" customHeight="1" thickBot="1">
      <c r="B2" s="137" t="s">
        <v>58</v>
      </c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9"/>
    </row>
    <row r="3" spans="2:15" ht="15" customHeight="1">
      <c r="B3" s="8"/>
      <c r="C3" s="9"/>
      <c r="D3" s="140" t="s">
        <v>56</v>
      </c>
      <c r="E3" s="140"/>
      <c r="F3" s="140"/>
      <c r="G3" s="140"/>
      <c r="H3" s="140"/>
      <c r="I3" s="140"/>
      <c r="J3" s="140"/>
      <c r="K3" s="140"/>
      <c r="L3" s="140"/>
      <c r="M3" s="141"/>
    </row>
    <row r="4" spans="2:15" ht="15.6" customHeight="1">
      <c r="B4" s="142" t="s">
        <v>59</v>
      </c>
      <c r="C4" s="11" t="s">
        <v>8</v>
      </c>
      <c r="D4" s="140"/>
      <c r="E4" s="140"/>
      <c r="F4" s="140"/>
      <c r="G4" s="140"/>
      <c r="H4" s="140"/>
      <c r="I4" s="140"/>
      <c r="J4" s="140"/>
      <c r="K4" s="140"/>
      <c r="L4" s="140"/>
      <c r="M4" s="141"/>
    </row>
    <row r="5" spans="2:15" ht="15.6" customHeight="1">
      <c r="B5" s="142"/>
      <c r="C5" s="11"/>
      <c r="D5" s="140"/>
      <c r="E5" s="140"/>
      <c r="F5" s="140"/>
      <c r="G5" s="140"/>
      <c r="H5" s="140"/>
      <c r="I5" s="140"/>
      <c r="J5" s="140"/>
      <c r="K5" s="140"/>
      <c r="L5" s="140"/>
      <c r="M5" s="141"/>
    </row>
    <row r="6" spans="2:15" ht="12">
      <c r="B6" s="10" t="s">
        <v>3</v>
      </c>
      <c r="C6" s="11" t="s">
        <v>8</v>
      </c>
      <c r="D6" s="5" t="s">
        <v>0</v>
      </c>
      <c r="M6" s="12"/>
    </row>
    <row r="7" spans="2:15" ht="12">
      <c r="B7" s="10" t="s">
        <v>4</v>
      </c>
      <c r="C7" s="11" t="s">
        <v>8</v>
      </c>
      <c r="D7" s="5" t="s">
        <v>57</v>
      </c>
      <c r="M7" s="12"/>
    </row>
    <row r="8" spans="2:15" ht="12">
      <c r="B8" s="10" t="s">
        <v>5</v>
      </c>
      <c r="C8" s="11" t="s">
        <v>8</v>
      </c>
      <c r="D8" s="5" t="s">
        <v>1</v>
      </c>
      <c r="M8" s="12"/>
    </row>
    <row r="9" spans="2:15" ht="12">
      <c r="B9" s="10" t="s">
        <v>6</v>
      </c>
      <c r="C9" s="11" t="s">
        <v>8</v>
      </c>
      <c r="D9" s="5" t="s">
        <v>2</v>
      </c>
      <c r="M9" s="12"/>
    </row>
    <row r="10" spans="2:15" ht="15" customHeight="1" thickBot="1">
      <c r="B10" s="10" t="s">
        <v>7</v>
      </c>
      <c r="C10" s="11" t="s">
        <v>8</v>
      </c>
      <c r="M10" s="12"/>
      <c r="O10" s="13"/>
    </row>
    <row r="11" spans="2:15" ht="15" customHeight="1" thickBot="1">
      <c r="B11" s="137" t="s">
        <v>54</v>
      </c>
      <c r="C11" s="138"/>
      <c r="D11" s="138"/>
      <c r="E11" s="138"/>
      <c r="F11" s="138"/>
      <c r="G11" s="138"/>
      <c r="H11" s="7" t="s">
        <v>8</v>
      </c>
      <c r="I11" s="14">
        <v>60</v>
      </c>
      <c r="J11" s="14"/>
      <c r="K11" s="14" t="s">
        <v>55</v>
      </c>
      <c r="L11" s="14"/>
      <c r="M11" s="15"/>
      <c r="O11" s="13"/>
    </row>
    <row r="12" spans="2:15">
      <c r="B12" s="16" t="s">
        <v>9</v>
      </c>
      <c r="C12" s="17" t="s">
        <v>47</v>
      </c>
      <c r="D12" s="58"/>
      <c r="E12" s="59"/>
      <c r="F12" s="60"/>
      <c r="G12" s="61"/>
      <c r="H12" s="17" t="s">
        <v>30</v>
      </c>
      <c r="I12" s="18" t="s">
        <v>10</v>
      </c>
      <c r="J12" s="18" t="s">
        <v>42</v>
      </c>
      <c r="K12" s="18" t="s">
        <v>11</v>
      </c>
      <c r="L12" s="18" t="s">
        <v>12</v>
      </c>
      <c r="M12" s="19" t="s">
        <v>13</v>
      </c>
    </row>
    <row r="13" spans="2:15" ht="20.25" customHeight="1">
      <c r="B13" s="215" t="s">
        <v>14</v>
      </c>
      <c r="C13" s="216"/>
      <c r="D13" s="143" t="s">
        <v>50</v>
      </c>
      <c r="E13" s="143"/>
      <c r="F13" s="143"/>
      <c r="G13" s="144"/>
      <c r="H13" s="20"/>
      <c r="I13" s="145"/>
      <c r="J13" s="146"/>
      <c r="K13" s="146"/>
      <c r="L13" s="147"/>
      <c r="M13" s="151">
        <f>SUM(M15:M19)</f>
        <v>61500</v>
      </c>
    </row>
    <row r="14" spans="2:15" ht="22.5" customHeight="1">
      <c r="B14" s="217"/>
      <c r="C14" s="218"/>
      <c r="D14" s="143"/>
      <c r="E14" s="143"/>
      <c r="F14" s="143"/>
      <c r="G14" s="144"/>
      <c r="H14" s="21"/>
      <c r="I14" s="148"/>
      <c r="J14" s="149"/>
      <c r="K14" s="149"/>
      <c r="L14" s="150"/>
      <c r="M14" s="152"/>
    </row>
    <row r="15" spans="2:15">
      <c r="B15" s="217"/>
      <c r="C15" s="218"/>
      <c r="D15" s="163" t="s">
        <v>48</v>
      </c>
      <c r="E15" s="163"/>
      <c r="F15" s="163"/>
      <c r="G15" s="164"/>
      <c r="H15" s="22">
        <v>1</v>
      </c>
      <c r="I15" s="23" t="s">
        <v>15</v>
      </c>
      <c r="J15" s="23">
        <f>1*H15</f>
        <v>1</v>
      </c>
      <c r="K15" s="24">
        <v>60</v>
      </c>
      <c r="L15" s="62">
        <v>300</v>
      </c>
      <c r="M15" s="25">
        <f>+ROUND(J15*K15*L15*H15,2)</f>
        <v>18000</v>
      </c>
      <c r="O15" s="26"/>
    </row>
    <row r="16" spans="2:15">
      <c r="B16" s="217"/>
      <c r="C16" s="218"/>
      <c r="D16" s="221" t="s">
        <v>104</v>
      </c>
      <c r="E16" s="222"/>
      <c r="F16" s="222"/>
      <c r="G16" s="223"/>
      <c r="H16" s="22">
        <v>1</v>
      </c>
      <c r="I16" s="23" t="s">
        <v>15</v>
      </c>
      <c r="J16" s="23">
        <v>1</v>
      </c>
      <c r="K16" s="24">
        <v>60</v>
      </c>
      <c r="L16" s="62">
        <v>300</v>
      </c>
      <c r="M16" s="25">
        <f t="shared" ref="M16:M24" si="0">+ROUND(J16*K16*L16*H16,2)</f>
        <v>18000</v>
      </c>
      <c r="O16" s="26"/>
    </row>
    <row r="17" spans="2:15">
      <c r="B17" s="217"/>
      <c r="C17" s="218"/>
      <c r="D17" s="163" t="s">
        <v>60</v>
      </c>
      <c r="E17" s="163"/>
      <c r="F17" s="163"/>
      <c r="G17" s="164"/>
      <c r="H17" s="22">
        <v>0.5</v>
      </c>
      <c r="I17" s="23" t="s">
        <v>15</v>
      </c>
      <c r="J17" s="23">
        <v>1</v>
      </c>
      <c r="K17" s="24">
        <v>60</v>
      </c>
      <c r="L17" s="62">
        <v>200</v>
      </c>
      <c r="M17" s="25">
        <f t="shared" si="0"/>
        <v>6000</v>
      </c>
      <c r="O17" s="26"/>
    </row>
    <row r="18" spans="2:15">
      <c r="B18" s="217"/>
      <c r="C18" s="218"/>
      <c r="D18" s="163" t="s">
        <v>61</v>
      </c>
      <c r="E18" s="163"/>
      <c r="F18" s="163"/>
      <c r="G18" s="164"/>
      <c r="H18" s="22">
        <v>0.5</v>
      </c>
      <c r="I18" s="23" t="s">
        <v>15</v>
      </c>
      <c r="J18" s="23">
        <v>1</v>
      </c>
      <c r="K18" s="24">
        <v>60</v>
      </c>
      <c r="L18" s="62">
        <v>200</v>
      </c>
      <c r="M18" s="25">
        <f t="shared" si="0"/>
        <v>6000</v>
      </c>
      <c r="O18" s="26"/>
    </row>
    <row r="19" spans="2:15">
      <c r="B19" s="217"/>
      <c r="C19" s="218"/>
      <c r="D19" s="224" t="s">
        <v>105</v>
      </c>
      <c r="E19" s="224"/>
      <c r="F19" s="224"/>
      <c r="G19" s="225"/>
      <c r="H19" s="135">
        <v>0.75</v>
      </c>
      <c r="I19" s="23" t="s">
        <v>15</v>
      </c>
      <c r="J19" s="23">
        <v>1</v>
      </c>
      <c r="K19" s="24">
        <v>60</v>
      </c>
      <c r="L19" s="62">
        <v>300</v>
      </c>
      <c r="M19" s="25">
        <f t="shared" si="0"/>
        <v>13500</v>
      </c>
      <c r="O19" s="26"/>
    </row>
    <row r="20" spans="2:15" ht="25.8" customHeight="1">
      <c r="B20" s="219" t="s">
        <v>16</v>
      </c>
      <c r="C20" s="220"/>
      <c r="D20" s="226" t="s">
        <v>123</v>
      </c>
      <c r="E20" s="226"/>
      <c r="F20" s="226"/>
      <c r="G20" s="227"/>
      <c r="H20" s="22"/>
      <c r="I20" s="23"/>
      <c r="J20" s="23"/>
      <c r="K20" s="24"/>
      <c r="L20" s="62"/>
      <c r="M20" s="25"/>
      <c r="O20" s="26"/>
    </row>
    <row r="21" spans="2:15" ht="12">
      <c r="B21" s="118"/>
      <c r="C21" s="119"/>
      <c r="D21" s="163" t="s">
        <v>106</v>
      </c>
      <c r="E21" s="163"/>
      <c r="F21" s="163"/>
      <c r="G21" s="164"/>
      <c r="H21" s="22">
        <v>0.75</v>
      </c>
      <c r="I21" s="23" t="s">
        <v>15</v>
      </c>
      <c r="J21" s="23">
        <v>1</v>
      </c>
      <c r="K21" s="24">
        <v>60</v>
      </c>
      <c r="L21" s="62">
        <v>150</v>
      </c>
      <c r="M21" s="25">
        <f t="shared" si="0"/>
        <v>6750</v>
      </c>
      <c r="O21" s="26"/>
    </row>
    <row r="22" spans="2:15" ht="12">
      <c r="B22" s="118"/>
      <c r="C22" s="119"/>
      <c r="D22" s="221" t="s">
        <v>107</v>
      </c>
      <c r="E22" s="222"/>
      <c r="F22" s="222"/>
      <c r="G22" s="223"/>
      <c r="H22" s="22">
        <v>0.3</v>
      </c>
      <c r="I22" s="23" t="s">
        <v>15</v>
      </c>
      <c r="J22" s="23">
        <v>1</v>
      </c>
      <c r="K22" s="24">
        <v>60</v>
      </c>
      <c r="L22" s="62">
        <v>120</v>
      </c>
      <c r="M22" s="25">
        <f t="shared" si="0"/>
        <v>2160</v>
      </c>
      <c r="O22" s="26"/>
    </row>
    <row r="23" spans="2:15" ht="12">
      <c r="B23" s="118"/>
      <c r="C23" s="119"/>
      <c r="D23" s="221" t="s">
        <v>109</v>
      </c>
      <c r="E23" s="222"/>
      <c r="F23" s="222"/>
      <c r="G23" s="223"/>
      <c r="H23" s="22">
        <v>0.5</v>
      </c>
      <c r="I23" s="23" t="s">
        <v>15</v>
      </c>
      <c r="J23" s="23">
        <v>1</v>
      </c>
      <c r="K23" s="24">
        <v>60</v>
      </c>
      <c r="L23" s="62">
        <v>120</v>
      </c>
      <c r="M23" s="25">
        <f t="shared" ref="M23" si="1">+ROUND(J23*K23*L23*H23,2)</f>
        <v>3600</v>
      </c>
      <c r="O23" s="26"/>
    </row>
    <row r="24" spans="2:15" ht="12">
      <c r="B24" s="118"/>
      <c r="C24" s="119"/>
      <c r="D24" s="163" t="s">
        <v>108</v>
      </c>
      <c r="E24" s="163"/>
      <c r="F24" s="163"/>
      <c r="G24" s="164"/>
      <c r="H24" s="22">
        <v>0.5</v>
      </c>
      <c r="I24" s="23" t="s">
        <v>15</v>
      </c>
      <c r="J24" s="23">
        <v>1</v>
      </c>
      <c r="K24" s="24">
        <v>60</v>
      </c>
      <c r="L24" s="62">
        <v>70</v>
      </c>
      <c r="M24" s="25">
        <f t="shared" si="0"/>
        <v>2100</v>
      </c>
      <c r="O24" s="26"/>
    </row>
    <row r="25" spans="2:15" ht="12">
      <c r="B25" s="219" t="s">
        <v>110</v>
      </c>
      <c r="C25" s="220"/>
      <c r="D25" s="162" t="s">
        <v>111</v>
      </c>
      <c r="E25" s="163"/>
      <c r="F25" s="163"/>
      <c r="G25" s="164"/>
      <c r="H25" s="27"/>
      <c r="I25" s="165"/>
      <c r="J25" s="166"/>
      <c r="K25" s="166"/>
      <c r="L25" s="167"/>
      <c r="M25" s="28">
        <f>+M26+M29+M31+M38</f>
        <v>22852</v>
      </c>
      <c r="O25" s="26"/>
    </row>
    <row r="26" spans="2:15" ht="14.4" customHeight="1">
      <c r="B26" s="156" t="s">
        <v>112</v>
      </c>
      <c r="C26" s="157"/>
      <c r="D26" s="160" t="s">
        <v>17</v>
      </c>
      <c r="E26" s="160"/>
      <c r="F26" s="160"/>
      <c r="G26" s="161"/>
      <c r="H26" s="171"/>
      <c r="I26" s="168"/>
      <c r="J26" s="169"/>
      <c r="K26" s="169"/>
      <c r="L26" s="170"/>
      <c r="M26" s="153">
        <f>SUM(M28:M28)</f>
        <v>15000</v>
      </c>
      <c r="O26" s="26"/>
    </row>
    <row r="27" spans="2:15" ht="14.4" customHeight="1">
      <c r="B27" s="158"/>
      <c r="C27" s="159"/>
      <c r="D27" s="160"/>
      <c r="E27" s="160"/>
      <c r="F27" s="160"/>
      <c r="G27" s="161"/>
      <c r="H27" s="172"/>
      <c r="I27" s="173"/>
      <c r="J27" s="174"/>
      <c r="K27" s="174"/>
      <c r="L27" s="175"/>
      <c r="M27" s="153"/>
      <c r="O27" s="26"/>
    </row>
    <row r="28" spans="2:15">
      <c r="B28" s="158"/>
      <c r="C28" s="159"/>
      <c r="D28" s="154" t="s">
        <v>52</v>
      </c>
      <c r="E28" s="154"/>
      <c r="F28" s="154"/>
      <c r="G28" s="155"/>
      <c r="H28" s="29"/>
      <c r="I28" s="30" t="s">
        <v>15</v>
      </c>
      <c r="J28" s="30">
        <v>1</v>
      </c>
      <c r="K28" s="30">
        <v>60</v>
      </c>
      <c r="L28" s="63">
        <v>250</v>
      </c>
      <c r="M28" s="31">
        <f>+ROUND(K28*L28,2)</f>
        <v>15000</v>
      </c>
      <c r="O28" s="26"/>
    </row>
    <row r="29" spans="2:15" ht="14.4" customHeight="1">
      <c r="B29" s="156" t="s">
        <v>113</v>
      </c>
      <c r="C29" s="157"/>
      <c r="D29" s="160" t="s">
        <v>21</v>
      </c>
      <c r="E29" s="160"/>
      <c r="F29" s="160"/>
      <c r="G29" s="161"/>
      <c r="H29" s="32"/>
      <c r="I29" s="168"/>
      <c r="J29" s="169"/>
      <c r="K29" s="169"/>
      <c r="L29" s="170"/>
      <c r="M29" s="33">
        <f>SUM(M30:M30)</f>
        <v>2700</v>
      </c>
      <c r="O29" s="26"/>
    </row>
    <row r="30" spans="2:15">
      <c r="B30" s="158"/>
      <c r="C30" s="159"/>
      <c r="D30" s="154" t="s">
        <v>43</v>
      </c>
      <c r="E30" s="154"/>
      <c r="F30" s="154"/>
      <c r="G30" s="155"/>
      <c r="H30" s="29"/>
      <c r="I30" s="30" t="s">
        <v>15</v>
      </c>
      <c r="J30" s="30">
        <v>6</v>
      </c>
      <c r="K30" s="30">
        <v>60</v>
      </c>
      <c r="L30" s="63">
        <v>7.5</v>
      </c>
      <c r="M30" s="31">
        <f>+ROUND(J30*K30*L30,2)</f>
        <v>2700</v>
      </c>
      <c r="O30" s="26"/>
    </row>
    <row r="31" spans="2:15" ht="14.4" customHeight="1">
      <c r="B31" s="156" t="s">
        <v>114</v>
      </c>
      <c r="C31" s="157"/>
      <c r="D31" s="184" t="s">
        <v>18</v>
      </c>
      <c r="E31" s="185"/>
      <c r="F31" s="185"/>
      <c r="G31" s="186"/>
      <c r="H31" s="193"/>
      <c r="I31" s="168"/>
      <c r="J31" s="169"/>
      <c r="K31" s="169"/>
      <c r="L31" s="170"/>
      <c r="M31" s="228">
        <f>SUM(M34)</f>
        <v>1152</v>
      </c>
      <c r="O31" s="26"/>
    </row>
    <row r="32" spans="2:15" ht="14.4" customHeight="1">
      <c r="B32" s="158"/>
      <c r="C32" s="159"/>
      <c r="D32" s="187"/>
      <c r="E32" s="188"/>
      <c r="F32" s="188"/>
      <c r="G32" s="189"/>
      <c r="H32" s="194"/>
      <c r="I32" s="196"/>
      <c r="J32" s="197"/>
      <c r="K32" s="197"/>
      <c r="L32" s="198"/>
      <c r="M32" s="229"/>
      <c r="O32" s="26"/>
    </row>
    <row r="33" spans="2:15" ht="18" customHeight="1">
      <c r="B33" s="158"/>
      <c r="C33" s="159"/>
      <c r="D33" s="190"/>
      <c r="E33" s="191"/>
      <c r="F33" s="191"/>
      <c r="G33" s="192"/>
      <c r="H33" s="195"/>
      <c r="I33" s="173"/>
      <c r="J33" s="174"/>
      <c r="K33" s="174"/>
      <c r="L33" s="175"/>
      <c r="M33" s="230"/>
      <c r="O33" s="26"/>
    </row>
    <row r="34" spans="2:15" ht="14.25" customHeight="1">
      <c r="B34" s="182"/>
      <c r="C34" s="183"/>
      <c r="D34" s="202" t="s">
        <v>51</v>
      </c>
      <c r="E34" s="202"/>
      <c r="F34" s="202"/>
      <c r="G34" s="203"/>
      <c r="H34" s="34"/>
      <c r="I34" s="35" t="s">
        <v>15</v>
      </c>
      <c r="J34" s="35">
        <v>6</v>
      </c>
      <c r="K34" s="35">
        <v>60</v>
      </c>
      <c r="L34" s="64">
        <v>3.2</v>
      </c>
      <c r="M34" s="36">
        <f>+ROUND(J34*K34*L34,2)</f>
        <v>1152</v>
      </c>
      <c r="O34" s="26"/>
    </row>
    <row r="35" spans="2:15" ht="14.25" customHeight="1">
      <c r="B35" s="156" t="s">
        <v>115</v>
      </c>
      <c r="C35" s="157"/>
      <c r="D35" s="160" t="s">
        <v>40</v>
      </c>
      <c r="E35" s="160"/>
      <c r="F35" s="160"/>
      <c r="G35" s="161"/>
      <c r="H35" s="171"/>
      <c r="I35" s="168"/>
      <c r="J35" s="169"/>
      <c r="K35" s="169"/>
      <c r="L35" s="170"/>
      <c r="M35" s="228">
        <f>SUM(M37:M37)</f>
        <v>6000</v>
      </c>
      <c r="O35" s="26"/>
    </row>
    <row r="36" spans="2:15" ht="14.25" customHeight="1">
      <c r="B36" s="158"/>
      <c r="C36" s="159"/>
      <c r="D36" s="160"/>
      <c r="E36" s="160"/>
      <c r="F36" s="160"/>
      <c r="G36" s="161"/>
      <c r="H36" s="172"/>
      <c r="I36" s="173"/>
      <c r="J36" s="174"/>
      <c r="K36" s="174"/>
      <c r="L36" s="175"/>
      <c r="M36" s="230"/>
      <c r="O36" s="26"/>
    </row>
    <row r="37" spans="2:15" ht="14.25" customHeight="1">
      <c r="B37" s="158"/>
      <c r="C37" s="159"/>
      <c r="D37" s="202" t="s">
        <v>49</v>
      </c>
      <c r="E37" s="202"/>
      <c r="F37" s="202"/>
      <c r="G37" s="203"/>
      <c r="H37" s="34"/>
      <c r="I37" s="35" t="s">
        <v>15</v>
      </c>
      <c r="J37" s="35">
        <v>1</v>
      </c>
      <c r="K37" s="35">
        <v>60</v>
      </c>
      <c r="L37" s="64">
        <v>100</v>
      </c>
      <c r="M37" s="36">
        <f>+ROUND(K37*L37,2)</f>
        <v>6000</v>
      </c>
      <c r="O37" s="26"/>
    </row>
    <row r="38" spans="2:15" ht="14.4" customHeight="1">
      <c r="B38" s="156" t="s">
        <v>116</v>
      </c>
      <c r="C38" s="157"/>
      <c r="D38" s="160" t="s">
        <v>117</v>
      </c>
      <c r="E38" s="160"/>
      <c r="F38" s="160"/>
      <c r="G38" s="161"/>
      <c r="H38" s="120"/>
      <c r="I38" s="168"/>
      <c r="J38" s="169"/>
      <c r="K38" s="169"/>
      <c r="L38" s="170"/>
      <c r="M38" s="121">
        <f>SUM(M39:M39)</f>
        <v>4000</v>
      </c>
      <c r="O38" s="26"/>
    </row>
    <row r="39" spans="2:15" ht="12" thickBot="1">
      <c r="B39" s="158"/>
      <c r="C39" s="159"/>
      <c r="D39" s="202" t="s">
        <v>118</v>
      </c>
      <c r="E39" s="202"/>
      <c r="F39" s="202"/>
      <c r="G39" s="203"/>
      <c r="H39" s="34"/>
      <c r="I39" s="35" t="s">
        <v>119</v>
      </c>
      <c r="J39" s="35">
        <v>1</v>
      </c>
      <c r="K39" s="35">
        <v>1</v>
      </c>
      <c r="L39" s="64">
        <v>4000</v>
      </c>
      <c r="M39" s="36">
        <f>+ROUND(K39*L39,2)</f>
        <v>4000</v>
      </c>
      <c r="O39" s="26"/>
    </row>
    <row r="40" spans="2:15" s="9" customFormat="1" ht="12.6" thickBot="1">
      <c r="B40" s="65"/>
      <c r="C40" s="66"/>
      <c r="D40" s="67" t="s">
        <v>53</v>
      </c>
      <c r="E40" s="68"/>
      <c r="F40" s="69"/>
      <c r="G40" s="69"/>
      <c r="H40" s="204" t="s">
        <v>122</v>
      </c>
      <c r="I40" s="204"/>
      <c r="J40" s="204"/>
      <c r="K40" s="204"/>
      <c r="L40" s="205"/>
      <c r="M40" s="70">
        <f>SUM(M13+M25)</f>
        <v>84352</v>
      </c>
      <c r="O40" s="37"/>
    </row>
    <row r="41" spans="2:15" ht="14.4" customHeight="1" thickBot="1">
      <c r="B41" s="38" t="s">
        <v>33</v>
      </c>
      <c r="C41" s="199" t="s">
        <v>62</v>
      </c>
      <c r="D41" s="200"/>
      <c r="E41" s="200"/>
      <c r="F41" s="200"/>
      <c r="G41" s="200"/>
      <c r="H41" s="200"/>
      <c r="I41" s="200"/>
      <c r="J41" s="200"/>
      <c r="K41" s="200"/>
      <c r="L41" s="201"/>
      <c r="M41" s="39">
        <f>M40</f>
        <v>84352</v>
      </c>
    </row>
    <row r="42" spans="2:15" ht="14.4" customHeight="1" thickBot="1">
      <c r="B42" s="40" t="s">
        <v>34</v>
      </c>
      <c r="C42" s="176" t="s">
        <v>32</v>
      </c>
      <c r="D42" s="177"/>
      <c r="E42" s="177"/>
      <c r="F42" s="177"/>
      <c r="G42" s="177"/>
      <c r="H42" s="177"/>
      <c r="I42" s="177"/>
      <c r="J42" s="177"/>
      <c r="K42" s="177"/>
      <c r="L42" s="178"/>
      <c r="M42" s="41">
        <f>GG!H41</f>
        <v>11753.52</v>
      </c>
    </row>
    <row r="43" spans="2:15" ht="12">
      <c r="B43" s="42"/>
      <c r="C43" s="179" t="s">
        <v>125</v>
      </c>
      <c r="D43" s="180"/>
      <c r="E43" s="180"/>
      <c r="F43" s="180"/>
      <c r="G43" s="180"/>
      <c r="H43" s="180"/>
      <c r="I43" s="180"/>
      <c r="J43" s="180"/>
      <c r="K43" s="180"/>
      <c r="L43" s="181"/>
      <c r="M43" s="44">
        <f>GG!H39</f>
        <v>1950</v>
      </c>
    </row>
    <row r="44" spans="2:15" ht="12.6" thickBot="1">
      <c r="B44" s="45"/>
      <c r="C44" s="206" t="s">
        <v>126</v>
      </c>
      <c r="D44" s="207"/>
      <c r="E44" s="207"/>
      <c r="F44" s="207"/>
      <c r="G44" s="207"/>
      <c r="H44" s="207"/>
      <c r="I44" s="207"/>
      <c r="J44" s="207"/>
      <c r="K44" s="207"/>
      <c r="L44" s="208"/>
      <c r="M44" s="44">
        <f>GG!H40</f>
        <v>9803.52</v>
      </c>
    </row>
    <row r="45" spans="2:15" ht="14.4" customHeight="1" thickBot="1">
      <c r="B45" s="45" t="s">
        <v>35</v>
      </c>
      <c r="C45" s="176" t="s">
        <v>124</v>
      </c>
      <c r="D45" s="177"/>
      <c r="E45" s="177"/>
      <c r="F45" s="177"/>
      <c r="G45" s="177"/>
      <c r="H45" s="177"/>
      <c r="I45" s="177"/>
      <c r="J45" s="177"/>
      <c r="K45" s="177"/>
      <c r="L45" s="178"/>
      <c r="M45" s="41">
        <f>+(M41)*0.05</f>
        <v>4217.6000000000004</v>
      </c>
    </row>
    <row r="46" spans="2:15" ht="14.4" customHeight="1" thickBot="1">
      <c r="B46" s="46" t="s">
        <v>36</v>
      </c>
      <c r="C46" s="176" t="s">
        <v>45</v>
      </c>
      <c r="D46" s="177"/>
      <c r="E46" s="177"/>
      <c r="F46" s="177"/>
      <c r="G46" s="177"/>
      <c r="H46" s="177"/>
      <c r="I46" s="177"/>
      <c r="J46" s="177"/>
      <c r="K46" s="177"/>
      <c r="L46" s="178"/>
      <c r="M46" s="41">
        <f>+M41+M42+M45</f>
        <v>100323.12000000001</v>
      </c>
    </row>
    <row r="47" spans="2:15" ht="14.4" customHeight="1" thickBot="1">
      <c r="B47" s="46" t="s">
        <v>38</v>
      </c>
      <c r="C47" s="176" t="s">
        <v>37</v>
      </c>
      <c r="D47" s="177"/>
      <c r="E47" s="177"/>
      <c r="F47" s="177"/>
      <c r="G47" s="177"/>
      <c r="H47" s="177"/>
      <c r="I47" s="177"/>
      <c r="J47" s="177"/>
      <c r="K47" s="177"/>
      <c r="L47" s="178"/>
      <c r="M47" s="47">
        <f>+ROUND(M46*0.18,2)</f>
        <v>18058.16</v>
      </c>
    </row>
    <row r="48" spans="2:15" ht="12.6" thickBot="1">
      <c r="B48" s="48" t="s">
        <v>39</v>
      </c>
      <c r="C48" s="210" t="s">
        <v>46</v>
      </c>
      <c r="D48" s="211"/>
      <c r="E48" s="211"/>
      <c r="F48" s="211"/>
      <c r="G48" s="211"/>
      <c r="H48" s="211"/>
      <c r="I48" s="211"/>
      <c r="J48" s="211"/>
      <c r="K48" s="211"/>
      <c r="L48" s="212"/>
      <c r="M48" s="49">
        <f>+M46+M47</f>
        <v>118381.28000000001</v>
      </c>
      <c r="N48" s="117"/>
    </row>
    <row r="49" spans="2:13" ht="14.4" customHeight="1">
      <c r="B49" s="213"/>
      <c r="C49" s="213"/>
      <c r="D49" s="209"/>
      <c r="E49" s="209"/>
      <c r="F49" s="209"/>
      <c r="G49" s="209"/>
      <c r="H49" s="50"/>
      <c r="I49" s="214"/>
      <c r="J49" s="214"/>
      <c r="K49" s="214"/>
      <c r="L49" s="214"/>
      <c r="M49" s="52"/>
    </row>
    <row r="50" spans="2:13">
      <c r="B50" s="213"/>
      <c r="C50" s="213"/>
      <c r="D50" s="180"/>
      <c r="E50" s="180"/>
      <c r="F50" s="180"/>
      <c r="G50" s="180"/>
      <c r="H50" s="43"/>
      <c r="I50" s="51"/>
      <c r="J50" s="51"/>
      <c r="K50" s="51"/>
      <c r="L50" s="53"/>
      <c r="M50" s="53"/>
    </row>
    <row r="51" spans="2:13" ht="14.4" customHeight="1">
      <c r="B51" s="213"/>
      <c r="C51" s="213"/>
      <c r="D51" s="231"/>
      <c r="E51" s="231"/>
      <c r="F51" s="231"/>
      <c r="G51" s="231"/>
      <c r="H51" s="54"/>
      <c r="I51" s="214"/>
      <c r="J51" s="214"/>
      <c r="K51" s="214"/>
      <c r="L51" s="214"/>
      <c r="M51" s="232"/>
    </row>
    <row r="52" spans="2:13" ht="14.4" customHeight="1">
      <c r="B52" s="213"/>
      <c r="C52" s="213"/>
      <c r="D52" s="231"/>
      <c r="E52" s="231"/>
      <c r="F52" s="231"/>
      <c r="G52" s="231"/>
      <c r="H52" s="54"/>
      <c r="I52" s="214"/>
      <c r="J52" s="214"/>
      <c r="K52" s="214"/>
      <c r="L52" s="214"/>
      <c r="M52" s="232"/>
    </row>
    <row r="53" spans="2:13" ht="14.4" customHeight="1">
      <c r="B53" s="213"/>
      <c r="C53" s="213"/>
      <c r="D53" s="180"/>
      <c r="E53" s="180"/>
      <c r="F53" s="180"/>
      <c r="G53" s="180"/>
      <c r="H53" s="43"/>
      <c r="I53" s="51"/>
      <c r="J53" s="51"/>
      <c r="K53" s="51"/>
      <c r="L53" s="53"/>
      <c r="M53" s="53"/>
    </row>
    <row r="54" spans="2:13" ht="14.4" customHeight="1">
      <c r="B54" s="213"/>
      <c r="C54" s="213"/>
      <c r="D54" s="209"/>
      <c r="E54" s="209"/>
      <c r="F54" s="209"/>
      <c r="G54" s="209"/>
      <c r="H54" s="50"/>
      <c r="I54" s="214"/>
      <c r="J54" s="214"/>
      <c r="K54" s="214"/>
      <c r="L54" s="214"/>
      <c r="M54" s="232"/>
    </row>
    <row r="55" spans="2:13" ht="14.4" customHeight="1">
      <c r="B55" s="213"/>
      <c r="C55" s="213"/>
      <c r="D55" s="209"/>
      <c r="E55" s="209"/>
      <c r="F55" s="209"/>
      <c r="G55" s="209"/>
      <c r="H55" s="50"/>
      <c r="I55" s="214"/>
      <c r="J55" s="214"/>
      <c r="K55" s="214"/>
      <c r="L55" s="214"/>
      <c r="M55" s="232"/>
    </row>
    <row r="56" spans="2:13">
      <c r="B56" s="213"/>
      <c r="C56" s="213"/>
      <c r="D56" s="180"/>
      <c r="E56" s="180"/>
      <c r="F56" s="180"/>
      <c r="G56" s="180"/>
      <c r="H56" s="43"/>
      <c r="I56" s="51"/>
      <c r="J56" s="51"/>
      <c r="K56" s="51"/>
      <c r="L56" s="53"/>
      <c r="M56" s="53"/>
    </row>
    <row r="57" spans="2:13" ht="12">
      <c r="B57" s="233"/>
      <c r="C57" s="233"/>
      <c r="D57" s="234"/>
      <c r="E57" s="234"/>
      <c r="F57" s="234"/>
      <c r="G57" s="234"/>
      <c r="H57" s="234"/>
      <c r="I57" s="234"/>
      <c r="J57" s="234"/>
      <c r="K57" s="234"/>
      <c r="L57" s="234"/>
      <c r="M57" s="56"/>
    </row>
    <row r="58" spans="2:13" ht="12">
      <c r="B58" s="233"/>
      <c r="C58" s="233"/>
      <c r="D58" s="234"/>
      <c r="E58" s="234"/>
      <c r="F58" s="234"/>
      <c r="G58" s="234"/>
      <c r="H58" s="234"/>
      <c r="I58" s="234"/>
      <c r="J58" s="234"/>
      <c r="K58" s="234"/>
      <c r="L58" s="234"/>
      <c r="M58" s="56"/>
    </row>
    <row r="59" spans="2:13" ht="12">
      <c r="B59" s="213"/>
      <c r="C59" s="213"/>
      <c r="D59" s="234"/>
      <c r="E59" s="234"/>
      <c r="F59" s="234"/>
      <c r="G59" s="234"/>
      <c r="H59" s="55"/>
      <c r="I59" s="214"/>
      <c r="J59" s="214"/>
      <c r="K59" s="214"/>
      <c r="L59" s="214"/>
      <c r="M59" s="56"/>
    </row>
    <row r="60" spans="2:13">
      <c r="B60" s="213"/>
      <c r="C60" s="213"/>
      <c r="D60" s="180"/>
      <c r="E60" s="180"/>
      <c r="F60" s="180"/>
      <c r="G60" s="180"/>
      <c r="H60" s="43"/>
      <c r="I60" s="214"/>
      <c r="J60" s="214"/>
      <c r="K60" s="214"/>
      <c r="L60" s="214"/>
      <c r="M60" s="53"/>
    </row>
    <row r="61" spans="2:13">
      <c r="B61" s="213"/>
      <c r="C61" s="213"/>
      <c r="D61" s="180"/>
      <c r="E61" s="180"/>
      <c r="F61" s="180"/>
      <c r="G61" s="180"/>
      <c r="H61" s="43"/>
      <c r="I61" s="214"/>
      <c r="J61" s="214"/>
      <c r="K61" s="214"/>
      <c r="L61" s="214"/>
      <c r="M61" s="53"/>
    </row>
    <row r="62" spans="2:13" ht="12">
      <c r="B62" s="233"/>
      <c r="C62" s="233"/>
      <c r="D62" s="234"/>
      <c r="E62" s="234"/>
      <c r="F62" s="234"/>
      <c r="G62" s="234"/>
      <c r="H62" s="55"/>
      <c r="I62" s="214"/>
      <c r="J62" s="214"/>
      <c r="K62" s="214"/>
      <c r="L62" s="214"/>
      <c r="M62" s="56"/>
    </row>
    <row r="63" spans="2:13" ht="12">
      <c r="B63" s="11"/>
      <c r="C63" s="234"/>
      <c r="D63" s="234"/>
      <c r="E63" s="234"/>
      <c r="F63" s="234"/>
      <c r="G63" s="234"/>
      <c r="H63" s="55"/>
      <c r="I63" s="214"/>
      <c r="J63" s="214"/>
      <c r="K63" s="214"/>
      <c r="L63" s="214"/>
      <c r="M63" s="56"/>
    </row>
    <row r="64" spans="2:13" ht="12">
      <c r="B64" s="11"/>
      <c r="C64" s="234"/>
      <c r="D64" s="234"/>
      <c r="E64" s="234"/>
      <c r="F64" s="234"/>
      <c r="G64" s="234"/>
      <c r="H64" s="55"/>
      <c r="I64" s="214"/>
      <c r="J64" s="214"/>
      <c r="K64" s="214"/>
      <c r="L64" s="214"/>
      <c r="M64" s="57"/>
    </row>
    <row r="65" spans="2:13" ht="12">
      <c r="B65" s="11"/>
      <c r="C65" s="234"/>
      <c r="D65" s="234"/>
      <c r="E65" s="234"/>
      <c r="F65" s="234"/>
      <c r="G65" s="234"/>
      <c r="H65" s="55"/>
      <c r="I65" s="9"/>
      <c r="J65" s="9"/>
      <c r="K65" s="9"/>
      <c r="L65" s="9"/>
      <c r="M65" s="57"/>
    </row>
    <row r="66" spans="2:13" ht="12">
      <c r="C66" s="234"/>
      <c r="D66" s="234"/>
      <c r="E66" s="234"/>
      <c r="F66" s="234"/>
      <c r="G66" s="234"/>
      <c r="H66" s="55"/>
      <c r="L66" s="6"/>
      <c r="M66" s="57"/>
    </row>
  </sheetData>
  <mergeCells count="91">
    <mergeCell ref="M54:M55"/>
    <mergeCell ref="B51:C53"/>
    <mergeCell ref="M51:M52"/>
    <mergeCell ref="I51:L52"/>
    <mergeCell ref="I49:L49"/>
    <mergeCell ref="D51:G52"/>
    <mergeCell ref="D53:G53"/>
    <mergeCell ref="B54:C56"/>
    <mergeCell ref="D54:G55"/>
    <mergeCell ref="B58:C58"/>
    <mergeCell ref="B57:C57"/>
    <mergeCell ref="D57:L57"/>
    <mergeCell ref="D58:L58"/>
    <mergeCell ref="I38:L38"/>
    <mergeCell ref="H40:L40"/>
    <mergeCell ref="I54:L55"/>
    <mergeCell ref="B38:C39"/>
    <mergeCell ref="D38:G38"/>
    <mergeCell ref="B49:C50"/>
    <mergeCell ref="D49:G49"/>
    <mergeCell ref="D50:G50"/>
    <mergeCell ref="C45:L45"/>
    <mergeCell ref="C46:L46"/>
    <mergeCell ref="C41:L41"/>
    <mergeCell ref="C42:L42"/>
    <mergeCell ref="C64:G64"/>
    <mergeCell ref="I64:L64"/>
    <mergeCell ref="I60:L60"/>
    <mergeCell ref="I59:L59"/>
    <mergeCell ref="I61:L61"/>
    <mergeCell ref="I62:L62"/>
    <mergeCell ref="I63:L63"/>
    <mergeCell ref="C63:G63"/>
    <mergeCell ref="C65:G65"/>
    <mergeCell ref="C66:G66"/>
    <mergeCell ref="B13:C19"/>
    <mergeCell ref="D17:G17"/>
    <mergeCell ref="D18:G18"/>
    <mergeCell ref="D19:G19"/>
    <mergeCell ref="D25:G25"/>
    <mergeCell ref="B59:C61"/>
    <mergeCell ref="D59:G59"/>
    <mergeCell ref="D60:G60"/>
    <mergeCell ref="D61:G61"/>
    <mergeCell ref="B62:C62"/>
    <mergeCell ref="D62:G62"/>
    <mergeCell ref="C47:L47"/>
    <mergeCell ref="C48:L48"/>
    <mergeCell ref="D56:G56"/>
    <mergeCell ref="C43:L43"/>
    <mergeCell ref="C44:L44"/>
    <mergeCell ref="D39:G39"/>
    <mergeCell ref="D3:M5"/>
    <mergeCell ref="I25:L25"/>
    <mergeCell ref="M26:M27"/>
    <mergeCell ref="H26:H27"/>
    <mergeCell ref="I26:L27"/>
    <mergeCell ref="M31:M33"/>
    <mergeCell ref="B25:C25"/>
    <mergeCell ref="B26:C28"/>
    <mergeCell ref="D26:G27"/>
    <mergeCell ref="D28:G28"/>
    <mergeCell ref="I29:L29"/>
    <mergeCell ref="I31:L33"/>
    <mergeCell ref="H31:H33"/>
    <mergeCell ref="B2:M2"/>
    <mergeCell ref="D13:G14"/>
    <mergeCell ref="D15:G15"/>
    <mergeCell ref="D16:G16"/>
    <mergeCell ref="B11:G11"/>
    <mergeCell ref="M13:M14"/>
    <mergeCell ref="I13:L14"/>
    <mergeCell ref="B4:B5"/>
    <mergeCell ref="B31:C34"/>
    <mergeCell ref="B20:C20"/>
    <mergeCell ref="D20:G20"/>
    <mergeCell ref="D21:G21"/>
    <mergeCell ref="D22:G22"/>
    <mergeCell ref="D24:G24"/>
    <mergeCell ref="D23:G23"/>
    <mergeCell ref="D31:G33"/>
    <mergeCell ref="D34:G34"/>
    <mergeCell ref="B29:C30"/>
    <mergeCell ref="D29:G29"/>
    <mergeCell ref="D30:G30"/>
    <mergeCell ref="B35:C37"/>
    <mergeCell ref="D35:G36"/>
    <mergeCell ref="H35:H36"/>
    <mergeCell ref="I35:L36"/>
    <mergeCell ref="M35:M36"/>
    <mergeCell ref="D37:G37"/>
  </mergeCells>
  <phoneticPr fontId="4" type="noConversion"/>
  <pageMargins left="0.7" right="0.7" top="0.75" bottom="0.75" header="0.3" footer="0.3"/>
  <pageSetup orientation="portrait" r:id="rId1"/>
  <ignoredErrors>
    <ignoredError sqref="M29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48"/>
  <sheetViews>
    <sheetView tabSelected="1" workbookViewId="0">
      <selection activeCell="I11" sqref="I11"/>
    </sheetView>
  </sheetViews>
  <sheetFormatPr baseColWidth="10" defaultRowHeight="13.2"/>
  <cols>
    <col min="1" max="1" width="1.6640625" style="71" customWidth="1"/>
    <col min="2" max="2" width="6.33203125" style="71" customWidth="1"/>
    <col min="3" max="3" width="46.5546875" style="71" customWidth="1"/>
    <col min="4" max="4" width="6.88671875" style="71" customWidth="1"/>
    <col min="5" max="5" width="10.109375" style="71" customWidth="1"/>
    <col min="6" max="6" width="11.5546875" style="71" customWidth="1"/>
    <col min="7" max="7" width="10" style="71" customWidth="1"/>
    <col min="8" max="8" width="11.109375" style="71" customWidth="1"/>
    <col min="9" max="9" width="13.88671875" style="71" customWidth="1"/>
    <col min="10" max="10" width="17.6640625" style="71" customWidth="1"/>
    <col min="11" max="11" width="17.88671875" style="71" customWidth="1"/>
    <col min="12" max="12" width="13.109375" style="71" customWidth="1"/>
    <col min="13" max="13" width="11.5546875" style="71"/>
    <col min="14" max="14" width="11.5546875" style="71" bestFit="1" customWidth="1"/>
    <col min="15" max="256" width="11.5546875" style="71"/>
    <col min="257" max="257" width="1.6640625" style="71" customWidth="1"/>
    <col min="258" max="258" width="8" style="71" customWidth="1"/>
    <col min="259" max="259" width="51.44140625" style="71" customWidth="1"/>
    <col min="260" max="260" width="6.88671875" style="71" customWidth="1"/>
    <col min="261" max="261" width="10.109375" style="71" customWidth="1"/>
    <col min="262" max="262" width="11.5546875" style="71" customWidth="1"/>
    <col min="263" max="263" width="10" style="71" customWidth="1"/>
    <col min="264" max="264" width="12.33203125" style="71" customWidth="1"/>
    <col min="265" max="265" width="13.88671875" style="71" customWidth="1"/>
    <col min="266" max="266" width="17.6640625" style="71" customWidth="1"/>
    <col min="267" max="267" width="17.88671875" style="71" customWidth="1"/>
    <col min="268" max="268" width="13.109375" style="71" customWidth="1"/>
    <col min="269" max="269" width="11.5546875" style="71"/>
    <col min="270" max="270" width="11.5546875" style="71" bestFit="1" customWidth="1"/>
    <col min="271" max="512" width="11.5546875" style="71"/>
    <col min="513" max="513" width="1.6640625" style="71" customWidth="1"/>
    <col min="514" max="514" width="8" style="71" customWidth="1"/>
    <col min="515" max="515" width="51.44140625" style="71" customWidth="1"/>
    <col min="516" max="516" width="6.88671875" style="71" customWidth="1"/>
    <col min="517" max="517" width="10.109375" style="71" customWidth="1"/>
    <col min="518" max="518" width="11.5546875" style="71" customWidth="1"/>
    <col min="519" max="519" width="10" style="71" customWidth="1"/>
    <col min="520" max="520" width="12.33203125" style="71" customWidth="1"/>
    <col min="521" max="521" width="13.88671875" style="71" customWidth="1"/>
    <col min="522" max="522" width="17.6640625" style="71" customWidth="1"/>
    <col min="523" max="523" width="17.88671875" style="71" customWidth="1"/>
    <col min="524" max="524" width="13.109375" style="71" customWidth="1"/>
    <col min="525" max="525" width="11.5546875" style="71"/>
    <col min="526" max="526" width="11.5546875" style="71" bestFit="1" customWidth="1"/>
    <col min="527" max="768" width="11.5546875" style="71"/>
    <col min="769" max="769" width="1.6640625" style="71" customWidth="1"/>
    <col min="770" max="770" width="8" style="71" customWidth="1"/>
    <col min="771" max="771" width="51.44140625" style="71" customWidth="1"/>
    <col min="772" max="772" width="6.88671875" style="71" customWidth="1"/>
    <col min="773" max="773" width="10.109375" style="71" customWidth="1"/>
    <col min="774" max="774" width="11.5546875" style="71" customWidth="1"/>
    <col min="775" max="775" width="10" style="71" customWidth="1"/>
    <col min="776" max="776" width="12.33203125" style="71" customWidth="1"/>
    <col min="777" max="777" width="13.88671875" style="71" customWidth="1"/>
    <col min="778" max="778" width="17.6640625" style="71" customWidth="1"/>
    <col min="779" max="779" width="17.88671875" style="71" customWidth="1"/>
    <col min="780" max="780" width="13.109375" style="71" customWidth="1"/>
    <col min="781" max="781" width="11.5546875" style="71"/>
    <col min="782" max="782" width="11.5546875" style="71" bestFit="1" customWidth="1"/>
    <col min="783" max="1024" width="11.5546875" style="71"/>
    <col min="1025" max="1025" width="1.6640625" style="71" customWidth="1"/>
    <col min="1026" max="1026" width="8" style="71" customWidth="1"/>
    <col min="1027" max="1027" width="51.44140625" style="71" customWidth="1"/>
    <col min="1028" max="1028" width="6.88671875" style="71" customWidth="1"/>
    <col min="1029" max="1029" width="10.109375" style="71" customWidth="1"/>
    <col min="1030" max="1030" width="11.5546875" style="71" customWidth="1"/>
    <col min="1031" max="1031" width="10" style="71" customWidth="1"/>
    <col min="1032" max="1032" width="12.33203125" style="71" customWidth="1"/>
    <col min="1033" max="1033" width="13.88671875" style="71" customWidth="1"/>
    <col min="1034" max="1034" width="17.6640625" style="71" customWidth="1"/>
    <col min="1035" max="1035" width="17.88671875" style="71" customWidth="1"/>
    <col min="1036" max="1036" width="13.109375" style="71" customWidth="1"/>
    <col min="1037" max="1037" width="11.5546875" style="71"/>
    <col min="1038" max="1038" width="11.5546875" style="71" bestFit="1" customWidth="1"/>
    <col min="1039" max="1280" width="11.5546875" style="71"/>
    <col min="1281" max="1281" width="1.6640625" style="71" customWidth="1"/>
    <col min="1282" max="1282" width="8" style="71" customWidth="1"/>
    <col min="1283" max="1283" width="51.44140625" style="71" customWidth="1"/>
    <col min="1284" max="1284" width="6.88671875" style="71" customWidth="1"/>
    <col min="1285" max="1285" width="10.109375" style="71" customWidth="1"/>
    <col min="1286" max="1286" width="11.5546875" style="71" customWidth="1"/>
    <col min="1287" max="1287" width="10" style="71" customWidth="1"/>
    <col min="1288" max="1288" width="12.33203125" style="71" customWidth="1"/>
    <col min="1289" max="1289" width="13.88671875" style="71" customWidth="1"/>
    <col min="1290" max="1290" width="17.6640625" style="71" customWidth="1"/>
    <col min="1291" max="1291" width="17.88671875" style="71" customWidth="1"/>
    <col min="1292" max="1292" width="13.109375" style="71" customWidth="1"/>
    <col min="1293" max="1293" width="11.5546875" style="71"/>
    <col min="1294" max="1294" width="11.5546875" style="71" bestFit="1" customWidth="1"/>
    <col min="1295" max="1536" width="11.5546875" style="71"/>
    <col min="1537" max="1537" width="1.6640625" style="71" customWidth="1"/>
    <col min="1538" max="1538" width="8" style="71" customWidth="1"/>
    <col min="1539" max="1539" width="51.44140625" style="71" customWidth="1"/>
    <col min="1540" max="1540" width="6.88671875" style="71" customWidth="1"/>
    <col min="1541" max="1541" width="10.109375" style="71" customWidth="1"/>
    <col min="1542" max="1542" width="11.5546875" style="71" customWidth="1"/>
    <col min="1543" max="1543" width="10" style="71" customWidth="1"/>
    <col min="1544" max="1544" width="12.33203125" style="71" customWidth="1"/>
    <col min="1545" max="1545" width="13.88671875" style="71" customWidth="1"/>
    <col min="1546" max="1546" width="17.6640625" style="71" customWidth="1"/>
    <col min="1547" max="1547" width="17.88671875" style="71" customWidth="1"/>
    <col min="1548" max="1548" width="13.109375" style="71" customWidth="1"/>
    <col min="1549" max="1549" width="11.5546875" style="71"/>
    <col min="1550" max="1550" width="11.5546875" style="71" bestFit="1" customWidth="1"/>
    <col min="1551" max="1792" width="11.5546875" style="71"/>
    <col min="1793" max="1793" width="1.6640625" style="71" customWidth="1"/>
    <col min="1794" max="1794" width="8" style="71" customWidth="1"/>
    <col min="1795" max="1795" width="51.44140625" style="71" customWidth="1"/>
    <col min="1796" max="1796" width="6.88671875" style="71" customWidth="1"/>
    <col min="1797" max="1797" width="10.109375" style="71" customWidth="1"/>
    <col min="1798" max="1798" width="11.5546875" style="71" customWidth="1"/>
    <col min="1799" max="1799" width="10" style="71" customWidth="1"/>
    <col min="1800" max="1800" width="12.33203125" style="71" customWidth="1"/>
    <col min="1801" max="1801" width="13.88671875" style="71" customWidth="1"/>
    <col min="1802" max="1802" width="17.6640625" style="71" customWidth="1"/>
    <col min="1803" max="1803" width="17.88671875" style="71" customWidth="1"/>
    <col min="1804" max="1804" width="13.109375" style="71" customWidth="1"/>
    <col min="1805" max="1805" width="11.5546875" style="71"/>
    <col min="1806" max="1806" width="11.5546875" style="71" bestFit="1" customWidth="1"/>
    <col min="1807" max="2048" width="11.5546875" style="71"/>
    <col min="2049" max="2049" width="1.6640625" style="71" customWidth="1"/>
    <col min="2050" max="2050" width="8" style="71" customWidth="1"/>
    <col min="2051" max="2051" width="51.44140625" style="71" customWidth="1"/>
    <col min="2052" max="2052" width="6.88671875" style="71" customWidth="1"/>
    <col min="2053" max="2053" width="10.109375" style="71" customWidth="1"/>
    <col min="2054" max="2054" width="11.5546875" style="71" customWidth="1"/>
    <col min="2055" max="2055" width="10" style="71" customWidth="1"/>
    <col min="2056" max="2056" width="12.33203125" style="71" customWidth="1"/>
    <col min="2057" max="2057" width="13.88671875" style="71" customWidth="1"/>
    <col min="2058" max="2058" width="17.6640625" style="71" customWidth="1"/>
    <col min="2059" max="2059" width="17.88671875" style="71" customWidth="1"/>
    <col min="2060" max="2060" width="13.109375" style="71" customWidth="1"/>
    <col min="2061" max="2061" width="11.5546875" style="71"/>
    <col min="2062" max="2062" width="11.5546875" style="71" bestFit="1" customWidth="1"/>
    <col min="2063" max="2304" width="11.5546875" style="71"/>
    <col min="2305" max="2305" width="1.6640625" style="71" customWidth="1"/>
    <col min="2306" max="2306" width="8" style="71" customWidth="1"/>
    <col min="2307" max="2307" width="51.44140625" style="71" customWidth="1"/>
    <col min="2308" max="2308" width="6.88671875" style="71" customWidth="1"/>
    <col min="2309" max="2309" width="10.109375" style="71" customWidth="1"/>
    <col min="2310" max="2310" width="11.5546875" style="71" customWidth="1"/>
    <col min="2311" max="2311" width="10" style="71" customWidth="1"/>
    <col min="2312" max="2312" width="12.33203125" style="71" customWidth="1"/>
    <col min="2313" max="2313" width="13.88671875" style="71" customWidth="1"/>
    <col min="2314" max="2314" width="17.6640625" style="71" customWidth="1"/>
    <col min="2315" max="2315" width="17.88671875" style="71" customWidth="1"/>
    <col min="2316" max="2316" width="13.109375" style="71" customWidth="1"/>
    <col min="2317" max="2317" width="11.5546875" style="71"/>
    <col min="2318" max="2318" width="11.5546875" style="71" bestFit="1" customWidth="1"/>
    <col min="2319" max="2560" width="11.5546875" style="71"/>
    <col min="2561" max="2561" width="1.6640625" style="71" customWidth="1"/>
    <col min="2562" max="2562" width="8" style="71" customWidth="1"/>
    <col min="2563" max="2563" width="51.44140625" style="71" customWidth="1"/>
    <col min="2564" max="2564" width="6.88671875" style="71" customWidth="1"/>
    <col min="2565" max="2565" width="10.109375" style="71" customWidth="1"/>
    <col min="2566" max="2566" width="11.5546875" style="71" customWidth="1"/>
    <col min="2567" max="2567" width="10" style="71" customWidth="1"/>
    <col min="2568" max="2568" width="12.33203125" style="71" customWidth="1"/>
    <col min="2569" max="2569" width="13.88671875" style="71" customWidth="1"/>
    <col min="2570" max="2570" width="17.6640625" style="71" customWidth="1"/>
    <col min="2571" max="2571" width="17.88671875" style="71" customWidth="1"/>
    <col min="2572" max="2572" width="13.109375" style="71" customWidth="1"/>
    <col min="2573" max="2573" width="11.5546875" style="71"/>
    <col min="2574" max="2574" width="11.5546875" style="71" bestFit="1" customWidth="1"/>
    <col min="2575" max="2816" width="11.5546875" style="71"/>
    <col min="2817" max="2817" width="1.6640625" style="71" customWidth="1"/>
    <col min="2818" max="2818" width="8" style="71" customWidth="1"/>
    <col min="2819" max="2819" width="51.44140625" style="71" customWidth="1"/>
    <col min="2820" max="2820" width="6.88671875" style="71" customWidth="1"/>
    <col min="2821" max="2821" width="10.109375" style="71" customWidth="1"/>
    <col min="2822" max="2822" width="11.5546875" style="71" customWidth="1"/>
    <col min="2823" max="2823" width="10" style="71" customWidth="1"/>
    <col min="2824" max="2824" width="12.33203125" style="71" customWidth="1"/>
    <col min="2825" max="2825" width="13.88671875" style="71" customWidth="1"/>
    <col min="2826" max="2826" width="17.6640625" style="71" customWidth="1"/>
    <col min="2827" max="2827" width="17.88671875" style="71" customWidth="1"/>
    <col min="2828" max="2828" width="13.109375" style="71" customWidth="1"/>
    <col min="2829" max="2829" width="11.5546875" style="71"/>
    <col min="2830" max="2830" width="11.5546875" style="71" bestFit="1" customWidth="1"/>
    <col min="2831" max="3072" width="11.5546875" style="71"/>
    <col min="3073" max="3073" width="1.6640625" style="71" customWidth="1"/>
    <col min="3074" max="3074" width="8" style="71" customWidth="1"/>
    <col min="3075" max="3075" width="51.44140625" style="71" customWidth="1"/>
    <col min="3076" max="3076" width="6.88671875" style="71" customWidth="1"/>
    <col min="3077" max="3077" width="10.109375" style="71" customWidth="1"/>
    <col min="3078" max="3078" width="11.5546875" style="71" customWidth="1"/>
    <col min="3079" max="3079" width="10" style="71" customWidth="1"/>
    <col min="3080" max="3080" width="12.33203125" style="71" customWidth="1"/>
    <col min="3081" max="3081" width="13.88671875" style="71" customWidth="1"/>
    <col min="3082" max="3082" width="17.6640625" style="71" customWidth="1"/>
    <col min="3083" max="3083" width="17.88671875" style="71" customWidth="1"/>
    <col min="3084" max="3084" width="13.109375" style="71" customWidth="1"/>
    <col min="3085" max="3085" width="11.5546875" style="71"/>
    <col min="3086" max="3086" width="11.5546875" style="71" bestFit="1" customWidth="1"/>
    <col min="3087" max="3328" width="11.5546875" style="71"/>
    <col min="3329" max="3329" width="1.6640625" style="71" customWidth="1"/>
    <col min="3330" max="3330" width="8" style="71" customWidth="1"/>
    <col min="3331" max="3331" width="51.44140625" style="71" customWidth="1"/>
    <col min="3332" max="3332" width="6.88671875" style="71" customWidth="1"/>
    <col min="3333" max="3333" width="10.109375" style="71" customWidth="1"/>
    <col min="3334" max="3334" width="11.5546875" style="71" customWidth="1"/>
    <col min="3335" max="3335" width="10" style="71" customWidth="1"/>
    <col min="3336" max="3336" width="12.33203125" style="71" customWidth="1"/>
    <col min="3337" max="3337" width="13.88671875" style="71" customWidth="1"/>
    <col min="3338" max="3338" width="17.6640625" style="71" customWidth="1"/>
    <col min="3339" max="3339" width="17.88671875" style="71" customWidth="1"/>
    <col min="3340" max="3340" width="13.109375" style="71" customWidth="1"/>
    <col min="3341" max="3341" width="11.5546875" style="71"/>
    <col min="3342" max="3342" width="11.5546875" style="71" bestFit="1" customWidth="1"/>
    <col min="3343" max="3584" width="11.5546875" style="71"/>
    <col min="3585" max="3585" width="1.6640625" style="71" customWidth="1"/>
    <col min="3586" max="3586" width="8" style="71" customWidth="1"/>
    <col min="3587" max="3587" width="51.44140625" style="71" customWidth="1"/>
    <col min="3588" max="3588" width="6.88671875" style="71" customWidth="1"/>
    <col min="3589" max="3589" width="10.109375" style="71" customWidth="1"/>
    <col min="3590" max="3590" width="11.5546875" style="71" customWidth="1"/>
    <col min="3591" max="3591" width="10" style="71" customWidth="1"/>
    <col min="3592" max="3592" width="12.33203125" style="71" customWidth="1"/>
    <col min="3593" max="3593" width="13.88671875" style="71" customWidth="1"/>
    <col min="3594" max="3594" width="17.6640625" style="71" customWidth="1"/>
    <col min="3595" max="3595" width="17.88671875" style="71" customWidth="1"/>
    <col min="3596" max="3596" width="13.109375" style="71" customWidth="1"/>
    <col min="3597" max="3597" width="11.5546875" style="71"/>
    <col min="3598" max="3598" width="11.5546875" style="71" bestFit="1" customWidth="1"/>
    <col min="3599" max="3840" width="11.5546875" style="71"/>
    <col min="3841" max="3841" width="1.6640625" style="71" customWidth="1"/>
    <col min="3842" max="3842" width="8" style="71" customWidth="1"/>
    <col min="3843" max="3843" width="51.44140625" style="71" customWidth="1"/>
    <col min="3844" max="3844" width="6.88671875" style="71" customWidth="1"/>
    <col min="3845" max="3845" width="10.109375" style="71" customWidth="1"/>
    <col min="3846" max="3846" width="11.5546875" style="71" customWidth="1"/>
    <col min="3847" max="3847" width="10" style="71" customWidth="1"/>
    <col min="3848" max="3848" width="12.33203125" style="71" customWidth="1"/>
    <col min="3849" max="3849" width="13.88671875" style="71" customWidth="1"/>
    <col min="3850" max="3850" width="17.6640625" style="71" customWidth="1"/>
    <col min="3851" max="3851" width="17.88671875" style="71" customWidth="1"/>
    <col min="3852" max="3852" width="13.109375" style="71" customWidth="1"/>
    <col min="3853" max="3853" width="11.5546875" style="71"/>
    <col min="3854" max="3854" width="11.5546875" style="71" bestFit="1" customWidth="1"/>
    <col min="3855" max="4096" width="11.5546875" style="71"/>
    <col min="4097" max="4097" width="1.6640625" style="71" customWidth="1"/>
    <col min="4098" max="4098" width="8" style="71" customWidth="1"/>
    <col min="4099" max="4099" width="51.44140625" style="71" customWidth="1"/>
    <col min="4100" max="4100" width="6.88671875" style="71" customWidth="1"/>
    <col min="4101" max="4101" width="10.109375" style="71" customWidth="1"/>
    <col min="4102" max="4102" width="11.5546875" style="71" customWidth="1"/>
    <col min="4103" max="4103" width="10" style="71" customWidth="1"/>
    <col min="4104" max="4104" width="12.33203125" style="71" customWidth="1"/>
    <col min="4105" max="4105" width="13.88671875" style="71" customWidth="1"/>
    <col min="4106" max="4106" width="17.6640625" style="71" customWidth="1"/>
    <col min="4107" max="4107" width="17.88671875" style="71" customWidth="1"/>
    <col min="4108" max="4108" width="13.109375" style="71" customWidth="1"/>
    <col min="4109" max="4109" width="11.5546875" style="71"/>
    <col min="4110" max="4110" width="11.5546875" style="71" bestFit="1" customWidth="1"/>
    <col min="4111" max="4352" width="11.5546875" style="71"/>
    <col min="4353" max="4353" width="1.6640625" style="71" customWidth="1"/>
    <col min="4354" max="4354" width="8" style="71" customWidth="1"/>
    <col min="4355" max="4355" width="51.44140625" style="71" customWidth="1"/>
    <col min="4356" max="4356" width="6.88671875" style="71" customWidth="1"/>
    <col min="4357" max="4357" width="10.109375" style="71" customWidth="1"/>
    <col min="4358" max="4358" width="11.5546875" style="71" customWidth="1"/>
    <col min="4359" max="4359" width="10" style="71" customWidth="1"/>
    <col min="4360" max="4360" width="12.33203125" style="71" customWidth="1"/>
    <col min="4361" max="4361" width="13.88671875" style="71" customWidth="1"/>
    <col min="4362" max="4362" width="17.6640625" style="71" customWidth="1"/>
    <col min="4363" max="4363" width="17.88671875" style="71" customWidth="1"/>
    <col min="4364" max="4364" width="13.109375" style="71" customWidth="1"/>
    <col min="4365" max="4365" width="11.5546875" style="71"/>
    <col min="4366" max="4366" width="11.5546875" style="71" bestFit="1" customWidth="1"/>
    <col min="4367" max="4608" width="11.5546875" style="71"/>
    <col min="4609" max="4609" width="1.6640625" style="71" customWidth="1"/>
    <col min="4610" max="4610" width="8" style="71" customWidth="1"/>
    <col min="4611" max="4611" width="51.44140625" style="71" customWidth="1"/>
    <col min="4612" max="4612" width="6.88671875" style="71" customWidth="1"/>
    <col min="4613" max="4613" width="10.109375" style="71" customWidth="1"/>
    <col min="4614" max="4614" width="11.5546875" style="71" customWidth="1"/>
    <col min="4615" max="4615" width="10" style="71" customWidth="1"/>
    <col min="4616" max="4616" width="12.33203125" style="71" customWidth="1"/>
    <col min="4617" max="4617" width="13.88671875" style="71" customWidth="1"/>
    <col min="4618" max="4618" width="17.6640625" style="71" customWidth="1"/>
    <col min="4619" max="4619" width="17.88671875" style="71" customWidth="1"/>
    <col min="4620" max="4620" width="13.109375" style="71" customWidth="1"/>
    <col min="4621" max="4621" width="11.5546875" style="71"/>
    <col min="4622" max="4622" width="11.5546875" style="71" bestFit="1" customWidth="1"/>
    <col min="4623" max="4864" width="11.5546875" style="71"/>
    <col min="4865" max="4865" width="1.6640625" style="71" customWidth="1"/>
    <col min="4866" max="4866" width="8" style="71" customWidth="1"/>
    <col min="4867" max="4867" width="51.44140625" style="71" customWidth="1"/>
    <col min="4868" max="4868" width="6.88671875" style="71" customWidth="1"/>
    <col min="4869" max="4869" width="10.109375" style="71" customWidth="1"/>
    <col min="4870" max="4870" width="11.5546875" style="71" customWidth="1"/>
    <col min="4871" max="4871" width="10" style="71" customWidth="1"/>
    <col min="4872" max="4872" width="12.33203125" style="71" customWidth="1"/>
    <col min="4873" max="4873" width="13.88671875" style="71" customWidth="1"/>
    <col min="4874" max="4874" width="17.6640625" style="71" customWidth="1"/>
    <col min="4875" max="4875" width="17.88671875" style="71" customWidth="1"/>
    <col min="4876" max="4876" width="13.109375" style="71" customWidth="1"/>
    <col min="4877" max="4877" width="11.5546875" style="71"/>
    <col min="4878" max="4878" width="11.5546875" style="71" bestFit="1" customWidth="1"/>
    <col min="4879" max="5120" width="11.5546875" style="71"/>
    <col min="5121" max="5121" width="1.6640625" style="71" customWidth="1"/>
    <col min="5122" max="5122" width="8" style="71" customWidth="1"/>
    <col min="5123" max="5123" width="51.44140625" style="71" customWidth="1"/>
    <col min="5124" max="5124" width="6.88671875" style="71" customWidth="1"/>
    <col min="5125" max="5125" width="10.109375" style="71" customWidth="1"/>
    <col min="5126" max="5126" width="11.5546875" style="71" customWidth="1"/>
    <col min="5127" max="5127" width="10" style="71" customWidth="1"/>
    <col min="5128" max="5128" width="12.33203125" style="71" customWidth="1"/>
    <col min="5129" max="5129" width="13.88671875" style="71" customWidth="1"/>
    <col min="5130" max="5130" width="17.6640625" style="71" customWidth="1"/>
    <col min="5131" max="5131" width="17.88671875" style="71" customWidth="1"/>
    <col min="5132" max="5132" width="13.109375" style="71" customWidth="1"/>
    <col min="5133" max="5133" width="11.5546875" style="71"/>
    <col min="5134" max="5134" width="11.5546875" style="71" bestFit="1" customWidth="1"/>
    <col min="5135" max="5376" width="11.5546875" style="71"/>
    <col min="5377" max="5377" width="1.6640625" style="71" customWidth="1"/>
    <col min="5378" max="5378" width="8" style="71" customWidth="1"/>
    <col min="5379" max="5379" width="51.44140625" style="71" customWidth="1"/>
    <col min="5380" max="5380" width="6.88671875" style="71" customWidth="1"/>
    <col min="5381" max="5381" width="10.109375" style="71" customWidth="1"/>
    <col min="5382" max="5382" width="11.5546875" style="71" customWidth="1"/>
    <col min="5383" max="5383" width="10" style="71" customWidth="1"/>
    <col min="5384" max="5384" width="12.33203125" style="71" customWidth="1"/>
    <col min="5385" max="5385" width="13.88671875" style="71" customWidth="1"/>
    <col min="5386" max="5386" width="17.6640625" style="71" customWidth="1"/>
    <col min="5387" max="5387" width="17.88671875" style="71" customWidth="1"/>
    <col min="5388" max="5388" width="13.109375" style="71" customWidth="1"/>
    <col min="5389" max="5389" width="11.5546875" style="71"/>
    <col min="5390" max="5390" width="11.5546875" style="71" bestFit="1" customWidth="1"/>
    <col min="5391" max="5632" width="11.5546875" style="71"/>
    <col min="5633" max="5633" width="1.6640625" style="71" customWidth="1"/>
    <col min="5634" max="5634" width="8" style="71" customWidth="1"/>
    <col min="5635" max="5635" width="51.44140625" style="71" customWidth="1"/>
    <col min="5636" max="5636" width="6.88671875" style="71" customWidth="1"/>
    <col min="5637" max="5637" width="10.109375" style="71" customWidth="1"/>
    <col min="5638" max="5638" width="11.5546875" style="71" customWidth="1"/>
    <col min="5639" max="5639" width="10" style="71" customWidth="1"/>
    <col min="5640" max="5640" width="12.33203125" style="71" customWidth="1"/>
    <col min="5641" max="5641" width="13.88671875" style="71" customWidth="1"/>
    <col min="5642" max="5642" width="17.6640625" style="71" customWidth="1"/>
    <col min="5643" max="5643" width="17.88671875" style="71" customWidth="1"/>
    <col min="5644" max="5644" width="13.109375" style="71" customWidth="1"/>
    <col min="5645" max="5645" width="11.5546875" style="71"/>
    <col min="5646" max="5646" width="11.5546875" style="71" bestFit="1" customWidth="1"/>
    <col min="5647" max="5888" width="11.5546875" style="71"/>
    <col min="5889" max="5889" width="1.6640625" style="71" customWidth="1"/>
    <col min="5890" max="5890" width="8" style="71" customWidth="1"/>
    <col min="5891" max="5891" width="51.44140625" style="71" customWidth="1"/>
    <col min="5892" max="5892" width="6.88671875" style="71" customWidth="1"/>
    <col min="5893" max="5893" width="10.109375" style="71" customWidth="1"/>
    <col min="5894" max="5894" width="11.5546875" style="71" customWidth="1"/>
    <col min="5895" max="5895" width="10" style="71" customWidth="1"/>
    <col min="5896" max="5896" width="12.33203125" style="71" customWidth="1"/>
    <col min="5897" max="5897" width="13.88671875" style="71" customWidth="1"/>
    <col min="5898" max="5898" width="17.6640625" style="71" customWidth="1"/>
    <col min="5899" max="5899" width="17.88671875" style="71" customWidth="1"/>
    <col min="5900" max="5900" width="13.109375" style="71" customWidth="1"/>
    <col min="5901" max="5901" width="11.5546875" style="71"/>
    <col min="5902" max="5902" width="11.5546875" style="71" bestFit="1" customWidth="1"/>
    <col min="5903" max="6144" width="11.5546875" style="71"/>
    <col min="6145" max="6145" width="1.6640625" style="71" customWidth="1"/>
    <col min="6146" max="6146" width="8" style="71" customWidth="1"/>
    <col min="6147" max="6147" width="51.44140625" style="71" customWidth="1"/>
    <col min="6148" max="6148" width="6.88671875" style="71" customWidth="1"/>
    <col min="6149" max="6149" width="10.109375" style="71" customWidth="1"/>
    <col min="6150" max="6150" width="11.5546875" style="71" customWidth="1"/>
    <col min="6151" max="6151" width="10" style="71" customWidth="1"/>
    <col min="6152" max="6152" width="12.33203125" style="71" customWidth="1"/>
    <col min="6153" max="6153" width="13.88671875" style="71" customWidth="1"/>
    <col min="6154" max="6154" width="17.6640625" style="71" customWidth="1"/>
    <col min="6155" max="6155" width="17.88671875" style="71" customWidth="1"/>
    <col min="6156" max="6156" width="13.109375" style="71" customWidth="1"/>
    <col min="6157" max="6157" width="11.5546875" style="71"/>
    <col min="6158" max="6158" width="11.5546875" style="71" bestFit="1" customWidth="1"/>
    <col min="6159" max="6400" width="11.5546875" style="71"/>
    <col min="6401" max="6401" width="1.6640625" style="71" customWidth="1"/>
    <col min="6402" max="6402" width="8" style="71" customWidth="1"/>
    <col min="6403" max="6403" width="51.44140625" style="71" customWidth="1"/>
    <col min="6404" max="6404" width="6.88671875" style="71" customWidth="1"/>
    <col min="6405" max="6405" width="10.109375" style="71" customWidth="1"/>
    <col min="6406" max="6406" width="11.5546875" style="71" customWidth="1"/>
    <col min="6407" max="6407" width="10" style="71" customWidth="1"/>
    <col min="6408" max="6408" width="12.33203125" style="71" customWidth="1"/>
    <col min="6409" max="6409" width="13.88671875" style="71" customWidth="1"/>
    <col min="6410" max="6410" width="17.6640625" style="71" customWidth="1"/>
    <col min="6411" max="6411" width="17.88671875" style="71" customWidth="1"/>
    <col min="6412" max="6412" width="13.109375" style="71" customWidth="1"/>
    <col min="6413" max="6413" width="11.5546875" style="71"/>
    <col min="6414" max="6414" width="11.5546875" style="71" bestFit="1" customWidth="1"/>
    <col min="6415" max="6656" width="11.5546875" style="71"/>
    <col min="6657" max="6657" width="1.6640625" style="71" customWidth="1"/>
    <col min="6658" max="6658" width="8" style="71" customWidth="1"/>
    <col min="6659" max="6659" width="51.44140625" style="71" customWidth="1"/>
    <col min="6660" max="6660" width="6.88671875" style="71" customWidth="1"/>
    <col min="6661" max="6661" width="10.109375" style="71" customWidth="1"/>
    <col min="6662" max="6662" width="11.5546875" style="71" customWidth="1"/>
    <col min="6663" max="6663" width="10" style="71" customWidth="1"/>
    <col min="6664" max="6664" width="12.33203125" style="71" customWidth="1"/>
    <col min="6665" max="6665" width="13.88671875" style="71" customWidth="1"/>
    <col min="6666" max="6666" width="17.6640625" style="71" customWidth="1"/>
    <col min="6667" max="6667" width="17.88671875" style="71" customWidth="1"/>
    <col min="6668" max="6668" width="13.109375" style="71" customWidth="1"/>
    <col min="6669" max="6669" width="11.5546875" style="71"/>
    <col min="6670" max="6670" width="11.5546875" style="71" bestFit="1" customWidth="1"/>
    <col min="6671" max="6912" width="11.5546875" style="71"/>
    <col min="6913" max="6913" width="1.6640625" style="71" customWidth="1"/>
    <col min="6914" max="6914" width="8" style="71" customWidth="1"/>
    <col min="6915" max="6915" width="51.44140625" style="71" customWidth="1"/>
    <col min="6916" max="6916" width="6.88671875" style="71" customWidth="1"/>
    <col min="6917" max="6917" width="10.109375" style="71" customWidth="1"/>
    <col min="6918" max="6918" width="11.5546875" style="71" customWidth="1"/>
    <col min="6919" max="6919" width="10" style="71" customWidth="1"/>
    <col min="6920" max="6920" width="12.33203125" style="71" customWidth="1"/>
    <col min="6921" max="6921" width="13.88671875" style="71" customWidth="1"/>
    <col min="6922" max="6922" width="17.6640625" style="71" customWidth="1"/>
    <col min="6923" max="6923" width="17.88671875" style="71" customWidth="1"/>
    <col min="6924" max="6924" width="13.109375" style="71" customWidth="1"/>
    <col min="6925" max="6925" width="11.5546875" style="71"/>
    <col min="6926" max="6926" width="11.5546875" style="71" bestFit="1" customWidth="1"/>
    <col min="6927" max="7168" width="11.5546875" style="71"/>
    <col min="7169" max="7169" width="1.6640625" style="71" customWidth="1"/>
    <col min="7170" max="7170" width="8" style="71" customWidth="1"/>
    <col min="7171" max="7171" width="51.44140625" style="71" customWidth="1"/>
    <col min="7172" max="7172" width="6.88671875" style="71" customWidth="1"/>
    <col min="7173" max="7173" width="10.109375" style="71" customWidth="1"/>
    <col min="7174" max="7174" width="11.5546875" style="71" customWidth="1"/>
    <col min="7175" max="7175" width="10" style="71" customWidth="1"/>
    <col min="7176" max="7176" width="12.33203125" style="71" customWidth="1"/>
    <col min="7177" max="7177" width="13.88671875" style="71" customWidth="1"/>
    <col min="7178" max="7178" width="17.6640625" style="71" customWidth="1"/>
    <col min="7179" max="7179" width="17.88671875" style="71" customWidth="1"/>
    <col min="7180" max="7180" width="13.109375" style="71" customWidth="1"/>
    <col min="7181" max="7181" width="11.5546875" style="71"/>
    <col min="7182" max="7182" width="11.5546875" style="71" bestFit="1" customWidth="1"/>
    <col min="7183" max="7424" width="11.5546875" style="71"/>
    <col min="7425" max="7425" width="1.6640625" style="71" customWidth="1"/>
    <col min="7426" max="7426" width="8" style="71" customWidth="1"/>
    <col min="7427" max="7427" width="51.44140625" style="71" customWidth="1"/>
    <col min="7428" max="7428" width="6.88671875" style="71" customWidth="1"/>
    <col min="7429" max="7429" width="10.109375" style="71" customWidth="1"/>
    <col min="7430" max="7430" width="11.5546875" style="71" customWidth="1"/>
    <col min="7431" max="7431" width="10" style="71" customWidth="1"/>
    <col min="7432" max="7432" width="12.33203125" style="71" customWidth="1"/>
    <col min="7433" max="7433" width="13.88671875" style="71" customWidth="1"/>
    <col min="7434" max="7434" width="17.6640625" style="71" customWidth="1"/>
    <col min="7435" max="7435" width="17.88671875" style="71" customWidth="1"/>
    <col min="7436" max="7436" width="13.109375" style="71" customWidth="1"/>
    <col min="7437" max="7437" width="11.5546875" style="71"/>
    <col min="7438" max="7438" width="11.5546875" style="71" bestFit="1" customWidth="1"/>
    <col min="7439" max="7680" width="11.5546875" style="71"/>
    <col min="7681" max="7681" width="1.6640625" style="71" customWidth="1"/>
    <col min="7682" max="7682" width="8" style="71" customWidth="1"/>
    <col min="7683" max="7683" width="51.44140625" style="71" customWidth="1"/>
    <col min="7684" max="7684" width="6.88671875" style="71" customWidth="1"/>
    <col min="7685" max="7685" width="10.109375" style="71" customWidth="1"/>
    <col min="7686" max="7686" width="11.5546875" style="71" customWidth="1"/>
    <col min="7687" max="7687" width="10" style="71" customWidth="1"/>
    <col min="7688" max="7688" width="12.33203125" style="71" customWidth="1"/>
    <col min="7689" max="7689" width="13.88671875" style="71" customWidth="1"/>
    <col min="7690" max="7690" width="17.6640625" style="71" customWidth="1"/>
    <col min="7691" max="7691" width="17.88671875" style="71" customWidth="1"/>
    <col min="7692" max="7692" width="13.109375" style="71" customWidth="1"/>
    <col min="7693" max="7693" width="11.5546875" style="71"/>
    <col min="7694" max="7694" width="11.5546875" style="71" bestFit="1" customWidth="1"/>
    <col min="7695" max="7936" width="11.5546875" style="71"/>
    <col min="7937" max="7937" width="1.6640625" style="71" customWidth="1"/>
    <col min="7938" max="7938" width="8" style="71" customWidth="1"/>
    <col min="7939" max="7939" width="51.44140625" style="71" customWidth="1"/>
    <col min="7940" max="7940" width="6.88671875" style="71" customWidth="1"/>
    <col min="7941" max="7941" width="10.109375" style="71" customWidth="1"/>
    <col min="7942" max="7942" width="11.5546875" style="71" customWidth="1"/>
    <col min="7943" max="7943" width="10" style="71" customWidth="1"/>
    <col min="7944" max="7944" width="12.33203125" style="71" customWidth="1"/>
    <col min="7945" max="7945" width="13.88671875" style="71" customWidth="1"/>
    <col min="7946" max="7946" width="17.6640625" style="71" customWidth="1"/>
    <col min="7947" max="7947" width="17.88671875" style="71" customWidth="1"/>
    <col min="7948" max="7948" width="13.109375" style="71" customWidth="1"/>
    <col min="7949" max="7949" width="11.5546875" style="71"/>
    <col min="7950" max="7950" width="11.5546875" style="71" bestFit="1" customWidth="1"/>
    <col min="7951" max="8192" width="11.5546875" style="71"/>
    <col min="8193" max="8193" width="1.6640625" style="71" customWidth="1"/>
    <col min="8194" max="8194" width="8" style="71" customWidth="1"/>
    <col min="8195" max="8195" width="51.44140625" style="71" customWidth="1"/>
    <col min="8196" max="8196" width="6.88671875" style="71" customWidth="1"/>
    <col min="8197" max="8197" width="10.109375" style="71" customWidth="1"/>
    <col min="8198" max="8198" width="11.5546875" style="71" customWidth="1"/>
    <col min="8199" max="8199" width="10" style="71" customWidth="1"/>
    <col min="8200" max="8200" width="12.33203125" style="71" customWidth="1"/>
    <col min="8201" max="8201" width="13.88671875" style="71" customWidth="1"/>
    <col min="8202" max="8202" width="17.6640625" style="71" customWidth="1"/>
    <col min="8203" max="8203" width="17.88671875" style="71" customWidth="1"/>
    <col min="8204" max="8204" width="13.109375" style="71" customWidth="1"/>
    <col min="8205" max="8205" width="11.5546875" style="71"/>
    <col min="8206" max="8206" width="11.5546875" style="71" bestFit="1" customWidth="1"/>
    <col min="8207" max="8448" width="11.5546875" style="71"/>
    <col min="8449" max="8449" width="1.6640625" style="71" customWidth="1"/>
    <col min="8450" max="8450" width="8" style="71" customWidth="1"/>
    <col min="8451" max="8451" width="51.44140625" style="71" customWidth="1"/>
    <col min="8452" max="8452" width="6.88671875" style="71" customWidth="1"/>
    <col min="8453" max="8453" width="10.109375" style="71" customWidth="1"/>
    <col min="8454" max="8454" width="11.5546875" style="71" customWidth="1"/>
    <col min="8455" max="8455" width="10" style="71" customWidth="1"/>
    <col min="8456" max="8456" width="12.33203125" style="71" customWidth="1"/>
    <col min="8457" max="8457" width="13.88671875" style="71" customWidth="1"/>
    <col min="8458" max="8458" width="17.6640625" style="71" customWidth="1"/>
    <col min="8459" max="8459" width="17.88671875" style="71" customWidth="1"/>
    <col min="8460" max="8460" width="13.109375" style="71" customWidth="1"/>
    <col min="8461" max="8461" width="11.5546875" style="71"/>
    <col min="8462" max="8462" width="11.5546875" style="71" bestFit="1" customWidth="1"/>
    <col min="8463" max="8704" width="11.5546875" style="71"/>
    <col min="8705" max="8705" width="1.6640625" style="71" customWidth="1"/>
    <col min="8706" max="8706" width="8" style="71" customWidth="1"/>
    <col min="8707" max="8707" width="51.44140625" style="71" customWidth="1"/>
    <col min="8708" max="8708" width="6.88671875" style="71" customWidth="1"/>
    <col min="8709" max="8709" width="10.109375" style="71" customWidth="1"/>
    <col min="8710" max="8710" width="11.5546875" style="71" customWidth="1"/>
    <col min="8711" max="8711" width="10" style="71" customWidth="1"/>
    <col min="8712" max="8712" width="12.33203125" style="71" customWidth="1"/>
    <col min="8713" max="8713" width="13.88671875" style="71" customWidth="1"/>
    <col min="8714" max="8714" width="17.6640625" style="71" customWidth="1"/>
    <col min="8715" max="8715" width="17.88671875" style="71" customWidth="1"/>
    <col min="8716" max="8716" width="13.109375" style="71" customWidth="1"/>
    <col min="8717" max="8717" width="11.5546875" style="71"/>
    <col min="8718" max="8718" width="11.5546875" style="71" bestFit="1" customWidth="1"/>
    <col min="8719" max="8960" width="11.5546875" style="71"/>
    <col min="8961" max="8961" width="1.6640625" style="71" customWidth="1"/>
    <col min="8962" max="8962" width="8" style="71" customWidth="1"/>
    <col min="8963" max="8963" width="51.44140625" style="71" customWidth="1"/>
    <col min="8964" max="8964" width="6.88671875" style="71" customWidth="1"/>
    <col min="8965" max="8965" width="10.109375" style="71" customWidth="1"/>
    <col min="8966" max="8966" width="11.5546875" style="71" customWidth="1"/>
    <col min="8967" max="8967" width="10" style="71" customWidth="1"/>
    <col min="8968" max="8968" width="12.33203125" style="71" customWidth="1"/>
    <col min="8969" max="8969" width="13.88671875" style="71" customWidth="1"/>
    <col min="8970" max="8970" width="17.6640625" style="71" customWidth="1"/>
    <col min="8971" max="8971" width="17.88671875" style="71" customWidth="1"/>
    <col min="8972" max="8972" width="13.109375" style="71" customWidth="1"/>
    <col min="8973" max="8973" width="11.5546875" style="71"/>
    <col min="8974" max="8974" width="11.5546875" style="71" bestFit="1" customWidth="1"/>
    <col min="8975" max="9216" width="11.5546875" style="71"/>
    <col min="9217" max="9217" width="1.6640625" style="71" customWidth="1"/>
    <col min="9218" max="9218" width="8" style="71" customWidth="1"/>
    <col min="9219" max="9219" width="51.44140625" style="71" customWidth="1"/>
    <col min="9220" max="9220" width="6.88671875" style="71" customWidth="1"/>
    <col min="9221" max="9221" width="10.109375" style="71" customWidth="1"/>
    <col min="9222" max="9222" width="11.5546875" style="71" customWidth="1"/>
    <col min="9223" max="9223" width="10" style="71" customWidth="1"/>
    <col min="9224" max="9224" width="12.33203125" style="71" customWidth="1"/>
    <col min="9225" max="9225" width="13.88671875" style="71" customWidth="1"/>
    <col min="9226" max="9226" width="17.6640625" style="71" customWidth="1"/>
    <col min="9227" max="9227" width="17.88671875" style="71" customWidth="1"/>
    <col min="9228" max="9228" width="13.109375" style="71" customWidth="1"/>
    <col min="9229" max="9229" width="11.5546875" style="71"/>
    <col min="9230" max="9230" width="11.5546875" style="71" bestFit="1" customWidth="1"/>
    <col min="9231" max="9472" width="11.5546875" style="71"/>
    <col min="9473" max="9473" width="1.6640625" style="71" customWidth="1"/>
    <col min="9474" max="9474" width="8" style="71" customWidth="1"/>
    <col min="9475" max="9475" width="51.44140625" style="71" customWidth="1"/>
    <col min="9476" max="9476" width="6.88671875" style="71" customWidth="1"/>
    <col min="9477" max="9477" width="10.109375" style="71" customWidth="1"/>
    <col min="9478" max="9478" width="11.5546875" style="71" customWidth="1"/>
    <col min="9479" max="9479" width="10" style="71" customWidth="1"/>
    <col min="9480" max="9480" width="12.33203125" style="71" customWidth="1"/>
    <col min="9481" max="9481" width="13.88671875" style="71" customWidth="1"/>
    <col min="9482" max="9482" width="17.6640625" style="71" customWidth="1"/>
    <col min="9483" max="9483" width="17.88671875" style="71" customWidth="1"/>
    <col min="9484" max="9484" width="13.109375" style="71" customWidth="1"/>
    <col min="9485" max="9485" width="11.5546875" style="71"/>
    <col min="9486" max="9486" width="11.5546875" style="71" bestFit="1" customWidth="1"/>
    <col min="9487" max="9728" width="11.5546875" style="71"/>
    <col min="9729" max="9729" width="1.6640625" style="71" customWidth="1"/>
    <col min="9730" max="9730" width="8" style="71" customWidth="1"/>
    <col min="9731" max="9731" width="51.44140625" style="71" customWidth="1"/>
    <col min="9732" max="9732" width="6.88671875" style="71" customWidth="1"/>
    <col min="9733" max="9733" width="10.109375" style="71" customWidth="1"/>
    <col min="9734" max="9734" width="11.5546875" style="71" customWidth="1"/>
    <col min="9735" max="9735" width="10" style="71" customWidth="1"/>
    <col min="9736" max="9736" width="12.33203125" style="71" customWidth="1"/>
    <col min="9737" max="9737" width="13.88671875" style="71" customWidth="1"/>
    <col min="9738" max="9738" width="17.6640625" style="71" customWidth="1"/>
    <col min="9739" max="9739" width="17.88671875" style="71" customWidth="1"/>
    <col min="9740" max="9740" width="13.109375" style="71" customWidth="1"/>
    <col min="9741" max="9741" width="11.5546875" style="71"/>
    <col min="9742" max="9742" width="11.5546875" style="71" bestFit="1" customWidth="1"/>
    <col min="9743" max="9984" width="11.5546875" style="71"/>
    <col min="9985" max="9985" width="1.6640625" style="71" customWidth="1"/>
    <col min="9986" max="9986" width="8" style="71" customWidth="1"/>
    <col min="9987" max="9987" width="51.44140625" style="71" customWidth="1"/>
    <col min="9988" max="9988" width="6.88671875" style="71" customWidth="1"/>
    <col min="9989" max="9989" width="10.109375" style="71" customWidth="1"/>
    <col min="9990" max="9990" width="11.5546875" style="71" customWidth="1"/>
    <col min="9991" max="9991" width="10" style="71" customWidth="1"/>
    <col min="9992" max="9992" width="12.33203125" style="71" customWidth="1"/>
    <col min="9993" max="9993" width="13.88671875" style="71" customWidth="1"/>
    <col min="9994" max="9994" width="17.6640625" style="71" customWidth="1"/>
    <col min="9995" max="9995" width="17.88671875" style="71" customWidth="1"/>
    <col min="9996" max="9996" width="13.109375" style="71" customWidth="1"/>
    <col min="9997" max="9997" width="11.5546875" style="71"/>
    <col min="9998" max="9998" width="11.5546875" style="71" bestFit="1" customWidth="1"/>
    <col min="9999" max="10240" width="11.5546875" style="71"/>
    <col min="10241" max="10241" width="1.6640625" style="71" customWidth="1"/>
    <col min="10242" max="10242" width="8" style="71" customWidth="1"/>
    <col min="10243" max="10243" width="51.44140625" style="71" customWidth="1"/>
    <col min="10244" max="10244" width="6.88671875" style="71" customWidth="1"/>
    <col min="10245" max="10245" width="10.109375" style="71" customWidth="1"/>
    <col min="10246" max="10246" width="11.5546875" style="71" customWidth="1"/>
    <col min="10247" max="10247" width="10" style="71" customWidth="1"/>
    <col min="10248" max="10248" width="12.33203125" style="71" customWidth="1"/>
    <col min="10249" max="10249" width="13.88671875" style="71" customWidth="1"/>
    <col min="10250" max="10250" width="17.6640625" style="71" customWidth="1"/>
    <col min="10251" max="10251" width="17.88671875" style="71" customWidth="1"/>
    <col min="10252" max="10252" width="13.109375" style="71" customWidth="1"/>
    <col min="10253" max="10253" width="11.5546875" style="71"/>
    <col min="10254" max="10254" width="11.5546875" style="71" bestFit="1" customWidth="1"/>
    <col min="10255" max="10496" width="11.5546875" style="71"/>
    <col min="10497" max="10497" width="1.6640625" style="71" customWidth="1"/>
    <col min="10498" max="10498" width="8" style="71" customWidth="1"/>
    <col min="10499" max="10499" width="51.44140625" style="71" customWidth="1"/>
    <col min="10500" max="10500" width="6.88671875" style="71" customWidth="1"/>
    <col min="10501" max="10501" width="10.109375" style="71" customWidth="1"/>
    <col min="10502" max="10502" width="11.5546875" style="71" customWidth="1"/>
    <col min="10503" max="10503" width="10" style="71" customWidth="1"/>
    <col min="10504" max="10504" width="12.33203125" style="71" customWidth="1"/>
    <col min="10505" max="10505" width="13.88671875" style="71" customWidth="1"/>
    <col min="10506" max="10506" width="17.6640625" style="71" customWidth="1"/>
    <col min="10507" max="10507" width="17.88671875" style="71" customWidth="1"/>
    <col min="10508" max="10508" width="13.109375" style="71" customWidth="1"/>
    <col min="10509" max="10509" width="11.5546875" style="71"/>
    <col min="10510" max="10510" width="11.5546875" style="71" bestFit="1" customWidth="1"/>
    <col min="10511" max="10752" width="11.5546875" style="71"/>
    <col min="10753" max="10753" width="1.6640625" style="71" customWidth="1"/>
    <col min="10754" max="10754" width="8" style="71" customWidth="1"/>
    <col min="10755" max="10755" width="51.44140625" style="71" customWidth="1"/>
    <col min="10756" max="10756" width="6.88671875" style="71" customWidth="1"/>
    <col min="10757" max="10757" width="10.109375" style="71" customWidth="1"/>
    <col min="10758" max="10758" width="11.5546875" style="71" customWidth="1"/>
    <col min="10759" max="10759" width="10" style="71" customWidth="1"/>
    <col min="10760" max="10760" width="12.33203125" style="71" customWidth="1"/>
    <col min="10761" max="10761" width="13.88671875" style="71" customWidth="1"/>
    <col min="10762" max="10762" width="17.6640625" style="71" customWidth="1"/>
    <col min="10763" max="10763" width="17.88671875" style="71" customWidth="1"/>
    <col min="10764" max="10764" width="13.109375" style="71" customWidth="1"/>
    <col min="10765" max="10765" width="11.5546875" style="71"/>
    <col min="10766" max="10766" width="11.5546875" style="71" bestFit="1" customWidth="1"/>
    <col min="10767" max="11008" width="11.5546875" style="71"/>
    <col min="11009" max="11009" width="1.6640625" style="71" customWidth="1"/>
    <col min="11010" max="11010" width="8" style="71" customWidth="1"/>
    <col min="11011" max="11011" width="51.44140625" style="71" customWidth="1"/>
    <col min="11012" max="11012" width="6.88671875" style="71" customWidth="1"/>
    <col min="11013" max="11013" width="10.109375" style="71" customWidth="1"/>
    <col min="11014" max="11014" width="11.5546875" style="71" customWidth="1"/>
    <col min="11015" max="11015" width="10" style="71" customWidth="1"/>
    <col min="11016" max="11016" width="12.33203125" style="71" customWidth="1"/>
    <col min="11017" max="11017" width="13.88671875" style="71" customWidth="1"/>
    <col min="11018" max="11018" width="17.6640625" style="71" customWidth="1"/>
    <col min="11019" max="11019" width="17.88671875" style="71" customWidth="1"/>
    <col min="11020" max="11020" width="13.109375" style="71" customWidth="1"/>
    <col min="11021" max="11021" width="11.5546875" style="71"/>
    <col min="11022" max="11022" width="11.5546875" style="71" bestFit="1" customWidth="1"/>
    <col min="11023" max="11264" width="11.5546875" style="71"/>
    <col min="11265" max="11265" width="1.6640625" style="71" customWidth="1"/>
    <col min="11266" max="11266" width="8" style="71" customWidth="1"/>
    <col min="11267" max="11267" width="51.44140625" style="71" customWidth="1"/>
    <col min="11268" max="11268" width="6.88671875" style="71" customWidth="1"/>
    <col min="11269" max="11269" width="10.109375" style="71" customWidth="1"/>
    <col min="11270" max="11270" width="11.5546875" style="71" customWidth="1"/>
    <col min="11271" max="11271" width="10" style="71" customWidth="1"/>
    <col min="11272" max="11272" width="12.33203125" style="71" customWidth="1"/>
    <col min="11273" max="11273" width="13.88671875" style="71" customWidth="1"/>
    <col min="11274" max="11274" width="17.6640625" style="71" customWidth="1"/>
    <col min="11275" max="11275" width="17.88671875" style="71" customWidth="1"/>
    <col min="11276" max="11276" width="13.109375" style="71" customWidth="1"/>
    <col min="11277" max="11277" width="11.5546875" style="71"/>
    <col min="11278" max="11278" width="11.5546875" style="71" bestFit="1" customWidth="1"/>
    <col min="11279" max="11520" width="11.5546875" style="71"/>
    <col min="11521" max="11521" width="1.6640625" style="71" customWidth="1"/>
    <col min="11522" max="11522" width="8" style="71" customWidth="1"/>
    <col min="11523" max="11523" width="51.44140625" style="71" customWidth="1"/>
    <col min="11524" max="11524" width="6.88671875" style="71" customWidth="1"/>
    <col min="11525" max="11525" width="10.109375" style="71" customWidth="1"/>
    <col min="11526" max="11526" width="11.5546875" style="71" customWidth="1"/>
    <col min="11527" max="11527" width="10" style="71" customWidth="1"/>
    <col min="11528" max="11528" width="12.33203125" style="71" customWidth="1"/>
    <col min="11529" max="11529" width="13.88671875" style="71" customWidth="1"/>
    <col min="11530" max="11530" width="17.6640625" style="71" customWidth="1"/>
    <col min="11531" max="11531" width="17.88671875" style="71" customWidth="1"/>
    <col min="11532" max="11532" width="13.109375" style="71" customWidth="1"/>
    <col min="11533" max="11533" width="11.5546875" style="71"/>
    <col min="11534" max="11534" width="11.5546875" style="71" bestFit="1" customWidth="1"/>
    <col min="11535" max="11776" width="11.5546875" style="71"/>
    <col min="11777" max="11777" width="1.6640625" style="71" customWidth="1"/>
    <col min="11778" max="11778" width="8" style="71" customWidth="1"/>
    <col min="11779" max="11779" width="51.44140625" style="71" customWidth="1"/>
    <col min="11780" max="11780" width="6.88671875" style="71" customWidth="1"/>
    <col min="11781" max="11781" width="10.109375" style="71" customWidth="1"/>
    <col min="11782" max="11782" width="11.5546875" style="71" customWidth="1"/>
    <col min="11783" max="11783" width="10" style="71" customWidth="1"/>
    <col min="11784" max="11784" width="12.33203125" style="71" customWidth="1"/>
    <col min="11785" max="11785" width="13.88671875" style="71" customWidth="1"/>
    <col min="11786" max="11786" width="17.6640625" style="71" customWidth="1"/>
    <col min="11787" max="11787" width="17.88671875" style="71" customWidth="1"/>
    <col min="11788" max="11788" width="13.109375" style="71" customWidth="1"/>
    <col min="11789" max="11789" width="11.5546875" style="71"/>
    <col min="11790" max="11790" width="11.5546875" style="71" bestFit="1" customWidth="1"/>
    <col min="11791" max="12032" width="11.5546875" style="71"/>
    <col min="12033" max="12033" width="1.6640625" style="71" customWidth="1"/>
    <col min="12034" max="12034" width="8" style="71" customWidth="1"/>
    <col min="12035" max="12035" width="51.44140625" style="71" customWidth="1"/>
    <col min="12036" max="12036" width="6.88671875" style="71" customWidth="1"/>
    <col min="12037" max="12037" width="10.109375" style="71" customWidth="1"/>
    <col min="12038" max="12038" width="11.5546875" style="71" customWidth="1"/>
    <col min="12039" max="12039" width="10" style="71" customWidth="1"/>
    <col min="12040" max="12040" width="12.33203125" style="71" customWidth="1"/>
    <col min="12041" max="12041" width="13.88671875" style="71" customWidth="1"/>
    <col min="12042" max="12042" width="17.6640625" style="71" customWidth="1"/>
    <col min="12043" max="12043" width="17.88671875" style="71" customWidth="1"/>
    <col min="12044" max="12044" width="13.109375" style="71" customWidth="1"/>
    <col min="12045" max="12045" width="11.5546875" style="71"/>
    <col min="12046" max="12046" width="11.5546875" style="71" bestFit="1" customWidth="1"/>
    <col min="12047" max="12288" width="11.5546875" style="71"/>
    <col min="12289" max="12289" width="1.6640625" style="71" customWidth="1"/>
    <col min="12290" max="12290" width="8" style="71" customWidth="1"/>
    <col min="12291" max="12291" width="51.44140625" style="71" customWidth="1"/>
    <col min="12292" max="12292" width="6.88671875" style="71" customWidth="1"/>
    <col min="12293" max="12293" width="10.109375" style="71" customWidth="1"/>
    <col min="12294" max="12294" width="11.5546875" style="71" customWidth="1"/>
    <col min="12295" max="12295" width="10" style="71" customWidth="1"/>
    <col min="12296" max="12296" width="12.33203125" style="71" customWidth="1"/>
    <col min="12297" max="12297" width="13.88671875" style="71" customWidth="1"/>
    <col min="12298" max="12298" width="17.6640625" style="71" customWidth="1"/>
    <col min="12299" max="12299" width="17.88671875" style="71" customWidth="1"/>
    <col min="12300" max="12300" width="13.109375" style="71" customWidth="1"/>
    <col min="12301" max="12301" width="11.5546875" style="71"/>
    <col min="12302" max="12302" width="11.5546875" style="71" bestFit="1" customWidth="1"/>
    <col min="12303" max="12544" width="11.5546875" style="71"/>
    <col min="12545" max="12545" width="1.6640625" style="71" customWidth="1"/>
    <col min="12546" max="12546" width="8" style="71" customWidth="1"/>
    <col min="12547" max="12547" width="51.44140625" style="71" customWidth="1"/>
    <col min="12548" max="12548" width="6.88671875" style="71" customWidth="1"/>
    <col min="12549" max="12549" width="10.109375" style="71" customWidth="1"/>
    <col min="12550" max="12550" width="11.5546875" style="71" customWidth="1"/>
    <col min="12551" max="12551" width="10" style="71" customWidth="1"/>
    <col min="12552" max="12552" width="12.33203125" style="71" customWidth="1"/>
    <col min="12553" max="12553" width="13.88671875" style="71" customWidth="1"/>
    <col min="12554" max="12554" width="17.6640625" style="71" customWidth="1"/>
    <col min="12555" max="12555" width="17.88671875" style="71" customWidth="1"/>
    <col min="12556" max="12556" width="13.109375" style="71" customWidth="1"/>
    <col min="12557" max="12557" width="11.5546875" style="71"/>
    <col min="12558" max="12558" width="11.5546875" style="71" bestFit="1" customWidth="1"/>
    <col min="12559" max="12800" width="11.5546875" style="71"/>
    <col min="12801" max="12801" width="1.6640625" style="71" customWidth="1"/>
    <col min="12802" max="12802" width="8" style="71" customWidth="1"/>
    <col min="12803" max="12803" width="51.44140625" style="71" customWidth="1"/>
    <col min="12804" max="12804" width="6.88671875" style="71" customWidth="1"/>
    <col min="12805" max="12805" width="10.109375" style="71" customWidth="1"/>
    <col min="12806" max="12806" width="11.5546875" style="71" customWidth="1"/>
    <col min="12807" max="12807" width="10" style="71" customWidth="1"/>
    <col min="12808" max="12808" width="12.33203125" style="71" customWidth="1"/>
    <col min="12809" max="12809" width="13.88671875" style="71" customWidth="1"/>
    <col min="12810" max="12810" width="17.6640625" style="71" customWidth="1"/>
    <col min="12811" max="12811" width="17.88671875" style="71" customWidth="1"/>
    <col min="12812" max="12812" width="13.109375" style="71" customWidth="1"/>
    <col min="12813" max="12813" width="11.5546875" style="71"/>
    <col min="12814" max="12814" width="11.5546875" style="71" bestFit="1" customWidth="1"/>
    <col min="12815" max="13056" width="11.5546875" style="71"/>
    <col min="13057" max="13057" width="1.6640625" style="71" customWidth="1"/>
    <col min="13058" max="13058" width="8" style="71" customWidth="1"/>
    <col min="13059" max="13059" width="51.44140625" style="71" customWidth="1"/>
    <col min="13060" max="13060" width="6.88671875" style="71" customWidth="1"/>
    <col min="13061" max="13061" width="10.109375" style="71" customWidth="1"/>
    <col min="13062" max="13062" width="11.5546875" style="71" customWidth="1"/>
    <col min="13063" max="13063" width="10" style="71" customWidth="1"/>
    <col min="13064" max="13064" width="12.33203125" style="71" customWidth="1"/>
    <col min="13065" max="13065" width="13.88671875" style="71" customWidth="1"/>
    <col min="13066" max="13066" width="17.6640625" style="71" customWidth="1"/>
    <col min="13067" max="13067" width="17.88671875" style="71" customWidth="1"/>
    <col min="13068" max="13068" width="13.109375" style="71" customWidth="1"/>
    <col min="13069" max="13069" width="11.5546875" style="71"/>
    <col min="13070" max="13070" width="11.5546875" style="71" bestFit="1" customWidth="1"/>
    <col min="13071" max="13312" width="11.5546875" style="71"/>
    <col min="13313" max="13313" width="1.6640625" style="71" customWidth="1"/>
    <col min="13314" max="13314" width="8" style="71" customWidth="1"/>
    <col min="13315" max="13315" width="51.44140625" style="71" customWidth="1"/>
    <col min="13316" max="13316" width="6.88671875" style="71" customWidth="1"/>
    <col min="13317" max="13317" width="10.109375" style="71" customWidth="1"/>
    <col min="13318" max="13318" width="11.5546875" style="71" customWidth="1"/>
    <col min="13319" max="13319" width="10" style="71" customWidth="1"/>
    <col min="13320" max="13320" width="12.33203125" style="71" customWidth="1"/>
    <col min="13321" max="13321" width="13.88671875" style="71" customWidth="1"/>
    <col min="13322" max="13322" width="17.6640625" style="71" customWidth="1"/>
    <col min="13323" max="13323" width="17.88671875" style="71" customWidth="1"/>
    <col min="13324" max="13324" width="13.109375" style="71" customWidth="1"/>
    <col min="13325" max="13325" width="11.5546875" style="71"/>
    <col min="13326" max="13326" width="11.5546875" style="71" bestFit="1" customWidth="1"/>
    <col min="13327" max="13568" width="11.5546875" style="71"/>
    <col min="13569" max="13569" width="1.6640625" style="71" customWidth="1"/>
    <col min="13570" max="13570" width="8" style="71" customWidth="1"/>
    <col min="13571" max="13571" width="51.44140625" style="71" customWidth="1"/>
    <col min="13572" max="13572" width="6.88671875" style="71" customWidth="1"/>
    <col min="13573" max="13573" width="10.109375" style="71" customWidth="1"/>
    <col min="13574" max="13574" width="11.5546875" style="71" customWidth="1"/>
    <col min="13575" max="13575" width="10" style="71" customWidth="1"/>
    <col min="13576" max="13576" width="12.33203125" style="71" customWidth="1"/>
    <col min="13577" max="13577" width="13.88671875" style="71" customWidth="1"/>
    <col min="13578" max="13578" width="17.6640625" style="71" customWidth="1"/>
    <col min="13579" max="13579" width="17.88671875" style="71" customWidth="1"/>
    <col min="13580" max="13580" width="13.109375" style="71" customWidth="1"/>
    <col min="13581" max="13581" width="11.5546875" style="71"/>
    <col min="13582" max="13582" width="11.5546875" style="71" bestFit="1" customWidth="1"/>
    <col min="13583" max="13824" width="11.5546875" style="71"/>
    <col min="13825" max="13825" width="1.6640625" style="71" customWidth="1"/>
    <col min="13826" max="13826" width="8" style="71" customWidth="1"/>
    <col min="13827" max="13827" width="51.44140625" style="71" customWidth="1"/>
    <col min="13828" max="13828" width="6.88671875" style="71" customWidth="1"/>
    <col min="13829" max="13829" width="10.109375" style="71" customWidth="1"/>
    <col min="13830" max="13830" width="11.5546875" style="71" customWidth="1"/>
    <col min="13831" max="13831" width="10" style="71" customWidth="1"/>
    <col min="13832" max="13832" width="12.33203125" style="71" customWidth="1"/>
    <col min="13833" max="13833" width="13.88671875" style="71" customWidth="1"/>
    <col min="13834" max="13834" width="17.6640625" style="71" customWidth="1"/>
    <col min="13835" max="13835" width="17.88671875" style="71" customWidth="1"/>
    <col min="13836" max="13836" width="13.109375" style="71" customWidth="1"/>
    <col min="13837" max="13837" width="11.5546875" style="71"/>
    <col min="13838" max="13838" width="11.5546875" style="71" bestFit="1" customWidth="1"/>
    <col min="13839" max="14080" width="11.5546875" style="71"/>
    <col min="14081" max="14081" width="1.6640625" style="71" customWidth="1"/>
    <col min="14082" max="14082" width="8" style="71" customWidth="1"/>
    <col min="14083" max="14083" width="51.44140625" style="71" customWidth="1"/>
    <col min="14084" max="14084" width="6.88671875" style="71" customWidth="1"/>
    <col min="14085" max="14085" width="10.109375" style="71" customWidth="1"/>
    <col min="14086" max="14086" width="11.5546875" style="71" customWidth="1"/>
    <col min="14087" max="14087" width="10" style="71" customWidth="1"/>
    <col min="14088" max="14088" width="12.33203125" style="71" customWidth="1"/>
    <col min="14089" max="14089" width="13.88671875" style="71" customWidth="1"/>
    <col min="14090" max="14090" width="17.6640625" style="71" customWidth="1"/>
    <col min="14091" max="14091" width="17.88671875" style="71" customWidth="1"/>
    <col min="14092" max="14092" width="13.109375" style="71" customWidth="1"/>
    <col min="14093" max="14093" width="11.5546875" style="71"/>
    <col min="14094" max="14094" width="11.5546875" style="71" bestFit="1" customWidth="1"/>
    <col min="14095" max="14336" width="11.5546875" style="71"/>
    <col min="14337" max="14337" width="1.6640625" style="71" customWidth="1"/>
    <col min="14338" max="14338" width="8" style="71" customWidth="1"/>
    <col min="14339" max="14339" width="51.44140625" style="71" customWidth="1"/>
    <col min="14340" max="14340" width="6.88671875" style="71" customWidth="1"/>
    <col min="14341" max="14341" width="10.109375" style="71" customWidth="1"/>
    <col min="14342" max="14342" width="11.5546875" style="71" customWidth="1"/>
    <col min="14343" max="14343" width="10" style="71" customWidth="1"/>
    <col min="14344" max="14344" width="12.33203125" style="71" customWidth="1"/>
    <col min="14345" max="14345" width="13.88671875" style="71" customWidth="1"/>
    <col min="14346" max="14346" width="17.6640625" style="71" customWidth="1"/>
    <col min="14347" max="14347" width="17.88671875" style="71" customWidth="1"/>
    <col min="14348" max="14348" width="13.109375" style="71" customWidth="1"/>
    <col min="14349" max="14349" width="11.5546875" style="71"/>
    <col min="14350" max="14350" width="11.5546875" style="71" bestFit="1" customWidth="1"/>
    <col min="14351" max="14592" width="11.5546875" style="71"/>
    <col min="14593" max="14593" width="1.6640625" style="71" customWidth="1"/>
    <col min="14594" max="14594" width="8" style="71" customWidth="1"/>
    <col min="14595" max="14595" width="51.44140625" style="71" customWidth="1"/>
    <col min="14596" max="14596" width="6.88671875" style="71" customWidth="1"/>
    <col min="14597" max="14597" width="10.109375" style="71" customWidth="1"/>
    <col min="14598" max="14598" width="11.5546875" style="71" customWidth="1"/>
    <col min="14599" max="14599" width="10" style="71" customWidth="1"/>
    <col min="14600" max="14600" width="12.33203125" style="71" customWidth="1"/>
    <col min="14601" max="14601" width="13.88671875" style="71" customWidth="1"/>
    <col min="14602" max="14602" width="17.6640625" style="71" customWidth="1"/>
    <col min="14603" max="14603" width="17.88671875" style="71" customWidth="1"/>
    <col min="14604" max="14604" width="13.109375" style="71" customWidth="1"/>
    <col min="14605" max="14605" width="11.5546875" style="71"/>
    <col min="14606" max="14606" width="11.5546875" style="71" bestFit="1" customWidth="1"/>
    <col min="14607" max="14848" width="11.5546875" style="71"/>
    <col min="14849" max="14849" width="1.6640625" style="71" customWidth="1"/>
    <col min="14850" max="14850" width="8" style="71" customWidth="1"/>
    <col min="14851" max="14851" width="51.44140625" style="71" customWidth="1"/>
    <col min="14852" max="14852" width="6.88671875" style="71" customWidth="1"/>
    <col min="14853" max="14853" width="10.109375" style="71" customWidth="1"/>
    <col min="14854" max="14854" width="11.5546875" style="71" customWidth="1"/>
    <col min="14855" max="14855" width="10" style="71" customWidth="1"/>
    <col min="14856" max="14856" width="12.33203125" style="71" customWidth="1"/>
    <col min="14857" max="14857" width="13.88671875" style="71" customWidth="1"/>
    <col min="14858" max="14858" width="17.6640625" style="71" customWidth="1"/>
    <col min="14859" max="14859" width="17.88671875" style="71" customWidth="1"/>
    <col min="14860" max="14860" width="13.109375" style="71" customWidth="1"/>
    <col min="14861" max="14861" width="11.5546875" style="71"/>
    <col min="14862" max="14862" width="11.5546875" style="71" bestFit="1" customWidth="1"/>
    <col min="14863" max="15104" width="11.5546875" style="71"/>
    <col min="15105" max="15105" width="1.6640625" style="71" customWidth="1"/>
    <col min="15106" max="15106" width="8" style="71" customWidth="1"/>
    <col min="15107" max="15107" width="51.44140625" style="71" customWidth="1"/>
    <col min="15108" max="15108" width="6.88671875" style="71" customWidth="1"/>
    <col min="15109" max="15109" width="10.109375" style="71" customWidth="1"/>
    <col min="15110" max="15110" width="11.5546875" style="71" customWidth="1"/>
    <col min="15111" max="15111" width="10" style="71" customWidth="1"/>
    <col min="15112" max="15112" width="12.33203125" style="71" customWidth="1"/>
    <col min="15113" max="15113" width="13.88671875" style="71" customWidth="1"/>
    <col min="15114" max="15114" width="17.6640625" style="71" customWidth="1"/>
    <col min="15115" max="15115" width="17.88671875" style="71" customWidth="1"/>
    <col min="15116" max="15116" width="13.109375" style="71" customWidth="1"/>
    <col min="15117" max="15117" width="11.5546875" style="71"/>
    <col min="15118" max="15118" width="11.5546875" style="71" bestFit="1" customWidth="1"/>
    <col min="15119" max="15360" width="11.5546875" style="71"/>
    <col min="15361" max="15361" width="1.6640625" style="71" customWidth="1"/>
    <col min="15362" max="15362" width="8" style="71" customWidth="1"/>
    <col min="15363" max="15363" width="51.44140625" style="71" customWidth="1"/>
    <col min="15364" max="15364" width="6.88671875" style="71" customWidth="1"/>
    <col min="15365" max="15365" width="10.109375" style="71" customWidth="1"/>
    <col min="15366" max="15366" width="11.5546875" style="71" customWidth="1"/>
    <col min="15367" max="15367" width="10" style="71" customWidth="1"/>
    <col min="15368" max="15368" width="12.33203125" style="71" customWidth="1"/>
    <col min="15369" max="15369" width="13.88671875" style="71" customWidth="1"/>
    <col min="15370" max="15370" width="17.6640625" style="71" customWidth="1"/>
    <col min="15371" max="15371" width="17.88671875" style="71" customWidth="1"/>
    <col min="15372" max="15372" width="13.109375" style="71" customWidth="1"/>
    <col min="15373" max="15373" width="11.5546875" style="71"/>
    <col min="15374" max="15374" width="11.5546875" style="71" bestFit="1" customWidth="1"/>
    <col min="15375" max="15616" width="11.5546875" style="71"/>
    <col min="15617" max="15617" width="1.6640625" style="71" customWidth="1"/>
    <col min="15618" max="15618" width="8" style="71" customWidth="1"/>
    <col min="15619" max="15619" width="51.44140625" style="71" customWidth="1"/>
    <col min="15620" max="15620" width="6.88671875" style="71" customWidth="1"/>
    <col min="15621" max="15621" width="10.109375" style="71" customWidth="1"/>
    <col min="15622" max="15622" width="11.5546875" style="71" customWidth="1"/>
    <col min="15623" max="15623" width="10" style="71" customWidth="1"/>
    <col min="15624" max="15624" width="12.33203125" style="71" customWidth="1"/>
    <col min="15625" max="15625" width="13.88671875" style="71" customWidth="1"/>
    <col min="15626" max="15626" width="17.6640625" style="71" customWidth="1"/>
    <col min="15627" max="15627" width="17.88671875" style="71" customWidth="1"/>
    <col min="15628" max="15628" width="13.109375" style="71" customWidth="1"/>
    <col min="15629" max="15629" width="11.5546875" style="71"/>
    <col min="15630" max="15630" width="11.5546875" style="71" bestFit="1" customWidth="1"/>
    <col min="15631" max="15872" width="11.5546875" style="71"/>
    <col min="15873" max="15873" width="1.6640625" style="71" customWidth="1"/>
    <col min="15874" max="15874" width="8" style="71" customWidth="1"/>
    <col min="15875" max="15875" width="51.44140625" style="71" customWidth="1"/>
    <col min="15876" max="15876" width="6.88671875" style="71" customWidth="1"/>
    <col min="15877" max="15877" width="10.109375" style="71" customWidth="1"/>
    <col min="15878" max="15878" width="11.5546875" style="71" customWidth="1"/>
    <col min="15879" max="15879" width="10" style="71" customWidth="1"/>
    <col min="15880" max="15880" width="12.33203125" style="71" customWidth="1"/>
    <col min="15881" max="15881" width="13.88671875" style="71" customWidth="1"/>
    <col min="15882" max="15882" width="17.6640625" style="71" customWidth="1"/>
    <col min="15883" max="15883" width="17.88671875" style="71" customWidth="1"/>
    <col min="15884" max="15884" width="13.109375" style="71" customWidth="1"/>
    <col min="15885" max="15885" width="11.5546875" style="71"/>
    <col min="15886" max="15886" width="11.5546875" style="71" bestFit="1" customWidth="1"/>
    <col min="15887" max="16128" width="11.5546875" style="71"/>
    <col min="16129" max="16129" width="1.6640625" style="71" customWidth="1"/>
    <col min="16130" max="16130" width="8" style="71" customWidth="1"/>
    <col min="16131" max="16131" width="51.44140625" style="71" customWidth="1"/>
    <col min="16132" max="16132" width="6.88671875" style="71" customWidth="1"/>
    <col min="16133" max="16133" width="10.109375" style="71" customWidth="1"/>
    <col min="16134" max="16134" width="11.5546875" style="71" customWidth="1"/>
    <col min="16135" max="16135" width="10" style="71" customWidth="1"/>
    <col min="16136" max="16136" width="12.33203125" style="71" customWidth="1"/>
    <col min="16137" max="16137" width="13.88671875" style="71" customWidth="1"/>
    <col min="16138" max="16138" width="17.6640625" style="71" customWidth="1"/>
    <col min="16139" max="16139" width="17.88671875" style="71" customWidth="1"/>
    <col min="16140" max="16140" width="13.109375" style="71" customWidth="1"/>
    <col min="16141" max="16141" width="11.5546875" style="71"/>
    <col min="16142" max="16142" width="11.5546875" style="71" bestFit="1" customWidth="1"/>
    <col min="16143" max="16384" width="11.5546875" style="71"/>
  </cols>
  <sheetData>
    <row r="1" spans="2:14" ht="18">
      <c r="B1" s="235" t="s">
        <v>130</v>
      </c>
      <c r="C1" s="235"/>
      <c r="D1" s="235"/>
      <c r="E1" s="235"/>
      <c r="F1" s="235"/>
      <c r="G1" s="235"/>
      <c r="H1" s="235"/>
    </row>
    <row r="2" spans="2:14" ht="13.8">
      <c r="K2" s="72"/>
    </row>
    <row r="3" spans="2:14" ht="15.75" customHeight="1">
      <c r="B3" s="241" t="s">
        <v>56</v>
      </c>
      <c r="C3" s="241"/>
      <c r="D3" s="241"/>
      <c r="E3" s="241"/>
      <c r="F3" s="241"/>
      <c r="G3" s="241"/>
      <c r="H3" s="241"/>
      <c r="K3" s="72"/>
      <c r="N3" s="73"/>
    </row>
    <row r="4" spans="2:14" ht="15.75" customHeight="1">
      <c r="B4" s="241"/>
      <c r="C4" s="241"/>
      <c r="D4" s="241"/>
      <c r="E4" s="241"/>
      <c r="F4" s="241"/>
      <c r="G4" s="241"/>
      <c r="H4" s="241"/>
    </row>
    <row r="5" spans="2:14" ht="15.75" customHeight="1">
      <c r="B5" s="241"/>
      <c r="C5" s="241"/>
      <c r="D5" s="241"/>
      <c r="E5" s="241"/>
      <c r="F5" s="241"/>
      <c r="G5" s="241"/>
      <c r="H5" s="241"/>
    </row>
    <row r="6" spans="2:14">
      <c r="B6" s="74"/>
      <c r="C6" s="74"/>
      <c r="D6" s="74"/>
      <c r="E6" s="74"/>
      <c r="F6" s="74"/>
      <c r="G6" s="74"/>
      <c r="H6" s="74"/>
      <c r="I6" s="75"/>
      <c r="K6" s="236"/>
      <c r="L6" s="236"/>
    </row>
    <row r="7" spans="2:14" ht="14.4">
      <c r="B7" s="76"/>
      <c r="C7" s="77" t="s">
        <v>71</v>
      </c>
      <c r="D7" s="74">
        <v>60</v>
      </c>
      <c r="E7" s="77" t="s">
        <v>69</v>
      </c>
      <c r="F7" s="74"/>
      <c r="G7" s="78" t="s">
        <v>72</v>
      </c>
      <c r="H7" s="79"/>
      <c r="I7" s="80"/>
      <c r="J7" s="81"/>
      <c r="L7" s="82"/>
      <c r="N7" s="83"/>
    </row>
    <row r="8" spans="2:14" ht="13.8" thickBot="1">
      <c r="I8" s="84"/>
      <c r="J8" s="75"/>
      <c r="L8" s="85"/>
    </row>
    <row r="9" spans="2:14" ht="13.8" thickBot="1">
      <c r="B9" s="237" t="s">
        <v>41</v>
      </c>
      <c r="C9" s="237" t="s">
        <v>63</v>
      </c>
      <c r="D9" s="237" t="s">
        <v>64</v>
      </c>
      <c r="E9" s="237" t="s">
        <v>24</v>
      </c>
      <c r="F9" s="239" t="s">
        <v>73</v>
      </c>
      <c r="G9" s="239"/>
      <c r="H9" s="240"/>
      <c r="J9" s="86"/>
      <c r="K9" s="87"/>
      <c r="L9" s="88"/>
    </row>
    <row r="10" spans="2:14" ht="13.8" thickBot="1">
      <c r="B10" s="238"/>
      <c r="C10" s="238"/>
      <c r="D10" s="238"/>
      <c r="E10" s="238"/>
      <c r="F10" s="89" t="s">
        <v>65</v>
      </c>
      <c r="G10" s="89" t="s">
        <v>13</v>
      </c>
      <c r="H10" s="89" t="s">
        <v>66</v>
      </c>
      <c r="J10" s="74"/>
      <c r="K10" s="88"/>
      <c r="L10" s="88"/>
    </row>
    <row r="11" spans="2:14" ht="13.8">
      <c r="B11" s="92">
        <v>1</v>
      </c>
      <c r="C11" s="93" t="s">
        <v>74</v>
      </c>
      <c r="D11" s="91"/>
      <c r="E11" s="94"/>
      <c r="F11" s="94"/>
      <c r="G11" s="94"/>
      <c r="H11" s="95">
        <f>SUM(H12:H16)</f>
        <v>0</v>
      </c>
    </row>
    <row r="12" spans="2:14" ht="13.8">
      <c r="B12" s="91">
        <v>1.1000000000000001</v>
      </c>
      <c r="C12" s="91" t="s">
        <v>75</v>
      </c>
      <c r="D12" s="91"/>
      <c r="E12" s="94"/>
      <c r="F12" s="94"/>
      <c r="G12" s="94"/>
      <c r="H12" s="94">
        <f>SUM(G13:G16)</f>
        <v>0</v>
      </c>
    </row>
    <row r="13" spans="2:14" ht="13.8">
      <c r="B13" s="91"/>
      <c r="C13" s="91" t="s">
        <v>76</v>
      </c>
      <c r="D13" s="96" t="s">
        <v>102</v>
      </c>
      <c r="E13" s="94">
        <v>1</v>
      </c>
      <c r="F13" s="94"/>
      <c r="G13" s="94"/>
      <c r="H13" s="94"/>
      <c r="K13" s="71" t="s">
        <v>28</v>
      </c>
    </row>
    <row r="14" spans="2:14" ht="13.8">
      <c r="B14" s="91"/>
      <c r="C14" s="91" t="s">
        <v>77</v>
      </c>
      <c r="D14" s="96" t="s">
        <v>102</v>
      </c>
      <c r="E14" s="94">
        <v>1</v>
      </c>
      <c r="F14" s="94"/>
      <c r="G14" s="94"/>
      <c r="H14" s="94"/>
    </row>
    <row r="15" spans="2:14" ht="13.8">
      <c r="B15" s="91"/>
      <c r="C15" s="91" t="s">
        <v>78</v>
      </c>
      <c r="D15" s="96" t="s">
        <v>102</v>
      </c>
      <c r="E15" s="94">
        <v>1</v>
      </c>
      <c r="F15" s="94"/>
      <c r="G15" s="94"/>
      <c r="H15" s="94"/>
    </row>
    <row r="16" spans="2:14" ht="13.8">
      <c r="B16" s="91"/>
      <c r="C16" s="91" t="s">
        <v>79</v>
      </c>
      <c r="D16" s="96" t="s">
        <v>102</v>
      </c>
      <c r="E16" s="94">
        <v>1</v>
      </c>
      <c r="F16" s="94"/>
      <c r="G16" s="94"/>
      <c r="H16" s="94"/>
    </row>
    <row r="17" spans="2:11" ht="13.8">
      <c r="B17" s="92">
        <v>2</v>
      </c>
      <c r="C17" s="93" t="s">
        <v>83</v>
      </c>
      <c r="D17" s="91"/>
      <c r="E17" s="94"/>
      <c r="F17" s="94"/>
      <c r="G17" s="94"/>
      <c r="H17" s="95">
        <f>H18+H22+H23+H26+H31+H35</f>
        <v>0</v>
      </c>
      <c r="K17" s="87"/>
    </row>
    <row r="18" spans="2:11" ht="13.8">
      <c r="B18" s="97">
        <v>2.1</v>
      </c>
      <c r="C18" s="97" t="s">
        <v>84</v>
      </c>
      <c r="D18" s="97"/>
      <c r="E18" s="98"/>
      <c r="F18" s="98"/>
      <c r="G18" s="98"/>
      <c r="H18" s="98">
        <f>SUM(H19:H21)</f>
        <v>0</v>
      </c>
    </row>
    <row r="19" spans="2:11" ht="13.8">
      <c r="B19" s="91"/>
      <c r="C19" s="99" t="s">
        <v>85</v>
      </c>
      <c r="D19" s="91"/>
      <c r="E19" s="94"/>
      <c r="F19" s="94"/>
      <c r="G19" s="94"/>
      <c r="H19" s="94">
        <f>SUM(G20:G20)</f>
        <v>0</v>
      </c>
    </row>
    <row r="20" spans="2:11" ht="13.8">
      <c r="B20" s="91"/>
      <c r="C20" s="91" t="s">
        <v>81</v>
      </c>
      <c r="D20" s="96" t="s">
        <v>80</v>
      </c>
      <c r="E20" s="100">
        <v>2</v>
      </c>
      <c r="F20" s="94"/>
      <c r="G20" s="94"/>
      <c r="H20" s="94"/>
    </row>
    <row r="21" spans="2:11" ht="13.8">
      <c r="B21" s="91"/>
      <c r="C21" s="91" t="s">
        <v>128</v>
      </c>
      <c r="D21" s="91"/>
      <c r="E21" s="94"/>
      <c r="F21" s="94"/>
      <c r="G21" s="94"/>
      <c r="H21" s="94">
        <f>(H19*0.35)</f>
        <v>0</v>
      </c>
    </row>
    <row r="22" spans="2:11" ht="13.8">
      <c r="B22" s="97">
        <v>2.2000000000000002</v>
      </c>
      <c r="C22" s="97" t="s">
        <v>87</v>
      </c>
      <c r="D22" s="101" t="s">
        <v>80</v>
      </c>
      <c r="E22" s="98">
        <v>2</v>
      </c>
      <c r="F22" s="98"/>
      <c r="G22" s="98"/>
      <c r="H22" s="98">
        <f>SUM(G22)</f>
        <v>0</v>
      </c>
    </row>
    <row r="23" spans="2:11" ht="13.8">
      <c r="B23" s="97">
        <v>2.2999999999999998</v>
      </c>
      <c r="C23" s="97" t="s">
        <v>97</v>
      </c>
      <c r="D23" s="101"/>
      <c r="E23" s="98"/>
      <c r="F23" s="98"/>
      <c r="G23" s="98"/>
      <c r="H23" s="98">
        <f>SUM(G24:G25)</f>
        <v>0</v>
      </c>
    </row>
    <row r="24" spans="2:11" ht="13.8">
      <c r="B24" s="91"/>
      <c r="C24" s="91" t="s">
        <v>98</v>
      </c>
      <c r="D24" s="96" t="s">
        <v>67</v>
      </c>
      <c r="E24" s="94">
        <v>1</v>
      </c>
      <c r="F24" s="94"/>
      <c r="G24" s="94"/>
      <c r="H24" s="94"/>
    </row>
    <row r="25" spans="2:11" ht="13.8">
      <c r="B25" s="91"/>
      <c r="C25" s="91" t="s">
        <v>99</v>
      </c>
      <c r="D25" s="96" t="s">
        <v>67</v>
      </c>
      <c r="E25" s="94">
        <v>1</v>
      </c>
      <c r="F25" s="94"/>
      <c r="G25" s="94"/>
      <c r="H25" s="94"/>
    </row>
    <row r="26" spans="2:11" ht="13.8">
      <c r="B26" s="97">
        <v>2.4</v>
      </c>
      <c r="C26" s="97" t="s">
        <v>88</v>
      </c>
      <c r="D26" s="101"/>
      <c r="E26" s="98"/>
      <c r="F26" s="98"/>
      <c r="G26" s="98"/>
      <c r="H26" s="98">
        <f>+G27+G28</f>
        <v>0</v>
      </c>
    </row>
    <row r="27" spans="2:11" ht="13.8">
      <c r="B27" s="91"/>
      <c r="C27" s="91" t="s">
        <v>82</v>
      </c>
      <c r="D27" s="96" t="s">
        <v>67</v>
      </c>
      <c r="E27" s="94">
        <v>1</v>
      </c>
      <c r="F27" s="94"/>
      <c r="G27" s="94"/>
      <c r="H27" s="94"/>
    </row>
    <row r="28" spans="2:11" ht="13.8">
      <c r="B28" s="91"/>
      <c r="C28" s="91" t="s">
        <v>89</v>
      </c>
      <c r="D28" s="96" t="s">
        <v>67</v>
      </c>
      <c r="E28" s="94">
        <v>1</v>
      </c>
      <c r="F28" s="94"/>
      <c r="G28" s="94"/>
      <c r="H28" s="94"/>
    </row>
    <row r="29" spans="2:11" ht="13.8">
      <c r="B29" s="97">
        <v>2.5</v>
      </c>
      <c r="C29" s="97" t="s">
        <v>100</v>
      </c>
      <c r="D29" s="96"/>
      <c r="E29" s="102"/>
      <c r="F29" s="94"/>
      <c r="G29" s="102"/>
      <c r="H29" s="91"/>
    </row>
    <row r="30" spans="2:11" ht="13.8">
      <c r="B30" s="91"/>
      <c r="C30" s="91" t="s">
        <v>101</v>
      </c>
      <c r="D30" s="96" t="s">
        <v>103</v>
      </c>
      <c r="E30" s="103">
        <v>1</v>
      </c>
      <c r="F30" s="94"/>
      <c r="G30" s="102"/>
      <c r="H30" s="91"/>
    </row>
    <row r="31" spans="2:11" ht="13.8">
      <c r="B31" s="97">
        <v>2.5</v>
      </c>
      <c r="C31" s="97" t="s">
        <v>120</v>
      </c>
      <c r="D31" s="101"/>
      <c r="E31" s="98"/>
      <c r="F31" s="98"/>
      <c r="G31" s="98"/>
      <c r="H31" s="98">
        <f>SUM(H32)</f>
        <v>0</v>
      </c>
    </row>
    <row r="32" spans="2:11" ht="13.8">
      <c r="B32" s="91"/>
      <c r="C32" s="99" t="s">
        <v>90</v>
      </c>
      <c r="D32" s="96"/>
      <c r="E32" s="94"/>
      <c r="F32" s="94"/>
      <c r="G32" s="94"/>
      <c r="H32" s="94">
        <f>SUM(G33:G34)*0.1</f>
        <v>0</v>
      </c>
    </row>
    <row r="33" spans="2:11" ht="13.8">
      <c r="B33" s="91"/>
      <c r="C33" s="91" t="s">
        <v>91</v>
      </c>
      <c r="D33" s="96" t="s">
        <v>80</v>
      </c>
      <c r="E33" s="94">
        <v>2</v>
      </c>
      <c r="F33" s="94"/>
      <c r="G33" s="94"/>
      <c r="H33" s="94"/>
    </row>
    <row r="34" spans="2:11" ht="13.8">
      <c r="B34" s="91"/>
      <c r="C34" s="91" t="s">
        <v>92</v>
      </c>
      <c r="D34" s="96" t="s">
        <v>80</v>
      </c>
      <c r="E34" s="94">
        <v>2</v>
      </c>
      <c r="F34" s="94"/>
      <c r="G34" s="94"/>
      <c r="H34" s="94"/>
    </row>
    <row r="35" spans="2:11" ht="13.8">
      <c r="B35" s="97">
        <v>2.6</v>
      </c>
      <c r="C35" s="97" t="s">
        <v>93</v>
      </c>
      <c r="D35" s="97"/>
      <c r="E35" s="98"/>
      <c r="F35" s="98"/>
      <c r="G35" s="98"/>
      <c r="H35" s="98">
        <f>SUM(H36:H37)</f>
        <v>0</v>
      </c>
      <c r="I35" s="84"/>
    </row>
    <row r="36" spans="2:11" ht="13.8">
      <c r="B36" s="91"/>
      <c r="C36" s="91" t="s">
        <v>94</v>
      </c>
      <c r="D36" s="91"/>
      <c r="E36" s="94"/>
      <c r="F36" s="94"/>
      <c r="G36" s="94"/>
      <c r="H36" s="94"/>
      <c r="I36" s="104"/>
    </row>
    <row r="37" spans="2:11" ht="14.4" thickBot="1">
      <c r="B37" s="91"/>
      <c r="C37" s="91"/>
      <c r="D37" s="91"/>
      <c r="E37" s="94"/>
      <c r="F37" s="94"/>
      <c r="G37" s="94"/>
      <c r="H37" s="94"/>
      <c r="J37" s="87"/>
    </row>
    <row r="38" spans="2:11" ht="13.8">
      <c r="B38" s="106"/>
      <c r="C38" s="136" t="s">
        <v>121</v>
      </c>
      <c r="D38" s="90"/>
      <c r="E38" s="107"/>
      <c r="F38" s="107"/>
      <c r="G38" s="107"/>
      <c r="H38" s="107"/>
    </row>
    <row r="39" spans="2:11" ht="13.8">
      <c r="B39" s="91"/>
      <c r="C39" s="91" t="s">
        <v>95</v>
      </c>
      <c r="D39" s="91"/>
      <c r="E39" s="94"/>
      <c r="F39" s="108"/>
      <c r="G39" s="94"/>
      <c r="H39" s="94">
        <f>H11</f>
        <v>0</v>
      </c>
    </row>
    <row r="40" spans="2:11" ht="13.8">
      <c r="B40" s="91"/>
      <c r="C40" s="91" t="s">
        <v>96</v>
      </c>
      <c r="D40" s="91"/>
      <c r="E40" s="94"/>
      <c r="F40" s="108"/>
      <c r="G40" s="94"/>
      <c r="H40" s="94">
        <f>H17</f>
        <v>0</v>
      </c>
      <c r="I40" s="109"/>
      <c r="J40" s="110"/>
      <c r="K40" s="87"/>
    </row>
    <row r="41" spans="2:11" ht="13.8">
      <c r="B41" s="111"/>
      <c r="C41" s="93" t="s">
        <v>68</v>
      </c>
      <c r="D41" s="91"/>
      <c r="E41" s="94"/>
      <c r="F41" s="112"/>
      <c r="G41" s="94"/>
      <c r="H41" s="95">
        <f>SUM(H39:H40)</f>
        <v>0</v>
      </c>
      <c r="I41" s="87"/>
      <c r="J41" s="87"/>
      <c r="K41" s="87"/>
    </row>
    <row r="42" spans="2:11" ht="14.4" thickBot="1">
      <c r="B42" s="105"/>
      <c r="C42" s="105"/>
      <c r="D42" s="105"/>
      <c r="E42" s="105"/>
      <c r="F42" s="105"/>
      <c r="G42" s="105"/>
      <c r="H42" s="105"/>
      <c r="I42" s="113"/>
    </row>
    <row r="43" spans="2:11">
      <c r="H43" s="114"/>
      <c r="K43" s="87"/>
    </row>
    <row r="45" spans="2:11">
      <c r="E45" s="115"/>
      <c r="F45" s="116"/>
      <c r="H45" s="114"/>
    </row>
    <row r="46" spans="2:11">
      <c r="F46" s="87"/>
    </row>
    <row r="47" spans="2:11">
      <c r="H47" s="87"/>
    </row>
    <row r="48" spans="2:11">
      <c r="H48" s="87"/>
    </row>
  </sheetData>
  <mergeCells count="8">
    <mergeCell ref="B1:H1"/>
    <mergeCell ref="K6:L6"/>
    <mergeCell ref="B9:B10"/>
    <mergeCell ref="C9:C10"/>
    <mergeCell ref="D9:D10"/>
    <mergeCell ref="E9:E10"/>
    <mergeCell ref="F9:H9"/>
    <mergeCell ref="B3:H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48"/>
  <sheetViews>
    <sheetView topLeftCell="A7" zoomScale="130" zoomScaleNormal="130" workbookViewId="0">
      <selection activeCell="I23" sqref="I23"/>
    </sheetView>
  </sheetViews>
  <sheetFormatPr baseColWidth="10" defaultRowHeight="13.2"/>
  <cols>
    <col min="1" max="1" width="1.6640625" style="71" customWidth="1"/>
    <col min="2" max="2" width="6.33203125" style="71" customWidth="1"/>
    <col min="3" max="3" width="46.5546875" style="71" customWidth="1"/>
    <col min="4" max="4" width="6.88671875" style="71" customWidth="1"/>
    <col min="5" max="5" width="10.109375" style="71" customWidth="1"/>
    <col min="6" max="6" width="11.5546875" style="71" customWidth="1"/>
    <col min="7" max="7" width="10" style="71" customWidth="1"/>
    <col min="8" max="8" width="11.109375" style="71" customWidth="1"/>
    <col min="9" max="9" width="13.88671875" style="71" customWidth="1"/>
    <col min="10" max="10" width="17.6640625" style="71" customWidth="1"/>
    <col min="11" max="11" width="17.88671875" style="71" customWidth="1"/>
    <col min="12" max="12" width="13.109375" style="71" customWidth="1"/>
    <col min="13" max="13" width="11.44140625" style="71"/>
    <col min="14" max="14" width="11.5546875" style="71" bestFit="1" customWidth="1"/>
    <col min="15" max="256" width="11.44140625" style="71"/>
    <col min="257" max="257" width="1.6640625" style="71" customWidth="1"/>
    <col min="258" max="258" width="8" style="71" customWidth="1"/>
    <col min="259" max="259" width="51.44140625" style="71" customWidth="1"/>
    <col min="260" max="260" width="6.88671875" style="71" customWidth="1"/>
    <col min="261" max="261" width="10.109375" style="71" customWidth="1"/>
    <col min="262" max="262" width="11.5546875" style="71" customWidth="1"/>
    <col min="263" max="263" width="10" style="71" customWidth="1"/>
    <col min="264" max="264" width="12.33203125" style="71" customWidth="1"/>
    <col min="265" max="265" width="13.88671875" style="71" customWidth="1"/>
    <col min="266" max="266" width="17.6640625" style="71" customWidth="1"/>
    <col min="267" max="267" width="17.88671875" style="71" customWidth="1"/>
    <col min="268" max="268" width="13.109375" style="71" customWidth="1"/>
    <col min="269" max="269" width="11.44140625" style="71"/>
    <col min="270" max="270" width="11.5546875" style="71" bestFit="1" customWidth="1"/>
    <col min="271" max="512" width="11.44140625" style="71"/>
    <col min="513" max="513" width="1.6640625" style="71" customWidth="1"/>
    <col min="514" max="514" width="8" style="71" customWidth="1"/>
    <col min="515" max="515" width="51.44140625" style="71" customWidth="1"/>
    <col min="516" max="516" width="6.88671875" style="71" customWidth="1"/>
    <col min="517" max="517" width="10.109375" style="71" customWidth="1"/>
    <col min="518" max="518" width="11.5546875" style="71" customWidth="1"/>
    <col min="519" max="519" width="10" style="71" customWidth="1"/>
    <col min="520" max="520" width="12.33203125" style="71" customWidth="1"/>
    <col min="521" max="521" width="13.88671875" style="71" customWidth="1"/>
    <col min="522" max="522" width="17.6640625" style="71" customWidth="1"/>
    <col min="523" max="523" width="17.88671875" style="71" customWidth="1"/>
    <col min="524" max="524" width="13.109375" style="71" customWidth="1"/>
    <col min="525" max="525" width="11.44140625" style="71"/>
    <col min="526" max="526" width="11.5546875" style="71" bestFit="1" customWidth="1"/>
    <col min="527" max="768" width="11.44140625" style="71"/>
    <col min="769" max="769" width="1.6640625" style="71" customWidth="1"/>
    <col min="770" max="770" width="8" style="71" customWidth="1"/>
    <col min="771" max="771" width="51.44140625" style="71" customWidth="1"/>
    <col min="772" max="772" width="6.88671875" style="71" customWidth="1"/>
    <col min="773" max="773" width="10.109375" style="71" customWidth="1"/>
    <col min="774" max="774" width="11.5546875" style="71" customWidth="1"/>
    <col min="775" max="775" width="10" style="71" customWidth="1"/>
    <col min="776" max="776" width="12.33203125" style="71" customWidth="1"/>
    <col min="777" max="777" width="13.88671875" style="71" customWidth="1"/>
    <col min="778" max="778" width="17.6640625" style="71" customWidth="1"/>
    <col min="779" max="779" width="17.88671875" style="71" customWidth="1"/>
    <col min="780" max="780" width="13.109375" style="71" customWidth="1"/>
    <col min="781" max="781" width="11.44140625" style="71"/>
    <col min="782" max="782" width="11.5546875" style="71" bestFit="1" customWidth="1"/>
    <col min="783" max="1024" width="11.44140625" style="71"/>
    <col min="1025" max="1025" width="1.6640625" style="71" customWidth="1"/>
    <col min="1026" max="1026" width="8" style="71" customWidth="1"/>
    <col min="1027" max="1027" width="51.44140625" style="71" customWidth="1"/>
    <col min="1028" max="1028" width="6.88671875" style="71" customWidth="1"/>
    <col min="1029" max="1029" width="10.109375" style="71" customWidth="1"/>
    <col min="1030" max="1030" width="11.5546875" style="71" customWidth="1"/>
    <col min="1031" max="1031" width="10" style="71" customWidth="1"/>
    <col min="1032" max="1032" width="12.33203125" style="71" customWidth="1"/>
    <col min="1033" max="1033" width="13.88671875" style="71" customWidth="1"/>
    <col min="1034" max="1034" width="17.6640625" style="71" customWidth="1"/>
    <col min="1035" max="1035" width="17.88671875" style="71" customWidth="1"/>
    <col min="1036" max="1036" width="13.109375" style="71" customWidth="1"/>
    <col min="1037" max="1037" width="11.44140625" style="71"/>
    <col min="1038" max="1038" width="11.5546875" style="71" bestFit="1" customWidth="1"/>
    <col min="1039" max="1280" width="11.44140625" style="71"/>
    <col min="1281" max="1281" width="1.6640625" style="71" customWidth="1"/>
    <col min="1282" max="1282" width="8" style="71" customWidth="1"/>
    <col min="1283" max="1283" width="51.44140625" style="71" customWidth="1"/>
    <col min="1284" max="1284" width="6.88671875" style="71" customWidth="1"/>
    <col min="1285" max="1285" width="10.109375" style="71" customWidth="1"/>
    <col min="1286" max="1286" width="11.5546875" style="71" customWidth="1"/>
    <col min="1287" max="1287" width="10" style="71" customWidth="1"/>
    <col min="1288" max="1288" width="12.33203125" style="71" customWidth="1"/>
    <col min="1289" max="1289" width="13.88671875" style="71" customWidth="1"/>
    <col min="1290" max="1290" width="17.6640625" style="71" customWidth="1"/>
    <col min="1291" max="1291" width="17.88671875" style="71" customWidth="1"/>
    <col min="1292" max="1292" width="13.109375" style="71" customWidth="1"/>
    <col min="1293" max="1293" width="11.44140625" style="71"/>
    <col min="1294" max="1294" width="11.5546875" style="71" bestFit="1" customWidth="1"/>
    <col min="1295" max="1536" width="11.44140625" style="71"/>
    <col min="1537" max="1537" width="1.6640625" style="71" customWidth="1"/>
    <col min="1538" max="1538" width="8" style="71" customWidth="1"/>
    <col min="1539" max="1539" width="51.44140625" style="71" customWidth="1"/>
    <col min="1540" max="1540" width="6.88671875" style="71" customWidth="1"/>
    <col min="1541" max="1541" width="10.109375" style="71" customWidth="1"/>
    <col min="1542" max="1542" width="11.5546875" style="71" customWidth="1"/>
    <col min="1543" max="1543" width="10" style="71" customWidth="1"/>
    <col min="1544" max="1544" width="12.33203125" style="71" customWidth="1"/>
    <col min="1545" max="1545" width="13.88671875" style="71" customWidth="1"/>
    <col min="1546" max="1546" width="17.6640625" style="71" customWidth="1"/>
    <col min="1547" max="1547" width="17.88671875" style="71" customWidth="1"/>
    <col min="1548" max="1548" width="13.109375" style="71" customWidth="1"/>
    <col min="1549" max="1549" width="11.44140625" style="71"/>
    <col min="1550" max="1550" width="11.5546875" style="71" bestFit="1" customWidth="1"/>
    <col min="1551" max="1792" width="11.44140625" style="71"/>
    <col min="1793" max="1793" width="1.6640625" style="71" customWidth="1"/>
    <col min="1794" max="1794" width="8" style="71" customWidth="1"/>
    <col min="1795" max="1795" width="51.44140625" style="71" customWidth="1"/>
    <col min="1796" max="1796" width="6.88671875" style="71" customWidth="1"/>
    <col min="1797" max="1797" width="10.109375" style="71" customWidth="1"/>
    <col min="1798" max="1798" width="11.5546875" style="71" customWidth="1"/>
    <col min="1799" max="1799" width="10" style="71" customWidth="1"/>
    <col min="1800" max="1800" width="12.33203125" style="71" customWidth="1"/>
    <col min="1801" max="1801" width="13.88671875" style="71" customWidth="1"/>
    <col min="1802" max="1802" width="17.6640625" style="71" customWidth="1"/>
    <col min="1803" max="1803" width="17.88671875" style="71" customWidth="1"/>
    <col min="1804" max="1804" width="13.109375" style="71" customWidth="1"/>
    <col min="1805" max="1805" width="11.44140625" style="71"/>
    <col min="1806" max="1806" width="11.5546875" style="71" bestFit="1" customWidth="1"/>
    <col min="1807" max="2048" width="11.44140625" style="71"/>
    <col min="2049" max="2049" width="1.6640625" style="71" customWidth="1"/>
    <col min="2050" max="2050" width="8" style="71" customWidth="1"/>
    <col min="2051" max="2051" width="51.44140625" style="71" customWidth="1"/>
    <col min="2052" max="2052" width="6.88671875" style="71" customWidth="1"/>
    <col min="2053" max="2053" width="10.109375" style="71" customWidth="1"/>
    <col min="2054" max="2054" width="11.5546875" style="71" customWidth="1"/>
    <col min="2055" max="2055" width="10" style="71" customWidth="1"/>
    <col min="2056" max="2056" width="12.33203125" style="71" customWidth="1"/>
    <col min="2057" max="2057" width="13.88671875" style="71" customWidth="1"/>
    <col min="2058" max="2058" width="17.6640625" style="71" customWidth="1"/>
    <col min="2059" max="2059" width="17.88671875" style="71" customWidth="1"/>
    <col min="2060" max="2060" width="13.109375" style="71" customWidth="1"/>
    <col min="2061" max="2061" width="11.44140625" style="71"/>
    <col min="2062" max="2062" width="11.5546875" style="71" bestFit="1" customWidth="1"/>
    <col min="2063" max="2304" width="11.44140625" style="71"/>
    <col min="2305" max="2305" width="1.6640625" style="71" customWidth="1"/>
    <col min="2306" max="2306" width="8" style="71" customWidth="1"/>
    <col min="2307" max="2307" width="51.44140625" style="71" customWidth="1"/>
    <col min="2308" max="2308" width="6.88671875" style="71" customWidth="1"/>
    <col min="2309" max="2309" width="10.109375" style="71" customWidth="1"/>
    <col min="2310" max="2310" width="11.5546875" style="71" customWidth="1"/>
    <col min="2311" max="2311" width="10" style="71" customWidth="1"/>
    <col min="2312" max="2312" width="12.33203125" style="71" customWidth="1"/>
    <col min="2313" max="2313" width="13.88671875" style="71" customWidth="1"/>
    <col min="2314" max="2314" width="17.6640625" style="71" customWidth="1"/>
    <col min="2315" max="2315" width="17.88671875" style="71" customWidth="1"/>
    <col min="2316" max="2316" width="13.109375" style="71" customWidth="1"/>
    <col min="2317" max="2317" width="11.44140625" style="71"/>
    <col min="2318" max="2318" width="11.5546875" style="71" bestFit="1" customWidth="1"/>
    <col min="2319" max="2560" width="11.44140625" style="71"/>
    <col min="2561" max="2561" width="1.6640625" style="71" customWidth="1"/>
    <col min="2562" max="2562" width="8" style="71" customWidth="1"/>
    <col min="2563" max="2563" width="51.44140625" style="71" customWidth="1"/>
    <col min="2564" max="2564" width="6.88671875" style="71" customWidth="1"/>
    <col min="2565" max="2565" width="10.109375" style="71" customWidth="1"/>
    <col min="2566" max="2566" width="11.5546875" style="71" customWidth="1"/>
    <col min="2567" max="2567" width="10" style="71" customWidth="1"/>
    <col min="2568" max="2568" width="12.33203125" style="71" customWidth="1"/>
    <col min="2569" max="2569" width="13.88671875" style="71" customWidth="1"/>
    <col min="2570" max="2570" width="17.6640625" style="71" customWidth="1"/>
    <col min="2571" max="2571" width="17.88671875" style="71" customWidth="1"/>
    <col min="2572" max="2572" width="13.109375" style="71" customWidth="1"/>
    <col min="2573" max="2573" width="11.44140625" style="71"/>
    <col min="2574" max="2574" width="11.5546875" style="71" bestFit="1" customWidth="1"/>
    <col min="2575" max="2816" width="11.44140625" style="71"/>
    <col min="2817" max="2817" width="1.6640625" style="71" customWidth="1"/>
    <col min="2818" max="2818" width="8" style="71" customWidth="1"/>
    <col min="2819" max="2819" width="51.44140625" style="71" customWidth="1"/>
    <col min="2820" max="2820" width="6.88671875" style="71" customWidth="1"/>
    <col min="2821" max="2821" width="10.109375" style="71" customWidth="1"/>
    <col min="2822" max="2822" width="11.5546875" style="71" customWidth="1"/>
    <col min="2823" max="2823" width="10" style="71" customWidth="1"/>
    <col min="2824" max="2824" width="12.33203125" style="71" customWidth="1"/>
    <col min="2825" max="2825" width="13.88671875" style="71" customWidth="1"/>
    <col min="2826" max="2826" width="17.6640625" style="71" customWidth="1"/>
    <col min="2827" max="2827" width="17.88671875" style="71" customWidth="1"/>
    <col min="2828" max="2828" width="13.109375" style="71" customWidth="1"/>
    <col min="2829" max="2829" width="11.44140625" style="71"/>
    <col min="2830" max="2830" width="11.5546875" style="71" bestFit="1" customWidth="1"/>
    <col min="2831" max="3072" width="11.44140625" style="71"/>
    <col min="3073" max="3073" width="1.6640625" style="71" customWidth="1"/>
    <col min="3074" max="3074" width="8" style="71" customWidth="1"/>
    <col min="3075" max="3075" width="51.44140625" style="71" customWidth="1"/>
    <col min="3076" max="3076" width="6.88671875" style="71" customWidth="1"/>
    <col min="3077" max="3077" width="10.109375" style="71" customWidth="1"/>
    <col min="3078" max="3078" width="11.5546875" style="71" customWidth="1"/>
    <col min="3079" max="3079" width="10" style="71" customWidth="1"/>
    <col min="3080" max="3080" width="12.33203125" style="71" customWidth="1"/>
    <col min="3081" max="3081" width="13.88671875" style="71" customWidth="1"/>
    <col min="3082" max="3082" width="17.6640625" style="71" customWidth="1"/>
    <col min="3083" max="3083" width="17.88671875" style="71" customWidth="1"/>
    <col min="3084" max="3084" width="13.109375" style="71" customWidth="1"/>
    <col min="3085" max="3085" width="11.44140625" style="71"/>
    <col min="3086" max="3086" width="11.5546875" style="71" bestFit="1" customWidth="1"/>
    <col min="3087" max="3328" width="11.44140625" style="71"/>
    <col min="3329" max="3329" width="1.6640625" style="71" customWidth="1"/>
    <col min="3330" max="3330" width="8" style="71" customWidth="1"/>
    <col min="3331" max="3331" width="51.44140625" style="71" customWidth="1"/>
    <col min="3332" max="3332" width="6.88671875" style="71" customWidth="1"/>
    <col min="3333" max="3333" width="10.109375" style="71" customWidth="1"/>
    <col min="3334" max="3334" width="11.5546875" style="71" customWidth="1"/>
    <col min="3335" max="3335" width="10" style="71" customWidth="1"/>
    <col min="3336" max="3336" width="12.33203125" style="71" customWidth="1"/>
    <col min="3337" max="3337" width="13.88671875" style="71" customWidth="1"/>
    <col min="3338" max="3338" width="17.6640625" style="71" customWidth="1"/>
    <col min="3339" max="3339" width="17.88671875" style="71" customWidth="1"/>
    <col min="3340" max="3340" width="13.109375" style="71" customWidth="1"/>
    <col min="3341" max="3341" width="11.44140625" style="71"/>
    <col min="3342" max="3342" width="11.5546875" style="71" bestFit="1" customWidth="1"/>
    <col min="3343" max="3584" width="11.44140625" style="71"/>
    <col min="3585" max="3585" width="1.6640625" style="71" customWidth="1"/>
    <col min="3586" max="3586" width="8" style="71" customWidth="1"/>
    <col min="3587" max="3587" width="51.44140625" style="71" customWidth="1"/>
    <col min="3588" max="3588" width="6.88671875" style="71" customWidth="1"/>
    <col min="3589" max="3589" width="10.109375" style="71" customWidth="1"/>
    <col min="3590" max="3590" width="11.5546875" style="71" customWidth="1"/>
    <col min="3591" max="3591" width="10" style="71" customWidth="1"/>
    <col min="3592" max="3592" width="12.33203125" style="71" customWidth="1"/>
    <col min="3593" max="3593" width="13.88671875" style="71" customWidth="1"/>
    <col min="3594" max="3594" width="17.6640625" style="71" customWidth="1"/>
    <col min="3595" max="3595" width="17.88671875" style="71" customWidth="1"/>
    <col min="3596" max="3596" width="13.109375" style="71" customWidth="1"/>
    <col min="3597" max="3597" width="11.44140625" style="71"/>
    <col min="3598" max="3598" width="11.5546875" style="71" bestFit="1" customWidth="1"/>
    <col min="3599" max="3840" width="11.44140625" style="71"/>
    <col min="3841" max="3841" width="1.6640625" style="71" customWidth="1"/>
    <col min="3842" max="3842" width="8" style="71" customWidth="1"/>
    <col min="3843" max="3843" width="51.44140625" style="71" customWidth="1"/>
    <col min="3844" max="3844" width="6.88671875" style="71" customWidth="1"/>
    <col min="3845" max="3845" width="10.109375" style="71" customWidth="1"/>
    <col min="3846" max="3846" width="11.5546875" style="71" customWidth="1"/>
    <col min="3847" max="3847" width="10" style="71" customWidth="1"/>
    <col min="3848" max="3848" width="12.33203125" style="71" customWidth="1"/>
    <col min="3849" max="3849" width="13.88671875" style="71" customWidth="1"/>
    <col min="3850" max="3850" width="17.6640625" style="71" customWidth="1"/>
    <col min="3851" max="3851" width="17.88671875" style="71" customWidth="1"/>
    <col min="3852" max="3852" width="13.109375" style="71" customWidth="1"/>
    <col min="3853" max="3853" width="11.44140625" style="71"/>
    <col min="3854" max="3854" width="11.5546875" style="71" bestFit="1" customWidth="1"/>
    <col min="3855" max="4096" width="11.44140625" style="71"/>
    <col min="4097" max="4097" width="1.6640625" style="71" customWidth="1"/>
    <col min="4098" max="4098" width="8" style="71" customWidth="1"/>
    <col min="4099" max="4099" width="51.44140625" style="71" customWidth="1"/>
    <col min="4100" max="4100" width="6.88671875" style="71" customWidth="1"/>
    <col min="4101" max="4101" width="10.109375" style="71" customWidth="1"/>
    <col min="4102" max="4102" width="11.5546875" style="71" customWidth="1"/>
    <col min="4103" max="4103" width="10" style="71" customWidth="1"/>
    <col min="4104" max="4104" width="12.33203125" style="71" customWidth="1"/>
    <col min="4105" max="4105" width="13.88671875" style="71" customWidth="1"/>
    <col min="4106" max="4106" width="17.6640625" style="71" customWidth="1"/>
    <col min="4107" max="4107" width="17.88671875" style="71" customWidth="1"/>
    <col min="4108" max="4108" width="13.109375" style="71" customWidth="1"/>
    <col min="4109" max="4109" width="11.44140625" style="71"/>
    <col min="4110" max="4110" width="11.5546875" style="71" bestFit="1" customWidth="1"/>
    <col min="4111" max="4352" width="11.44140625" style="71"/>
    <col min="4353" max="4353" width="1.6640625" style="71" customWidth="1"/>
    <col min="4354" max="4354" width="8" style="71" customWidth="1"/>
    <col min="4355" max="4355" width="51.44140625" style="71" customWidth="1"/>
    <col min="4356" max="4356" width="6.88671875" style="71" customWidth="1"/>
    <col min="4357" max="4357" width="10.109375" style="71" customWidth="1"/>
    <col min="4358" max="4358" width="11.5546875" style="71" customWidth="1"/>
    <col min="4359" max="4359" width="10" style="71" customWidth="1"/>
    <col min="4360" max="4360" width="12.33203125" style="71" customWidth="1"/>
    <col min="4361" max="4361" width="13.88671875" style="71" customWidth="1"/>
    <col min="4362" max="4362" width="17.6640625" style="71" customWidth="1"/>
    <col min="4363" max="4363" width="17.88671875" style="71" customWidth="1"/>
    <col min="4364" max="4364" width="13.109375" style="71" customWidth="1"/>
    <col min="4365" max="4365" width="11.44140625" style="71"/>
    <col min="4366" max="4366" width="11.5546875" style="71" bestFit="1" customWidth="1"/>
    <col min="4367" max="4608" width="11.44140625" style="71"/>
    <col min="4609" max="4609" width="1.6640625" style="71" customWidth="1"/>
    <col min="4610" max="4610" width="8" style="71" customWidth="1"/>
    <col min="4611" max="4611" width="51.44140625" style="71" customWidth="1"/>
    <col min="4612" max="4612" width="6.88671875" style="71" customWidth="1"/>
    <col min="4613" max="4613" width="10.109375" style="71" customWidth="1"/>
    <col min="4614" max="4614" width="11.5546875" style="71" customWidth="1"/>
    <col min="4615" max="4615" width="10" style="71" customWidth="1"/>
    <col min="4616" max="4616" width="12.33203125" style="71" customWidth="1"/>
    <col min="4617" max="4617" width="13.88671875" style="71" customWidth="1"/>
    <col min="4618" max="4618" width="17.6640625" style="71" customWidth="1"/>
    <col min="4619" max="4619" width="17.88671875" style="71" customWidth="1"/>
    <col min="4620" max="4620" width="13.109375" style="71" customWidth="1"/>
    <col min="4621" max="4621" width="11.44140625" style="71"/>
    <col min="4622" max="4622" width="11.5546875" style="71" bestFit="1" customWidth="1"/>
    <col min="4623" max="4864" width="11.44140625" style="71"/>
    <col min="4865" max="4865" width="1.6640625" style="71" customWidth="1"/>
    <col min="4866" max="4866" width="8" style="71" customWidth="1"/>
    <col min="4867" max="4867" width="51.44140625" style="71" customWidth="1"/>
    <col min="4868" max="4868" width="6.88671875" style="71" customWidth="1"/>
    <col min="4869" max="4869" width="10.109375" style="71" customWidth="1"/>
    <col min="4870" max="4870" width="11.5546875" style="71" customWidth="1"/>
    <col min="4871" max="4871" width="10" style="71" customWidth="1"/>
    <col min="4872" max="4872" width="12.33203125" style="71" customWidth="1"/>
    <col min="4873" max="4873" width="13.88671875" style="71" customWidth="1"/>
    <col min="4874" max="4874" width="17.6640625" style="71" customWidth="1"/>
    <col min="4875" max="4875" width="17.88671875" style="71" customWidth="1"/>
    <col min="4876" max="4876" width="13.109375" style="71" customWidth="1"/>
    <col min="4877" max="4877" width="11.44140625" style="71"/>
    <col min="4878" max="4878" width="11.5546875" style="71" bestFit="1" customWidth="1"/>
    <col min="4879" max="5120" width="11.44140625" style="71"/>
    <col min="5121" max="5121" width="1.6640625" style="71" customWidth="1"/>
    <col min="5122" max="5122" width="8" style="71" customWidth="1"/>
    <col min="5123" max="5123" width="51.44140625" style="71" customWidth="1"/>
    <col min="5124" max="5124" width="6.88671875" style="71" customWidth="1"/>
    <col min="5125" max="5125" width="10.109375" style="71" customWidth="1"/>
    <col min="5126" max="5126" width="11.5546875" style="71" customWidth="1"/>
    <col min="5127" max="5127" width="10" style="71" customWidth="1"/>
    <col min="5128" max="5128" width="12.33203125" style="71" customWidth="1"/>
    <col min="5129" max="5129" width="13.88671875" style="71" customWidth="1"/>
    <col min="5130" max="5130" width="17.6640625" style="71" customWidth="1"/>
    <col min="5131" max="5131" width="17.88671875" style="71" customWidth="1"/>
    <col min="5132" max="5132" width="13.109375" style="71" customWidth="1"/>
    <col min="5133" max="5133" width="11.44140625" style="71"/>
    <col min="5134" max="5134" width="11.5546875" style="71" bestFit="1" customWidth="1"/>
    <col min="5135" max="5376" width="11.44140625" style="71"/>
    <col min="5377" max="5377" width="1.6640625" style="71" customWidth="1"/>
    <col min="5378" max="5378" width="8" style="71" customWidth="1"/>
    <col min="5379" max="5379" width="51.44140625" style="71" customWidth="1"/>
    <col min="5380" max="5380" width="6.88671875" style="71" customWidth="1"/>
    <col min="5381" max="5381" width="10.109375" style="71" customWidth="1"/>
    <col min="5382" max="5382" width="11.5546875" style="71" customWidth="1"/>
    <col min="5383" max="5383" width="10" style="71" customWidth="1"/>
    <col min="5384" max="5384" width="12.33203125" style="71" customWidth="1"/>
    <col min="5385" max="5385" width="13.88671875" style="71" customWidth="1"/>
    <col min="5386" max="5386" width="17.6640625" style="71" customWidth="1"/>
    <col min="5387" max="5387" width="17.88671875" style="71" customWidth="1"/>
    <col min="5388" max="5388" width="13.109375" style="71" customWidth="1"/>
    <col min="5389" max="5389" width="11.44140625" style="71"/>
    <col min="5390" max="5390" width="11.5546875" style="71" bestFit="1" customWidth="1"/>
    <col min="5391" max="5632" width="11.44140625" style="71"/>
    <col min="5633" max="5633" width="1.6640625" style="71" customWidth="1"/>
    <col min="5634" max="5634" width="8" style="71" customWidth="1"/>
    <col min="5635" max="5635" width="51.44140625" style="71" customWidth="1"/>
    <col min="5636" max="5636" width="6.88671875" style="71" customWidth="1"/>
    <col min="5637" max="5637" width="10.109375" style="71" customWidth="1"/>
    <col min="5638" max="5638" width="11.5546875" style="71" customWidth="1"/>
    <col min="5639" max="5639" width="10" style="71" customWidth="1"/>
    <col min="5640" max="5640" width="12.33203125" style="71" customWidth="1"/>
    <col min="5641" max="5641" width="13.88671875" style="71" customWidth="1"/>
    <col min="5642" max="5642" width="17.6640625" style="71" customWidth="1"/>
    <col min="5643" max="5643" width="17.88671875" style="71" customWidth="1"/>
    <col min="5644" max="5644" width="13.109375" style="71" customWidth="1"/>
    <col min="5645" max="5645" width="11.44140625" style="71"/>
    <col min="5646" max="5646" width="11.5546875" style="71" bestFit="1" customWidth="1"/>
    <col min="5647" max="5888" width="11.44140625" style="71"/>
    <col min="5889" max="5889" width="1.6640625" style="71" customWidth="1"/>
    <col min="5890" max="5890" width="8" style="71" customWidth="1"/>
    <col min="5891" max="5891" width="51.44140625" style="71" customWidth="1"/>
    <col min="5892" max="5892" width="6.88671875" style="71" customWidth="1"/>
    <col min="5893" max="5893" width="10.109375" style="71" customWidth="1"/>
    <col min="5894" max="5894" width="11.5546875" style="71" customWidth="1"/>
    <col min="5895" max="5895" width="10" style="71" customWidth="1"/>
    <col min="5896" max="5896" width="12.33203125" style="71" customWidth="1"/>
    <col min="5897" max="5897" width="13.88671875" style="71" customWidth="1"/>
    <col min="5898" max="5898" width="17.6640625" style="71" customWidth="1"/>
    <col min="5899" max="5899" width="17.88671875" style="71" customWidth="1"/>
    <col min="5900" max="5900" width="13.109375" style="71" customWidth="1"/>
    <col min="5901" max="5901" width="11.44140625" style="71"/>
    <col min="5902" max="5902" width="11.5546875" style="71" bestFit="1" customWidth="1"/>
    <col min="5903" max="6144" width="11.44140625" style="71"/>
    <col min="6145" max="6145" width="1.6640625" style="71" customWidth="1"/>
    <col min="6146" max="6146" width="8" style="71" customWidth="1"/>
    <col min="6147" max="6147" width="51.44140625" style="71" customWidth="1"/>
    <col min="6148" max="6148" width="6.88671875" style="71" customWidth="1"/>
    <col min="6149" max="6149" width="10.109375" style="71" customWidth="1"/>
    <col min="6150" max="6150" width="11.5546875" style="71" customWidth="1"/>
    <col min="6151" max="6151" width="10" style="71" customWidth="1"/>
    <col min="6152" max="6152" width="12.33203125" style="71" customWidth="1"/>
    <col min="6153" max="6153" width="13.88671875" style="71" customWidth="1"/>
    <col min="6154" max="6154" width="17.6640625" style="71" customWidth="1"/>
    <col min="6155" max="6155" width="17.88671875" style="71" customWidth="1"/>
    <col min="6156" max="6156" width="13.109375" style="71" customWidth="1"/>
    <col min="6157" max="6157" width="11.44140625" style="71"/>
    <col min="6158" max="6158" width="11.5546875" style="71" bestFit="1" customWidth="1"/>
    <col min="6159" max="6400" width="11.44140625" style="71"/>
    <col min="6401" max="6401" width="1.6640625" style="71" customWidth="1"/>
    <col min="6402" max="6402" width="8" style="71" customWidth="1"/>
    <col min="6403" max="6403" width="51.44140625" style="71" customWidth="1"/>
    <col min="6404" max="6404" width="6.88671875" style="71" customWidth="1"/>
    <col min="6405" max="6405" width="10.109375" style="71" customWidth="1"/>
    <col min="6406" max="6406" width="11.5546875" style="71" customWidth="1"/>
    <col min="6407" max="6407" width="10" style="71" customWidth="1"/>
    <col min="6408" max="6408" width="12.33203125" style="71" customWidth="1"/>
    <col min="6409" max="6409" width="13.88671875" style="71" customWidth="1"/>
    <col min="6410" max="6410" width="17.6640625" style="71" customWidth="1"/>
    <col min="6411" max="6411" width="17.88671875" style="71" customWidth="1"/>
    <col min="6412" max="6412" width="13.109375" style="71" customWidth="1"/>
    <col min="6413" max="6413" width="11.44140625" style="71"/>
    <col min="6414" max="6414" width="11.5546875" style="71" bestFit="1" customWidth="1"/>
    <col min="6415" max="6656" width="11.44140625" style="71"/>
    <col min="6657" max="6657" width="1.6640625" style="71" customWidth="1"/>
    <col min="6658" max="6658" width="8" style="71" customWidth="1"/>
    <col min="6659" max="6659" width="51.44140625" style="71" customWidth="1"/>
    <col min="6660" max="6660" width="6.88671875" style="71" customWidth="1"/>
    <col min="6661" max="6661" width="10.109375" style="71" customWidth="1"/>
    <col min="6662" max="6662" width="11.5546875" style="71" customWidth="1"/>
    <col min="6663" max="6663" width="10" style="71" customWidth="1"/>
    <col min="6664" max="6664" width="12.33203125" style="71" customWidth="1"/>
    <col min="6665" max="6665" width="13.88671875" style="71" customWidth="1"/>
    <col min="6666" max="6666" width="17.6640625" style="71" customWidth="1"/>
    <col min="6667" max="6667" width="17.88671875" style="71" customWidth="1"/>
    <col min="6668" max="6668" width="13.109375" style="71" customWidth="1"/>
    <col min="6669" max="6669" width="11.44140625" style="71"/>
    <col min="6670" max="6670" width="11.5546875" style="71" bestFit="1" customWidth="1"/>
    <col min="6671" max="6912" width="11.44140625" style="71"/>
    <col min="6913" max="6913" width="1.6640625" style="71" customWidth="1"/>
    <col min="6914" max="6914" width="8" style="71" customWidth="1"/>
    <col min="6915" max="6915" width="51.44140625" style="71" customWidth="1"/>
    <col min="6916" max="6916" width="6.88671875" style="71" customWidth="1"/>
    <col min="6917" max="6917" width="10.109375" style="71" customWidth="1"/>
    <col min="6918" max="6918" width="11.5546875" style="71" customWidth="1"/>
    <col min="6919" max="6919" width="10" style="71" customWidth="1"/>
    <col min="6920" max="6920" width="12.33203125" style="71" customWidth="1"/>
    <col min="6921" max="6921" width="13.88671875" style="71" customWidth="1"/>
    <col min="6922" max="6922" width="17.6640625" style="71" customWidth="1"/>
    <col min="6923" max="6923" width="17.88671875" style="71" customWidth="1"/>
    <col min="6924" max="6924" width="13.109375" style="71" customWidth="1"/>
    <col min="6925" max="6925" width="11.44140625" style="71"/>
    <col min="6926" max="6926" width="11.5546875" style="71" bestFit="1" customWidth="1"/>
    <col min="6927" max="7168" width="11.44140625" style="71"/>
    <col min="7169" max="7169" width="1.6640625" style="71" customWidth="1"/>
    <col min="7170" max="7170" width="8" style="71" customWidth="1"/>
    <col min="7171" max="7171" width="51.44140625" style="71" customWidth="1"/>
    <col min="7172" max="7172" width="6.88671875" style="71" customWidth="1"/>
    <col min="7173" max="7173" width="10.109375" style="71" customWidth="1"/>
    <col min="7174" max="7174" width="11.5546875" style="71" customWidth="1"/>
    <col min="7175" max="7175" width="10" style="71" customWidth="1"/>
    <col min="7176" max="7176" width="12.33203125" style="71" customWidth="1"/>
    <col min="7177" max="7177" width="13.88671875" style="71" customWidth="1"/>
    <col min="7178" max="7178" width="17.6640625" style="71" customWidth="1"/>
    <col min="7179" max="7179" width="17.88671875" style="71" customWidth="1"/>
    <col min="7180" max="7180" width="13.109375" style="71" customWidth="1"/>
    <col min="7181" max="7181" width="11.44140625" style="71"/>
    <col min="7182" max="7182" width="11.5546875" style="71" bestFit="1" customWidth="1"/>
    <col min="7183" max="7424" width="11.44140625" style="71"/>
    <col min="7425" max="7425" width="1.6640625" style="71" customWidth="1"/>
    <col min="7426" max="7426" width="8" style="71" customWidth="1"/>
    <col min="7427" max="7427" width="51.44140625" style="71" customWidth="1"/>
    <col min="7428" max="7428" width="6.88671875" style="71" customWidth="1"/>
    <col min="7429" max="7429" width="10.109375" style="71" customWidth="1"/>
    <col min="7430" max="7430" width="11.5546875" style="71" customWidth="1"/>
    <col min="7431" max="7431" width="10" style="71" customWidth="1"/>
    <col min="7432" max="7432" width="12.33203125" style="71" customWidth="1"/>
    <col min="7433" max="7433" width="13.88671875" style="71" customWidth="1"/>
    <col min="7434" max="7434" width="17.6640625" style="71" customWidth="1"/>
    <col min="7435" max="7435" width="17.88671875" style="71" customWidth="1"/>
    <col min="7436" max="7436" width="13.109375" style="71" customWidth="1"/>
    <col min="7437" max="7437" width="11.44140625" style="71"/>
    <col min="7438" max="7438" width="11.5546875" style="71" bestFit="1" customWidth="1"/>
    <col min="7439" max="7680" width="11.44140625" style="71"/>
    <col min="7681" max="7681" width="1.6640625" style="71" customWidth="1"/>
    <col min="7682" max="7682" width="8" style="71" customWidth="1"/>
    <col min="7683" max="7683" width="51.44140625" style="71" customWidth="1"/>
    <col min="7684" max="7684" width="6.88671875" style="71" customWidth="1"/>
    <col min="7685" max="7685" width="10.109375" style="71" customWidth="1"/>
    <col min="7686" max="7686" width="11.5546875" style="71" customWidth="1"/>
    <col min="7687" max="7687" width="10" style="71" customWidth="1"/>
    <col min="7688" max="7688" width="12.33203125" style="71" customWidth="1"/>
    <col min="7689" max="7689" width="13.88671875" style="71" customWidth="1"/>
    <col min="7690" max="7690" width="17.6640625" style="71" customWidth="1"/>
    <col min="7691" max="7691" width="17.88671875" style="71" customWidth="1"/>
    <col min="7692" max="7692" width="13.109375" style="71" customWidth="1"/>
    <col min="7693" max="7693" width="11.44140625" style="71"/>
    <col min="7694" max="7694" width="11.5546875" style="71" bestFit="1" customWidth="1"/>
    <col min="7695" max="7936" width="11.44140625" style="71"/>
    <col min="7937" max="7937" width="1.6640625" style="71" customWidth="1"/>
    <col min="7938" max="7938" width="8" style="71" customWidth="1"/>
    <col min="7939" max="7939" width="51.44140625" style="71" customWidth="1"/>
    <col min="7940" max="7940" width="6.88671875" style="71" customWidth="1"/>
    <col min="7941" max="7941" width="10.109375" style="71" customWidth="1"/>
    <col min="7942" max="7942" width="11.5546875" style="71" customWidth="1"/>
    <col min="7943" max="7943" width="10" style="71" customWidth="1"/>
    <col min="7944" max="7944" width="12.33203125" style="71" customWidth="1"/>
    <col min="7945" max="7945" width="13.88671875" style="71" customWidth="1"/>
    <col min="7946" max="7946" width="17.6640625" style="71" customWidth="1"/>
    <col min="7947" max="7947" width="17.88671875" style="71" customWidth="1"/>
    <col min="7948" max="7948" width="13.109375" style="71" customWidth="1"/>
    <col min="7949" max="7949" width="11.44140625" style="71"/>
    <col min="7950" max="7950" width="11.5546875" style="71" bestFit="1" customWidth="1"/>
    <col min="7951" max="8192" width="11.44140625" style="71"/>
    <col min="8193" max="8193" width="1.6640625" style="71" customWidth="1"/>
    <col min="8194" max="8194" width="8" style="71" customWidth="1"/>
    <col min="8195" max="8195" width="51.44140625" style="71" customWidth="1"/>
    <col min="8196" max="8196" width="6.88671875" style="71" customWidth="1"/>
    <col min="8197" max="8197" width="10.109375" style="71" customWidth="1"/>
    <col min="8198" max="8198" width="11.5546875" style="71" customWidth="1"/>
    <col min="8199" max="8199" width="10" style="71" customWidth="1"/>
    <col min="8200" max="8200" width="12.33203125" style="71" customWidth="1"/>
    <col min="8201" max="8201" width="13.88671875" style="71" customWidth="1"/>
    <col min="8202" max="8202" width="17.6640625" style="71" customWidth="1"/>
    <col min="8203" max="8203" width="17.88671875" style="71" customWidth="1"/>
    <col min="8204" max="8204" width="13.109375" style="71" customWidth="1"/>
    <col min="8205" max="8205" width="11.44140625" style="71"/>
    <col min="8206" max="8206" width="11.5546875" style="71" bestFit="1" customWidth="1"/>
    <col min="8207" max="8448" width="11.44140625" style="71"/>
    <col min="8449" max="8449" width="1.6640625" style="71" customWidth="1"/>
    <col min="8450" max="8450" width="8" style="71" customWidth="1"/>
    <col min="8451" max="8451" width="51.44140625" style="71" customWidth="1"/>
    <col min="8452" max="8452" width="6.88671875" style="71" customWidth="1"/>
    <col min="8453" max="8453" width="10.109375" style="71" customWidth="1"/>
    <col min="8454" max="8454" width="11.5546875" style="71" customWidth="1"/>
    <col min="8455" max="8455" width="10" style="71" customWidth="1"/>
    <col min="8456" max="8456" width="12.33203125" style="71" customWidth="1"/>
    <col min="8457" max="8457" width="13.88671875" style="71" customWidth="1"/>
    <col min="8458" max="8458" width="17.6640625" style="71" customWidth="1"/>
    <col min="8459" max="8459" width="17.88671875" style="71" customWidth="1"/>
    <col min="8460" max="8460" width="13.109375" style="71" customWidth="1"/>
    <col min="8461" max="8461" width="11.44140625" style="71"/>
    <col min="8462" max="8462" width="11.5546875" style="71" bestFit="1" customWidth="1"/>
    <col min="8463" max="8704" width="11.44140625" style="71"/>
    <col min="8705" max="8705" width="1.6640625" style="71" customWidth="1"/>
    <col min="8706" max="8706" width="8" style="71" customWidth="1"/>
    <col min="8707" max="8707" width="51.44140625" style="71" customWidth="1"/>
    <col min="8708" max="8708" width="6.88671875" style="71" customWidth="1"/>
    <col min="8709" max="8709" width="10.109375" style="71" customWidth="1"/>
    <col min="8710" max="8710" width="11.5546875" style="71" customWidth="1"/>
    <col min="8711" max="8711" width="10" style="71" customWidth="1"/>
    <col min="8712" max="8712" width="12.33203125" style="71" customWidth="1"/>
    <col min="8713" max="8713" width="13.88671875" style="71" customWidth="1"/>
    <col min="8714" max="8714" width="17.6640625" style="71" customWidth="1"/>
    <col min="8715" max="8715" width="17.88671875" style="71" customWidth="1"/>
    <col min="8716" max="8716" width="13.109375" style="71" customWidth="1"/>
    <col min="8717" max="8717" width="11.44140625" style="71"/>
    <col min="8718" max="8718" width="11.5546875" style="71" bestFit="1" customWidth="1"/>
    <col min="8719" max="8960" width="11.44140625" style="71"/>
    <col min="8961" max="8961" width="1.6640625" style="71" customWidth="1"/>
    <col min="8962" max="8962" width="8" style="71" customWidth="1"/>
    <col min="8963" max="8963" width="51.44140625" style="71" customWidth="1"/>
    <col min="8964" max="8964" width="6.88671875" style="71" customWidth="1"/>
    <col min="8965" max="8965" width="10.109375" style="71" customWidth="1"/>
    <col min="8966" max="8966" width="11.5546875" style="71" customWidth="1"/>
    <col min="8967" max="8967" width="10" style="71" customWidth="1"/>
    <col min="8968" max="8968" width="12.33203125" style="71" customWidth="1"/>
    <col min="8969" max="8969" width="13.88671875" style="71" customWidth="1"/>
    <col min="8970" max="8970" width="17.6640625" style="71" customWidth="1"/>
    <col min="8971" max="8971" width="17.88671875" style="71" customWidth="1"/>
    <col min="8972" max="8972" width="13.109375" style="71" customWidth="1"/>
    <col min="8973" max="8973" width="11.44140625" style="71"/>
    <col min="8974" max="8974" width="11.5546875" style="71" bestFit="1" customWidth="1"/>
    <col min="8975" max="9216" width="11.44140625" style="71"/>
    <col min="9217" max="9217" width="1.6640625" style="71" customWidth="1"/>
    <col min="9218" max="9218" width="8" style="71" customWidth="1"/>
    <col min="9219" max="9219" width="51.44140625" style="71" customWidth="1"/>
    <col min="9220" max="9220" width="6.88671875" style="71" customWidth="1"/>
    <col min="9221" max="9221" width="10.109375" style="71" customWidth="1"/>
    <col min="9222" max="9222" width="11.5546875" style="71" customWidth="1"/>
    <col min="9223" max="9223" width="10" style="71" customWidth="1"/>
    <col min="9224" max="9224" width="12.33203125" style="71" customWidth="1"/>
    <col min="9225" max="9225" width="13.88671875" style="71" customWidth="1"/>
    <col min="9226" max="9226" width="17.6640625" style="71" customWidth="1"/>
    <col min="9227" max="9227" width="17.88671875" style="71" customWidth="1"/>
    <col min="9228" max="9228" width="13.109375" style="71" customWidth="1"/>
    <col min="9229" max="9229" width="11.44140625" style="71"/>
    <col min="9230" max="9230" width="11.5546875" style="71" bestFit="1" customWidth="1"/>
    <col min="9231" max="9472" width="11.44140625" style="71"/>
    <col min="9473" max="9473" width="1.6640625" style="71" customWidth="1"/>
    <col min="9474" max="9474" width="8" style="71" customWidth="1"/>
    <col min="9475" max="9475" width="51.44140625" style="71" customWidth="1"/>
    <col min="9476" max="9476" width="6.88671875" style="71" customWidth="1"/>
    <col min="9477" max="9477" width="10.109375" style="71" customWidth="1"/>
    <col min="9478" max="9478" width="11.5546875" style="71" customWidth="1"/>
    <col min="9479" max="9479" width="10" style="71" customWidth="1"/>
    <col min="9480" max="9480" width="12.33203125" style="71" customWidth="1"/>
    <col min="9481" max="9481" width="13.88671875" style="71" customWidth="1"/>
    <col min="9482" max="9482" width="17.6640625" style="71" customWidth="1"/>
    <col min="9483" max="9483" width="17.88671875" style="71" customWidth="1"/>
    <col min="9484" max="9484" width="13.109375" style="71" customWidth="1"/>
    <col min="9485" max="9485" width="11.44140625" style="71"/>
    <col min="9486" max="9486" width="11.5546875" style="71" bestFit="1" customWidth="1"/>
    <col min="9487" max="9728" width="11.44140625" style="71"/>
    <col min="9729" max="9729" width="1.6640625" style="71" customWidth="1"/>
    <col min="9730" max="9730" width="8" style="71" customWidth="1"/>
    <col min="9731" max="9731" width="51.44140625" style="71" customWidth="1"/>
    <col min="9732" max="9732" width="6.88671875" style="71" customWidth="1"/>
    <col min="9733" max="9733" width="10.109375" style="71" customWidth="1"/>
    <col min="9734" max="9734" width="11.5546875" style="71" customWidth="1"/>
    <col min="9735" max="9735" width="10" style="71" customWidth="1"/>
    <col min="9736" max="9736" width="12.33203125" style="71" customWidth="1"/>
    <col min="9737" max="9737" width="13.88671875" style="71" customWidth="1"/>
    <col min="9738" max="9738" width="17.6640625" style="71" customWidth="1"/>
    <col min="9739" max="9739" width="17.88671875" style="71" customWidth="1"/>
    <col min="9740" max="9740" width="13.109375" style="71" customWidth="1"/>
    <col min="9741" max="9741" width="11.44140625" style="71"/>
    <col min="9742" max="9742" width="11.5546875" style="71" bestFit="1" customWidth="1"/>
    <col min="9743" max="9984" width="11.44140625" style="71"/>
    <col min="9985" max="9985" width="1.6640625" style="71" customWidth="1"/>
    <col min="9986" max="9986" width="8" style="71" customWidth="1"/>
    <col min="9987" max="9987" width="51.44140625" style="71" customWidth="1"/>
    <col min="9988" max="9988" width="6.88671875" style="71" customWidth="1"/>
    <col min="9989" max="9989" width="10.109375" style="71" customWidth="1"/>
    <col min="9990" max="9990" width="11.5546875" style="71" customWidth="1"/>
    <col min="9991" max="9991" width="10" style="71" customWidth="1"/>
    <col min="9992" max="9992" width="12.33203125" style="71" customWidth="1"/>
    <col min="9993" max="9993" width="13.88671875" style="71" customWidth="1"/>
    <col min="9994" max="9994" width="17.6640625" style="71" customWidth="1"/>
    <col min="9995" max="9995" width="17.88671875" style="71" customWidth="1"/>
    <col min="9996" max="9996" width="13.109375" style="71" customWidth="1"/>
    <col min="9997" max="9997" width="11.44140625" style="71"/>
    <col min="9998" max="9998" width="11.5546875" style="71" bestFit="1" customWidth="1"/>
    <col min="9999" max="10240" width="11.44140625" style="71"/>
    <col min="10241" max="10241" width="1.6640625" style="71" customWidth="1"/>
    <col min="10242" max="10242" width="8" style="71" customWidth="1"/>
    <col min="10243" max="10243" width="51.44140625" style="71" customWidth="1"/>
    <col min="10244" max="10244" width="6.88671875" style="71" customWidth="1"/>
    <col min="10245" max="10245" width="10.109375" style="71" customWidth="1"/>
    <col min="10246" max="10246" width="11.5546875" style="71" customWidth="1"/>
    <col min="10247" max="10247" width="10" style="71" customWidth="1"/>
    <col min="10248" max="10248" width="12.33203125" style="71" customWidth="1"/>
    <col min="10249" max="10249" width="13.88671875" style="71" customWidth="1"/>
    <col min="10250" max="10250" width="17.6640625" style="71" customWidth="1"/>
    <col min="10251" max="10251" width="17.88671875" style="71" customWidth="1"/>
    <col min="10252" max="10252" width="13.109375" style="71" customWidth="1"/>
    <col min="10253" max="10253" width="11.44140625" style="71"/>
    <col min="10254" max="10254" width="11.5546875" style="71" bestFit="1" customWidth="1"/>
    <col min="10255" max="10496" width="11.44140625" style="71"/>
    <col min="10497" max="10497" width="1.6640625" style="71" customWidth="1"/>
    <col min="10498" max="10498" width="8" style="71" customWidth="1"/>
    <col min="10499" max="10499" width="51.44140625" style="71" customWidth="1"/>
    <col min="10500" max="10500" width="6.88671875" style="71" customWidth="1"/>
    <col min="10501" max="10501" width="10.109375" style="71" customWidth="1"/>
    <col min="10502" max="10502" width="11.5546875" style="71" customWidth="1"/>
    <col min="10503" max="10503" width="10" style="71" customWidth="1"/>
    <col min="10504" max="10504" width="12.33203125" style="71" customWidth="1"/>
    <col min="10505" max="10505" width="13.88671875" style="71" customWidth="1"/>
    <col min="10506" max="10506" width="17.6640625" style="71" customWidth="1"/>
    <col min="10507" max="10507" width="17.88671875" style="71" customWidth="1"/>
    <col min="10508" max="10508" width="13.109375" style="71" customWidth="1"/>
    <col min="10509" max="10509" width="11.44140625" style="71"/>
    <col min="10510" max="10510" width="11.5546875" style="71" bestFit="1" customWidth="1"/>
    <col min="10511" max="10752" width="11.44140625" style="71"/>
    <col min="10753" max="10753" width="1.6640625" style="71" customWidth="1"/>
    <col min="10754" max="10754" width="8" style="71" customWidth="1"/>
    <col min="10755" max="10755" width="51.44140625" style="71" customWidth="1"/>
    <col min="10756" max="10756" width="6.88671875" style="71" customWidth="1"/>
    <col min="10757" max="10757" width="10.109375" style="71" customWidth="1"/>
    <col min="10758" max="10758" width="11.5546875" style="71" customWidth="1"/>
    <col min="10759" max="10759" width="10" style="71" customWidth="1"/>
    <col min="10760" max="10760" width="12.33203125" style="71" customWidth="1"/>
    <col min="10761" max="10761" width="13.88671875" style="71" customWidth="1"/>
    <col min="10762" max="10762" width="17.6640625" style="71" customWidth="1"/>
    <col min="10763" max="10763" width="17.88671875" style="71" customWidth="1"/>
    <col min="10764" max="10764" width="13.109375" style="71" customWidth="1"/>
    <col min="10765" max="10765" width="11.44140625" style="71"/>
    <col min="10766" max="10766" width="11.5546875" style="71" bestFit="1" customWidth="1"/>
    <col min="10767" max="11008" width="11.44140625" style="71"/>
    <col min="11009" max="11009" width="1.6640625" style="71" customWidth="1"/>
    <col min="11010" max="11010" width="8" style="71" customWidth="1"/>
    <col min="11011" max="11011" width="51.44140625" style="71" customWidth="1"/>
    <col min="11012" max="11012" width="6.88671875" style="71" customWidth="1"/>
    <col min="11013" max="11013" width="10.109375" style="71" customWidth="1"/>
    <col min="11014" max="11014" width="11.5546875" style="71" customWidth="1"/>
    <col min="11015" max="11015" width="10" style="71" customWidth="1"/>
    <col min="11016" max="11016" width="12.33203125" style="71" customWidth="1"/>
    <col min="11017" max="11017" width="13.88671875" style="71" customWidth="1"/>
    <col min="11018" max="11018" width="17.6640625" style="71" customWidth="1"/>
    <col min="11019" max="11019" width="17.88671875" style="71" customWidth="1"/>
    <col min="11020" max="11020" width="13.109375" style="71" customWidth="1"/>
    <col min="11021" max="11021" width="11.44140625" style="71"/>
    <col min="11022" max="11022" width="11.5546875" style="71" bestFit="1" customWidth="1"/>
    <col min="11023" max="11264" width="11.44140625" style="71"/>
    <col min="11265" max="11265" width="1.6640625" style="71" customWidth="1"/>
    <col min="11266" max="11266" width="8" style="71" customWidth="1"/>
    <col min="11267" max="11267" width="51.44140625" style="71" customWidth="1"/>
    <col min="11268" max="11268" width="6.88671875" style="71" customWidth="1"/>
    <col min="11269" max="11269" width="10.109375" style="71" customWidth="1"/>
    <col min="11270" max="11270" width="11.5546875" style="71" customWidth="1"/>
    <col min="11271" max="11271" width="10" style="71" customWidth="1"/>
    <col min="11272" max="11272" width="12.33203125" style="71" customWidth="1"/>
    <col min="11273" max="11273" width="13.88671875" style="71" customWidth="1"/>
    <col min="11274" max="11274" width="17.6640625" style="71" customWidth="1"/>
    <col min="11275" max="11275" width="17.88671875" style="71" customWidth="1"/>
    <col min="11276" max="11276" width="13.109375" style="71" customWidth="1"/>
    <col min="11277" max="11277" width="11.44140625" style="71"/>
    <col min="11278" max="11278" width="11.5546875" style="71" bestFit="1" customWidth="1"/>
    <col min="11279" max="11520" width="11.44140625" style="71"/>
    <col min="11521" max="11521" width="1.6640625" style="71" customWidth="1"/>
    <col min="11522" max="11522" width="8" style="71" customWidth="1"/>
    <col min="11523" max="11523" width="51.44140625" style="71" customWidth="1"/>
    <col min="11524" max="11524" width="6.88671875" style="71" customWidth="1"/>
    <col min="11525" max="11525" width="10.109375" style="71" customWidth="1"/>
    <col min="11526" max="11526" width="11.5546875" style="71" customWidth="1"/>
    <col min="11527" max="11527" width="10" style="71" customWidth="1"/>
    <col min="11528" max="11528" width="12.33203125" style="71" customWidth="1"/>
    <col min="11529" max="11529" width="13.88671875" style="71" customWidth="1"/>
    <col min="11530" max="11530" width="17.6640625" style="71" customWidth="1"/>
    <col min="11531" max="11531" width="17.88671875" style="71" customWidth="1"/>
    <col min="11532" max="11532" width="13.109375" style="71" customWidth="1"/>
    <col min="11533" max="11533" width="11.44140625" style="71"/>
    <col min="11534" max="11534" width="11.5546875" style="71" bestFit="1" customWidth="1"/>
    <col min="11535" max="11776" width="11.44140625" style="71"/>
    <col min="11777" max="11777" width="1.6640625" style="71" customWidth="1"/>
    <col min="11778" max="11778" width="8" style="71" customWidth="1"/>
    <col min="11779" max="11779" width="51.44140625" style="71" customWidth="1"/>
    <col min="11780" max="11780" width="6.88671875" style="71" customWidth="1"/>
    <col min="11781" max="11781" width="10.109375" style="71" customWidth="1"/>
    <col min="11782" max="11782" width="11.5546875" style="71" customWidth="1"/>
    <col min="11783" max="11783" width="10" style="71" customWidth="1"/>
    <col min="11784" max="11784" width="12.33203125" style="71" customWidth="1"/>
    <col min="11785" max="11785" width="13.88671875" style="71" customWidth="1"/>
    <col min="11786" max="11786" width="17.6640625" style="71" customWidth="1"/>
    <col min="11787" max="11787" width="17.88671875" style="71" customWidth="1"/>
    <col min="11788" max="11788" width="13.109375" style="71" customWidth="1"/>
    <col min="11789" max="11789" width="11.44140625" style="71"/>
    <col min="11790" max="11790" width="11.5546875" style="71" bestFit="1" customWidth="1"/>
    <col min="11791" max="12032" width="11.44140625" style="71"/>
    <col min="12033" max="12033" width="1.6640625" style="71" customWidth="1"/>
    <col min="12034" max="12034" width="8" style="71" customWidth="1"/>
    <col min="12035" max="12035" width="51.44140625" style="71" customWidth="1"/>
    <col min="12036" max="12036" width="6.88671875" style="71" customWidth="1"/>
    <col min="12037" max="12037" width="10.109375" style="71" customWidth="1"/>
    <col min="12038" max="12038" width="11.5546875" style="71" customWidth="1"/>
    <col min="12039" max="12039" width="10" style="71" customWidth="1"/>
    <col min="12040" max="12040" width="12.33203125" style="71" customWidth="1"/>
    <col min="12041" max="12041" width="13.88671875" style="71" customWidth="1"/>
    <col min="12042" max="12042" width="17.6640625" style="71" customWidth="1"/>
    <col min="12043" max="12043" width="17.88671875" style="71" customWidth="1"/>
    <col min="12044" max="12044" width="13.109375" style="71" customWidth="1"/>
    <col min="12045" max="12045" width="11.44140625" style="71"/>
    <col min="12046" max="12046" width="11.5546875" style="71" bestFit="1" customWidth="1"/>
    <col min="12047" max="12288" width="11.44140625" style="71"/>
    <col min="12289" max="12289" width="1.6640625" style="71" customWidth="1"/>
    <col min="12290" max="12290" width="8" style="71" customWidth="1"/>
    <col min="12291" max="12291" width="51.44140625" style="71" customWidth="1"/>
    <col min="12292" max="12292" width="6.88671875" style="71" customWidth="1"/>
    <col min="12293" max="12293" width="10.109375" style="71" customWidth="1"/>
    <col min="12294" max="12294" width="11.5546875" style="71" customWidth="1"/>
    <col min="12295" max="12295" width="10" style="71" customWidth="1"/>
    <col min="12296" max="12296" width="12.33203125" style="71" customWidth="1"/>
    <col min="12297" max="12297" width="13.88671875" style="71" customWidth="1"/>
    <col min="12298" max="12298" width="17.6640625" style="71" customWidth="1"/>
    <col min="12299" max="12299" width="17.88671875" style="71" customWidth="1"/>
    <col min="12300" max="12300" width="13.109375" style="71" customWidth="1"/>
    <col min="12301" max="12301" width="11.44140625" style="71"/>
    <col min="12302" max="12302" width="11.5546875" style="71" bestFit="1" customWidth="1"/>
    <col min="12303" max="12544" width="11.44140625" style="71"/>
    <col min="12545" max="12545" width="1.6640625" style="71" customWidth="1"/>
    <col min="12546" max="12546" width="8" style="71" customWidth="1"/>
    <col min="12547" max="12547" width="51.44140625" style="71" customWidth="1"/>
    <col min="12548" max="12548" width="6.88671875" style="71" customWidth="1"/>
    <col min="12549" max="12549" width="10.109375" style="71" customWidth="1"/>
    <col min="12550" max="12550" width="11.5546875" style="71" customWidth="1"/>
    <col min="12551" max="12551" width="10" style="71" customWidth="1"/>
    <col min="12552" max="12552" width="12.33203125" style="71" customWidth="1"/>
    <col min="12553" max="12553" width="13.88671875" style="71" customWidth="1"/>
    <col min="12554" max="12554" width="17.6640625" style="71" customWidth="1"/>
    <col min="12555" max="12555" width="17.88671875" style="71" customWidth="1"/>
    <col min="12556" max="12556" width="13.109375" style="71" customWidth="1"/>
    <col min="12557" max="12557" width="11.44140625" style="71"/>
    <col min="12558" max="12558" width="11.5546875" style="71" bestFit="1" customWidth="1"/>
    <col min="12559" max="12800" width="11.44140625" style="71"/>
    <col min="12801" max="12801" width="1.6640625" style="71" customWidth="1"/>
    <col min="12802" max="12802" width="8" style="71" customWidth="1"/>
    <col min="12803" max="12803" width="51.44140625" style="71" customWidth="1"/>
    <col min="12804" max="12804" width="6.88671875" style="71" customWidth="1"/>
    <col min="12805" max="12805" width="10.109375" style="71" customWidth="1"/>
    <col min="12806" max="12806" width="11.5546875" style="71" customWidth="1"/>
    <col min="12807" max="12807" width="10" style="71" customWidth="1"/>
    <col min="12808" max="12808" width="12.33203125" style="71" customWidth="1"/>
    <col min="12809" max="12809" width="13.88671875" style="71" customWidth="1"/>
    <col min="12810" max="12810" width="17.6640625" style="71" customWidth="1"/>
    <col min="12811" max="12811" width="17.88671875" style="71" customWidth="1"/>
    <col min="12812" max="12812" width="13.109375" style="71" customWidth="1"/>
    <col min="12813" max="12813" width="11.44140625" style="71"/>
    <col min="12814" max="12814" width="11.5546875" style="71" bestFit="1" customWidth="1"/>
    <col min="12815" max="13056" width="11.44140625" style="71"/>
    <col min="13057" max="13057" width="1.6640625" style="71" customWidth="1"/>
    <col min="13058" max="13058" width="8" style="71" customWidth="1"/>
    <col min="13059" max="13059" width="51.44140625" style="71" customWidth="1"/>
    <col min="13060" max="13060" width="6.88671875" style="71" customWidth="1"/>
    <col min="13061" max="13061" width="10.109375" style="71" customWidth="1"/>
    <col min="13062" max="13062" width="11.5546875" style="71" customWidth="1"/>
    <col min="13063" max="13063" width="10" style="71" customWidth="1"/>
    <col min="13064" max="13064" width="12.33203125" style="71" customWidth="1"/>
    <col min="13065" max="13065" width="13.88671875" style="71" customWidth="1"/>
    <col min="13066" max="13066" width="17.6640625" style="71" customWidth="1"/>
    <col min="13067" max="13067" width="17.88671875" style="71" customWidth="1"/>
    <col min="13068" max="13068" width="13.109375" style="71" customWidth="1"/>
    <col min="13069" max="13069" width="11.44140625" style="71"/>
    <col min="13070" max="13070" width="11.5546875" style="71" bestFit="1" customWidth="1"/>
    <col min="13071" max="13312" width="11.44140625" style="71"/>
    <col min="13313" max="13313" width="1.6640625" style="71" customWidth="1"/>
    <col min="13314" max="13314" width="8" style="71" customWidth="1"/>
    <col min="13315" max="13315" width="51.44140625" style="71" customWidth="1"/>
    <col min="13316" max="13316" width="6.88671875" style="71" customWidth="1"/>
    <col min="13317" max="13317" width="10.109375" style="71" customWidth="1"/>
    <col min="13318" max="13318" width="11.5546875" style="71" customWidth="1"/>
    <col min="13319" max="13319" width="10" style="71" customWidth="1"/>
    <col min="13320" max="13320" width="12.33203125" style="71" customWidth="1"/>
    <col min="13321" max="13321" width="13.88671875" style="71" customWidth="1"/>
    <col min="13322" max="13322" width="17.6640625" style="71" customWidth="1"/>
    <col min="13323" max="13323" width="17.88671875" style="71" customWidth="1"/>
    <col min="13324" max="13324" width="13.109375" style="71" customWidth="1"/>
    <col min="13325" max="13325" width="11.44140625" style="71"/>
    <col min="13326" max="13326" width="11.5546875" style="71" bestFit="1" customWidth="1"/>
    <col min="13327" max="13568" width="11.44140625" style="71"/>
    <col min="13569" max="13569" width="1.6640625" style="71" customWidth="1"/>
    <col min="13570" max="13570" width="8" style="71" customWidth="1"/>
    <col min="13571" max="13571" width="51.44140625" style="71" customWidth="1"/>
    <col min="13572" max="13572" width="6.88671875" style="71" customWidth="1"/>
    <col min="13573" max="13573" width="10.109375" style="71" customWidth="1"/>
    <col min="13574" max="13574" width="11.5546875" style="71" customWidth="1"/>
    <col min="13575" max="13575" width="10" style="71" customWidth="1"/>
    <col min="13576" max="13576" width="12.33203125" style="71" customWidth="1"/>
    <col min="13577" max="13577" width="13.88671875" style="71" customWidth="1"/>
    <col min="13578" max="13578" width="17.6640625" style="71" customWidth="1"/>
    <col min="13579" max="13579" width="17.88671875" style="71" customWidth="1"/>
    <col min="13580" max="13580" width="13.109375" style="71" customWidth="1"/>
    <col min="13581" max="13581" width="11.44140625" style="71"/>
    <col min="13582" max="13582" width="11.5546875" style="71" bestFit="1" customWidth="1"/>
    <col min="13583" max="13824" width="11.44140625" style="71"/>
    <col min="13825" max="13825" width="1.6640625" style="71" customWidth="1"/>
    <col min="13826" max="13826" width="8" style="71" customWidth="1"/>
    <col min="13827" max="13827" width="51.44140625" style="71" customWidth="1"/>
    <col min="13828" max="13828" width="6.88671875" style="71" customWidth="1"/>
    <col min="13829" max="13829" width="10.109375" style="71" customWidth="1"/>
    <col min="13830" max="13830" width="11.5546875" style="71" customWidth="1"/>
    <col min="13831" max="13831" width="10" style="71" customWidth="1"/>
    <col min="13832" max="13832" width="12.33203125" style="71" customWidth="1"/>
    <col min="13833" max="13833" width="13.88671875" style="71" customWidth="1"/>
    <col min="13834" max="13834" width="17.6640625" style="71" customWidth="1"/>
    <col min="13835" max="13835" width="17.88671875" style="71" customWidth="1"/>
    <col min="13836" max="13836" width="13.109375" style="71" customWidth="1"/>
    <col min="13837" max="13837" width="11.44140625" style="71"/>
    <col min="13838" max="13838" width="11.5546875" style="71" bestFit="1" customWidth="1"/>
    <col min="13839" max="14080" width="11.44140625" style="71"/>
    <col min="14081" max="14081" width="1.6640625" style="71" customWidth="1"/>
    <col min="14082" max="14082" width="8" style="71" customWidth="1"/>
    <col min="14083" max="14083" width="51.44140625" style="71" customWidth="1"/>
    <col min="14084" max="14084" width="6.88671875" style="71" customWidth="1"/>
    <col min="14085" max="14085" width="10.109375" style="71" customWidth="1"/>
    <col min="14086" max="14086" width="11.5546875" style="71" customWidth="1"/>
    <col min="14087" max="14087" width="10" style="71" customWidth="1"/>
    <col min="14088" max="14088" width="12.33203125" style="71" customWidth="1"/>
    <col min="14089" max="14089" width="13.88671875" style="71" customWidth="1"/>
    <col min="14090" max="14090" width="17.6640625" style="71" customWidth="1"/>
    <col min="14091" max="14091" width="17.88671875" style="71" customWidth="1"/>
    <col min="14092" max="14092" width="13.109375" style="71" customWidth="1"/>
    <col min="14093" max="14093" width="11.44140625" style="71"/>
    <col min="14094" max="14094" width="11.5546875" style="71" bestFit="1" customWidth="1"/>
    <col min="14095" max="14336" width="11.44140625" style="71"/>
    <col min="14337" max="14337" width="1.6640625" style="71" customWidth="1"/>
    <col min="14338" max="14338" width="8" style="71" customWidth="1"/>
    <col min="14339" max="14339" width="51.44140625" style="71" customWidth="1"/>
    <col min="14340" max="14340" width="6.88671875" style="71" customWidth="1"/>
    <col min="14341" max="14341" width="10.109375" style="71" customWidth="1"/>
    <col min="14342" max="14342" width="11.5546875" style="71" customWidth="1"/>
    <col min="14343" max="14343" width="10" style="71" customWidth="1"/>
    <col min="14344" max="14344" width="12.33203125" style="71" customWidth="1"/>
    <col min="14345" max="14345" width="13.88671875" style="71" customWidth="1"/>
    <col min="14346" max="14346" width="17.6640625" style="71" customWidth="1"/>
    <col min="14347" max="14347" width="17.88671875" style="71" customWidth="1"/>
    <col min="14348" max="14348" width="13.109375" style="71" customWidth="1"/>
    <col min="14349" max="14349" width="11.44140625" style="71"/>
    <col min="14350" max="14350" width="11.5546875" style="71" bestFit="1" customWidth="1"/>
    <col min="14351" max="14592" width="11.44140625" style="71"/>
    <col min="14593" max="14593" width="1.6640625" style="71" customWidth="1"/>
    <col min="14594" max="14594" width="8" style="71" customWidth="1"/>
    <col min="14595" max="14595" width="51.44140625" style="71" customWidth="1"/>
    <col min="14596" max="14596" width="6.88671875" style="71" customWidth="1"/>
    <col min="14597" max="14597" width="10.109375" style="71" customWidth="1"/>
    <col min="14598" max="14598" width="11.5546875" style="71" customWidth="1"/>
    <col min="14599" max="14599" width="10" style="71" customWidth="1"/>
    <col min="14600" max="14600" width="12.33203125" style="71" customWidth="1"/>
    <col min="14601" max="14601" width="13.88671875" style="71" customWidth="1"/>
    <col min="14602" max="14602" width="17.6640625" style="71" customWidth="1"/>
    <col min="14603" max="14603" width="17.88671875" style="71" customWidth="1"/>
    <col min="14604" max="14604" width="13.109375" style="71" customWidth="1"/>
    <col min="14605" max="14605" width="11.44140625" style="71"/>
    <col min="14606" max="14606" width="11.5546875" style="71" bestFit="1" customWidth="1"/>
    <col min="14607" max="14848" width="11.44140625" style="71"/>
    <col min="14849" max="14849" width="1.6640625" style="71" customWidth="1"/>
    <col min="14850" max="14850" width="8" style="71" customWidth="1"/>
    <col min="14851" max="14851" width="51.44140625" style="71" customWidth="1"/>
    <col min="14852" max="14852" width="6.88671875" style="71" customWidth="1"/>
    <col min="14853" max="14853" width="10.109375" style="71" customWidth="1"/>
    <col min="14854" max="14854" width="11.5546875" style="71" customWidth="1"/>
    <col min="14855" max="14855" width="10" style="71" customWidth="1"/>
    <col min="14856" max="14856" width="12.33203125" style="71" customWidth="1"/>
    <col min="14857" max="14857" width="13.88671875" style="71" customWidth="1"/>
    <col min="14858" max="14858" width="17.6640625" style="71" customWidth="1"/>
    <col min="14859" max="14859" width="17.88671875" style="71" customWidth="1"/>
    <col min="14860" max="14860" width="13.109375" style="71" customWidth="1"/>
    <col min="14861" max="14861" width="11.44140625" style="71"/>
    <col min="14862" max="14862" width="11.5546875" style="71" bestFit="1" customWidth="1"/>
    <col min="14863" max="15104" width="11.44140625" style="71"/>
    <col min="15105" max="15105" width="1.6640625" style="71" customWidth="1"/>
    <col min="15106" max="15106" width="8" style="71" customWidth="1"/>
    <col min="15107" max="15107" width="51.44140625" style="71" customWidth="1"/>
    <col min="15108" max="15108" width="6.88671875" style="71" customWidth="1"/>
    <col min="15109" max="15109" width="10.109375" style="71" customWidth="1"/>
    <col min="15110" max="15110" width="11.5546875" style="71" customWidth="1"/>
    <col min="15111" max="15111" width="10" style="71" customWidth="1"/>
    <col min="15112" max="15112" width="12.33203125" style="71" customWidth="1"/>
    <col min="15113" max="15113" width="13.88671875" style="71" customWidth="1"/>
    <col min="15114" max="15114" width="17.6640625" style="71" customWidth="1"/>
    <col min="15115" max="15115" width="17.88671875" style="71" customWidth="1"/>
    <col min="15116" max="15116" width="13.109375" style="71" customWidth="1"/>
    <col min="15117" max="15117" width="11.44140625" style="71"/>
    <col min="15118" max="15118" width="11.5546875" style="71" bestFit="1" customWidth="1"/>
    <col min="15119" max="15360" width="11.44140625" style="71"/>
    <col min="15361" max="15361" width="1.6640625" style="71" customWidth="1"/>
    <col min="15362" max="15362" width="8" style="71" customWidth="1"/>
    <col min="15363" max="15363" width="51.44140625" style="71" customWidth="1"/>
    <col min="15364" max="15364" width="6.88671875" style="71" customWidth="1"/>
    <col min="15365" max="15365" width="10.109375" style="71" customWidth="1"/>
    <col min="15366" max="15366" width="11.5546875" style="71" customWidth="1"/>
    <col min="15367" max="15367" width="10" style="71" customWidth="1"/>
    <col min="15368" max="15368" width="12.33203125" style="71" customWidth="1"/>
    <col min="15369" max="15369" width="13.88671875" style="71" customWidth="1"/>
    <col min="15370" max="15370" width="17.6640625" style="71" customWidth="1"/>
    <col min="15371" max="15371" width="17.88671875" style="71" customWidth="1"/>
    <col min="15372" max="15372" width="13.109375" style="71" customWidth="1"/>
    <col min="15373" max="15373" width="11.44140625" style="71"/>
    <col min="15374" max="15374" width="11.5546875" style="71" bestFit="1" customWidth="1"/>
    <col min="15375" max="15616" width="11.44140625" style="71"/>
    <col min="15617" max="15617" width="1.6640625" style="71" customWidth="1"/>
    <col min="15618" max="15618" width="8" style="71" customWidth="1"/>
    <col min="15619" max="15619" width="51.44140625" style="71" customWidth="1"/>
    <col min="15620" max="15620" width="6.88671875" style="71" customWidth="1"/>
    <col min="15621" max="15621" width="10.109375" style="71" customWidth="1"/>
    <col min="15622" max="15622" width="11.5546875" style="71" customWidth="1"/>
    <col min="15623" max="15623" width="10" style="71" customWidth="1"/>
    <col min="15624" max="15624" width="12.33203125" style="71" customWidth="1"/>
    <col min="15625" max="15625" width="13.88671875" style="71" customWidth="1"/>
    <col min="15626" max="15626" width="17.6640625" style="71" customWidth="1"/>
    <col min="15627" max="15627" width="17.88671875" style="71" customWidth="1"/>
    <col min="15628" max="15628" width="13.109375" style="71" customWidth="1"/>
    <col min="15629" max="15629" width="11.44140625" style="71"/>
    <col min="15630" max="15630" width="11.5546875" style="71" bestFit="1" customWidth="1"/>
    <col min="15631" max="15872" width="11.44140625" style="71"/>
    <col min="15873" max="15873" width="1.6640625" style="71" customWidth="1"/>
    <col min="15874" max="15874" width="8" style="71" customWidth="1"/>
    <col min="15875" max="15875" width="51.44140625" style="71" customWidth="1"/>
    <col min="15876" max="15876" width="6.88671875" style="71" customWidth="1"/>
    <col min="15877" max="15877" width="10.109375" style="71" customWidth="1"/>
    <col min="15878" max="15878" width="11.5546875" style="71" customWidth="1"/>
    <col min="15879" max="15879" width="10" style="71" customWidth="1"/>
    <col min="15880" max="15880" width="12.33203125" style="71" customWidth="1"/>
    <col min="15881" max="15881" width="13.88671875" style="71" customWidth="1"/>
    <col min="15882" max="15882" width="17.6640625" style="71" customWidth="1"/>
    <col min="15883" max="15883" width="17.88671875" style="71" customWidth="1"/>
    <col min="15884" max="15884" width="13.109375" style="71" customWidth="1"/>
    <col min="15885" max="15885" width="11.44140625" style="71"/>
    <col min="15886" max="15886" width="11.5546875" style="71" bestFit="1" customWidth="1"/>
    <col min="15887" max="16128" width="11.44140625" style="71"/>
    <col min="16129" max="16129" width="1.6640625" style="71" customWidth="1"/>
    <col min="16130" max="16130" width="8" style="71" customWidth="1"/>
    <col min="16131" max="16131" width="51.44140625" style="71" customWidth="1"/>
    <col min="16132" max="16132" width="6.88671875" style="71" customWidth="1"/>
    <col min="16133" max="16133" width="10.109375" style="71" customWidth="1"/>
    <col min="16134" max="16134" width="11.5546875" style="71" customWidth="1"/>
    <col min="16135" max="16135" width="10" style="71" customWidth="1"/>
    <col min="16136" max="16136" width="12.33203125" style="71" customWidth="1"/>
    <col min="16137" max="16137" width="13.88671875" style="71" customWidth="1"/>
    <col min="16138" max="16138" width="17.6640625" style="71" customWidth="1"/>
    <col min="16139" max="16139" width="17.88671875" style="71" customWidth="1"/>
    <col min="16140" max="16140" width="13.109375" style="71" customWidth="1"/>
    <col min="16141" max="16141" width="11.44140625" style="71"/>
    <col min="16142" max="16142" width="11.5546875" style="71" bestFit="1" customWidth="1"/>
    <col min="16143" max="16384" width="11.44140625" style="71"/>
  </cols>
  <sheetData>
    <row r="1" spans="2:14" ht="18">
      <c r="B1" s="235" t="s">
        <v>70</v>
      </c>
      <c r="C1" s="235"/>
      <c r="D1" s="235"/>
      <c r="E1" s="235"/>
      <c r="F1" s="235"/>
      <c r="G1" s="235"/>
      <c r="H1" s="235"/>
    </row>
    <row r="2" spans="2:14" ht="13.8">
      <c r="K2" s="72"/>
    </row>
    <row r="3" spans="2:14" ht="15.75" customHeight="1">
      <c r="B3" s="241" t="s">
        <v>56</v>
      </c>
      <c r="C3" s="241"/>
      <c r="D3" s="241"/>
      <c r="E3" s="241"/>
      <c r="F3" s="241"/>
      <c r="G3" s="241"/>
      <c r="H3" s="241"/>
      <c r="K3" s="72"/>
      <c r="N3" s="73"/>
    </row>
    <row r="4" spans="2:14" ht="15.75" customHeight="1">
      <c r="B4" s="241"/>
      <c r="C4" s="241"/>
      <c r="D4" s="241"/>
      <c r="E4" s="241"/>
      <c r="F4" s="241"/>
      <c r="G4" s="241"/>
      <c r="H4" s="241"/>
    </row>
    <row r="5" spans="2:14" ht="15.75" customHeight="1">
      <c r="B5" s="241"/>
      <c r="C5" s="241"/>
      <c r="D5" s="241"/>
      <c r="E5" s="241"/>
      <c r="F5" s="241"/>
      <c r="G5" s="241"/>
      <c r="H5" s="241"/>
    </row>
    <row r="6" spans="2:14">
      <c r="B6" s="74"/>
      <c r="C6" s="74"/>
      <c r="D6" s="74"/>
      <c r="E6" s="74"/>
      <c r="F6" s="74"/>
      <c r="G6" s="74"/>
      <c r="H6" s="74"/>
      <c r="I6" s="75"/>
      <c r="K6" s="236"/>
      <c r="L6" s="236"/>
    </row>
    <row r="7" spans="2:14" ht="14.4">
      <c r="B7" s="76"/>
      <c r="C7" s="77" t="s">
        <v>71</v>
      </c>
      <c r="D7" s="74">
        <v>60</v>
      </c>
      <c r="E7" s="77" t="s">
        <v>69</v>
      </c>
      <c r="F7" s="74"/>
      <c r="G7" s="78" t="s">
        <v>72</v>
      </c>
      <c r="H7" s="79">
        <f>'TARIFA EXP TEC'!M41</f>
        <v>84352</v>
      </c>
      <c r="I7" s="80"/>
      <c r="J7" s="81"/>
      <c r="L7" s="82"/>
      <c r="N7" s="83"/>
    </row>
    <row r="8" spans="2:14" ht="13.8" thickBot="1">
      <c r="I8" s="84"/>
      <c r="J8" s="75"/>
      <c r="L8" s="85"/>
    </row>
    <row r="9" spans="2:14" ht="13.8" thickBot="1">
      <c r="B9" s="237" t="s">
        <v>41</v>
      </c>
      <c r="C9" s="237" t="s">
        <v>63</v>
      </c>
      <c r="D9" s="237" t="s">
        <v>64</v>
      </c>
      <c r="E9" s="237" t="s">
        <v>24</v>
      </c>
      <c r="F9" s="239" t="s">
        <v>73</v>
      </c>
      <c r="G9" s="239"/>
      <c r="H9" s="240"/>
      <c r="J9" s="86"/>
      <c r="K9" s="87"/>
      <c r="L9" s="88"/>
    </row>
    <row r="10" spans="2:14" ht="13.8" thickBot="1">
      <c r="B10" s="238"/>
      <c r="C10" s="238"/>
      <c r="D10" s="238"/>
      <c r="E10" s="238"/>
      <c r="F10" s="89" t="s">
        <v>65</v>
      </c>
      <c r="G10" s="89" t="s">
        <v>13</v>
      </c>
      <c r="H10" s="89" t="s">
        <v>66</v>
      </c>
      <c r="J10" s="74"/>
      <c r="K10" s="88"/>
      <c r="L10" s="88"/>
    </row>
    <row r="11" spans="2:14" ht="13.8">
      <c r="B11" s="92">
        <v>1</v>
      </c>
      <c r="C11" s="93" t="s">
        <v>74</v>
      </c>
      <c r="D11" s="91"/>
      <c r="E11" s="94"/>
      <c r="F11" s="94"/>
      <c r="G11" s="94"/>
      <c r="H11" s="95">
        <f>SUM(H12:H16)</f>
        <v>1950</v>
      </c>
    </row>
    <row r="12" spans="2:14" ht="13.8">
      <c r="B12" s="91">
        <v>1.1000000000000001</v>
      </c>
      <c r="C12" s="91" t="s">
        <v>75</v>
      </c>
      <c r="D12" s="91"/>
      <c r="E12" s="94"/>
      <c r="F12" s="94"/>
      <c r="G12" s="94"/>
      <c r="H12" s="94">
        <f>SUM(G13:G16)</f>
        <v>1950</v>
      </c>
    </row>
    <row r="13" spans="2:14" ht="13.8">
      <c r="B13" s="91"/>
      <c r="C13" s="91" t="s">
        <v>76</v>
      </c>
      <c r="D13" s="96" t="s">
        <v>102</v>
      </c>
      <c r="E13" s="94">
        <v>1</v>
      </c>
      <c r="F13" s="94">
        <v>1000</v>
      </c>
      <c r="G13" s="94">
        <f>E13*F13</f>
        <v>1000</v>
      </c>
      <c r="H13" s="94"/>
      <c r="K13" s="71" t="s">
        <v>28</v>
      </c>
    </row>
    <row r="14" spans="2:14" ht="13.8">
      <c r="B14" s="91"/>
      <c r="C14" s="91" t="s">
        <v>77</v>
      </c>
      <c r="D14" s="96" t="s">
        <v>102</v>
      </c>
      <c r="E14" s="94">
        <v>1</v>
      </c>
      <c r="F14" s="94">
        <v>400</v>
      </c>
      <c r="G14" s="94">
        <f>E14*F14</f>
        <v>400</v>
      </c>
      <c r="H14" s="94"/>
    </row>
    <row r="15" spans="2:14" ht="13.8">
      <c r="B15" s="91"/>
      <c r="C15" s="91" t="s">
        <v>78</v>
      </c>
      <c r="D15" s="96" t="s">
        <v>102</v>
      </c>
      <c r="E15" s="94">
        <v>1</v>
      </c>
      <c r="F15" s="94">
        <v>300</v>
      </c>
      <c r="G15" s="94">
        <f>E15*F15</f>
        <v>300</v>
      </c>
      <c r="H15" s="94"/>
    </row>
    <row r="16" spans="2:14" ht="13.8">
      <c r="B16" s="91"/>
      <c r="C16" s="91" t="s">
        <v>79</v>
      </c>
      <c r="D16" s="96" t="s">
        <v>102</v>
      </c>
      <c r="E16" s="94">
        <v>1</v>
      </c>
      <c r="F16" s="94">
        <v>250</v>
      </c>
      <c r="G16" s="94">
        <f>E16*F16</f>
        <v>250</v>
      </c>
      <c r="H16" s="94"/>
    </row>
    <row r="17" spans="2:11" ht="13.8">
      <c r="B17" s="92">
        <v>2</v>
      </c>
      <c r="C17" s="93" t="s">
        <v>83</v>
      </c>
      <c r="D17" s="91"/>
      <c r="E17" s="94"/>
      <c r="F17" s="94"/>
      <c r="G17" s="94"/>
      <c r="H17" s="95">
        <f>H18+H22+H23+H26+H31+H35</f>
        <v>9803.52</v>
      </c>
      <c r="K17" s="87"/>
    </row>
    <row r="18" spans="2:11" ht="13.8">
      <c r="B18" s="97">
        <v>2.1</v>
      </c>
      <c r="C18" s="97" t="s">
        <v>84</v>
      </c>
      <c r="D18" s="97"/>
      <c r="E18" s="98"/>
      <c r="F18" s="98"/>
      <c r="G18" s="98"/>
      <c r="H18" s="98">
        <f>SUM(H19:H21)</f>
        <v>4860</v>
      </c>
    </row>
    <row r="19" spans="2:11" ht="13.8">
      <c r="B19" s="91"/>
      <c r="C19" s="99" t="s">
        <v>85</v>
      </c>
      <c r="D19" s="91"/>
      <c r="E19" s="94"/>
      <c r="F19" s="94"/>
      <c r="G19" s="94"/>
      <c r="H19" s="94">
        <f>SUM(G20:G20)</f>
        <v>3600</v>
      </c>
    </row>
    <row r="20" spans="2:11" ht="13.8">
      <c r="B20" s="91"/>
      <c r="C20" s="91" t="s">
        <v>81</v>
      </c>
      <c r="D20" s="96" t="s">
        <v>80</v>
      </c>
      <c r="E20" s="100">
        <v>2</v>
      </c>
      <c r="F20" s="94">
        <v>1800</v>
      </c>
      <c r="G20" s="94">
        <f>E20*F20</f>
        <v>3600</v>
      </c>
      <c r="H20" s="94"/>
    </row>
    <row r="21" spans="2:11" ht="13.8">
      <c r="B21" s="91"/>
      <c r="C21" s="91" t="s">
        <v>86</v>
      </c>
      <c r="D21" s="91"/>
      <c r="E21" s="94"/>
      <c r="F21" s="94"/>
      <c r="G21" s="94"/>
      <c r="H21" s="94">
        <f>(H19*0.35)</f>
        <v>1260</v>
      </c>
    </row>
    <row r="22" spans="2:11" ht="13.8">
      <c r="B22" s="97">
        <v>2.2000000000000002</v>
      </c>
      <c r="C22" s="97" t="s">
        <v>87</v>
      </c>
      <c r="D22" s="101" t="s">
        <v>80</v>
      </c>
      <c r="E22" s="98">
        <v>2</v>
      </c>
      <c r="F22" s="98">
        <v>650</v>
      </c>
      <c r="G22" s="98">
        <f>E22*F22</f>
        <v>1300</v>
      </c>
      <c r="H22" s="98">
        <f>SUM(G22)</f>
        <v>1300</v>
      </c>
    </row>
    <row r="23" spans="2:11" ht="13.8">
      <c r="B23" s="97">
        <v>2.2999999999999998</v>
      </c>
      <c r="C23" s="97" t="s">
        <v>97</v>
      </c>
      <c r="D23" s="101"/>
      <c r="E23" s="98"/>
      <c r="F23" s="98"/>
      <c r="G23" s="98"/>
      <c r="H23" s="98">
        <f>SUM(G24:G25)</f>
        <v>600</v>
      </c>
    </row>
    <row r="24" spans="2:11" ht="13.8">
      <c r="B24" s="91"/>
      <c r="C24" s="91" t="s">
        <v>98</v>
      </c>
      <c r="D24" s="96" t="s">
        <v>67</v>
      </c>
      <c r="E24" s="94">
        <v>1</v>
      </c>
      <c r="F24" s="94">
        <v>300</v>
      </c>
      <c r="G24" s="94">
        <f>E24*F24</f>
        <v>300</v>
      </c>
      <c r="H24" s="94"/>
    </row>
    <row r="25" spans="2:11" ht="13.8">
      <c r="B25" s="91"/>
      <c r="C25" s="91" t="s">
        <v>99</v>
      </c>
      <c r="D25" s="96" t="s">
        <v>67</v>
      </c>
      <c r="E25" s="94">
        <v>1</v>
      </c>
      <c r="F25" s="94">
        <v>300</v>
      </c>
      <c r="G25" s="94">
        <v>300</v>
      </c>
      <c r="H25" s="94"/>
    </row>
    <row r="26" spans="2:11" ht="13.8">
      <c r="B26" s="97">
        <v>2.4</v>
      </c>
      <c r="C26" s="97" t="s">
        <v>88</v>
      </c>
      <c r="D26" s="101"/>
      <c r="E26" s="98"/>
      <c r="F26" s="98"/>
      <c r="G26" s="98"/>
      <c r="H26" s="98">
        <f>+G27+G28</f>
        <v>600</v>
      </c>
    </row>
    <row r="27" spans="2:11" ht="13.8">
      <c r="B27" s="91"/>
      <c r="C27" s="91" t="s">
        <v>82</v>
      </c>
      <c r="D27" s="96" t="s">
        <v>67</v>
      </c>
      <c r="E27" s="94">
        <v>1</v>
      </c>
      <c r="F27" s="94">
        <v>300</v>
      </c>
      <c r="G27" s="94">
        <f>E27*F27</f>
        <v>300</v>
      </c>
      <c r="H27" s="94"/>
    </row>
    <row r="28" spans="2:11" ht="13.8">
      <c r="B28" s="91"/>
      <c r="C28" s="91" t="s">
        <v>89</v>
      </c>
      <c r="D28" s="96" t="s">
        <v>67</v>
      </c>
      <c r="E28" s="94">
        <v>1</v>
      </c>
      <c r="F28" s="94">
        <v>300</v>
      </c>
      <c r="G28" s="94">
        <v>300</v>
      </c>
      <c r="H28" s="94"/>
    </row>
    <row r="29" spans="2:11" ht="13.8">
      <c r="B29" s="97">
        <v>2.5</v>
      </c>
      <c r="C29" s="97" t="s">
        <v>100</v>
      </c>
      <c r="D29" s="96"/>
      <c r="E29" s="102"/>
      <c r="F29" s="94"/>
      <c r="G29" s="102"/>
      <c r="H29" s="91"/>
    </row>
    <row r="30" spans="2:11" ht="13.8">
      <c r="B30" s="91"/>
      <c r="C30" s="91" t="s">
        <v>101</v>
      </c>
      <c r="D30" s="96" t="s">
        <v>103</v>
      </c>
      <c r="E30" s="103">
        <v>1</v>
      </c>
      <c r="F30" s="94">
        <v>250</v>
      </c>
      <c r="G30" s="102">
        <v>250</v>
      </c>
      <c r="H30" s="91"/>
    </row>
    <row r="31" spans="2:11" ht="13.8">
      <c r="B31" s="97">
        <v>2.5</v>
      </c>
      <c r="C31" s="97" t="s">
        <v>120</v>
      </c>
      <c r="D31" s="101"/>
      <c r="E31" s="98"/>
      <c r="F31" s="98"/>
      <c r="G31" s="98"/>
      <c r="H31" s="98">
        <f>SUM(H32)</f>
        <v>1600</v>
      </c>
    </row>
    <row r="32" spans="2:11" ht="13.8">
      <c r="B32" s="91"/>
      <c r="C32" s="99" t="s">
        <v>90</v>
      </c>
      <c r="D32" s="96"/>
      <c r="E32" s="94"/>
      <c r="F32" s="94"/>
      <c r="G32" s="94"/>
      <c r="H32" s="94">
        <f>SUM(G33:G34)*0.1</f>
        <v>1600</v>
      </c>
    </row>
    <row r="33" spans="2:11" ht="13.8">
      <c r="B33" s="91"/>
      <c r="C33" s="91" t="s">
        <v>91</v>
      </c>
      <c r="D33" s="96" t="s">
        <v>80</v>
      </c>
      <c r="E33" s="94">
        <v>2</v>
      </c>
      <c r="F33" s="94">
        <v>4500</v>
      </c>
      <c r="G33" s="94">
        <f>E33*F33</f>
        <v>9000</v>
      </c>
      <c r="H33" s="94"/>
    </row>
    <row r="34" spans="2:11" ht="13.8">
      <c r="B34" s="91"/>
      <c r="C34" s="91" t="s">
        <v>92</v>
      </c>
      <c r="D34" s="96" t="s">
        <v>80</v>
      </c>
      <c r="E34" s="94">
        <v>2</v>
      </c>
      <c r="F34" s="94">
        <v>3500</v>
      </c>
      <c r="G34" s="94">
        <f>E34*F34</f>
        <v>7000</v>
      </c>
      <c r="H34" s="94"/>
    </row>
    <row r="35" spans="2:11" ht="13.8">
      <c r="B35" s="97">
        <v>2.6</v>
      </c>
      <c r="C35" s="97" t="s">
        <v>93</v>
      </c>
      <c r="D35" s="97"/>
      <c r="E35" s="98"/>
      <c r="F35" s="98"/>
      <c r="G35" s="98"/>
      <c r="H35" s="98">
        <f>SUM(H36:H37)</f>
        <v>843.52</v>
      </c>
      <c r="I35" s="84"/>
    </row>
    <row r="36" spans="2:11" ht="13.8">
      <c r="B36" s="91"/>
      <c r="C36" s="91" t="s">
        <v>94</v>
      </c>
      <c r="D36" s="91"/>
      <c r="E36" s="94"/>
      <c r="F36" s="94"/>
      <c r="G36" s="94"/>
      <c r="H36" s="94">
        <f>+H7*0.1*0.02*D7/12</f>
        <v>843.52</v>
      </c>
      <c r="I36" s="104"/>
    </row>
    <row r="37" spans="2:11" ht="14.4" thickBot="1">
      <c r="B37" s="91"/>
      <c r="C37" s="91"/>
      <c r="D37" s="91"/>
      <c r="E37" s="94"/>
      <c r="F37" s="94"/>
      <c r="G37" s="94"/>
      <c r="H37" s="94"/>
      <c r="J37" s="87"/>
    </row>
    <row r="38" spans="2:11" ht="13.8">
      <c r="B38" s="106"/>
      <c r="C38" s="136" t="s">
        <v>121</v>
      </c>
      <c r="D38" s="90"/>
      <c r="E38" s="107"/>
      <c r="F38" s="107"/>
      <c r="G38" s="107"/>
      <c r="H38" s="107"/>
    </row>
    <row r="39" spans="2:11" ht="13.8">
      <c r="B39" s="91"/>
      <c r="C39" s="91" t="s">
        <v>95</v>
      </c>
      <c r="D39" s="91"/>
      <c r="E39" s="94"/>
      <c r="F39" s="108">
        <f>+ROUND((H39/H7),4)</f>
        <v>2.3099999999999999E-2</v>
      </c>
      <c r="G39" s="94"/>
      <c r="H39" s="94">
        <f>H11</f>
        <v>1950</v>
      </c>
    </row>
    <row r="40" spans="2:11" ht="13.8">
      <c r="B40" s="91"/>
      <c r="C40" s="91" t="s">
        <v>96</v>
      </c>
      <c r="D40" s="91"/>
      <c r="E40" s="94"/>
      <c r="F40" s="108">
        <f>+ROUND((H40/H7),4)</f>
        <v>0.1162</v>
      </c>
      <c r="G40" s="94"/>
      <c r="H40" s="94">
        <f>H17</f>
        <v>9803.52</v>
      </c>
      <c r="I40" s="109"/>
      <c r="J40" s="110"/>
      <c r="K40" s="87"/>
    </row>
    <row r="41" spans="2:11" ht="13.8">
      <c r="B41" s="111"/>
      <c r="C41" s="93" t="s">
        <v>68</v>
      </c>
      <c r="D41" s="91"/>
      <c r="E41" s="94"/>
      <c r="F41" s="112">
        <f>ROUND(H41/H7,4)</f>
        <v>0.13930000000000001</v>
      </c>
      <c r="G41" s="94"/>
      <c r="H41" s="95">
        <f>SUM(H39:H40)</f>
        <v>11753.52</v>
      </c>
      <c r="I41" s="87"/>
      <c r="J41" s="87"/>
      <c r="K41" s="87"/>
    </row>
    <row r="42" spans="2:11" ht="14.4" thickBot="1">
      <c r="B42" s="105"/>
      <c r="C42" s="105"/>
      <c r="D42" s="105"/>
      <c r="E42" s="105"/>
      <c r="F42" s="105"/>
      <c r="G42" s="105"/>
      <c r="H42" s="105"/>
      <c r="I42" s="113"/>
    </row>
    <row r="43" spans="2:11">
      <c r="H43" s="114"/>
      <c r="K43" s="87"/>
    </row>
    <row r="45" spans="2:11">
      <c r="E45" s="115"/>
      <c r="F45" s="116"/>
      <c r="H45" s="114"/>
    </row>
    <row r="46" spans="2:11">
      <c r="F46" s="87"/>
    </row>
    <row r="47" spans="2:11">
      <c r="H47" s="87"/>
    </row>
    <row r="48" spans="2:11">
      <c r="H48" s="87"/>
    </row>
  </sheetData>
  <mergeCells count="8">
    <mergeCell ref="B1:H1"/>
    <mergeCell ref="K6:L6"/>
    <mergeCell ref="B9:B10"/>
    <mergeCell ref="C9:C10"/>
    <mergeCell ref="D9:D10"/>
    <mergeCell ref="E9:E10"/>
    <mergeCell ref="F9:H9"/>
    <mergeCell ref="B3:H5"/>
  </mergeCells>
  <pageMargins left="0.7" right="0.7" top="0.75" bottom="0.75" header="0.3" footer="0.3"/>
  <pageSetup orientation="portrait" horizontalDpi="90" verticalDpi="9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G14"/>
  <sheetViews>
    <sheetView workbookViewId="0">
      <selection activeCell="K30" sqref="K30"/>
    </sheetView>
  </sheetViews>
  <sheetFormatPr baseColWidth="10" defaultColWidth="11.5546875" defaultRowHeight="11.4"/>
  <cols>
    <col min="1" max="1" width="11.5546875" style="1"/>
    <col min="2" max="2" width="5.6640625" style="1" bestFit="1" customWidth="1"/>
    <col min="3" max="5" width="12.6640625" style="1" customWidth="1"/>
    <col min="6" max="16384" width="11.5546875" style="1"/>
  </cols>
  <sheetData>
    <row r="4" spans="2:7" ht="12">
      <c r="B4" s="4" t="s">
        <v>22</v>
      </c>
      <c r="C4" s="242" t="s">
        <v>23</v>
      </c>
      <c r="D4" s="242"/>
      <c r="E4" s="242"/>
      <c r="F4" s="4" t="s">
        <v>24</v>
      </c>
    </row>
    <row r="5" spans="2:7" ht="13.2" customHeight="1">
      <c r="B5" s="245">
        <v>1</v>
      </c>
      <c r="C5" s="244" t="s">
        <v>25</v>
      </c>
      <c r="D5" s="244"/>
      <c r="E5" s="244"/>
      <c r="F5" s="245">
        <v>1</v>
      </c>
    </row>
    <row r="6" spans="2:7" ht="17.399999999999999" customHeight="1">
      <c r="B6" s="245"/>
      <c r="C6" s="244"/>
      <c r="D6" s="244"/>
      <c r="E6" s="244"/>
      <c r="F6" s="245"/>
    </row>
    <row r="7" spans="2:7" ht="15.6" customHeight="1">
      <c r="B7" s="3">
        <v>2</v>
      </c>
      <c r="C7" s="243" t="s">
        <v>26</v>
      </c>
      <c r="D7" s="243"/>
      <c r="E7" s="243"/>
      <c r="F7" s="2">
        <v>6</v>
      </c>
    </row>
    <row r="8" spans="2:7" ht="14.4" customHeight="1">
      <c r="B8" s="245">
        <v>3</v>
      </c>
      <c r="C8" s="244" t="s">
        <v>27</v>
      </c>
      <c r="D8" s="244"/>
      <c r="E8" s="244"/>
      <c r="F8" s="245">
        <v>6</v>
      </c>
    </row>
    <row r="9" spans="2:7">
      <c r="B9" s="245"/>
      <c r="C9" s="244"/>
      <c r="D9" s="244"/>
      <c r="E9" s="244"/>
      <c r="F9" s="245"/>
    </row>
    <row r="10" spans="2:7">
      <c r="B10" s="245"/>
      <c r="C10" s="244"/>
      <c r="D10" s="244"/>
      <c r="E10" s="244"/>
      <c r="F10" s="245"/>
    </row>
    <row r="11" spans="2:7">
      <c r="B11" s="245"/>
      <c r="C11" s="244"/>
      <c r="D11" s="244"/>
      <c r="E11" s="244"/>
      <c r="F11" s="245"/>
    </row>
    <row r="12" spans="2:7" ht="12">
      <c r="B12" s="4" t="s">
        <v>22</v>
      </c>
      <c r="C12" s="242" t="s">
        <v>29</v>
      </c>
      <c r="D12" s="242"/>
      <c r="E12" s="242"/>
      <c r="F12" s="4" t="s">
        <v>24</v>
      </c>
      <c r="G12" s="1" t="s">
        <v>28</v>
      </c>
    </row>
    <row r="13" spans="2:7">
      <c r="B13" s="245">
        <v>1</v>
      </c>
      <c r="C13" s="246" t="s">
        <v>44</v>
      </c>
      <c r="D13" s="246"/>
      <c r="E13" s="246"/>
      <c r="F13" s="245">
        <v>1</v>
      </c>
    </row>
    <row r="14" spans="2:7">
      <c r="B14" s="245"/>
      <c r="C14" s="246"/>
      <c r="D14" s="246"/>
      <c r="E14" s="246"/>
      <c r="F14" s="245"/>
    </row>
  </sheetData>
  <mergeCells count="12">
    <mergeCell ref="F5:F6"/>
    <mergeCell ref="F8:F11"/>
    <mergeCell ref="F13:F14"/>
    <mergeCell ref="C8:E11"/>
    <mergeCell ref="B8:B11"/>
    <mergeCell ref="B5:B6"/>
    <mergeCell ref="C4:E4"/>
    <mergeCell ref="C7:E7"/>
    <mergeCell ref="C5:E6"/>
    <mergeCell ref="C12:E12"/>
    <mergeCell ref="B13:B14"/>
    <mergeCell ref="C13:E1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TARIFA EXP TEC (2)</vt:lpstr>
      <vt:lpstr>TARIFA EXP TEC</vt:lpstr>
      <vt:lpstr>GG (2)</vt:lpstr>
      <vt:lpstr>GG</vt:lpstr>
      <vt:lpstr>EQUIPAMIENTO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</dc:creator>
  <cp:lastModifiedBy>Felix Enrique Miranda Cabrera</cp:lastModifiedBy>
  <dcterms:created xsi:type="dcterms:W3CDTF">2024-02-05T02:14:04Z</dcterms:created>
  <dcterms:modified xsi:type="dcterms:W3CDTF">2024-10-17T20:07:31Z</dcterms:modified>
</cp:coreProperties>
</file>