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uan.cabrera\Documents\PROCEDIMIENTOS DE SELECCION 2024\VIGILANCIA EXPEDIENTE\NUEVA CONTRATACION DIRECTA\"/>
    </mc:Choice>
  </mc:AlternateContent>
  <xr:revisionPtr revIDLastSave="0" documentId="13_ncr:1_{FFC8E442-0F64-4B27-B2C0-E3F5A5FA19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RUCTURA DE COSTO" sheetId="1" r:id="rId1"/>
  </sheets>
  <definedNames>
    <definedName name="_xlnm.Print_Area" localSheetId="0">'ESTRUCTURA DE COSTO'!$A$1:$I$53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E44" i="1"/>
  <c r="C27" i="1"/>
  <c r="H26" i="1"/>
  <c r="G26" i="1"/>
  <c r="F26" i="1"/>
  <c r="E26" i="1"/>
  <c r="H13" i="1"/>
  <c r="G13" i="1"/>
  <c r="F13" i="1"/>
  <c r="E13" i="1"/>
  <c r="D13" i="1"/>
  <c r="H12" i="1"/>
  <c r="G12" i="1"/>
  <c r="F12" i="1"/>
  <c r="E12" i="1"/>
  <c r="F11" i="1"/>
  <c r="E11" i="1"/>
  <c r="H11" i="1"/>
  <c r="G11" i="1"/>
  <c r="F9" i="1"/>
  <c r="D9" i="1"/>
  <c r="H8" i="1"/>
  <c r="G8" i="1"/>
  <c r="F8" i="1"/>
  <c r="E8" i="1"/>
  <c r="D8" i="1"/>
  <c r="D11" i="1" s="1"/>
  <c r="C8" i="1"/>
  <c r="C12" i="1" s="1"/>
  <c r="C32" i="1"/>
  <c r="D32" i="1"/>
  <c r="E32" i="1"/>
  <c r="F32" i="1"/>
  <c r="G32" i="1"/>
  <c r="H32" i="1"/>
  <c r="H36" i="1"/>
  <c r="H37" i="1" s="1"/>
  <c r="G36" i="1"/>
  <c r="G37" i="1" s="1"/>
  <c r="F36" i="1"/>
  <c r="E36" i="1"/>
  <c r="D36" i="1"/>
  <c r="C36" i="1"/>
  <c r="D12" i="1" l="1"/>
  <c r="C13" i="1"/>
  <c r="C11" i="1"/>
  <c r="C37" i="1"/>
  <c r="D37" i="1"/>
  <c r="E37" i="1"/>
  <c r="F37" i="1"/>
  <c r="E14" i="1" l="1"/>
  <c r="F14" i="1"/>
  <c r="F19" i="1" l="1"/>
  <c r="F17" i="1"/>
  <c r="F18" i="1" s="1"/>
  <c r="F16" i="1"/>
  <c r="F22" i="1" s="1"/>
  <c r="F24" i="1" s="1"/>
  <c r="E16" i="1"/>
  <c r="E22" i="1" s="1"/>
  <c r="E24" i="1" s="1"/>
  <c r="E17" i="1"/>
  <c r="E18" i="1" s="1"/>
  <c r="E19" i="1"/>
  <c r="D14" i="1"/>
  <c r="H14" i="1"/>
  <c r="G14" i="1"/>
  <c r="H19" i="1" l="1"/>
  <c r="H16" i="1"/>
  <c r="H22" i="1" s="1"/>
  <c r="H24" i="1" s="1"/>
  <c r="H17" i="1"/>
  <c r="H18" i="1" s="1"/>
  <c r="G19" i="1"/>
  <c r="G17" i="1"/>
  <c r="G18" i="1" s="1"/>
  <c r="G16" i="1"/>
  <c r="G22" i="1" s="1"/>
  <c r="G24" i="1" s="1"/>
  <c r="E20" i="1"/>
  <c r="E25" i="1" s="1"/>
  <c r="D16" i="1"/>
  <c r="D22" i="1" s="1"/>
  <c r="D24" i="1" s="1"/>
  <c r="D17" i="1"/>
  <c r="D18" i="1" s="1"/>
  <c r="D19" i="1"/>
  <c r="F20" i="1"/>
  <c r="F25" i="1" s="1"/>
  <c r="E27" i="1" l="1"/>
  <c r="E41" i="1" s="1"/>
  <c r="E42" i="1" s="1"/>
  <c r="F27" i="1"/>
  <c r="F41" i="1" s="1"/>
  <c r="F42" i="1" s="1"/>
  <c r="H20" i="1"/>
  <c r="D20" i="1"/>
  <c r="D25" i="1" s="1"/>
  <c r="D26" i="1" s="1"/>
  <c r="G20" i="1"/>
  <c r="G25" i="1" s="1"/>
  <c r="C14" i="1"/>
  <c r="C17" i="1" l="1"/>
  <c r="C18" i="1" s="1"/>
  <c r="C16" i="1"/>
  <c r="C22" i="1" s="1"/>
  <c r="C24" i="1" s="1"/>
  <c r="C19" i="1"/>
  <c r="H25" i="1"/>
  <c r="H27" i="1" s="1"/>
  <c r="H41" i="1" s="1"/>
  <c r="H42" i="1" s="1"/>
  <c r="E43" i="1"/>
  <c r="F43" i="1"/>
  <c r="G27" i="1" l="1"/>
  <c r="G41" i="1" s="1"/>
  <c r="E46" i="1"/>
  <c r="D27" i="1"/>
  <c r="D41" i="1" s="1"/>
  <c r="D42" i="1" s="1"/>
  <c r="D43" i="1" s="1"/>
  <c r="H43" i="1"/>
  <c r="C20" i="1"/>
  <c r="C25" i="1" s="1"/>
  <c r="C26" i="1" s="1"/>
  <c r="G42" i="1" l="1"/>
  <c r="G43" i="1" s="1"/>
  <c r="G46" i="1" s="1"/>
  <c r="C41" i="1" l="1"/>
  <c r="H46" i="1"/>
  <c r="C42" i="1" l="1"/>
  <c r="C43" i="1" s="1"/>
  <c r="C44" i="1" s="1"/>
  <c r="C46" i="1" l="1"/>
  <c r="C47" i="1" s="1"/>
  <c r="C49" i="1" s="1"/>
</calcChain>
</file>

<file path=xl/sharedStrings.xml><?xml version="1.0" encoding="utf-8"?>
<sst xmlns="http://schemas.openxmlformats.org/spreadsheetml/2006/main" count="58" uniqueCount="54">
  <si>
    <t xml:space="preserve">(*) La Remuneración Mínima Vital (RMV) es S/.1,025.00 (Mil Veinticinco y 00/100 nuevos soles), de acuerdo con lo establecido en el Decreto Supremo N° 003-2022-TR </t>
  </si>
  <si>
    <r>
      <rPr>
        <b/>
        <sz val="9"/>
        <rFont val="Arial"/>
        <family val="2"/>
      </rPr>
      <t>NOTA</t>
    </r>
    <r>
      <rPr>
        <sz val="9"/>
        <rFont val="Arial"/>
        <family val="2"/>
      </rPr>
      <t>: El postor debe de verificar a detalle sus cálculos, cumpliendo con la consideracion de los derechos laborales.</t>
    </r>
  </si>
  <si>
    <t xml:space="preserve">CANTIDAD DE PUESTOS </t>
  </si>
  <si>
    <t>COSTO TOTAL DEL SERVICIO</t>
  </si>
  <si>
    <t>COSTO TOTAL MENSUAL</t>
  </si>
  <si>
    <t>COSTO TOTAL POR PUESTO (TOTAL MENSUAL + IGV)</t>
  </si>
  <si>
    <t>IGV (18%)</t>
  </si>
  <si>
    <t>TOTAL MENSUAL (I + II + III+ IV + V + UTILIDAD)</t>
  </si>
  <si>
    <t>UTILIDAD</t>
  </si>
  <si>
    <t>Costo Indirecto (IV + V)</t>
  </si>
  <si>
    <t>V. Sub Total Gastos Generales</t>
  </si>
  <si>
    <t>Otros gastos</t>
  </si>
  <si>
    <t>Gastos Administrativos</t>
  </si>
  <si>
    <t>Gastos Generales</t>
  </si>
  <si>
    <t>IV. Sub Total Costo por puesto</t>
  </si>
  <si>
    <t>Otros Gastos Operativos</t>
  </si>
  <si>
    <t>Póliza de Seguro, Carta Fianza</t>
  </si>
  <si>
    <t>Uniformes, Equipos y Suministros Relacionados</t>
  </si>
  <si>
    <t>Vestuarios, Armamentos, Equipos y otros</t>
  </si>
  <si>
    <t>Total Costo Directo + Descansero</t>
  </si>
  <si>
    <t>Descansero</t>
  </si>
  <si>
    <t>Costo Directo (I+II+III)</t>
  </si>
  <si>
    <t>III. Sub Totales de Leyes Sociales</t>
  </si>
  <si>
    <t xml:space="preserve">S.C.T.R. </t>
  </si>
  <si>
    <t>ESSALUD</t>
  </si>
  <si>
    <t>Leyes Sociales</t>
  </si>
  <si>
    <t>II. Sub Total de Costos Laborales</t>
  </si>
  <si>
    <t xml:space="preserve">CTS </t>
  </si>
  <si>
    <t>BonIficiacion Extraordinaria</t>
  </si>
  <si>
    <t>Gratificaciones</t>
  </si>
  <si>
    <t>Vacaciones</t>
  </si>
  <si>
    <t>Costos Laborales</t>
  </si>
  <si>
    <t>I. Sub Total de Remuneración</t>
  </si>
  <si>
    <t>**Horas Extras restantes</t>
  </si>
  <si>
    <t>**Horas Extras dos primeras horas</t>
  </si>
  <si>
    <t>Horas Extras</t>
  </si>
  <si>
    <t>Bonificación Nocturna (35% RMV)</t>
  </si>
  <si>
    <r>
      <t>Asignación Familiar (</t>
    </r>
    <r>
      <rPr>
        <b/>
        <sz val="9"/>
        <rFont val="Arial"/>
        <family val="2"/>
      </rPr>
      <t>10% de la Remuneración Mínima Vital</t>
    </r>
    <r>
      <rPr>
        <sz val="9"/>
        <rFont val="Arial"/>
        <family val="2"/>
      </rPr>
      <t>) (*)</t>
    </r>
  </si>
  <si>
    <t>Salario Básico</t>
  </si>
  <si>
    <t>Remuneración</t>
  </si>
  <si>
    <t>NOCTURNO</t>
  </si>
  <si>
    <t>DIURNO</t>
  </si>
  <si>
    <t>%</t>
  </si>
  <si>
    <t>Descripción</t>
  </si>
  <si>
    <t>PUESTO DE AGENTE 12H S/ARMA</t>
  </si>
  <si>
    <t>COSTO TOTAL MENSUAL DEL SERVICIO</t>
  </si>
  <si>
    <t>(°) Se debera considerar de acuerdo a la cantidad de feriados oficiales que corresponda y respetando la normativa laboral.</t>
  </si>
  <si>
    <t>COSTO TOTAL (AGENTES / SUPERVISOR)</t>
  </si>
  <si>
    <t xml:space="preserve">° Feriados </t>
  </si>
  <si>
    <t>SERVICIO DE SEGURIDAD Y VIGILANCIA A NIVEL NACIONAL</t>
  </si>
  <si>
    <t>ANEXO N°04
 "ESTRUCTURA DE COSTOS"</t>
  </si>
  <si>
    <t>PUESTO SUPERVISOR 12H S/ARMA</t>
  </si>
  <si>
    <t>PUESTO VIGILANCIA 24H C/ARMA</t>
  </si>
  <si>
    <t>PUESTO VIGILANCIA 24H
S/ARMA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</si>
</sst>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9"/>
      <color theme="3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2" borderId="3" xfId="0" applyFont="1" applyFill="1" applyBorder="1"/>
    <xf numFmtId="4" fontId="2" fillId="2" borderId="0" xfId="0" applyNumberFormat="1" applyFont="1" applyFill="1"/>
    <xf numFmtId="0" fontId="2" fillId="2" borderId="0" xfId="0" applyFont="1" applyFill="1"/>
    <xf numFmtId="0" fontId="5" fillId="4" borderId="3" xfId="0" applyFont="1" applyFill="1" applyBorder="1"/>
    <xf numFmtId="4" fontId="5" fillId="4" borderId="6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/>
    </xf>
    <xf numFmtId="4" fontId="5" fillId="0" borderId="13" xfId="0" applyNumberFormat="1" applyFont="1" applyBorder="1"/>
    <xf numFmtId="4" fontId="5" fillId="0" borderId="14" xfId="0" applyNumberFormat="1" applyFont="1" applyBorder="1"/>
    <xf numFmtId="4" fontId="5" fillId="0" borderId="15" xfId="0" applyNumberFormat="1" applyFont="1" applyBorder="1"/>
    <xf numFmtId="4" fontId="5" fillId="0" borderId="16" xfId="0" applyNumberFormat="1" applyFont="1" applyBorder="1"/>
    <xf numFmtId="0" fontId="5" fillId="0" borderId="17" xfId="0" applyFont="1" applyBorder="1" applyAlignment="1">
      <alignment horizontal="left" vertical="top"/>
    </xf>
    <xf numFmtId="0" fontId="5" fillId="0" borderId="16" xfId="0" applyFont="1" applyBorder="1"/>
    <xf numFmtId="4" fontId="2" fillId="0" borderId="18" xfId="0" applyNumberFormat="1" applyFont="1" applyBorder="1"/>
    <xf numFmtId="4" fontId="2" fillId="0" borderId="2" xfId="0" applyNumberFormat="1" applyFont="1" applyBorder="1"/>
    <xf numFmtId="4" fontId="2" fillId="0" borderId="19" xfId="0" applyNumberFormat="1" applyFont="1" applyBorder="1"/>
    <xf numFmtId="4" fontId="2" fillId="0" borderId="20" xfId="0" applyNumberFormat="1" applyFont="1" applyBorder="1"/>
    <xf numFmtId="10" fontId="6" fillId="2" borderId="1" xfId="1" applyNumberFormat="1" applyFont="1" applyFill="1" applyBorder="1" applyAlignment="1">
      <alignment horizontal="right" vertical="center"/>
    </xf>
    <xf numFmtId="0" fontId="2" fillId="0" borderId="20" xfId="0" applyFont="1" applyBorder="1"/>
    <xf numFmtId="4" fontId="5" fillId="5" borderId="21" xfId="0" applyNumberFormat="1" applyFont="1" applyFill="1" applyBorder="1"/>
    <xf numFmtId="4" fontId="5" fillId="5" borderId="22" xfId="0" applyNumberFormat="1" applyFont="1" applyFill="1" applyBorder="1"/>
    <xf numFmtId="4" fontId="5" fillId="5" borderId="23" xfId="0" applyNumberFormat="1" applyFont="1" applyFill="1" applyBorder="1"/>
    <xf numFmtId="4" fontId="5" fillId="5" borderId="24" xfId="0" applyNumberFormat="1" applyFont="1" applyFill="1" applyBorder="1"/>
    <xf numFmtId="0" fontId="5" fillId="5" borderId="25" xfId="0" applyFont="1" applyFill="1" applyBorder="1" applyAlignment="1">
      <alignment horizontal="left" vertical="top"/>
    </xf>
    <xf numFmtId="0" fontId="5" fillId="5" borderId="24" xfId="0" applyFont="1" applyFill="1" applyBorder="1"/>
    <xf numFmtId="4" fontId="5" fillId="0" borderId="23" xfId="0" applyNumberFormat="1" applyFont="1" applyBorder="1"/>
    <xf numFmtId="4" fontId="5" fillId="0" borderId="21" xfId="0" applyNumberFormat="1" applyFont="1" applyBorder="1"/>
    <xf numFmtId="4" fontId="5" fillId="0" borderId="22" xfId="0" applyNumberFormat="1" applyFont="1" applyBorder="1"/>
    <xf numFmtId="4" fontId="5" fillId="0" borderId="24" xfId="0" applyNumberFormat="1" applyFont="1" applyBorder="1"/>
    <xf numFmtId="0" fontId="5" fillId="0" borderId="25" xfId="0" applyFont="1" applyBorder="1" applyAlignment="1">
      <alignment horizontal="left" vertical="top"/>
    </xf>
    <xf numFmtId="0" fontId="5" fillId="0" borderId="24" xfId="0" applyFont="1" applyBorder="1"/>
    <xf numFmtId="4" fontId="5" fillId="4" borderId="26" xfId="0" applyNumberFormat="1" applyFont="1" applyFill="1" applyBorder="1"/>
    <xf numFmtId="4" fontId="5" fillId="4" borderId="27" xfId="0" applyNumberFormat="1" applyFont="1" applyFill="1" applyBorder="1"/>
    <xf numFmtId="4" fontId="5" fillId="4" borderId="6" xfId="0" applyNumberFormat="1" applyFont="1" applyFill="1" applyBorder="1"/>
    <xf numFmtId="4" fontId="5" fillId="4" borderId="3" xfId="0" applyNumberFormat="1" applyFont="1" applyFill="1" applyBorder="1"/>
    <xf numFmtId="4" fontId="2" fillId="0" borderId="15" xfId="0" applyNumberFormat="1" applyFont="1" applyBorder="1"/>
    <xf numFmtId="4" fontId="2" fillId="0" borderId="13" xfId="0" applyNumberFormat="1" applyFont="1" applyBorder="1"/>
    <xf numFmtId="4" fontId="2" fillId="0" borderId="14" xfId="0" applyNumberFormat="1" applyFont="1" applyBorder="1"/>
    <xf numFmtId="4" fontId="2" fillId="0" borderId="16" xfId="0" applyNumberFormat="1" applyFont="1" applyBorder="1"/>
    <xf numFmtId="0" fontId="5" fillId="0" borderId="17" xfId="0" applyFont="1" applyBorder="1" applyAlignment="1">
      <alignment horizontal="center" vertical="top"/>
    </xf>
    <xf numFmtId="0" fontId="2" fillId="0" borderId="16" xfId="0" applyFont="1" applyBorder="1" applyAlignment="1">
      <alignment horizontal="left" indent="1"/>
    </xf>
    <xf numFmtId="4" fontId="5" fillId="6" borderId="26" xfId="0" applyNumberFormat="1" applyFont="1" applyFill="1" applyBorder="1"/>
    <xf numFmtId="4" fontId="5" fillId="6" borderId="27" xfId="0" applyNumberFormat="1" applyFont="1" applyFill="1" applyBorder="1"/>
    <xf numFmtId="4" fontId="5" fillId="6" borderId="6" xfId="0" applyNumberFormat="1" applyFont="1" applyFill="1" applyBorder="1"/>
    <xf numFmtId="4" fontId="5" fillId="6" borderId="3" xfId="0" applyNumberFormat="1" applyFont="1" applyFill="1" applyBorder="1"/>
    <xf numFmtId="4" fontId="5" fillId="6" borderId="7" xfId="0" applyNumberFormat="1" applyFont="1" applyFill="1" applyBorder="1" applyAlignment="1">
      <alignment horizontal="center" vertical="top"/>
    </xf>
    <xf numFmtId="0" fontId="5" fillId="6" borderId="3" xfId="0" applyFont="1" applyFill="1" applyBorder="1"/>
    <xf numFmtId="0" fontId="2" fillId="4" borderId="7" xfId="0" applyFont="1" applyFill="1" applyBorder="1" applyAlignment="1">
      <alignment horizontal="left" vertical="top"/>
    </xf>
    <xf numFmtId="4" fontId="2" fillId="0" borderId="28" xfId="0" applyNumberFormat="1" applyFont="1" applyBorder="1"/>
    <xf numFmtId="4" fontId="2" fillId="0" borderId="11" xfId="0" applyNumberFormat="1" applyFont="1" applyBorder="1"/>
    <xf numFmtId="4" fontId="2" fillId="0" borderId="9" xfId="0" applyNumberFormat="1" applyFont="1" applyBorder="1"/>
    <xf numFmtId="4" fontId="2" fillId="0" borderId="12" xfId="0" applyNumberFormat="1" applyFont="1" applyBorder="1"/>
    <xf numFmtId="0" fontId="5" fillId="0" borderId="10" xfId="0" applyFont="1" applyBorder="1" applyAlignment="1">
      <alignment horizontal="center" vertical="top"/>
    </xf>
    <xf numFmtId="0" fontId="2" fillId="0" borderId="12" xfId="0" applyFont="1" applyBorder="1" applyAlignment="1">
      <alignment horizontal="left" indent="1"/>
    </xf>
    <xf numFmtId="0" fontId="5" fillId="0" borderId="1" xfId="0" applyFont="1" applyBorder="1" applyAlignment="1">
      <alignment horizontal="center" vertical="top"/>
    </xf>
    <xf numFmtId="0" fontId="2" fillId="0" borderId="20" xfId="0" applyFont="1" applyBorder="1" applyAlignment="1">
      <alignment horizontal="left" indent="1"/>
    </xf>
    <xf numFmtId="4" fontId="5" fillId="0" borderId="29" xfId="0" applyNumberFormat="1" applyFont="1" applyBorder="1"/>
    <xf numFmtId="4" fontId="5" fillId="0" borderId="30" xfId="0" applyNumberFormat="1" applyFont="1" applyBorder="1"/>
    <xf numFmtId="4" fontId="5" fillId="0" borderId="31" xfId="0" applyNumberFormat="1" applyFont="1" applyBorder="1"/>
    <xf numFmtId="4" fontId="5" fillId="0" borderId="32" xfId="0" applyNumberFormat="1" applyFont="1" applyBorder="1"/>
    <xf numFmtId="0" fontId="5" fillId="0" borderId="33" xfId="0" applyFont="1" applyBorder="1" applyAlignment="1">
      <alignment horizontal="left" vertical="top"/>
    </xf>
    <xf numFmtId="0" fontId="5" fillId="0" borderId="32" xfId="0" applyFont="1" applyBorder="1"/>
    <xf numFmtId="0" fontId="2" fillId="0" borderId="17" xfId="0" applyFont="1" applyBorder="1" applyAlignment="1">
      <alignment horizontal="left" vertical="top"/>
    </xf>
    <xf numFmtId="0" fontId="2" fillId="0" borderId="16" xfId="0" applyFont="1" applyBorder="1"/>
    <xf numFmtId="0" fontId="2" fillId="0" borderId="1" xfId="0" applyFont="1" applyBorder="1" applyAlignment="1">
      <alignment horizontal="left" vertical="top"/>
    </xf>
    <xf numFmtId="4" fontId="5" fillId="0" borderId="29" xfId="0" applyNumberFormat="1" applyFont="1" applyBorder="1" applyAlignment="1">
      <alignment horizontal="right" vertical="top"/>
    </xf>
    <xf numFmtId="4" fontId="5" fillId="0" borderId="30" xfId="0" applyNumberFormat="1" applyFont="1" applyBorder="1" applyAlignment="1">
      <alignment horizontal="right" vertical="top"/>
    </xf>
    <xf numFmtId="4" fontId="5" fillId="0" borderId="31" xfId="0" applyNumberFormat="1" applyFont="1" applyBorder="1" applyAlignment="1">
      <alignment horizontal="right" vertical="top"/>
    </xf>
    <xf numFmtId="4" fontId="5" fillId="0" borderId="32" xfId="0" applyNumberFormat="1" applyFont="1" applyBorder="1" applyAlignment="1">
      <alignment horizontal="right" vertical="top"/>
    </xf>
    <xf numFmtId="0" fontId="5" fillId="0" borderId="32" xfId="0" applyFont="1" applyBorder="1" applyAlignment="1">
      <alignment horizontal="left" vertical="top"/>
    </xf>
    <xf numFmtId="4" fontId="5" fillId="7" borderId="26" xfId="0" applyNumberFormat="1" applyFont="1" applyFill="1" applyBorder="1"/>
    <xf numFmtId="4" fontId="5" fillId="7" borderId="27" xfId="0" applyNumberFormat="1" applyFont="1" applyFill="1" applyBorder="1"/>
    <xf numFmtId="4" fontId="5" fillId="7" borderId="6" xfId="0" applyNumberFormat="1" applyFont="1" applyFill="1" applyBorder="1"/>
    <xf numFmtId="4" fontId="5" fillId="7" borderId="3" xfId="0" applyNumberFormat="1" applyFont="1" applyFill="1" applyBorder="1"/>
    <xf numFmtId="4" fontId="5" fillId="7" borderId="7" xfId="0" applyNumberFormat="1" applyFont="1" applyFill="1" applyBorder="1" applyAlignment="1">
      <alignment horizontal="center" vertical="top"/>
    </xf>
    <xf numFmtId="0" fontId="5" fillId="7" borderId="3" xfId="0" applyFont="1" applyFill="1" applyBorder="1"/>
    <xf numFmtId="4" fontId="5" fillId="0" borderId="17" xfId="0" applyNumberFormat="1" applyFont="1" applyBorder="1" applyAlignment="1">
      <alignment horizontal="center" vertical="top"/>
    </xf>
    <xf numFmtId="4" fontId="5" fillId="4" borderId="7" xfId="0" applyNumberFormat="1" applyFont="1" applyFill="1" applyBorder="1" applyAlignment="1">
      <alignment horizontal="center" vertical="top"/>
    </xf>
    <xf numFmtId="4" fontId="2" fillId="0" borderId="29" xfId="0" applyNumberFormat="1" applyFont="1" applyBorder="1"/>
    <xf numFmtId="4" fontId="2" fillId="0" borderId="30" xfId="0" applyNumberFormat="1" applyFont="1" applyBorder="1"/>
    <xf numFmtId="4" fontId="2" fillId="0" borderId="31" xfId="0" applyNumberFormat="1" applyFont="1" applyBorder="1"/>
    <xf numFmtId="4" fontId="2" fillId="0" borderId="32" xfId="0" applyNumberFormat="1" applyFont="1" applyBorder="1"/>
    <xf numFmtId="4" fontId="5" fillId="0" borderId="33" xfId="0" applyNumberFormat="1" applyFont="1" applyBorder="1" applyAlignment="1">
      <alignment horizontal="center" vertical="top"/>
    </xf>
    <xf numFmtId="0" fontId="2" fillId="0" borderId="20" xfId="0" applyFont="1" applyBorder="1" applyAlignment="1">
      <alignment wrapText="1"/>
    </xf>
    <xf numFmtId="4" fontId="2" fillId="0" borderId="2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8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0" fontId="5" fillId="0" borderId="33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 vertical="top"/>
    </xf>
    <xf numFmtId="0" fontId="7" fillId="0" borderId="0" xfId="0" applyFont="1"/>
    <xf numFmtId="4" fontId="2" fillId="0" borderId="18" xfId="0" applyNumberFormat="1" applyFont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4" fontId="2" fillId="0" borderId="19" xfId="0" applyNumberFormat="1" applyFont="1" applyBorder="1" applyAlignment="1">
      <alignment horizontal="right" vertical="top"/>
    </xf>
    <xf numFmtId="4" fontId="2" fillId="0" borderId="20" xfId="0" applyNumberFormat="1" applyFont="1" applyBorder="1" applyAlignment="1">
      <alignment horizontal="right" vertical="top"/>
    </xf>
    <xf numFmtId="0" fontId="2" fillId="0" borderId="20" xfId="2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4" fontId="2" fillId="0" borderId="30" xfId="0" applyNumberFormat="1" applyFont="1" applyBorder="1" applyAlignment="1">
      <alignment horizontal="center" vertical="top"/>
    </xf>
    <xf numFmtId="4" fontId="2" fillId="0" borderId="31" xfId="0" applyNumberFormat="1" applyFont="1" applyBorder="1" applyAlignment="1">
      <alignment horizontal="center" vertical="top"/>
    </xf>
    <xf numFmtId="4" fontId="2" fillId="0" borderId="23" xfId="0" applyNumberFormat="1" applyFont="1" applyBorder="1" applyAlignment="1">
      <alignment horizontal="center" vertical="top"/>
    </xf>
    <xf numFmtId="4" fontId="2" fillId="0" borderId="24" xfId="0" applyNumberFormat="1" applyFont="1" applyBorder="1" applyAlignment="1">
      <alignment horizontal="center" vertical="top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9" xfId="0" applyFont="1" applyFill="1" applyBorder="1"/>
    <xf numFmtId="0" fontId="5" fillId="4" borderId="5" xfId="0" applyFont="1" applyFill="1" applyBorder="1"/>
    <xf numFmtId="164" fontId="5" fillId="4" borderId="4" xfId="0" applyNumberFormat="1" applyFont="1" applyFill="1" applyBorder="1" applyAlignment="1">
      <alignment horizontal="center"/>
    </xf>
    <xf numFmtId="0" fontId="5" fillId="0" borderId="7" xfId="0" applyFont="1" applyBorder="1"/>
    <xf numFmtId="0" fontId="5" fillId="3" borderId="3" xfId="0" applyFont="1" applyFill="1" applyBorder="1" applyAlignment="1">
      <alignment vertical="center"/>
    </xf>
    <xf numFmtId="0" fontId="5" fillId="3" borderId="26" xfId="0" applyFont="1" applyFill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/>
    </xf>
    <xf numFmtId="164" fontId="5" fillId="4" borderId="5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2" fillId="4" borderId="20" xfId="0" applyNumberFormat="1" applyFont="1" applyFill="1" applyBorder="1" applyAlignment="1">
      <alignment horizontal="right" vertical="top"/>
    </xf>
    <xf numFmtId="4" fontId="2" fillId="4" borderId="18" xfId="0" applyNumberFormat="1" applyFont="1" applyFill="1" applyBorder="1" applyAlignment="1">
      <alignment horizontal="right" vertical="top"/>
    </xf>
    <xf numFmtId="4" fontId="2" fillId="4" borderId="19" xfId="0" applyNumberFormat="1" applyFont="1" applyFill="1" applyBorder="1" applyAlignment="1">
      <alignment horizontal="right" vertical="top"/>
    </xf>
    <xf numFmtId="4" fontId="2" fillId="4" borderId="2" xfId="0" applyNumberFormat="1" applyFont="1" applyFill="1" applyBorder="1" applyAlignment="1">
      <alignment horizontal="right" vertical="top"/>
    </xf>
    <xf numFmtId="0" fontId="8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4" fontId="5" fillId="4" borderId="8" xfId="0" applyNumberFormat="1" applyFont="1" applyFill="1" applyBorder="1" applyAlignment="1">
      <alignment horizontal="center"/>
    </xf>
    <xf numFmtId="4" fontId="5" fillId="4" borderId="6" xfId="0" applyNumberFormat="1" applyFont="1" applyFill="1" applyBorder="1" applyAlignment="1">
      <alignment horizontal="center"/>
    </xf>
    <xf numFmtId="164" fontId="5" fillId="4" borderId="40" xfId="0" applyNumberFormat="1" applyFont="1" applyFill="1" applyBorder="1" applyAlignment="1">
      <alignment horizontal="center"/>
    </xf>
    <xf numFmtId="164" fontId="5" fillId="4" borderId="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164" fontId="5" fillId="3" borderId="41" xfId="0" applyNumberFormat="1" applyFont="1" applyFill="1" applyBorder="1" applyAlignment="1">
      <alignment horizontal="center" vertical="center"/>
    </xf>
    <xf numFmtId="164" fontId="5" fillId="3" borderId="2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showGridLines="0" tabSelected="1" zoomScaleNormal="100" workbookViewId="0">
      <selection activeCell="J9" sqref="J9"/>
    </sheetView>
  </sheetViews>
  <sheetFormatPr baseColWidth="10" defaultColWidth="11.42578125" defaultRowHeight="12" x14ac:dyDescent="0.2"/>
  <cols>
    <col min="1" max="1" width="50.7109375" style="1" customWidth="1"/>
    <col min="2" max="2" width="6.7109375" style="1" bestFit="1" customWidth="1"/>
    <col min="3" max="3" width="7.7109375" style="1" bestFit="1" customWidth="1"/>
    <col min="4" max="4" width="10.28515625" style="1" bestFit="1" customWidth="1"/>
    <col min="5" max="5" width="10.28515625" style="1" customWidth="1"/>
    <col min="6" max="6" width="12.140625" style="1" customWidth="1"/>
    <col min="7" max="7" width="13.85546875" style="1" customWidth="1"/>
    <col min="8" max="8" width="13.28515625" style="1" customWidth="1"/>
    <col min="9" max="9" width="2.28515625" style="1" customWidth="1"/>
    <col min="10" max="10" width="20.28515625" style="1" customWidth="1"/>
    <col min="11" max="12" width="10.7109375" style="1"/>
    <col min="13" max="13" width="13.5703125" style="1" customWidth="1"/>
    <col min="14" max="14" width="10.7109375" style="1"/>
    <col min="15" max="15" width="31.42578125" style="1" customWidth="1"/>
    <col min="16" max="17" width="10.7109375" style="1"/>
    <col min="18" max="16384" width="11.42578125" style="1"/>
  </cols>
  <sheetData>
    <row r="1" spans="1:14" ht="15" x14ac:dyDescent="0.2">
      <c r="A1" s="134" t="s">
        <v>50</v>
      </c>
      <c r="B1" s="135"/>
      <c r="C1" s="135"/>
      <c r="D1" s="135"/>
      <c r="E1" s="135"/>
      <c r="F1" s="135"/>
      <c r="G1" s="135"/>
      <c r="H1" s="135"/>
    </row>
    <row r="2" spans="1:14" ht="26.25" customHeight="1" x14ac:dyDescent="0.25">
      <c r="A2" s="133" t="s">
        <v>49</v>
      </c>
      <c r="B2" s="133"/>
      <c r="C2" s="133"/>
      <c r="D2" s="133"/>
      <c r="E2" s="133"/>
      <c r="F2" s="133"/>
      <c r="G2" s="133"/>
      <c r="H2" s="133"/>
    </row>
    <row r="3" spans="1:14" ht="12.75" thickBot="1" x14ac:dyDescent="0.25"/>
    <row r="4" spans="1:14" ht="36.75" thickBot="1" x14ac:dyDescent="0.25">
      <c r="C4" s="136" t="s">
        <v>52</v>
      </c>
      <c r="D4" s="137"/>
      <c r="E4" s="136" t="s">
        <v>53</v>
      </c>
      <c r="F4" s="137"/>
      <c r="G4" s="132" t="s">
        <v>44</v>
      </c>
      <c r="H4" s="124" t="s">
        <v>51</v>
      </c>
    </row>
    <row r="5" spans="1:14" ht="12.75" thickBot="1" x14ac:dyDescent="0.25">
      <c r="A5" s="117" t="s">
        <v>43</v>
      </c>
      <c r="B5" s="116" t="s">
        <v>42</v>
      </c>
      <c r="C5" s="115" t="s">
        <v>41</v>
      </c>
      <c r="D5" s="114" t="s">
        <v>40</v>
      </c>
      <c r="E5" s="115" t="s">
        <v>41</v>
      </c>
      <c r="F5" s="114" t="s">
        <v>40</v>
      </c>
      <c r="G5" s="112" t="s">
        <v>41</v>
      </c>
      <c r="H5" s="113" t="s">
        <v>41</v>
      </c>
    </row>
    <row r="6" spans="1:14" x14ac:dyDescent="0.2">
      <c r="A6" s="111" t="s">
        <v>39</v>
      </c>
      <c r="B6" s="110"/>
      <c r="C6" s="109"/>
      <c r="D6" s="108"/>
      <c r="E6" s="109"/>
      <c r="F6" s="108"/>
      <c r="G6" s="107"/>
      <c r="H6" s="106"/>
    </row>
    <row r="7" spans="1:14" x14ac:dyDescent="0.2">
      <c r="A7" s="105" t="s">
        <v>38</v>
      </c>
      <c r="B7" s="104"/>
      <c r="C7" s="128"/>
      <c r="D7" s="129"/>
      <c r="E7" s="128"/>
      <c r="F7" s="129"/>
      <c r="G7" s="130"/>
      <c r="H7" s="131"/>
    </row>
    <row r="8" spans="1:14" ht="13.15" customHeight="1" x14ac:dyDescent="0.2">
      <c r="A8" s="103" t="s">
        <v>37</v>
      </c>
      <c r="B8" s="23">
        <v>0.1</v>
      </c>
      <c r="C8" s="102">
        <f t="shared" ref="C8:H8" si="0">ROUND(C7*$B$8,2)</f>
        <v>0</v>
      </c>
      <c r="D8" s="99">
        <f t="shared" si="0"/>
        <v>0</v>
      </c>
      <c r="E8" s="102">
        <f t="shared" si="0"/>
        <v>0</v>
      </c>
      <c r="F8" s="99">
        <f t="shared" si="0"/>
        <v>0</v>
      </c>
      <c r="G8" s="101">
        <f t="shared" si="0"/>
        <v>0</v>
      </c>
      <c r="H8" s="100">
        <f t="shared" si="0"/>
        <v>0</v>
      </c>
      <c r="N8" s="98"/>
    </row>
    <row r="9" spans="1:14" x14ac:dyDescent="0.2">
      <c r="A9" s="89" t="s">
        <v>36</v>
      </c>
      <c r="B9" s="23">
        <v>0.35</v>
      </c>
      <c r="C9" s="22"/>
      <c r="D9" s="19">
        <f>ROUND(D7*$B$9,2)</f>
        <v>0</v>
      </c>
      <c r="E9" s="22"/>
      <c r="F9" s="19">
        <f>ROUND(F7*$B$9,2)</f>
        <v>0</v>
      </c>
      <c r="G9" s="21"/>
      <c r="H9" s="20"/>
    </row>
    <row r="10" spans="1:14" x14ac:dyDescent="0.2">
      <c r="A10" s="24" t="s">
        <v>35</v>
      </c>
      <c r="B10" s="97"/>
      <c r="C10" s="22"/>
      <c r="D10" s="19"/>
      <c r="E10" s="22"/>
      <c r="F10" s="19"/>
      <c r="G10" s="21"/>
      <c r="H10" s="20"/>
    </row>
    <row r="11" spans="1:14" x14ac:dyDescent="0.2">
      <c r="A11" s="24" t="s">
        <v>34</v>
      </c>
      <c r="B11" s="23">
        <v>0.25</v>
      </c>
      <c r="C11" s="22">
        <f>ROUND(((C7+C8)/30/8)*1.25*2*26,2)</f>
        <v>0</v>
      </c>
      <c r="D11" s="19">
        <f>ROUND(((D7+D8+D9)/30/8)*1.25*2*26,2)</f>
        <v>0</v>
      </c>
      <c r="E11" s="22">
        <f>ROUND(((E7+E8)/30/8)*1.25*2*26,2)</f>
        <v>0</v>
      </c>
      <c r="F11" s="19">
        <f>ROUND(((F7+F8+F9)/30/8)*1.25*2*26,2)</f>
        <v>0</v>
      </c>
      <c r="G11" s="21">
        <f>ROUND(((G7+G8)/30/8)*1.25*2*26,2)</f>
        <v>0</v>
      </c>
      <c r="H11" s="20">
        <f>ROUND(((H7+H8)/30/8)*1.25*2*26,2)</f>
        <v>0</v>
      </c>
    </row>
    <row r="12" spans="1:14" x14ac:dyDescent="0.2">
      <c r="A12" s="24" t="s">
        <v>33</v>
      </c>
      <c r="B12" s="23">
        <v>0.35</v>
      </c>
      <c r="C12" s="22">
        <f>ROUND(((C7+C8)/30/8)*1.35*2*26,2)</f>
        <v>0</v>
      </c>
      <c r="D12" s="19">
        <f>ROUND(((D7+D8+D9)/30/8)*1.35*2*26,2)</f>
        <v>0</v>
      </c>
      <c r="E12" s="22">
        <f>ROUND(((E7+E8)/30/8)*1.35*2*26,2)</f>
        <v>0</v>
      </c>
      <c r="F12" s="19">
        <f>ROUND(((F7+F8+F9)/30/8)*1.35*2*26,2)</f>
        <v>0</v>
      </c>
      <c r="G12" s="21">
        <f>ROUND(((G7+G8)/30/8)*1.35*2*26,2)</f>
        <v>0</v>
      </c>
      <c r="H12" s="20">
        <f>ROUND(((H7+H8)/30/8)*1.35*2*26,2)</f>
        <v>0</v>
      </c>
    </row>
    <row r="13" spans="1:14" ht="12.75" thickBot="1" x14ac:dyDescent="0.25">
      <c r="A13" s="24" t="s">
        <v>48</v>
      </c>
      <c r="B13" s="97"/>
      <c r="C13" s="22">
        <f>ROUND((C7+C8)/30/8*2*17,2)</f>
        <v>0</v>
      </c>
      <c r="D13" s="19">
        <f>ROUND((D7+D8+D9)/30/8*2*17,2)</f>
        <v>0</v>
      </c>
      <c r="E13" s="22">
        <f>ROUND((E7+E8)/30/8*2*17,2)</f>
        <v>0</v>
      </c>
      <c r="F13" s="19">
        <f>ROUND((F7+F8+F9)/30/8*2*17,2)</f>
        <v>0</v>
      </c>
      <c r="G13" s="21">
        <f>ROUND((G7+G8)/30/8*2*17,2)</f>
        <v>0</v>
      </c>
      <c r="H13" s="20">
        <f>ROUND((H7+H8)/30/8*2*17,2)</f>
        <v>0</v>
      </c>
    </row>
    <row r="14" spans="1:14" ht="12.75" thickBot="1" x14ac:dyDescent="0.25">
      <c r="A14" s="10" t="s">
        <v>32</v>
      </c>
      <c r="B14" s="96"/>
      <c r="C14" s="40">
        <f t="shared" ref="C14:H14" si="1">ROUND(SUM(C7:C13),2)</f>
        <v>0</v>
      </c>
      <c r="D14" s="37">
        <f t="shared" si="1"/>
        <v>0</v>
      </c>
      <c r="E14" s="40">
        <f t="shared" ref="E14:F14" si="2">ROUND(SUM(E7:E13),2)</f>
        <v>0</v>
      </c>
      <c r="F14" s="37">
        <f t="shared" si="2"/>
        <v>0</v>
      </c>
      <c r="G14" s="39">
        <f t="shared" si="1"/>
        <v>0</v>
      </c>
      <c r="H14" s="38">
        <f t="shared" si="1"/>
        <v>0</v>
      </c>
    </row>
    <row r="15" spans="1:14" x14ac:dyDescent="0.2">
      <c r="A15" s="67" t="s">
        <v>31</v>
      </c>
      <c r="B15" s="95"/>
      <c r="C15" s="65"/>
      <c r="D15" s="62"/>
      <c r="E15" s="65"/>
      <c r="F15" s="62"/>
      <c r="G15" s="64"/>
      <c r="H15" s="63"/>
    </row>
    <row r="16" spans="1:14" x14ac:dyDescent="0.2">
      <c r="A16" s="94" t="s">
        <v>30</v>
      </c>
      <c r="B16" s="23">
        <v>8.3299999999999999E-2</v>
      </c>
      <c r="C16" s="22">
        <f>ROUND(C14*B16,2)</f>
        <v>0</v>
      </c>
      <c r="D16" s="19">
        <f>ROUND(D14*B16,2)</f>
        <v>0</v>
      </c>
      <c r="E16" s="22">
        <f>ROUND(E14*B16,2)</f>
        <v>0</v>
      </c>
      <c r="F16" s="19">
        <f>ROUND(F14*B16,2)</f>
        <v>0</v>
      </c>
      <c r="G16" s="21">
        <f>ROUND(G14*B16,2)</f>
        <v>0</v>
      </c>
      <c r="H16" s="20">
        <f>ROUND(H14*B16,2)</f>
        <v>0</v>
      </c>
    </row>
    <row r="17" spans="1:15" x14ac:dyDescent="0.2">
      <c r="A17" s="89" t="s">
        <v>29</v>
      </c>
      <c r="B17" s="23">
        <v>0.16669999999999999</v>
      </c>
      <c r="C17" s="93">
        <f>ROUND(C14*B17,2)</f>
        <v>0</v>
      </c>
      <c r="D17" s="92">
        <f>ROUND(D14*B17,2)</f>
        <v>0</v>
      </c>
      <c r="E17" s="93">
        <f>ROUND(E14*B17,2)</f>
        <v>0</v>
      </c>
      <c r="F17" s="92">
        <f>ROUND(F14*B17,2)</f>
        <v>0</v>
      </c>
      <c r="G17" s="91">
        <f>ROUND(G14*B17,2)</f>
        <v>0</v>
      </c>
      <c r="H17" s="90">
        <f>ROUND(H14*B17,2)</f>
        <v>0</v>
      </c>
    </row>
    <row r="18" spans="1:15" x14ac:dyDescent="0.2">
      <c r="A18" s="89" t="s">
        <v>28</v>
      </c>
      <c r="B18" s="23">
        <v>0.09</v>
      </c>
      <c r="C18" s="93">
        <f>ROUND(C17*B18,2)</f>
        <v>0</v>
      </c>
      <c r="D18" s="92">
        <f>ROUND(D17*B18,2)</f>
        <v>0</v>
      </c>
      <c r="E18" s="93">
        <f>ROUND(E17*B18,2)</f>
        <v>0</v>
      </c>
      <c r="F18" s="92">
        <f>ROUND(F17*B18,2)</f>
        <v>0</v>
      </c>
      <c r="G18" s="91">
        <f>ROUND(G17*B18,2)</f>
        <v>0</v>
      </c>
      <c r="H18" s="90">
        <f>ROUND(H17*B18,2)</f>
        <v>0</v>
      </c>
    </row>
    <row r="19" spans="1:15" ht="12.75" thickBot="1" x14ac:dyDescent="0.25">
      <c r="A19" s="89" t="s">
        <v>27</v>
      </c>
      <c r="B19" s="23">
        <v>9.7199999999999995E-2</v>
      </c>
      <c r="C19" s="22">
        <f>ROUND(C14*B19,2)</f>
        <v>0</v>
      </c>
      <c r="D19" s="19">
        <f>ROUND(D14*B19,2)</f>
        <v>0</v>
      </c>
      <c r="E19" s="22">
        <f>ROUND(E14*B19,2)</f>
        <v>0</v>
      </c>
      <c r="F19" s="19">
        <f>ROUND(F14*B19,2)</f>
        <v>0</v>
      </c>
      <c r="G19" s="21">
        <f>ROUND(G14*B19,2)</f>
        <v>0</v>
      </c>
      <c r="H19" s="20">
        <f>ROUND(H14*B19,2)</f>
        <v>0</v>
      </c>
    </row>
    <row r="20" spans="1:15" ht="12.75" thickBot="1" x14ac:dyDescent="0.25">
      <c r="A20" s="10" t="s">
        <v>26</v>
      </c>
      <c r="B20" s="83"/>
      <c r="C20" s="40">
        <f t="shared" ref="C20:H20" si="3">ROUND(SUM(C16:C19),2)</f>
        <v>0</v>
      </c>
      <c r="D20" s="37">
        <f t="shared" si="3"/>
        <v>0</v>
      </c>
      <c r="E20" s="40">
        <f t="shared" ref="E20:F20" si="4">ROUND(SUM(E16:E19),2)</f>
        <v>0</v>
      </c>
      <c r="F20" s="37">
        <f t="shared" si="4"/>
        <v>0</v>
      </c>
      <c r="G20" s="39">
        <f t="shared" si="3"/>
        <v>0</v>
      </c>
      <c r="H20" s="38">
        <f t="shared" si="3"/>
        <v>0</v>
      </c>
    </row>
    <row r="21" spans="1:15" x14ac:dyDescent="0.2">
      <c r="A21" s="67" t="s">
        <v>25</v>
      </c>
      <c r="B21" s="88"/>
      <c r="C21" s="87"/>
      <c r="D21" s="84"/>
      <c r="E21" s="87"/>
      <c r="F21" s="84"/>
      <c r="G21" s="86"/>
      <c r="H21" s="85"/>
    </row>
    <row r="22" spans="1:15" x14ac:dyDescent="0.2">
      <c r="A22" s="24" t="s">
        <v>24</v>
      </c>
      <c r="B22" s="23">
        <v>0.09</v>
      </c>
      <c r="C22" s="22">
        <f>ROUND((C14+C16)*$B$22,2)</f>
        <v>0</v>
      </c>
      <c r="D22" s="19">
        <f>ROUND((D14+D16)*$B$22,2)</f>
        <v>0</v>
      </c>
      <c r="E22" s="22">
        <f>ROUND((E14+E16)*$B$22,2)</f>
        <v>0</v>
      </c>
      <c r="F22" s="19">
        <f>ROUND((F14+F16)*$B$22,2)</f>
        <v>0</v>
      </c>
      <c r="G22" s="21">
        <f>ROUND((G14+G16)*$B$22,2)</f>
        <v>0</v>
      </c>
      <c r="H22" s="20">
        <f>ROUND((H14+H16)*B22,2)</f>
        <v>0</v>
      </c>
    </row>
    <row r="23" spans="1:15" ht="12.75" thickBot="1" x14ac:dyDescent="0.25">
      <c r="A23" s="69" t="s">
        <v>23</v>
      </c>
      <c r="B23" s="23"/>
      <c r="C23" s="22">
        <v>0</v>
      </c>
      <c r="D23" s="19">
        <v>0</v>
      </c>
      <c r="E23" s="22">
        <v>0</v>
      </c>
      <c r="F23" s="19">
        <v>0</v>
      </c>
      <c r="G23" s="21">
        <v>0</v>
      </c>
      <c r="H23" s="20">
        <v>0</v>
      </c>
    </row>
    <row r="24" spans="1:15" ht="12.75" thickBot="1" x14ac:dyDescent="0.25">
      <c r="A24" s="10" t="s">
        <v>22</v>
      </c>
      <c r="B24" s="83"/>
      <c r="C24" s="40">
        <f t="shared" ref="C24:H24" si="5">ROUND(SUM(C22:C23),2)</f>
        <v>0</v>
      </c>
      <c r="D24" s="37">
        <f t="shared" si="5"/>
        <v>0</v>
      </c>
      <c r="E24" s="40">
        <f t="shared" si="5"/>
        <v>0</v>
      </c>
      <c r="F24" s="37">
        <f t="shared" si="5"/>
        <v>0</v>
      </c>
      <c r="G24" s="39">
        <f t="shared" si="5"/>
        <v>0</v>
      </c>
      <c r="H24" s="38">
        <f t="shared" si="5"/>
        <v>0</v>
      </c>
    </row>
    <row r="25" spans="1:15" ht="12.75" thickBot="1" x14ac:dyDescent="0.25">
      <c r="A25" s="81" t="s">
        <v>21</v>
      </c>
      <c r="B25" s="80"/>
      <c r="C25" s="79">
        <f t="shared" ref="C25:H25" si="6">ROUND(C14+C20+C24,2)</f>
        <v>0</v>
      </c>
      <c r="D25" s="76">
        <f t="shared" si="6"/>
        <v>0</v>
      </c>
      <c r="E25" s="79">
        <f t="shared" si="6"/>
        <v>0</v>
      </c>
      <c r="F25" s="76">
        <f t="shared" si="6"/>
        <v>0</v>
      </c>
      <c r="G25" s="78">
        <f t="shared" si="6"/>
        <v>0</v>
      </c>
      <c r="H25" s="77">
        <f t="shared" si="6"/>
        <v>0</v>
      </c>
    </row>
    <row r="26" spans="1:15" ht="12.75" thickBot="1" x14ac:dyDescent="0.25">
      <c r="A26" s="69" t="s">
        <v>20</v>
      </c>
      <c r="B26" s="82"/>
      <c r="C26" s="44">
        <f t="shared" ref="C26:H26" si="7">ROUND(C25/6,2)</f>
        <v>0</v>
      </c>
      <c r="D26" s="41">
        <f t="shared" si="7"/>
        <v>0</v>
      </c>
      <c r="E26" s="44">
        <f t="shared" si="7"/>
        <v>0</v>
      </c>
      <c r="F26" s="41">
        <f t="shared" si="7"/>
        <v>0</v>
      </c>
      <c r="G26" s="43">
        <f t="shared" si="7"/>
        <v>0</v>
      </c>
      <c r="H26" s="42">
        <f t="shared" si="7"/>
        <v>0</v>
      </c>
    </row>
    <row r="27" spans="1:15" ht="12.75" thickBot="1" x14ac:dyDescent="0.25">
      <c r="A27" s="81" t="s">
        <v>19</v>
      </c>
      <c r="B27" s="80"/>
      <c r="C27" s="79">
        <f>ROUND(C25+C26,2)</f>
        <v>0</v>
      </c>
      <c r="D27" s="76">
        <f>ROUND(D25+D26,2)</f>
        <v>0</v>
      </c>
      <c r="E27" s="79">
        <f>ROUND(E25+E26,2)</f>
        <v>0</v>
      </c>
      <c r="F27" s="76">
        <f>ROUND(F25+F26,2)</f>
        <v>0</v>
      </c>
      <c r="G27" s="78">
        <f>ROUND(G25+G26,2)</f>
        <v>0</v>
      </c>
      <c r="H27" s="77">
        <f>ROUND(+H25+H26,2)</f>
        <v>0</v>
      </c>
    </row>
    <row r="28" spans="1:15" x14ac:dyDescent="0.2">
      <c r="A28" s="75" t="s">
        <v>18</v>
      </c>
      <c r="B28" s="66"/>
      <c r="C28" s="74"/>
      <c r="D28" s="71"/>
      <c r="E28" s="74"/>
      <c r="F28" s="71"/>
      <c r="G28" s="73"/>
      <c r="H28" s="72"/>
    </row>
    <row r="29" spans="1:15" x14ac:dyDescent="0.2">
      <c r="A29" s="24" t="s">
        <v>17</v>
      </c>
      <c r="B29" s="70"/>
      <c r="C29" s="22">
        <v>0</v>
      </c>
      <c r="D29" s="19">
        <v>0</v>
      </c>
      <c r="E29" s="22">
        <v>0</v>
      </c>
      <c r="F29" s="19">
        <v>0</v>
      </c>
      <c r="G29" s="21">
        <v>0</v>
      </c>
      <c r="H29" s="20">
        <v>0</v>
      </c>
    </row>
    <row r="30" spans="1:15" x14ac:dyDescent="0.2">
      <c r="A30" s="24" t="s">
        <v>16</v>
      </c>
      <c r="B30" s="70"/>
      <c r="C30" s="22">
        <v>0</v>
      </c>
      <c r="D30" s="19">
        <v>0</v>
      </c>
      <c r="E30" s="22">
        <v>0</v>
      </c>
      <c r="F30" s="19">
        <v>0</v>
      </c>
      <c r="G30" s="21">
        <v>0</v>
      </c>
      <c r="H30" s="20">
        <v>0</v>
      </c>
    </row>
    <row r="31" spans="1:15" ht="12.75" thickBot="1" x14ac:dyDescent="0.25">
      <c r="A31" s="69" t="s">
        <v>15</v>
      </c>
      <c r="B31" s="68"/>
      <c r="C31" s="44">
        <v>0</v>
      </c>
      <c r="D31" s="41">
        <v>0</v>
      </c>
      <c r="E31" s="44">
        <v>0</v>
      </c>
      <c r="F31" s="41">
        <v>0</v>
      </c>
      <c r="G31" s="43">
        <v>0</v>
      </c>
      <c r="H31" s="42">
        <v>0</v>
      </c>
      <c r="O31" s="2"/>
    </row>
    <row r="32" spans="1:15" ht="12.75" thickBot="1" x14ac:dyDescent="0.25">
      <c r="A32" s="10" t="s">
        <v>14</v>
      </c>
      <c r="B32" s="53"/>
      <c r="C32" s="40">
        <f t="shared" ref="C32:H32" si="8">ROUND(SUM(C29:C31),2)</f>
        <v>0</v>
      </c>
      <c r="D32" s="37">
        <f t="shared" si="8"/>
        <v>0</v>
      </c>
      <c r="E32" s="40">
        <f t="shared" si="8"/>
        <v>0</v>
      </c>
      <c r="F32" s="37">
        <f t="shared" si="8"/>
        <v>0</v>
      </c>
      <c r="G32" s="39">
        <f t="shared" si="8"/>
        <v>0</v>
      </c>
      <c r="H32" s="38">
        <f t="shared" si="8"/>
        <v>0</v>
      </c>
      <c r="O32" s="2"/>
    </row>
    <row r="33" spans="1:15" x14ac:dyDescent="0.2">
      <c r="A33" s="67" t="s">
        <v>13</v>
      </c>
      <c r="B33" s="66"/>
      <c r="C33" s="65"/>
      <c r="D33" s="62"/>
      <c r="E33" s="65"/>
      <c r="F33" s="62"/>
      <c r="G33" s="64"/>
      <c r="H33" s="63"/>
      <c r="O33" s="2"/>
    </row>
    <row r="34" spans="1:15" s="2" customFormat="1" x14ac:dyDescent="0.2">
      <c r="A34" s="61" t="s">
        <v>12</v>
      </c>
      <c r="B34" s="60"/>
      <c r="C34" s="22">
        <v>0</v>
      </c>
      <c r="D34" s="19">
        <v>0</v>
      </c>
      <c r="E34" s="22">
        <v>0</v>
      </c>
      <c r="F34" s="19">
        <v>0</v>
      </c>
      <c r="G34" s="21">
        <v>0</v>
      </c>
      <c r="H34" s="20">
        <v>0</v>
      </c>
      <c r="I34" s="1"/>
      <c r="J34" s="1"/>
      <c r="K34" s="1"/>
      <c r="L34" s="1"/>
      <c r="M34" s="1"/>
      <c r="N34" s="1"/>
    </row>
    <row r="35" spans="1:15" s="2" customFormat="1" ht="12.75" thickBot="1" x14ac:dyDescent="0.25">
      <c r="A35" s="59" t="s">
        <v>11</v>
      </c>
      <c r="B35" s="58"/>
      <c r="C35" s="57">
        <v>0</v>
      </c>
      <c r="D35" s="54">
        <v>0</v>
      </c>
      <c r="E35" s="57">
        <v>0</v>
      </c>
      <c r="F35" s="54">
        <v>0</v>
      </c>
      <c r="G35" s="56">
        <v>0</v>
      </c>
      <c r="H35" s="55">
        <v>0</v>
      </c>
      <c r="I35" s="1"/>
      <c r="J35" s="1"/>
      <c r="K35" s="1"/>
      <c r="L35" s="1"/>
      <c r="M35" s="1"/>
      <c r="N35" s="1"/>
    </row>
    <row r="36" spans="1:15" ht="12.75" thickBot="1" x14ac:dyDescent="0.25">
      <c r="A36" s="10" t="s">
        <v>10</v>
      </c>
      <c r="B36" s="53"/>
      <c r="C36" s="40">
        <f t="shared" ref="C36:H36" si="9">ROUND(SUM(C33:C35),2)</f>
        <v>0</v>
      </c>
      <c r="D36" s="37">
        <f t="shared" si="9"/>
        <v>0</v>
      </c>
      <c r="E36" s="40">
        <f t="shared" si="9"/>
        <v>0</v>
      </c>
      <c r="F36" s="37">
        <f t="shared" si="9"/>
        <v>0</v>
      </c>
      <c r="G36" s="39">
        <f t="shared" si="9"/>
        <v>0</v>
      </c>
      <c r="H36" s="38">
        <f t="shared" si="9"/>
        <v>0</v>
      </c>
      <c r="O36" s="2"/>
    </row>
    <row r="37" spans="1:15" ht="12.75" thickBot="1" x14ac:dyDescent="0.25">
      <c r="A37" s="52" t="s">
        <v>9</v>
      </c>
      <c r="B37" s="51"/>
      <c r="C37" s="50">
        <f t="shared" ref="C37:H37" si="10">ROUND(C32+C36,2)</f>
        <v>0</v>
      </c>
      <c r="D37" s="47">
        <f t="shared" si="10"/>
        <v>0</v>
      </c>
      <c r="E37" s="50">
        <f t="shared" si="10"/>
        <v>0</v>
      </c>
      <c r="F37" s="47">
        <f t="shared" si="10"/>
        <v>0</v>
      </c>
      <c r="G37" s="49">
        <f t="shared" si="10"/>
        <v>0</v>
      </c>
      <c r="H37" s="48">
        <f t="shared" si="10"/>
        <v>0</v>
      </c>
    </row>
    <row r="38" spans="1:15" s="2" customFormat="1" ht="12.75" thickBot="1" x14ac:dyDescent="0.25">
      <c r="A38" s="46"/>
      <c r="B38" s="45"/>
      <c r="C38" s="44"/>
      <c r="D38" s="41"/>
      <c r="E38" s="44"/>
      <c r="F38" s="41"/>
      <c r="G38" s="43"/>
      <c r="H38" s="42"/>
      <c r="I38" s="1"/>
      <c r="J38" s="1"/>
      <c r="K38" s="1"/>
      <c r="L38" s="1"/>
      <c r="M38" s="1"/>
      <c r="N38" s="1"/>
    </row>
    <row r="39" spans="1:15" s="2" customFormat="1" ht="12.75" thickBot="1" x14ac:dyDescent="0.25">
      <c r="A39" s="10" t="s">
        <v>8</v>
      </c>
      <c r="B39" s="12"/>
      <c r="C39" s="40">
        <v>0</v>
      </c>
      <c r="D39" s="37">
        <v>0</v>
      </c>
      <c r="E39" s="40">
        <v>0</v>
      </c>
      <c r="F39" s="37">
        <v>0</v>
      </c>
      <c r="G39" s="39">
        <v>0</v>
      </c>
      <c r="H39" s="38">
        <v>0</v>
      </c>
      <c r="I39" s="1"/>
      <c r="J39" s="1"/>
      <c r="K39" s="1"/>
      <c r="L39" s="1"/>
      <c r="M39" s="1"/>
      <c r="N39" s="1"/>
      <c r="O39" s="1"/>
    </row>
    <row r="40" spans="1:15" s="2" customFormat="1" x14ac:dyDescent="0.2">
      <c r="A40" s="36"/>
      <c r="B40" s="35"/>
      <c r="C40" s="34"/>
      <c r="D40" s="31"/>
      <c r="E40" s="34"/>
      <c r="F40" s="31"/>
      <c r="G40" s="33"/>
      <c r="H40" s="32"/>
      <c r="I40" s="1"/>
      <c r="J40" s="1"/>
      <c r="K40" s="1"/>
      <c r="L40" s="1"/>
      <c r="M40" s="1"/>
      <c r="N40" s="1"/>
      <c r="O40" s="1"/>
    </row>
    <row r="41" spans="1:15" s="2" customFormat="1" x14ac:dyDescent="0.2">
      <c r="A41" s="30" t="s">
        <v>7</v>
      </c>
      <c r="B41" s="29"/>
      <c r="C41" s="28">
        <f t="shared" ref="C41:H41" si="11">ROUND(C27+C37+C39,2)</f>
        <v>0</v>
      </c>
      <c r="D41" s="27">
        <f t="shared" si="11"/>
        <v>0</v>
      </c>
      <c r="E41" s="28">
        <f t="shared" ref="E41:F41" si="12">ROUND(E27+E37+E39,2)</f>
        <v>0</v>
      </c>
      <c r="F41" s="27">
        <f t="shared" si="12"/>
        <v>0</v>
      </c>
      <c r="G41" s="26">
        <f t="shared" si="11"/>
        <v>0</v>
      </c>
      <c r="H41" s="25">
        <f t="shared" si="11"/>
        <v>0</v>
      </c>
      <c r="I41" s="1"/>
      <c r="J41" s="1"/>
      <c r="K41" s="1"/>
      <c r="L41" s="1"/>
      <c r="M41" s="1"/>
      <c r="N41" s="1"/>
      <c r="O41" s="1"/>
    </row>
    <row r="42" spans="1:15" s="2" customFormat="1" x14ac:dyDescent="0.2">
      <c r="A42" s="24" t="s">
        <v>6</v>
      </c>
      <c r="B42" s="23">
        <v>0.18</v>
      </c>
      <c r="C42" s="22">
        <f>ROUND(C41*B42,2)</f>
        <v>0</v>
      </c>
      <c r="D42" s="19">
        <f>ROUND(D41*B42,2)</f>
        <v>0</v>
      </c>
      <c r="E42" s="22">
        <f>ROUND(E41*B42,2)</f>
        <v>0</v>
      </c>
      <c r="F42" s="19">
        <f>ROUND(F41*B42,2)</f>
        <v>0</v>
      </c>
      <c r="G42" s="21">
        <f>ROUND(G41*B42,2)</f>
        <v>0</v>
      </c>
      <c r="H42" s="20">
        <f>ROUND(H41*B42,2)</f>
        <v>0</v>
      </c>
      <c r="I42" s="1"/>
      <c r="J42" s="1"/>
      <c r="K42" s="1"/>
      <c r="L42" s="1"/>
      <c r="M42" s="1"/>
      <c r="N42" s="1"/>
      <c r="O42" s="1"/>
    </row>
    <row r="43" spans="1:15" s="2" customFormat="1" ht="12.75" thickBot="1" x14ac:dyDescent="0.25">
      <c r="A43" s="18" t="s">
        <v>5</v>
      </c>
      <c r="B43" s="17"/>
      <c r="C43" s="16">
        <f t="shared" ref="C43:H43" si="13">ROUND(SUM(C41:C42),2)</f>
        <v>0</v>
      </c>
      <c r="D43" s="15">
        <f t="shared" si="13"/>
        <v>0</v>
      </c>
      <c r="E43" s="16">
        <f t="shared" ref="E43:F43" si="14">ROUND(SUM(E41:E42),2)</f>
        <v>0</v>
      </c>
      <c r="F43" s="15">
        <f t="shared" si="14"/>
        <v>0</v>
      </c>
      <c r="G43" s="14">
        <f t="shared" si="13"/>
        <v>0</v>
      </c>
      <c r="H43" s="13">
        <f t="shared" si="13"/>
        <v>0</v>
      </c>
      <c r="I43" s="1"/>
      <c r="J43" s="1"/>
      <c r="K43" s="1"/>
      <c r="L43" s="1"/>
      <c r="M43" s="1"/>
      <c r="N43" s="1"/>
      <c r="O43" s="1"/>
    </row>
    <row r="44" spans="1:15" s="2" customFormat="1" ht="15.75" customHeight="1" thickBot="1" x14ac:dyDescent="0.25">
      <c r="A44" s="10" t="s">
        <v>4</v>
      </c>
      <c r="B44" s="12"/>
      <c r="C44" s="139">
        <f>ROUND(C43+D43,2)</f>
        <v>0</v>
      </c>
      <c r="D44" s="140"/>
      <c r="E44" s="139">
        <f>ROUND(E43+F43,2)</f>
        <v>0</v>
      </c>
      <c r="F44" s="140"/>
      <c r="G44" s="11">
        <f>G43</f>
        <v>0</v>
      </c>
      <c r="H44" s="125">
        <f>ROUND(H43,2)</f>
        <v>0</v>
      </c>
      <c r="I44" s="1"/>
      <c r="J44" s="1"/>
      <c r="K44" s="1"/>
      <c r="L44" s="1"/>
      <c r="M44" s="1"/>
      <c r="N44" s="1"/>
      <c r="O44" s="1"/>
    </row>
    <row r="45" spans="1:15" ht="15.75" customHeight="1" thickBot="1" x14ac:dyDescent="0.25">
      <c r="A45" s="7" t="s">
        <v>2</v>
      </c>
      <c r="B45" s="121"/>
      <c r="C45" s="143">
        <v>43</v>
      </c>
      <c r="D45" s="144"/>
      <c r="E45" s="145">
        <v>3</v>
      </c>
      <c r="F45" s="146"/>
      <c r="G45" s="127">
        <v>4</v>
      </c>
      <c r="H45" s="127">
        <v>2</v>
      </c>
    </row>
    <row r="46" spans="1:15" s="2" customFormat="1" ht="12.75" thickBot="1" x14ac:dyDescent="0.25">
      <c r="A46" s="118" t="s">
        <v>47</v>
      </c>
      <c r="B46" s="119"/>
      <c r="C46" s="141">
        <f>ROUND(C44*C45,2)</f>
        <v>0</v>
      </c>
      <c r="D46" s="142"/>
      <c r="E46" s="141">
        <f>ROUND(E44*E45,2)</f>
        <v>0</v>
      </c>
      <c r="F46" s="142"/>
      <c r="G46" s="120">
        <f>ROUND(G44*G45,2)</f>
        <v>0</v>
      </c>
      <c r="H46" s="126">
        <f>ROUND(H44*H45,2)</f>
        <v>0</v>
      </c>
      <c r="I46" s="1"/>
      <c r="J46" s="1"/>
      <c r="K46" s="1"/>
      <c r="L46" s="1"/>
      <c r="M46" s="1"/>
      <c r="N46" s="1"/>
      <c r="O46" s="1"/>
    </row>
    <row r="47" spans="1:15" s="8" customFormat="1" ht="20.25" customHeight="1" thickBot="1" x14ac:dyDescent="0.25">
      <c r="A47" s="122" t="s">
        <v>45</v>
      </c>
      <c r="B47" s="123"/>
      <c r="C47" s="147">
        <f>ROUND((C46+G46+H46+E46),2)</f>
        <v>0</v>
      </c>
      <c r="D47" s="148"/>
      <c r="E47" s="148"/>
      <c r="F47" s="148"/>
      <c r="G47" s="148"/>
      <c r="H47" s="148"/>
      <c r="I47" s="9"/>
      <c r="J47" s="9"/>
      <c r="K47" s="9"/>
      <c r="L47" s="9"/>
      <c r="M47" s="9"/>
      <c r="N47" s="9"/>
      <c r="O47" s="9"/>
    </row>
    <row r="48" spans="1:15" ht="12.75" thickBot="1" x14ac:dyDescent="0.25"/>
    <row r="49" spans="1:15" s="8" customFormat="1" ht="20.25" customHeight="1" thickBot="1" x14ac:dyDescent="0.25">
      <c r="A49" s="122" t="s">
        <v>3</v>
      </c>
      <c r="B49" s="123"/>
      <c r="C49" s="147">
        <f>ROUND(C47*4,2)</f>
        <v>0</v>
      </c>
      <c r="D49" s="148"/>
      <c r="E49" s="148"/>
      <c r="F49" s="148"/>
      <c r="G49" s="148"/>
      <c r="H49" s="148"/>
      <c r="I49" s="9"/>
      <c r="J49" s="9"/>
      <c r="K49" s="9"/>
      <c r="L49" s="9"/>
      <c r="M49" s="9"/>
      <c r="N49" s="9"/>
      <c r="O49" s="9"/>
    </row>
    <row r="51" spans="1:15" s="2" customFormat="1" x14ac:dyDescent="0.2">
      <c r="A51" s="4" t="s">
        <v>1</v>
      </c>
      <c r="B51" s="6"/>
      <c r="C51" s="5"/>
      <c r="D51" s="5"/>
      <c r="E51" s="5"/>
      <c r="F51" s="5"/>
      <c r="G51" s="5"/>
      <c r="H51" s="4"/>
      <c r="I51" s="1"/>
      <c r="J51" s="1"/>
      <c r="K51" s="1"/>
      <c r="L51" s="1"/>
      <c r="M51" s="1"/>
      <c r="N51" s="1"/>
      <c r="O51" s="1"/>
    </row>
    <row r="52" spans="1:15" s="2" customFormat="1" ht="34.5" customHeight="1" x14ac:dyDescent="0.2">
      <c r="A52" s="138" t="s">
        <v>0</v>
      </c>
      <c r="B52" s="138"/>
      <c r="C52" s="138"/>
      <c r="D52" s="138"/>
      <c r="E52" s="138"/>
      <c r="F52" s="138"/>
      <c r="G52" s="138"/>
      <c r="H52" s="138"/>
      <c r="I52" s="1"/>
      <c r="J52" s="1"/>
      <c r="K52" s="1"/>
      <c r="L52" s="1"/>
      <c r="M52" s="1"/>
      <c r="N52" s="1"/>
      <c r="O52" s="1"/>
    </row>
    <row r="53" spans="1:15" ht="17.25" customHeight="1" x14ac:dyDescent="0.2">
      <c r="A53" s="1" t="s">
        <v>46</v>
      </c>
    </row>
    <row r="55" spans="1:15" ht="12.75" x14ac:dyDescent="0.2">
      <c r="A55" s="3"/>
    </row>
  </sheetData>
  <mergeCells count="13">
    <mergeCell ref="A2:H2"/>
    <mergeCell ref="A1:H1"/>
    <mergeCell ref="C4:D4"/>
    <mergeCell ref="E4:F4"/>
    <mergeCell ref="A52:H52"/>
    <mergeCell ref="C44:D44"/>
    <mergeCell ref="C46:D46"/>
    <mergeCell ref="C45:D45"/>
    <mergeCell ref="E44:F44"/>
    <mergeCell ref="E46:F46"/>
    <mergeCell ref="E45:F45"/>
    <mergeCell ref="C47:H47"/>
    <mergeCell ref="C49:H49"/>
  </mergeCells>
  <pageMargins left="0.7" right="0.7" top="0.75" bottom="0.75" header="0.3" footer="0.3"/>
  <pageSetup paperSize="9" scale="6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ESTRUCTURA DE COSTO</vt:lpstr>
      <vt:lpstr>'ESTRUCTURA DE COSTO'!Área_de_impresión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Guzman Cacho, Lilia Amparo</dc:creator>
  <cp:lastModifiedBy>Juan Ramon Cabrera Reategui</cp:lastModifiedBy>
  <cp:lastPrinted>2024-11-25T20:41:42Z</cp:lastPrinted>
  <dcterms:created xsi:type="dcterms:W3CDTF">2023-06-02T15:05:54Z</dcterms:created>
  <dcterms:modified xsi:type="dcterms:W3CDTF">2024-11-25T20:54:12Z</dcterms:modified>
</cp:coreProperties>
</file>